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D:\Documents\27_UO_Delnická\RZP\RZP finalni\"/>
    </mc:Choice>
  </mc:AlternateContent>
  <xr:revisionPtr revIDLastSave="0" documentId="13_ncr:1_{E333B769-8FB1-4C75-A6B1-C088EB621FBB}" xr6:coauthVersionLast="47" xr6:coauthVersionMax="47" xr10:uidLastSave="{00000000-0000-0000-0000-000000000000}"/>
  <workbookProtection workbookAlgorithmName="SHA-512" workbookHashValue="ZZ80ge6U9p9T/UkB4znkxQWersbvw556rHUcfnBd6c3JPnZeqQ1vunmkyXV970ukO8s9tDxaRaDx1SL/a0YHHA==" workbookSaltValue="1CzPTgq/D5LbEinKc9Q6Vw==" workbookSpinCount="100000" lockStructure="1"/>
  <bookViews>
    <workbookView xWindow="28680" yWindow="-75" windowWidth="29040" windowHeight="15840" activeTab="1" xr2:uid="{00000000-000D-0000-FFFF-FFFF00000000}"/>
  </bookViews>
  <sheets>
    <sheet name="Rekapitulace stavby" sheetId="1" r:id="rId1"/>
    <sheet name="SO02.1 - Stavební úpravy" sheetId="2" r:id="rId2"/>
    <sheet name="SO02.2 - VZT" sheetId="3" r:id="rId3"/>
    <sheet name="SO02.3 - PLYNOVÁ ODBĚRNÁ ..." sheetId="4" r:id="rId4"/>
    <sheet name="SO02.4 -  VYTÁPĚNÍ" sheetId="5" r:id="rId5"/>
    <sheet name="SO02.5 - ZDRAVOTNĚ TECHNI..." sheetId="6" r:id="rId6"/>
    <sheet name="SO02.6.1 - Globální nákla..." sheetId="7" r:id="rId7"/>
    <sheet name="SO02.6.2 - Silnoproud" sheetId="8" r:id="rId8"/>
    <sheet name="SO02.6.3 - Slaboproud" sheetId="9" r:id="rId9"/>
    <sheet name="SO02.6.4 - EZS" sheetId="10" r:id="rId10"/>
    <sheet name="SO 08 - Vodovodní přípojk..." sheetId="11" r:id="rId11"/>
    <sheet name="SO 09 - Kanalizační přípo..." sheetId="12" r:id="rId12"/>
    <sheet name="SO 10 - Přemístění rozvod..." sheetId="13" r:id="rId13"/>
    <sheet name="VRN - Vedlejší rozpočtové..." sheetId="14" r:id="rId14"/>
  </sheets>
  <definedNames>
    <definedName name="_xlnm._FilterDatabase" localSheetId="10" hidden="1">'SO 08 - Vodovodní přípojk...'!$C$121:$K$256</definedName>
    <definedName name="_xlnm._FilterDatabase" localSheetId="11" hidden="1">'SO 09 - Kanalizační přípo...'!$C$123:$K$243</definedName>
    <definedName name="_xlnm._FilterDatabase" localSheetId="12" hidden="1">'SO 10 - Přemístění rozvod...'!$C$119:$K$166</definedName>
    <definedName name="_xlnm._FilterDatabase" localSheetId="1" hidden="1">'SO02.1 - Stavební úpravy'!$C$137:$K$702</definedName>
    <definedName name="_xlnm._FilterDatabase" localSheetId="2" hidden="1">'SO02.2 - VZT'!$C$122:$K$168</definedName>
    <definedName name="_xlnm._FilterDatabase" localSheetId="3" hidden="1">'SO02.3 - PLYNOVÁ ODBĚRNÁ ...'!$C$122:$K$172</definedName>
    <definedName name="_xlnm._FilterDatabase" localSheetId="4" hidden="1">'SO02.4 -  VYTÁPĚNÍ'!$C$125:$K$217</definedName>
    <definedName name="_xlnm._FilterDatabase" localSheetId="5" hidden="1">'SO02.5 - ZDRAVOTNĚ TECHNI...'!$C$133:$K$528</definedName>
    <definedName name="_xlnm._FilterDatabase" localSheetId="6" hidden="1">'SO02.6.1 - Globální nákla...'!$C$124:$K$143</definedName>
    <definedName name="_xlnm._FilterDatabase" localSheetId="7" hidden="1">'SO02.6.2 - Silnoproud'!$C$126:$K$217</definedName>
    <definedName name="_xlnm._FilterDatabase" localSheetId="8" hidden="1">'SO02.6.3 - Slaboproud'!$C$125:$K$165</definedName>
    <definedName name="_xlnm._FilterDatabase" localSheetId="9" hidden="1">'SO02.6.4 - EZS'!$C$125:$K$162</definedName>
    <definedName name="_xlnm._FilterDatabase" localSheetId="13" hidden="1">'VRN - Vedlejší rozpočtové...'!$C$116:$K$140</definedName>
    <definedName name="_xlnm.Print_Titles" localSheetId="0">'Rekapitulace stavby'!$92:$92</definedName>
    <definedName name="_xlnm.Print_Titles" localSheetId="10">'SO 08 - Vodovodní přípojk...'!$121:$121</definedName>
    <definedName name="_xlnm.Print_Titles" localSheetId="11">'SO 09 - Kanalizační přípo...'!$123:$123</definedName>
    <definedName name="_xlnm.Print_Titles" localSheetId="12">'SO 10 - Přemístění rozvod...'!$119:$119</definedName>
    <definedName name="_xlnm.Print_Titles" localSheetId="1">'SO02.1 - Stavební úpravy'!$137:$137</definedName>
    <definedName name="_xlnm.Print_Titles" localSheetId="2">'SO02.2 - VZT'!$122:$122</definedName>
    <definedName name="_xlnm.Print_Titles" localSheetId="3">'SO02.3 - PLYNOVÁ ODBĚRNÁ ...'!$122:$122</definedName>
    <definedName name="_xlnm.Print_Titles" localSheetId="4">'SO02.4 -  VYTÁPĚNÍ'!$125:$125</definedName>
    <definedName name="_xlnm.Print_Titles" localSheetId="5">'SO02.5 - ZDRAVOTNĚ TECHNI...'!$133:$133</definedName>
    <definedName name="_xlnm.Print_Titles" localSheetId="6">'SO02.6.1 - Globální nákla...'!$124:$124</definedName>
    <definedName name="_xlnm.Print_Titles" localSheetId="7">'SO02.6.2 - Silnoproud'!$126:$126</definedName>
    <definedName name="_xlnm.Print_Titles" localSheetId="8">'SO02.6.3 - Slaboproud'!$125:$125</definedName>
    <definedName name="_xlnm.Print_Titles" localSheetId="9">'SO02.6.4 - EZS'!$125:$125</definedName>
    <definedName name="_xlnm.Print_Titles" localSheetId="13">'VRN - Vedlejší rozpočtové...'!$116:$116</definedName>
    <definedName name="_xlnm.Print_Area" localSheetId="0">'Rekapitulace stavby'!$D$4:$AO$76,'Rekapitulace stavby'!$C$82:$AQ$110</definedName>
    <definedName name="_xlnm.Print_Area" localSheetId="10">'SO 08 - Vodovodní přípojk...'!$C$4:$J$76,'SO 08 - Vodovodní přípojk...'!$C$82:$J$103,'SO 08 - Vodovodní přípojk...'!$C$109:$K$256</definedName>
    <definedName name="_xlnm.Print_Area" localSheetId="11">'SO 09 - Kanalizační přípo...'!$C$4:$J$76,'SO 09 - Kanalizační přípo...'!$C$82:$J$105,'SO 09 - Kanalizační přípo...'!$C$111:$K$243</definedName>
    <definedName name="_xlnm.Print_Area" localSheetId="12">'SO 10 - Přemístění rozvod...'!$C$4:$J$76,'SO 10 - Přemístění rozvod...'!$C$82:$J$101,'SO 10 - Přemístění rozvod...'!$C$107:$K$166</definedName>
    <definedName name="_xlnm.Print_Area" localSheetId="1">'SO02.1 - Stavební úpravy'!$C$4:$J$76,'SO02.1 - Stavební úpravy'!$C$82:$J$117,'SO02.1 - Stavební úpravy'!$C$123:$K$702</definedName>
    <definedName name="_xlnm.Print_Area" localSheetId="2">'SO02.2 - VZT'!$C$4:$J$76,'SO02.2 - VZT'!$C$82:$J$102,'SO02.2 - VZT'!$C$108:$K$168</definedName>
    <definedName name="_xlnm.Print_Area" localSheetId="3">'SO02.3 - PLYNOVÁ ODBĚRNÁ ...'!$C$4:$J$76,'SO02.3 - PLYNOVÁ ODBĚRNÁ ...'!$C$82:$J$102,'SO02.3 - PLYNOVÁ ODBĚRNÁ ...'!$C$108:$K$172</definedName>
    <definedName name="_xlnm.Print_Area" localSheetId="4">'SO02.4 -  VYTÁPĚNÍ'!$C$4:$J$76,'SO02.4 -  VYTÁPĚNÍ'!$C$82:$J$105,'SO02.4 -  VYTÁPĚNÍ'!$C$111:$K$217</definedName>
    <definedName name="_xlnm.Print_Area" localSheetId="5">'SO02.5 - ZDRAVOTNĚ TECHNI...'!$C$4:$J$76,'SO02.5 - ZDRAVOTNĚ TECHNI...'!$C$82:$J$113,'SO02.5 - ZDRAVOTNĚ TECHNI...'!$C$119:$K$528</definedName>
    <definedName name="_xlnm.Print_Area" localSheetId="6">'SO02.6.1 - Globální nákla...'!$C$4:$J$76,'SO02.6.1 - Globální nákla...'!$C$82:$J$102,'SO02.6.1 - Globální nákla...'!$C$108:$K$143</definedName>
    <definedName name="_xlnm.Print_Area" localSheetId="7">'SO02.6.2 - Silnoproud'!$C$4:$J$76,'SO02.6.2 - Silnoproud'!$C$82:$J$104,'SO02.6.2 - Silnoproud'!$C$110:$K$217</definedName>
    <definedName name="_xlnm.Print_Area" localSheetId="8">'SO02.6.3 - Slaboproud'!$C$4:$J$76,'SO02.6.3 - Slaboproud'!$C$82:$J$103,'SO02.6.3 - Slaboproud'!$C$109:$K$165</definedName>
    <definedName name="_xlnm.Print_Area" localSheetId="9">'SO02.6.4 - EZS'!$C$4:$J$76,'SO02.6.4 - EZS'!$C$82:$J$103,'SO02.6.4 - EZS'!$C$109:$K$162</definedName>
    <definedName name="_xlnm.Print_Area" localSheetId="13">'VRN - Vedlejší rozpočtové...'!$C$4:$J$76,'VRN - Vedlejší rozpočtové...'!$C$82:$J$98,'VRN - Vedlejší rozpočtové...'!$C$104:$K$140</definedName>
  </definedNames>
  <calcPr calcId="181029"/>
</workbook>
</file>

<file path=xl/calcChain.xml><?xml version="1.0" encoding="utf-8"?>
<calcChain xmlns="http://schemas.openxmlformats.org/spreadsheetml/2006/main">
  <c r="J37" i="14" l="1"/>
  <c r="J36" i="14"/>
  <c r="AY109" i="1"/>
  <c r="J35" i="14"/>
  <c r="AX109" i="1" s="1"/>
  <c r="BI140" i="14"/>
  <c r="BH140" i="14"/>
  <c r="BG140" i="14"/>
  <c r="BF140" i="14"/>
  <c r="T140" i="14"/>
  <c r="R140" i="14"/>
  <c r="P140" i="14"/>
  <c r="BI139" i="14"/>
  <c r="BH139" i="14"/>
  <c r="BG139" i="14"/>
  <c r="BF139" i="14"/>
  <c r="T139" i="14"/>
  <c r="R139" i="14"/>
  <c r="P139" i="14"/>
  <c r="BI138" i="14"/>
  <c r="BH138" i="14"/>
  <c r="BG138" i="14"/>
  <c r="BF138" i="14"/>
  <c r="T138" i="14"/>
  <c r="R138" i="14"/>
  <c r="P138" i="14"/>
  <c r="BI137" i="14"/>
  <c r="BH137" i="14"/>
  <c r="BG137" i="14"/>
  <c r="BF137" i="14"/>
  <c r="T137" i="14"/>
  <c r="R137" i="14"/>
  <c r="P137" i="14"/>
  <c r="BI136" i="14"/>
  <c r="BH136" i="14"/>
  <c r="BG136" i="14"/>
  <c r="BF136" i="14"/>
  <c r="T136" i="14"/>
  <c r="R136" i="14"/>
  <c r="P136" i="14"/>
  <c r="BI135" i="14"/>
  <c r="BH135" i="14"/>
  <c r="BG135" i="14"/>
  <c r="BF135" i="14"/>
  <c r="T135" i="14"/>
  <c r="R135" i="14"/>
  <c r="P135" i="14"/>
  <c r="BI134" i="14"/>
  <c r="BH134" i="14"/>
  <c r="BG134" i="14"/>
  <c r="BF134" i="14"/>
  <c r="T134" i="14"/>
  <c r="R134" i="14"/>
  <c r="P134" i="14"/>
  <c r="BI133" i="14"/>
  <c r="BH133" i="14"/>
  <c r="BG133" i="14"/>
  <c r="BF133" i="14"/>
  <c r="T133" i="14"/>
  <c r="R133" i="14"/>
  <c r="P133" i="14"/>
  <c r="BI132" i="14"/>
  <c r="BH132" i="14"/>
  <c r="BG132" i="14"/>
  <c r="BF132" i="14"/>
  <c r="T132" i="14"/>
  <c r="R132" i="14"/>
  <c r="P132" i="14"/>
  <c r="BI131" i="14"/>
  <c r="BH131" i="14"/>
  <c r="BG131" i="14"/>
  <c r="BF131" i="14"/>
  <c r="T131" i="14"/>
  <c r="R131" i="14"/>
  <c r="P131" i="14"/>
  <c r="BI130" i="14"/>
  <c r="BH130" i="14"/>
  <c r="BG130" i="14"/>
  <c r="BF130" i="14"/>
  <c r="T130" i="14"/>
  <c r="R130" i="14"/>
  <c r="P130" i="14"/>
  <c r="BI129" i="14"/>
  <c r="BH129" i="14"/>
  <c r="BG129" i="14"/>
  <c r="BF129" i="14"/>
  <c r="T129" i="14"/>
  <c r="R129" i="14"/>
  <c r="P129" i="14"/>
  <c r="BI128" i="14"/>
  <c r="BH128" i="14"/>
  <c r="BG128" i="14"/>
  <c r="BF128" i="14"/>
  <c r="T128" i="14"/>
  <c r="R128" i="14"/>
  <c r="P128" i="14"/>
  <c r="BI126" i="14"/>
  <c r="BH126" i="14"/>
  <c r="BG126" i="14"/>
  <c r="BF126" i="14"/>
  <c r="T126" i="14"/>
  <c r="R126" i="14"/>
  <c r="P126" i="14"/>
  <c r="BI124" i="14"/>
  <c r="BH124" i="14"/>
  <c r="BG124" i="14"/>
  <c r="BF124" i="14"/>
  <c r="T124" i="14"/>
  <c r="R124" i="14"/>
  <c r="P124" i="14"/>
  <c r="BI122" i="14"/>
  <c r="BH122" i="14"/>
  <c r="BG122" i="14"/>
  <c r="BF122" i="14"/>
  <c r="T122" i="14"/>
  <c r="R122" i="14"/>
  <c r="P122" i="14"/>
  <c r="BI121" i="14"/>
  <c r="BH121" i="14"/>
  <c r="BG121" i="14"/>
  <c r="BF121" i="14"/>
  <c r="T121" i="14"/>
  <c r="R121" i="14"/>
  <c r="P121" i="14"/>
  <c r="BI119" i="14"/>
  <c r="BH119" i="14"/>
  <c r="BG119" i="14"/>
  <c r="BF119" i="14"/>
  <c r="T119" i="14"/>
  <c r="R119" i="14"/>
  <c r="P119" i="14"/>
  <c r="J113" i="14"/>
  <c r="F113" i="14"/>
  <c r="F111" i="14"/>
  <c r="E109" i="14"/>
  <c r="J91" i="14"/>
  <c r="F91" i="14"/>
  <c r="F89" i="14"/>
  <c r="E87" i="14"/>
  <c r="J24" i="14"/>
  <c r="E24" i="14"/>
  <c r="J114" i="14" s="1"/>
  <c r="J23" i="14"/>
  <c r="J18" i="14"/>
  <c r="E18" i="14"/>
  <c r="F114" i="14" s="1"/>
  <c r="J17" i="14"/>
  <c r="J12" i="14"/>
  <c r="J89" i="14" s="1"/>
  <c r="E7" i="14"/>
  <c r="E107" i="14" s="1"/>
  <c r="J37" i="13"/>
  <c r="J36" i="13"/>
  <c r="AY108" i="1" s="1"/>
  <c r="J35" i="13"/>
  <c r="AX108" i="1"/>
  <c r="BI166" i="13"/>
  <c r="BH166" i="13"/>
  <c r="BG166" i="13"/>
  <c r="BF166" i="13"/>
  <c r="T166" i="13"/>
  <c r="R166" i="13"/>
  <c r="P166" i="13"/>
  <c r="BI165" i="13"/>
  <c r="BH165" i="13"/>
  <c r="BG165" i="13"/>
  <c r="BF165" i="13"/>
  <c r="T165" i="13"/>
  <c r="R165" i="13"/>
  <c r="P165" i="13"/>
  <c r="BI164" i="13"/>
  <c r="BH164" i="13"/>
  <c r="BG164" i="13"/>
  <c r="BF164" i="13"/>
  <c r="T164" i="13"/>
  <c r="R164" i="13"/>
  <c r="P164" i="13"/>
  <c r="BI163" i="13"/>
  <c r="BH163" i="13"/>
  <c r="BG163" i="13"/>
  <c r="BF163" i="13"/>
  <c r="T163" i="13"/>
  <c r="R163" i="13"/>
  <c r="P163" i="13"/>
  <c r="BI162" i="13"/>
  <c r="BH162" i="13"/>
  <c r="BG162" i="13"/>
  <c r="BF162" i="13"/>
  <c r="T162" i="13"/>
  <c r="R162" i="13"/>
  <c r="P162" i="13"/>
  <c r="BI161" i="13"/>
  <c r="BH161" i="13"/>
  <c r="BG161" i="13"/>
  <c r="BF161" i="13"/>
  <c r="T161" i="13"/>
  <c r="R161" i="13"/>
  <c r="P161" i="13"/>
  <c r="BI160" i="13"/>
  <c r="BH160" i="13"/>
  <c r="BG160" i="13"/>
  <c r="BF160" i="13"/>
  <c r="T160" i="13"/>
  <c r="R160" i="13"/>
  <c r="P160" i="13"/>
  <c r="BI159" i="13"/>
  <c r="BH159" i="13"/>
  <c r="BG159" i="13"/>
  <c r="BF159" i="13"/>
  <c r="T159" i="13"/>
  <c r="R159" i="13"/>
  <c r="P159" i="13"/>
  <c r="BI158" i="13"/>
  <c r="BH158" i="13"/>
  <c r="BG158" i="13"/>
  <c r="BF158" i="13"/>
  <c r="T158" i="13"/>
  <c r="R158" i="13"/>
  <c r="P158" i="13"/>
  <c r="BI157" i="13"/>
  <c r="BH157" i="13"/>
  <c r="BG157" i="13"/>
  <c r="BF157" i="13"/>
  <c r="T157" i="13"/>
  <c r="R157" i="13"/>
  <c r="P157" i="13"/>
  <c r="BI156" i="13"/>
  <c r="BH156" i="13"/>
  <c r="BG156" i="13"/>
  <c r="BF156" i="13"/>
  <c r="T156" i="13"/>
  <c r="R156" i="13"/>
  <c r="P156" i="13"/>
  <c r="BI155" i="13"/>
  <c r="BH155" i="13"/>
  <c r="BG155" i="13"/>
  <c r="BF155" i="13"/>
  <c r="T155" i="13"/>
  <c r="R155" i="13"/>
  <c r="P155" i="13"/>
  <c r="BI154" i="13"/>
  <c r="BH154" i="13"/>
  <c r="BG154" i="13"/>
  <c r="BF154" i="13"/>
  <c r="T154" i="13"/>
  <c r="R154" i="13"/>
  <c r="P154" i="13"/>
  <c r="BI152" i="13"/>
  <c r="BH152" i="13"/>
  <c r="BG152" i="13"/>
  <c r="BF152" i="13"/>
  <c r="T152" i="13"/>
  <c r="R152" i="13"/>
  <c r="P152" i="13"/>
  <c r="BI151" i="13"/>
  <c r="BH151" i="13"/>
  <c r="BG151" i="13"/>
  <c r="BF151" i="13"/>
  <c r="T151" i="13"/>
  <c r="R151" i="13"/>
  <c r="P151" i="13"/>
  <c r="BI150" i="13"/>
  <c r="BH150" i="13"/>
  <c r="BG150" i="13"/>
  <c r="BF150" i="13"/>
  <c r="T150" i="13"/>
  <c r="R150" i="13"/>
  <c r="P150" i="13"/>
  <c r="BI149" i="13"/>
  <c r="BH149" i="13"/>
  <c r="BG149" i="13"/>
  <c r="BF149" i="13"/>
  <c r="T149" i="13"/>
  <c r="R149" i="13"/>
  <c r="P149" i="13"/>
  <c r="BI148" i="13"/>
  <c r="BH148" i="13"/>
  <c r="BG148" i="13"/>
  <c r="BF148" i="13"/>
  <c r="T148" i="13"/>
  <c r="R148" i="13"/>
  <c r="P148" i="13"/>
  <c r="BI147" i="13"/>
  <c r="BH147" i="13"/>
  <c r="BG147" i="13"/>
  <c r="BF147" i="13"/>
  <c r="T147" i="13"/>
  <c r="R147" i="13"/>
  <c r="P147" i="13"/>
  <c r="BI146" i="13"/>
  <c r="BH146" i="13"/>
  <c r="BG146" i="13"/>
  <c r="BF146" i="13"/>
  <c r="T146" i="13"/>
  <c r="R146" i="13"/>
  <c r="P146" i="13"/>
  <c r="BI145" i="13"/>
  <c r="BH145" i="13"/>
  <c r="BG145" i="13"/>
  <c r="BF145" i="13"/>
  <c r="T145" i="13"/>
  <c r="R145" i="13"/>
  <c r="P145" i="13"/>
  <c r="BI144" i="13"/>
  <c r="BH144" i="13"/>
  <c r="BG144" i="13"/>
  <c r="BF144" i="13"/>
  <c r="T144" i="13"/>
  <c r="R144" i="13"/>
  <c r="P144" i="13"/>
  <c r="BI143" i="13"/>
  <c r="BH143" i="13"/>
  <c r="BG143" i="13"/>
  <c r="BF143" i="13"/>
  <c r="T143" i="13"/>
  <c r="R143" i="13"/>
  <c r="P143" i="13"/>
  <c r="BI142" i="13"/>
  <c r="BH142" i="13"/>
  <c r="BG142" i="13"/>
  <c r="BF142" i="13"/>
  <c r="T142" i="13"/>
  <c r="R142" i="13"/>
  <c r="P142" i="13"/>
  <c r="BI140" i="13"/>
  <c r="BH140" i="13"/>
  <c r="BG140" i="13"/>
  <c r="BF140" i="13"/>
  <c r="T140" i="13"/>
  <c r="R140" i="13"/>
  <c r="P140" i="13"/>
  <c r="BI139" i="13"/>
  <c r="BH139" i="13"/>
  <c r="BG139" i="13"/>
  <c r="BF139" i="13"/>
  <c r="T139" i="13"/>
  <c r="R139" i="13"/>
  <c r="P139" i="13"/>
  <c r="BI138" i="13"/>
  <c r="BH138" i="13"/>
  <c r="BG138" i="13"/>
  <c r="BF138" i="13"/>
  <c r="T138" i="13"/>
  <c r="R138" i="13"/>
  <c r="P138" i="13"/>
  <c r="BI137" i="13"/>
  <c r="BH137" i="13"/>
  <c r="BG137" i="13"/>
  <c r="BF137" i="13"/>
  <c r="T137" i="13"/>
  <c r="R137" i="13"/>
  <c r="P137" i="13"/>
  <c r="BI136" i="13"/>
  <c r="BH136" i="13"/>
  <c r="BG136" i="13"/>
  <c r="BF136" i="13"/>
  <c r="T136" i="13"/>
  <c r="R136" i="13"/>
  <c r="P136" i="13"/>
  <c r="BI134" i="13"/>
  <c r="BH134" i="13"/>
  <c r="BG134" i="13"/>
  <c r="BF134" i="13"/>
  <c r="T134" i="13"/>
  <c r="R134" i="13"/>
  <c r="P134" i="13"/>
  <c r="BI133" i="13"/>
  <c r="BH133" i="13"/>
  <c r="BG133" i="13"/>
  <c r="BF133" i="13"/>
  <c r="T133" i="13"/>
  <c r="R133" i="13"/>
  <c r="P133" i="13"/>
  <c r="BI132" i="13"/>
  <c r="BH132" i="13"/>
  <c r="BG132" i="13"/>
  <c r="BF132" i="13"/>
  <c r="T132" i="13"/>
  <c r="R132" i="13"/>
  <c r="P132" i="13"/>
  <c r="BI131" i="13"/>
  <c r="BH131" i="13"/>
  <c r="BG131" i="13"/>
  <c r="BF131" i="13"/>
  <c r="T131" i="13"/>
  <c r="R131" i="13"/>
  <c r="P131" i="13"/>
  <c r="BI130" i="13"/>
  <c r="BH130" i="13"/>
  <c r="BG130" i="13"/>
  <c r="BF130" i="13"/>
  <c r="T130" i="13"/>
  <c r="R130" i="13"/>
  <c r="P130" i="13"/>
  <c r="BI129" i="13"/>
  <c r="BH129" i="13"/>
  <c r="BG129" i="13"/>
  <c r="BF129" i="13"/>
  <c r="T129" i="13"/>
  <c r="R129" i="13"/>
  <c r="P129" i="13"/>
  <c r="BI128" i="13"/>
  <c r="BH128" i="13"/>
  <c r="BG128" i="13"/>
  <c r="BF128" i="13"/>
  <c r="T128" i="13"/>
  <c r="R128" i="13"/>
  <c r="P128" i="13"/>
  <c r="BI127" i="13"/>
  <c r="BH127" i="13"/>
  <c r="BG127" i="13"/>
  <c r="BF127" i="13"/>
  <c r="T127" i="13"/>
  <c r="R127" i="13"/>
  <c r="P127" i="13"/>
  <c r="BI126" i="13"/>
  <c r="BH126" i="13"/>
  <c r="BG126" i="13"/>
  <c r="BF126" i="13"/>
  <c r="T126" i="13"/>
  <c r="R126" i="13"/>
  <c r="P126" i="13"/>
  <c r="BI125" i="13"/>
  <c r="BH125" i="13"/>
  <c r="BG125" i="13"/>
  <c r="BF125" i="13"/>
  <c r="T125" i="13"/>
  <c r="R125" i="13"/>
  <c r="P125" i="13"/>
  <c r="BI124" i="13"/>
  <c r="BH124" i="13"/>
  <c r="BG124" i="13"/>
  <c r="BF124" i="13"/>
  <c r="T124" i="13"/>
  <c r="R124" i="13"/>
  <c r="P124" i="13"/>
  <c r="BI123" i="13"/>
  <c r="BH123" i="13"/>
  <c r="BG123" i="13"/>
  <c r="BF123" i="13"/>
  <c r="T123" i="13"/>
  <c r="R123" i="13"/>
  <c r="P123" i="13"/>
  <c r="BI122" i="13"/>
  <c r="BH122" i="13"/>
  <c r="BG122" i="13"/>
  <c r="BF122" i="13"/>
  <c r="T122" i="13"/>
  <c r="R122" i="13"/>
  <c r="P122" i="13"/>
  <c r="J116" i="13"/>
  <c r="F116" i="13"/>
  <c r="F114" i="13"/>
  <c r="E112" i="13"/>
  <c r="J91" i="13"/>
  <c r="F91" i="13"/>
  <c r="F89" i="13"/>
  <c r="E87" i="13"/>
  <c r="J24" i="13"/>
  <c r="E24" i="13"/>
  <c r="J117" i="13" s="1"/>
  <c r="J23" i="13"/>
  <c r="J18" i="13"/>
  <c r="E18" i="13"/>
  <c r="F92" i="13" s="1"/>
  <c r="J17" i="13"/>
  <c r="J12" i="13"/>
  <c r="J89" i="13"/>
  <c r="E7" i="13"/>
  <c r="E85" i="13" s="1"/>
  <c r="J37" i="12"/>
  <c r="J36" i="12"/>
  <c r="AY107" i="1" s="1"/>
  <c r="J35" i="12"/>
  <c r="AX107" i="1"/>
  <c r="BI243" i="12"/>
  <c r="BH243" i="12"/>
  <c r="BG243" i="12"/>
  <c r="BF243" i="12"/>
  <c r="T243" i="12"/>
  <c r="R243" i="12"/>
  <c r="P243" i="12"/>
  <c r="BI240" i="12"/>
  <c r="BH240" i="12"/>
  <c r="BG240" i="12"/>
  <c r="BF240" i="12"/>
  <c r="T240" i="12"/>
  <c r="R240" i="12"/>
  <c r="P240" i="12"/>
  <c r="BI237" i="12"/>
  <c r="BH237" i="12"/>
  <c r="BG237" i="12"/>
  <c r="BF237" i="12"/>
  <c r="T237" i="12"/>
  <c r="R237" i="12"/>
  <c r="P237" i="12"/>
  <c r="BI236" i="12"/>
  <c r="BH236" i="12"/>
  <c r="BG236" i="12"/>
  <c r="BF236" i="12"/>
  <c r="T236" i="12"/>
  <c r="R236" i="12"/>
  <c r="P236" i="12"/>
  <c r="BI233" i="12"/>
  <c r="BH233" i="12"/>
  <c r="BG233" i="12"/>
  <c r="BF233" i="12"/>
  <c r="T233" i="12"/>
  <c r="R233" i="12"/>
  <c r="P233" i="12"/>
  <c r="BI232" i="12"/>
  <c r="BH232" i="12"/>
  <c r="BG232" i="12"/>
  <c r="BF232" i="12"/>
  <c r="T232" i="12"/>
  <c r="R232" i="12"/>
  <c r="P232" i="12"/>
  <c r="BI228" i="12"/>
  <c r="BH228" i="12"/>
  <c r="BG228" i="12"/>
  <c r="BF228" i="12"/>
  <c r="T228" i="12"/>
  <c r="R228" i="12"/>
  <c r="P228" i="12"/>
  <c r="BI225" i="12"/>
  <c r="BH225" i="12"/>
  <c r="BG225" i="12"/>
  <c r="BF225" i="12"/>
  <c r="T225" i="12"/>
  <c r="R225" i="12"/>
  <c r="P225" i="12"/>
  <c r="BI222" i="12"/>
  <c r="BH222" i="12"/>
  <c r="BG222" i="12"/>
  <c r="BF222" i="12"/>
  <c r="T222" i="12"/>
  <c r="R222" i="12"/>
  <c r="P222" i="12"/>
  <c r="BI219" i="12"/>
  <c r="BH219" i="12"/>
  <c r="BG219" i="12"/>
  <c r="BF219" i="12"/>
  <c r="T219" i="12"/>
  <c r="R219" i="12"/>
  <c r="P219" i="12"/>
  <c r="BI216" i="12"/>
  <c r="BH216" i="12"/>
  <c r="BG216" i="12"/>
  <c r="BF216" i="12"/>
  <c r="T216" i="12"/>
  <c r="R216" i="12"/>
  <c r="P216" i="12"/>
  <c r="BI213" i="12"/>
  <c r="BH213" i="12"/>
  <c r="BG213" i="12"/>
  <c r="BF213" i="12"/>
  <c r="T213" i="12"/>
  <c r="R213" i="12"/>
  <c r="P213" i="12"/>
  <c r="BI210" i="12"/>
  <c r="BH210" i="12"/>
  <c r="BG210" i="12"/>
  <c r="BF210" i="12"/>
  <c r="T210" i="12"/>
  <c r="R210" i="12"/>
  <c r="P210" i="12"/>
  <c r="BI207" i="12"/>
  <c r="BH207" i="12"/>
  <c r="BG207" i="12"/>
  <c r="BF207" i="12"/>
  <c r="T207" i="12"/>
  <c r="R207" i="12"/>
  <c r="P207" i="12"/>
  <c r="BI202" i="12"/>
  <c r="BH202" i="12"/>
  <c r="BG202" i="12"/>
  <c r="BF202" i="12"/>
  <c r="T202" i="12"/>
  <c r="R202" i="12"/>
  <c r="P202" i="12"/>
  <c r="BI199" i="12"/>
  <c r="BH199" i="12"/>
  <c r="BG199" i="12"/>
  <c r="BF199" i="12"/>
  <c r="T199" i="12"/>
  <c r="R199" i="12"/>
  <c r="P199" i="12"/>
  <c r="BI196" i="12"/>
  <c r="BH196" i="12"/>
  <c r="BG196" i="12"/>
  <c r="BF196" i="12"/>
  <c r="T196" i="12"/>
  <c r="R196" i="12"/>
  <c r="P196" i="12"/>
  <c r="BI193" i="12"/>
  <c r="BH193" i="12"/>
  <c r="BG193" i="12"/>
  <c r="BF193" i="12"/>
  <c r="T193" i="12"/>
  <c r="R193" i="12"/>
  <c r="P193" i="12"/>
  <c r="BI190" i="12"/>
  <c r="BH190" i="12"/>
  <c r="BG190" i="12"/>
  <c r="BF190" i="12"/>
  <c r="T190" i="12"/>
  <c r="R190" i="12"/>
  <c r="P190" i="12"/>
  <c r="BI187" i="12"/>
  <c r="BH187" i="12"/>
  <c r="BG187" i="12"/>
  <c r="BF187" i="12"/>
  <c r="T187" i="12"/>
  <c r="R187" i="12"/>
  <c r="P187" i="12"/>
  <c r="BI183" i="12"/>
  <c r="BH183" i="12"/>
  <c r="BG183" i="12"/>
  <c r="BF183" i="12"/>
  <c r="T183" i="12"/>
  <c r="R183" i="12"/>
  <c r="P183" i="12"/>
  <c r="BI180" i="12"/>
  <c r="BH180" i="12"/>
  <c r="BG180" i="12"/>
  <c r="BF180" i="12"/>
  <c r="T180" i="12"/>
  <c r="R180" i="12"/>
  <c r="P180" i="12"/>
  <c r="BI176" i="12"/>
  <c r="BH176" i="12"/>
  <c r="BG176" i="12"/>
  <c r="BF176" i="12"/>
  <c r="T176" i="12"/>
  <c r="R176" i="12"/>
  <c r="P176" i="12"/>
  <c r="BI172" i="12"/>
  <c r="BH172" i="12"/>
  <c r="BG172" i="12"/>
  <c r="BF172" i="12"/>
  <c r="T172" i="12"/>
  <c r="R172" i="12"/>
  <c r="P172" i="12"/>
  <c r="BI168" i="12"/>
  <c r="BH168" i="12"/>
  <c r="BG168" i="12"/>
  <c r="BF168" i="12"/>
  <c r="T168" i="12"/>
  <c r="R168" i="12"/>
  <c r="P168" i="12"/>
  <c r="BI165" i="12"/>
  <c r="BH165" i="12"/>
  <c r="BG165" i="12"/>
  <c r="BF165" i="12"/>
  <c r="T165" i="12"/>
  <c r="R165" i="12"/>
  <c r="P165" i="12"/>
  <c r="BI162" i="12"/>
  <c r="BH162" i="12"/>
  <c r="BG162" i="12"/>
  <c r="BF162" i="12"/>
  <c r="T162" i="12"/>
  <c r="R162" i="12"/>
  <c r="P162" i="12"/>
  <c r="BI158" i="12"/>
  <c r="BH158" i="12"/>
  <c r="BG158" i="12"/>
  <c r="BF158" i="12"/>
  <c r="T158" i="12"/>
  <c r="R158" i="12"/>
  <c r="P158" i="12"/>
  <c r="BI155" i="12"/>
  <c r="BH155" i="12"/>
  <c r="BG155" i="12"/>
  <c r="BF155" i="12"/>
  <c r="T155" i="12"/>
  <c r="R155" i="12"/>
  <c r="P155" i="12"/>
  <c r="BI154" i="12"/>
  <c r="BH154" i="12"/>
  <c r="BG154" i="12"/>
  <c r="BF154" i="12"/>
  <c r="T154" i="12"/>
  <c r="R154" i="12"/>
  <c r="P154" i="12"/>
  <c r="BI151" i="12"/>
  <c r="BH151" i="12"/>
  <c r="BG151" i="12"/>
  <c r="BF151" i="12"/>
  <c r="T151" i="12"/>
  <c r="R151" i="12"/>
  <c r="P151" i="12"/>
  <c r="BI150" i="12"/>
  <c r="BH150" i="12"/>
  <c r="BG150" i="12"/>
  <c r="BF150" i="12"/>
  <c r="T150" i="12"/>
  <c r="R150" i="12"/>
  <c r="P150" i="12"/>
  <c r="BI146" i="12"/>
  <c r="BH146" i="12"/>
  <c r="BG146" i="12"/>
  <c r="BF146" i="12"/>
  <c r="T146" i="12"/>
  <c r="R146" i="12"/>
  <c r="P146" i="12"/>
  <c r="BI143" i="12"/>
  <c r="BH143" i="12"/>
  <c r="BG143" i="12"/>
  <c r="BF143" i="12"/>
  <c r="T143" i="12"/>
  <c r="R143" i="12"/>
  <c r="P143" i="12"/>
  <c r="BI140" i="12"/>
  <c r="BH140" i="12"/>
  <c r="BG140" i="12"/>
  <c r="BF140" i="12"/>
  <c r="T140" i="12"/>
  <c r="R140" i="12"/>
  <c r="P140" i="12"/>
  <c r="BI136" i="12"/>
  <c r="BH136" i="12"/>
  <c r="BG136" i="12"/>
  <c r="BF136" i="12"/>
  <c r="T136" i="12"/>
  <c r="R136" i="12"/>
  <c r="P136" i="12"/>
  <c r="BI133" i="12"/>
  <c r="BH133" i="12"/>
  <c r="BG133" i="12"/>
  <c r="BF133" i="12"/>
  <c r="T133" i="12"/>
  <c r="R133" i="12"/>
  <c r="P133" i="12"/>
  <c r="BI130" i="12"/>
  <c r="BH130" i="12"/>
  <c r="BG130" i="12"/>
  <c r="BF130" i="12"/>
  <c r="T130" i="12"/>
  <c r="R130" i="12"/>
  <c r="P130" i="12"/>
  <c r="BI127" i="12"/>
  <c r="BH127" i="12"/>
  <c r="BG127" i="12"/>
  <c r="BF127" i="12"/>
  <c r="T127" i="12"/>
  <c r="R127" i="12"/>
  <c r="P127" i="12"/>
  <c r="J120" i="12"/>
  <c r="F120" i="12"/>
  <c r="F118" i="12"/>
  <c r="E116" i="12"/>
  <c r="J91" i="12"/>
  <c r="F91" i="12"/>
  <c r="F89" i="12"/>
  <c r="E87" i="12"/>
  <c r="J24" i="12"/>
  <c r="E24" i="12"/>
  <c r="J121" i="12" s="1"/>
  <c r="J23" i="12"/>
  <c r="J18" i="12"/>
  <c r="E18" i="12"/>
  <c r="F92" i="12" s="1"/>
  <c r="J17" i="12"/>
  <c r="J12" i="12"/>
  <c r="J118" i="12" s="1"/>
  <c r="E7" i="12"/>
  <c r="E85" i="12"/>
  <c r="J37" i="11"/>
  <c r="J36" i="11"/>
  <c r="AY106" i="1"/>
  <c r="J35" i="11"/>
  <c r="AX106" i="1" s="1"/>
  <c r="BI256" i="11"/>
  <c r="BH256" i="11"/>
  <c r="BG256" i="11"/>
  <c r="BF256" i="11"/>
  <c r="T256" i="11"/>
  <c r="R256" i="11"/>
  <c r="P256" i="11"/>
  <c r="BI255" i="11"/>
  <c r="BH255" i="11"/>
  <c r="BG255" i="11"/>
  <c r="BF255" i="11"/>
  <c r="T255" i="11"/>
  <c r="R255" i="11"/>
  <c r="P255" i="11"/>
  <c r="BI252" i="11"/>
  <c r="BH252" i="11"/>
  <c r="BG252" i="11"/>
  <c r="BF252" i="11"/>
  <c r="T252" i="11"/>
  <c r="R252" i="11"/>
  <c r="P252" i="11"/>
  <c r="BI251" i="11"/>
  <c r="BH251" i="11"/>
  <c r="BG251" i="11"/>
  <c r="BF251" i="11"/>
  <c r="T251" i="11"/>
  <c r="R251" i="11"/>
  <c r="P251" i="11"/>
  <c r="BI247" i="11"/>
  <c r="BH247" i="11"/>
  <c r="BG247" i="11"/>
  <c r="BF247" i="11"/>
  <c r="T247" i="11"/>
  <c r="R247" i="11"/>
  <c r="P247" i="11"/>
  <c r="BI244" i="11"/>
  <c r="BH244" i="11"/>
  <c r="BG244" i="11"/>
  <c r="BF244" i="11"/>
  <c r="T244" i="11"/>
  <c r="R244" i="11"/>
  <c r="P244" i="11"/>
  <c r="BI241" i="11"/>
  <c r="BH241" i="11"/>
  <c r="BG241" i="11"/>
  <c r="BF241" i="11"/>
  <c r="T241" i="11"/>
  <c r="R241" i="11"/>
  <c r="P241" i="11"/>
  <c r="BI238" i="11"/>
  <c r="BH238" i="11"/>
  <c r="BG238" i="11"/>
  <c r="BF238" i="11"/>
  <c r="T238" i="11"/>
  <c r="R238" i="11"/>
  <c r="P238" i="11"/>
  <c r="BI235" i="11"/>
  <c r="BH235" i="11"/>
  <c r="BG235" i="11"/>
  <c r="BF235" i="11"/>
  <c r="T235" i="11"/>
  <c r="R235" i="11"/>
  <c r="P235" i="11"/>
  <c r="BI232" i="11"/>
  <c r="BH232" i="11"/>
  <c r="BG232" i="11"/>
  <c r="BF232" i="11"/>
  <c r="T232" i="11"/>
  <c r="R232" i="11"/>
  <c r="P232" i="11"/>
  <c r="BI231" i="11"/>
  <c r="BH231" i="11"/>
  <c r="BG231" i="11"/>
  <c r="BF231" i="11"/>
  <c r="T231" i="11"/>
  <c r="R231" i="11"/>
  <c r="P231" i="11"/>
  <c r="BI230" i="11"/>
  <c r="BH230" i="11"/>
  <c r="BG230" i="11"/>
  <c r="BF230" i="11"/>
  <c r="T230" i="11"/>
  <c r="R230" i="11"/>
  <c r="P230" i="11"/>
  <c r="BI229" i="11"/>
  <c r="BH229" i="11"/>
  <c r="BG229" i="11"/>
  <c r="BF229" i="11"/>
  <c r="T229" i="11"/>
  <c r="R229" i="11"/>
  <c r="P229" i="11"/>
  <c r="BI228" i="11"/>
  <c r="BH228" i="11"/>
  <c r="BG228" i="11"/>
  <c r="BF228" i="11"/>
  <c r="T228" i="11"/>
  <c r="R228" i="11"/>
  <c r="P228" i="11"/>
  <c r="BI227" i="11"/>
  <c r="BH227" i="11"/>
  <c r="BG227" i="11"/>
  <c r="BF227" i="11"/>
  <c r="T227" i="11"/>
  <c r="R227" i="11"/>
  <c r="P227" i="11"/>
  <c r="BI224" i="11"/>
  <c r="BH224" i="11"/>
  <c r="BG224" i="11"/>
  <c r="BF224" i="11"/>
  <c r="T224" i="11"/>
  <c r="R224" i="11"/>
  <c r="P224" i="11"/>
  <c r="BI221" i="11"/>
  <c r="BH221" i="11"/>
  <c r="BG221" i="11"/>
  <c r="BF221" i="11"/>
  <c r="T221" i="11"/>
  <c r="R221" i="11"/>
  <c r="P221" i="11"/>
  <c r="BI216" i="11"/>
  <c r="BH216" i="11"/>
  <c r="BG216" i="11"/>
  <c r="BF216" i="11"/>
  <c r="T216" i="11"/>
  <c r="R216" i="11"/>
  <c r="P216" i="11"/>
  <c r="BI213" i="11"/>
  <c r="BH213" i="11"/>
  <c r="BG213" i="11"/>
  <c r="BF213" i="11"/>
  <c r="T213" i="11"/>
  <c r="R213" i="11"/>
  <c r="P213" i="11"/>
  <c r="BI209" i="11"/>
  <c r="BH209" i="11"/>
  <c r="BG209" i="11"/>
  <c r="BF209" i="11"/>
  <c r="T209" i="11"/>
  <c r="R209" i="11"/>
  <c r="P209" i="11"/>
  <c r="BI206" i="11"/>
  <c r="BH206" i="11"/>
  <c r="BG206" i="11"/>
  <c r="BF206" i="11"/>
  <c r="T206" i="11"/>
  <c r="R206" i="11"/>
  <c r="P206" i="11"/>
  <c r="BI203" i="11"/>
  <c r="BH203" i="11"/>
  <c r="BG203" i="11"/>
  <c r="BF203" i="11"/>
  <c r="T203" i="11"/>
  <c r="R203" i="11"/>
  <c r="P203" i="11"/>
  <c r="BI200" i="11"/>
  <c r="BH200" i="11"/>
  <c r="BG200" i="11"/>
  <c r="BF200" i="11"/>
  <c r="T200" i="11"/>
  <c r="R200" i="11"/>
  <c r="P200" i="11"/>
  <c r="BI197" i="11"/>
  <c r="BH197" i="11"/>
  <c r="BG197" i="11"/>
  <c r="BF197" i="11"/>
  <c r="T197" i="11"/>
  <c r="R197" i="11"/>
  <c r="P197" i="11"/>
  <c r="BI194" i="11"/>
  <c r="BH194" i="11"/>
  <c r="BG194" i="11"/>
  <c r="BF194" i="11"/>
  <c r="T194" i="11"/>
  <c r="R194" i="11"/>
  <c r="P194" i="11"/>
  <c r="BI189" i="11"/>
  <c r="BH189" i="11"/>
  <c r="BG189" i="11"/>
  <c r="BF189" i="11"/>
  <c r="T189" i="11"/>
  <c r="R189" i="11"/>
  <c r="P189" i="11"/>
  <c r="BI186" i="11"/>
  <c r="BH186" i="11"/>
  <c r="BG186" i="11"/>
  <c r="BF186" i="11"/>
  <c r="T186" i="11"/>
  <c r="R186" i="11"/>
  <c r="P186" i="11"/>
  <c r="BI182" i="11"/>
  <c r="BH182" i="11"/>
  <c r="BG182" i="11"/>
  <c r="BF182" i="11"/>
  <c r="T182" i="11"/>
  <c r="R182" i="11"/>
  <c r="P182" i="11"/>
  <c r="BI177" i="11"/>
  <c r="BH177" i="11"/>
  <c r="BG177" i="11"/>
  <c r="BF177" i="11"/>
  <c r="T177" i="11"/>
  <c r="R177" i="11"/>
  <c r="P177" i="11"/>
  <c r="BI173" i="11"/>
  <c r="BH173" i="11"/>
  <c r="BG173" i="11"/>
  <c r="BF173" i="11"/>
  <c r="T173" i="11"/>
  <c r="R173" i="11"/>
  <c r="P173" i="11"/>
  <c r="BI170" i="11"/>
  <c r="BH170" i="11"/>
  <c r="BG170" i="11"/>
  <c r="BF170" i="11"/>
  <c r="T170" i="11"/>
  <c r="R170" i="11"/>
  <c r="P170" i="11"/>
  <c r="BI167" i="11"/>
  <c r="BH167" i="11"/>
  <c r="BG167" i="11"/>
  <c r="BF167" i="11"/>
  <c r="T167" i="11"/>
  <c r="R167" i="11"/>
  <c r="P167" i="11"/>
  <c r="BI163" i="11"/>
  <c r="BH163" i="11"/>
  <c r="BG163" i="11"/>
  <c r="BF163" i="11"/>
  <c r="T163" i="11"/>
  <c r="R163" i="11"/>
  <c r="P163" i="11"/>
  <c r="BI160" i="11"/>
  <c r="BH160" i="11"/>
  <c r="BG160" i="11"/>
  <c r="BF160" i="11"/>
  <c r="T160" i="11"/>
  <c r="R160" i="11"/>
  <c r="P160" i="11"/>
  <c r="BI159" i="11"/>
  <c r="BH159" i="11"/>
  <c r="BG159" i="11"/>
  <c r="BF159" i="11"/>
  <c r="T159" i="11"/>
  <c r="R159" i="11"/>
  <c r="P159" i="11"/>
  <c r="BI156" i="11"/>
  <c r="BH156" i="11"/>
  <c r="BG156" i="11"/>
  <c r="BF156" i="11"/>
  <c r="T156" i="11"/>
  <c r="R156" i="11"/>
  <c r="P156" i="11"/>
  <c r="BI155" i="11"/>
  <c r="BH155" i="11"/>
  <c r="BG155" i="11"/>
  <c r="BF155" i="11"/>
  <c r="T155" i="11"/>
  <c r="R155" i="11"/>
  <c r="P155" i="11"/>
  <c r="BI150" i="11"/>
  <c r="BH150" i="11"/>
  <c r="BG150" i="11"/>
  <c r="BF150" i="11"/>
  <c r="T150" i="11"/>
  <c r="R150" i="11"/>
  <c r="P150" i="11"/>
  <c r="BI147" i="11"/>
  <c r="BH147" i="11"/>
  <c r="BG147" i="11"/>
  <c r="BF147" i="11"/>
  <c r="T147" i="11"/>
  <c r="R147" i="11"/>
  <c r="P147" i="11"/>
  <c r="BI143" i="11"/>
  <c r="BH143" i="11"/>
  <c r="BG143" i="11"/>
  <c r="BF143" i="11"/>
  <c r="T143" i="11"/>
  <c r="R143" i="11"/>
  <c r="P143" i="11"/>
  <c r="BI140" i="11"/>
  <c r="BH140" i="11"/>
  <c r="BG140" i="11"/>
  <c r="BF140" i="11"/>
  <c r="T140" i="11"/>
  <c r="R140" i="11"/>
  <c r="P140" i="11"/>
  <c r="BI137" i="11"/>
  <c r="BH137" i="11"/>
  <c r="BG137" i="11"/>
  <c r="BF137" i="11"/>
  <c r="T137" i="11"/>
  <c r="R137" i="11"/>
  <c r="P137" i="11"/>
  <c r="BI134" i="11"/>
  <c r="BH134" i="11"/>
  <c r="BG134" i="11"/>
  <c r="BF134" i="11"/>
  <c r="T134" i="11"/>
  <c r="R134" i="11"/>
  <c r="P134" i="11"/>
  <c r="BI131" i="11"/>
  <c r="BH131" i="11"/>
  <c r="BG131" i="11"/>
  <c r="BF131" i="11"/>
  <c r="T131" i="11"/>
  <c r="R131" i="11"/>
  <c r="P131" i="11"/>
  <c r="BI128" i="11"/>
  <c r="BH128" i="11"/>
  <c r="BG128" i="11"/>
  <c r="BF128" i="11"/>
  <c r="T128" i="11"/>
  <c r="R128" i="11"/>
  <c r="P128" i="11"/>
  <c r="BI125" i="11"/>
  <c r="BH125" i="11"/>
  <c r="BG125" i="11"/>
  <c r="BF125" i="11"/>
  <c r="T125" i="11"/>
  <c r="R125" i="11"/>
  <c r="P125" i="11"/>
  <c r="J118" i="11"/>
  <c r="F118" i="11"/>
  <c r="F116" i="11"/>
  <c r="E114" i="11"/>
  <c r="J91" i="11"/>
  <c r="F91" i="11"/>
  <c r="F89" i="11"/>
  <c r="E87" i="11"/>
  <c r="J24" i="11"/>
  <c r="E24" i="11"/>
  <c r="J119" i="11" s="1"/>
  <c r="J23" i="11"/>
  <c r="J18" i="11"/>
  <c r="E18" i="11"/>
  <c r="F92" i="11" s="1"/>
  <c r="J17" i="11"/>
  <c r="J12" i="11"/>
  <c r="J116" i="11" s="1"/>
  <c r="E7" i="11"/>
  <c r="E85" i="11"/>
  <c r="J41" i="10"/>
  <c r="J40" i="10"/>
  <c r="AY105" i="1" s="1"/>
  <c r="J39" i="10"/>
  <c r="AX105" i="1"/>
  <c r="BI162" i="10"/>
  <c r="BH162" i="10"/>
  <c r="BG162" i="10"/>
  <c r="BF162" i="10"/>
  <c r="T162" i="10"/>
  <c r="R162" i="10"/>
  <c r="P162" i="10"/>
  <c r="BI161" i="10"/>
  <c r="BH161" i="10"/>
  <c r="BG161" i="10"/>
  <c r="BF161" i="10"/>
  <c r="T161" i="10"/>
  <c r="R161" i="10"/>
  <c r="P161" i="10"/>
  <c r="BI160" i="10"/>
  <c r="BH160" i="10"/>
  <c r="BG160" i="10"/>
  <c r="BF160" i="10"/>
  <c r="T160" i="10"/>
  <c r="R160" i="10"/>
  <c r="P160" i="10"/>
  <c r="BI159" i="10"/>
  <c r="BH159" i="10"/>
  <c r="BG159" i="10"/>
  <c r="BF159" i="10"/>
  <c r="T159" i="10"/>
  <c r="R159" i="10"/>
  <c r="P159" i="10"/>
  <c r="BI158" i="10"/>
  <c r="BH158" i="10"/>
  <c r="BG158" i="10"/>
  <c r="BF158" i="10"/>
  <c r="T158" i="10"/>
  <c r="R158" i="10"/>
  <c r="P158" i="10"/>
  <c r="BI157" i="10"/>
  <c r="BH157" i="10"/>
  <c r="BG157" i="10"/>
  <c r="BF157" i="10"/>
  <c r="T157" i="10"/>
  <c r="R157" i="10"/>
  <c r="P157" i="10"/>
  <c r="BI155" i="10"/>
  <c r="BH155" i="10"/>
  <c r="BG155" i="10"/>
  <c r="BF155" i="10"/>
  <c r="T155" i="10"/>
  <c r="R155" i="10"/>
  <c r="P155" i="10"/>
  <c r="BI154" i="10"/>
  <c r="BH154" i="10"/>
  <c r="BG154" i="10"/>
  <c r="BF154" i="10"/>
  <c r="T154" i="10"/>
  <c r="R154" i="10"/>
  <c r="P154" i="10"/>
  <c r="BI153" i="10"/>
  <c r="BH153" i="10"/>
  <c r="BG153" i="10"/>
  <c r="BF153" i="10"/>
  <c r="T153" i="10"/>
  <c r="R153" i="10"/>
  <c r="P153" i="10"/>
  <c r="BI152" i="10"/>
  <c r="BH152" i="10"/>
  <c r="BG152" i="10"/>
  <c r="BF152" i="10"/>
  <c r="T152" i="10"/>
  <c r="R152" i="10"/>
  <c r="P152" i="10"/>
  <c r="BI151" i="10"/>
  <c r="BH151" i="10"/>
  <c r="BG151" i="10"/>
  <c r="BF151" i="10"/>
  <c r="T151" i="10"/>
  <c r="R151" i="10"/>
  <c r="P151" i="10"/>
  <c r="BI150" i="10"/>
  <c r="BH150" i="10"/>
  <c r="BG150" i="10"/>
  <c r="BF150" i="10"/>
  <c r="T150" i="10"/>
  <c r="R150" i="10"/>
  <c r="P150" i="10"/>
  <c r="BI149" i="10"/>
  <c r="BH149" i="10"/>
  <c r="BG149" i="10"/>
  <c r="BF149" i="10"/>
  <c r="T149" i="10"/>
  <c r="R149" i="10"/>
  <c r="P149" i="10"/>
  <c r="BI148" i="10"/>
  <c r="BH148" i="10"/>
  <c r="BG148" i="10"/>
  <c r="BF148" i="10"/>
  <c r="T148" i="10"/>
  <c r="R148" i="10"/>
  <c r="P148" i="10"/>
  <c r="BI147" i="10"/>
  <c r="BH147" i="10"/>
  <c r="BG147" i="10"/>
  <c r="BF147" i="10"/>
  <c r="T147" i="10"/>
  <c r="R147" i="10"/>
  <c r="P147" i="10"/>
  <c r="BI146" i="10"/>
  <c r="BH146" i="10"/>
  <c r="BG146" i="10"/>
  <c r="BF146" i="10"/>
  <c r="T146" i="10"/>
  <c r="R146" i="10"/>
  <c r="P146" i="10"/>
  <c r="BI145" i="10"/>
  <c r="BH145" i="10"/>
  <c r="BG145" i="10"/>
  <c r="BF145" i="10"/>
  <c r="T145" i="10"/>
  <c r="R145" i="10"/>
  <c r="P145" i="10"/>
  <c r="BI144" i="10"/>
  <c r="BH144" i="10"/>
  <c r="BG144" i="10"/>
  <c r="BF144" i="10"/>
  <c r="T144" i="10"/>
  <c r="R144" i="10"/>
  <c r="P144" i="10"/>
  <c r="BI143" i="10"/>
  <c r="BH143" i="10"/>
  <c r="BG143" i="10"/>
  <c r="BF143" i="10"/>
  <c r="T143" i="10"/>
  <c r="R143" i="10"/>
  <c r="P143" i="10"/>
  <c r="BI142" i="10"/>
  <c r="BH142" i="10"/>
  <c r="BG142" i="10"/>
  <c r="BF142" i="10"/>
  <c r="T142" i="10"/>
  <c r="R142" i="10"/>
  <c r="P142" i="10"/>
  <c r="BI141" i="10"/>
  <c r="BH141" i="10"/>
  <c r="BG141" i="10"/>
  <c r="BF141" i="10"/>
  <c r="T141" i="10"/>
  <c r="R141" i="10"/>
  <c r="P141" i="10"/>
  <c r="BI140" i="10"/>
  <c r="BH140" i="10"/>
  <c r="BG140" i="10"/>
  <c r="BF140" i="10"/>
  <c r="T140" i="10"/>
  <c r="R140" i="10"/>
  <c r="P140" i="10"/>
  <c r="BI139" i="10"/>
  <c r="BH139" i="10"/>
  <c r="BG139" i="10"/>
  <c r="BF139" i="10"/>
  <c r="T139" i="10"/>
  <c r="R139" i="10"/>
  <c r="P139" i="10"/>
  <c r="BI138" i="10"/>
  <c r="BH138" i="10"/>
  <c r="BG138" i="10"/>
  <c r="BF138" i="10"/>
  <c r="T138" i="10"/>
  <c r="R138" i="10"/>
  <c r="P138" i="10"/>
  <c r="BI137" i="10"/>
  <c r="BH137" i="10"/>
  <c r="BG137" i="10"/>
  <c r="BF137" i="10"/>
  <c r="T137" i="10"/>
  <c r="R137" i="10"/>
  <c r="P137" i="10"/>
  <c r="BI136" i="10"/>
  <c r="BH136" i="10"/>
  <c r="BG136" i="10"/>
  <c r="BF136" i="10"/>
  <c r="T136" i="10"/>
  <c r="R136" i="10"/>
  <c r="P136" i="10"/>
  <c r="BI135" i="10"/>
  <c r="BH135" i="10"/>
  <c r="BG135" i="10"/>
  <c r="BF135" i="10"/>
  <c r="T135" i="10"/>
  <c r="R135" i="10"/>
  <c r="P135" i="10"/>
  <c r="BI134" i="10"/>
  <c r="BH134" i="10"/>
  <c r="BG134" i="10"/>
  <c r="BF134" i="10"/>
  <c r="T134" i="10"/>
  <c r="R134" i="10"/>
  <c r="P134" i="10"/>
  <c r="BI133" i="10"/>
  <c r="BH133" i="10"/>
  <c r="BG133" i="10"/>
  <c r="BF133" i="10"/>
  <c r="T133" i="10"/>
  <c r="R133" i="10"/>
  <c r="P133" i="10"/>
  <c r="BI132" i="10"/>
  <c r="BH132" i="10"/>
  <c r="BG132" i="10"/>
  <c r="BF132" i="10"/>
  <c r="T132" i="10"/>
  <c r="R132" i="10"/>
  <c r="P132" i="10"/>
  <c r="BI131" i="10"/>
  <c r="BH131" i="10"/>
  <c r="BG131" i="10"/>
  <c r="BF131" i="10"/>
  <c r="T131" i="10"/>
  <c r="R131" i="10"/>
  <c r="P131" i="10"/>
  <c r="BI130" i="10"/>
  <c r="BH130" i="10"/>
  <c r="BG130" i="10"/>
  <c r="BF130" i="10"/>
  <c r="T130" i="10"/>
  <c r="R130" i="10"/>
  <c r="P130" i="10"/>
  <c r="BI129" i="10"/>
  <c r="BH129" i="10"/>
  <c r="BG129" i="10"/>
  <c r="BF129" i="10"/>
  <c r="T129" i="10"/>
  <c r="R129" i="10"/>
  <c r="P129" i="10"/>
  <c r="BI128" i="10"/>
  <c r="BH128" i="10"/>
  <c r="BG128" i="10"/>
  <c r="BF128" i="10"/>
  <c r="T128" i="10"/>
  <c r="R128" i="10"/>
  <c r="P128" i="10"/>
  <c r="J122" i="10"/>
  <c r="F122" i="10"/>
  <c r="F120" i="10"/>
  <c r="E118" i="10"/>
  <c r="J95" i="10"/>
  <c r="F95" i="10"/>
  <c r="F93" i="10"/>
  <c r="E91" i="10"/>
  <c r="J28" i="10"/>
  <c r="E28" i="10"/>
  <c r="J96" i="10" s="1"/>
  <c r="J27" i="10"/>
  <c r="J22" i="10"/>
  <c r="E22" i="10"/>
  <c r="F123" i="10" s="1"/>
  <c r="J21" i="10"/>
  <c r="J16" i="10"/>
  <c r="J120" i="10"/>
  <c r="E7" i="10"/>
  <c r="E85" i="10" s="1"/>
  <c r="J41" i="9"/>
  <c r="J40" i="9"/>
  <c r="AY104" i="1" s="1"/>
  <c r="J39" i="9"/>
  <c r="AX104" i="1"/>
  <c r="BI165" i="9"/>
  <c r="BH165" i="9"/>
  <c r="BG165" i="9"/>
  <c r="BF165" i="9"/>
  <c r="T165" i="9"/>
  <c r="R165" i="9"/>
  <c r="P165" i="9"/>
  <c r="BI164" i="9"/>
  <c r="BH164" i="9"/>
  <c r="BG164" i="9"/>
  <c r="BF164" i="9"/>
  <c r="T164" i="9"/>
  <c r="R164" i="9"/>
  <c r="P164" i="9"/>
  <c r="BI163" i="9"/>
  <c r="BH163" i="9"/>
  <c r="BG163" i="9"/>
  <c r="BF163" i="9"/>
  <c r="T163" i="9"/>
  <c r="R163" i="9"/>
  <c r="P163" i="9"/>
  <c r="BI162" i="9"/>
  <c r="BH162" i="9"/>
  <c r="BG162" i="9"/>
  <c r="BF162" i="9"/>
  <c r="T162" i="9"/>
  <c r="R162" i="9"/>
  <c r="P162" i="9"/>
  <c r="BI161" i="9"/>
  <c r="BH161" i="9"/>
  <c r="BG161" i="9"/>
  <c r="BF161" i="9"/>
  <c r="T161" i="9"/>
  <c r="R161" i="9"/>
  <c r="P161" i="9"/>
  <c r="BI160" i="9"/>
  <c r="BH160" i="9"/>
  <c r="BG160" i="9"/>
  <c r="BF160" i="9"/>
  <c r="T160" i="9"/>
  <c r="R160" i="9"/>
  <c r="P160" i="9"/>
  <c r="BI159" i="9"/>
  <c r="BH159" i="9"/>
  <c r="BG159" i="9"/>
  <c r="BF159" i="9"/>
  <c r="T159" i="9"/>
  <c r="R159" i="9"/>
  <c r="P159" i="9"/>
  <c r="BI157" i="9"/>
  <c r="BH157" i="9"/>
  <c r="BG157" i="9"/>
  <c r="BF157" i="9"/>
  <c r="T157" i="9"/>
  <c r="R157" i="9"/>
  <c r="P157" i="9"/>
  <c r="BI156" i="9"/>
  <c r="BH156" i="9"/>
  <c r="BG156" i="9"/>
  <c r="BF156" i="9"/>
  <c r="T156" i="9"/>
  <c r="R156" i="9"/>
  <c r="P156" i="9"/>
  <c r="BI155" i="9"/>
  <c r="BH155" i="9"/>
  <c r="BG155" i="9"/>
  <c r="BF155" i="9"/>
  <c r="T155" i="9"/>
  <c r="R155" i="9"/>
  <c r="P155" i="9"/>
  <c r="BI154" i="9"/>
  <c r="BH154" i="9"/>
  <c r="BG154" i="9"/>
  <c r="BF154" i="9"/>
  <c r="T154" i="9"/>
  <c r="R154" i="9"/>
  <c r="P154" i="9"/>
  <c r="BI153" i="9"/>
  <c r="BH153" i="9"/>
  <c r="BG153" i="9"/>
  <c r="BF153" i="9"/>
  <c r="T153" i="9"/>
  <c r="R153" i="9"/>
  <c r="P153" i="9"/>
  <c r="BI152" i="9"/>
  <c r="BH152" i="9"/>
  <c r="BG152" i="9"/>
  <c r="BF152" i="9"/>
  <c r="T152" i="9"/>
  <c r="R152" i="9"/>
  <c r="P152" i="9"/>
  <c r="BI151" i="9"/>
  <c r="BH151" i="9"/>
  <c r="BG151" i="9"/>
  <c r="BF151" i="9"/>
  <c r="T151" i="9"/>
  <c r="R151" i="9"/>
  <c r="P151" i="9"/>
  <c r="BI150" i="9"/>
  <c r="BH150" i="9"/>
  <c r="BG150" i="9"/>
  <c r="BF150" i="9"/>
  <c r="T150" i="9"/>
  <c r="R150" i="9"/>
  <c r="P150" i="9"/>
  <c r="BI149" i="9"/>
  <c r="BH149" i="9"/>
  <c r="BG149" i="9"/>
  <c r="BF149" i="9"/>
  <c r="T149" i="9"/>
  <c r="R149" i="9"/>
  <c r="P149" i="9"/>
  <c r="BI148" i="9"/>
  <c r="BH148" i="9"/>
  <c r="BG148" i="9"/>
  <c r="BF148" i="9"/>
  <c r="T148" i="9"/>
  <c r="R148" i="9"/>
  <c r="P148" i="9"/>
  <c r="BI147" i="9"/>
  <c r="BH147" i="9"/>
  <c r="BG147" i="9"/>
  <c r="BF147" i="9"/>
  <c r="T147" i="9"/>
  <c r="R147" i="9"/>
  <c r="P147" i="9"/>
  <c r="BI146" i="9"/>
  <c r="BH146" i="9"/>
  <c r="BG146" i="9"/>
  <c r="BF146" i="9"/>
  <c r="T146" i="9"/>
  <c r="R146" i="9"/>
  <c r="P146" i="9"/>
  <c r="BI145" i="9"/>
  <c r="BH145" i="9"/>
  <c r="BG145" i="9"/>
  <c r="BF145" i="9"/>
  <c r="T145" i="9"/>
  <c r="R145" i="9"/>
  <c r="P145" i="9"/>
  <c r="BI144" i="9"/>
  <c r="BH144" i="9"/>
  <c r="BG144" i="9"/>
  <c r="BF144" i="9"/>
  <c r="T144" i="9"/>
  <c r="R144" i="9"/>
  <c r="P144" i="9"/>
  <c r="BI143" i="9"/>
  <c r="BH143" i="9"/>
  <c r="BG143" i="9"/>
  <c r="BF143" i="9"/>
  <c r="T143" i="9"/>
  <c r="R143" i="9"/>
  <c r="P143" i="9"/>
  <c r="BI142" i="9"/>
  <c r="BH142" i="9"/>
  <c r="BG142" i="9"/>
  <c r="BF142" i="9"/>
  <c r="T142" i="9"/>
  <c r="R142" i="9"/>
  <c r="P142" i="9"/>
  <c r="BI141" i="9"/>
  <c r="BH141" i="9"/>
  <c r="BG141" i="9"/>
  <c r="BF141" i="9"/>
  <c r="T141" i="9"/>
  <c r="R141" i="9"/>
  <c r="P141" i="9"/>
  <c r="BI140" i="9"/>
  <c r="BH140" i="9"/>
  <c r="BG140" i="9"/>
  <c r="BF140" i="9"/>
  <c r="T140" i="9"/>
  <c r="R140" i="9"/>
  <c r="P140" i="9"/>
  <c r="BI139" i="9"/>
  <c r="BH139" i="9"/>
  <c r="BG139" i="9"/>
  <c r="BF139" i="9"/>
  <c r="T139" i="9"/>
  <c r="R139" i="9"/>
  <c r="P139" i="9"/>
  <c r="BI138" i="9"/>
  <c r="BH138" i="9"/>
  <c r="BG138" i="9"/>
  <c r="BF138" i="9"/>
  <c r="T138" i="9"/>
  <c r="R138" i="9"/>
  <c r="P138" i="9"/>
  <c r="BI137" i="9"/>
  <c r="BH137" i="9"/>
  <c r="BG137" i="9"/>
  <c r="BF137" i="9"/>
  <c r="T137" i="9"/>
  <c r="R137" i="9"/>
  <c r="P137" i="9"/>
  <c r="BI136" i="9"/>
  <c r="BH136" i="9"/>
  <c r="BG136" i="9"/>
  <c r="BF136" i="9"/>
  <c r="T136" i="9"/>
  <c r="R136" i="9"/>
  <c r="P136" i="9"/>
  <c r="BI135" i="9"/>
  <c r="BH135" i="9"/>
  <c r="BG135" i="9"/>
  <c r="BF135" i="9"/>
  <c r="T135" i="9"/>
  <c r="R135" i="9"/>
  <c r="P135" i="9"/>
  <c r="BI134" i="9"/>
  <c r="BH134" i="9"/>
  <c r="BG134" i="9"/>
  <c r="BF134" i="9"/>
  <c r="T134" i="9"/>
  <c r="R134" i="9"/>
  <c r="P134" i="9"/>
  <c r="BI133" i="9"/>
  <c r="BH133" i="9"/>
  <c r="BG133" i="9"/>
  <c r="BF133" i="9"/>
  <c r="T133" i="9"/>
  <c r="R133" i="9"/>
  <c r="P133" i="9"/>
  <c r="BI132" i="9"/>
  <c r="BH132" i="9"/>
  <c r="BG132" i="9"/>
  <c r="BF132" i="9"/>
  <c r="T132" i="9"/>
  <c r="R132" i="9"/>
  <c r="P132" i="9"/>
  <c r="BI131" i="9"/>
  <c r="BH131" i="9"/>
  <c r="BG131" i="9"/>
  <c r="BF131" i="9"/>
  <c r="T131" i="9"/>
  <c r="R131" i="9"/>
  <c r="P131" i="9"/>
  <c r="BI130" i="9"/>
  <c r="BH130" i="9"/>
  <c r="BG130" i="9"/>
  <c r="BF130" i="9"/>
  <c r="T130" i="9"/>
  <c r="R130" i="9"/>
  <c r="P130" i="9"/>
  <c r="BI129" i="9"/>
  <c r="BH129" i="9"/>
  <c r="BG129" i="9"/>
  <c r="BF129" i="9"/>
  <c r="T129" i="9"/>
  <c r="R129" i="9"/>
  <c r="P129" i="9"/>
  <c r="BI128" i="9"/>
  <c r="BH128" i="9"/>
  <c r="BG128" i="9"/>
  <c r="BF128" i="9"/>
  <c r="T128" i="9"/>
  <c r="R128" i="9"/>
  <c r="P128" i="9"/>
  <c r="J122" i="9"/>
  <c r="F122" i="9"/>
  <c r="F120" i="9"/>
  <c r="E118" i="9"/>
  <c r="J95" i="9"/>
  <c r="F95" i="9"/>
  <c r="F93" i="9"/>
  <c r="E91" i="9"/>
  <c r="J28" i="9"/>
  <c r="E28" i="9"/>
  <c r="J123" i="9" s="1"/>
  <c r="J27" i="9"/>
  <c r="J22" i="9"/>
  <c r="E22" i="9"/>
  <c r="F123" i="9" s="1"/>
  <c r="J21" i="9"/>
  <c r="J16" i="9"/>
  <c r="J120" i="9"/>
  <c r="E7" i="9"/>
  <c r="E112" i="9" s="1"/>
  <c r="J41" i="8"/>
  <c r="J40" i="8"/>
  <c r="AY103" i="1" s="1"/>
  <c r="J39" i="8"/>
  <c r="AX103" i="1"/>
  <c r="BI217" i="8"/>
  <c r="BH217" i="8"/>
  <c r="BG217" i="8"/>
  <c r="BF217" i="8"/>
  <c r="T217" i="8"/>
  <c r="R217" i="8"/>
  <c r="P217" i="8"/>
  <c r="BI216" i="8"/>
  <c r="BH216" i="8"/>
  <c r="BG216" i="8"/>
  <c r="BF216" i="8"/>
  <c r="T216" i="8"/>
  <c r="R216" i="8"/>
  <c r="P216" i="8"/>
  <c r="BI215" i="8"/>
  <c r="BH215" i="8"/>
  <c r="BG215" i="8"/>
  <c r="BF215" i="8"/>
  <c r="T215" i="8"/>
  <c r="R215" i="8"/>
  <c r="P215" i="8"/>
  <c r="BI214" i="8"/>
  <c r="BH214" i="8"/>
  <c r="BG214" i="8"/>
  <c r="BF214" i="8"/>
  <c r="T214" i="8"/>
  <c r="R214" i="8"/>
  <c r="P214" i="8"/>
  <c r="BI213" i="8"/>
  <c r="BH213" i="8"/>
  <c r="BG213" i="8"/>
  <c r="BF213" i="8"/>
  <c r="T213" i="8"/>
  <c r="R213" i="8"/>
  <c r="P213" i="8"/>
  <c r="BI212" i="8"/>
  <c r="BH212" i="8"/>
  <c r="BG212" i="8"/>
  <c r="BF212" i="8"/>
  <c r="T212" i="8"/>
  <c r="R212" i="8"/>
  <c r="P212" i="8"/>
  <c r="BI211" i="8"/>
  <c r="BH211" i="8"/>
  <c r="BG211" i="8"/>
  <c r="BF211" i="8"/>
  <c r="T211" i="8"/>
  <c r="R211" i="8"/>
  <c r="P211" i="8"/>
  <c r="BI210" i="8"/>
  <c r="BH210" i="8"/>
  <c r="BG210" i="8"/>
  <c r="BF210" i="8"/>
  <c r="T210" i="8"/>
  <c r="R210" i="8"/>
  <c r="P210" i="8"/>
  <c r="BI209" i="8"/>
  <c r="BH209" i="8"/>
  <c r="BG209" i="8"/>
  <c r="BF209" i="8"/>
  <c r="T209" i="8"/>
  <c r="R209" i="8"/>
  <c r="P209" i="8"/>
  <c r="BI208" i="8"/>
  <c r="BH208" i="8"/>
  <c r="BG208" i="8"/>
  <c r="BF208" i="8"/>
  <c r="T208" i="8"/>
  <c r="R208" i="8"/>
  <c r="P208" i="8"/>
  <c r="BI207" i="8"/>
  <c r="BH207" i="8"/>
  <c r="BG207" i="8"/>
  <c r="BF207" i="8"/>
  <c r="T207" i="8"/>
  <c r="R207" i="8"/>
  <c r="P207" i="8"/>
  <c r="BI206" i="8"/>
  <c r="BH206" i="8"/>
  <c r="BG206" i="8"/>
  <c r="BF206" i="8"/>
  <c r="T206" i="8"/>
  <c r="R206" i="8"/>
  <c r="P206" i="8"/>
  <c r="BI205" i="8"/>
  <c r="BH205" i="8"/>
  <c r="BG205" i="8"/>
  <c r="BF205" i="8"/>
  <c r="T205" i="8"/>
  <c r="R205" i="8"/>
  <c r="P205" i="8"/>
  <c r="BI204" i="8"/>
  <c r="BH204" i="8"/>
  <c r="BG204" i="8"/>
  <c r="BF204" i="8"/>
  <c r="T204" i="8"/>
  <c r="R204" i="8"/>
  <c r="P204" i="8"/>
  <c r="BI203" i="8"/>
  <c r="BH203" i="8"/>
  <c r="BG203" i="8"/>
  <c r="BF203" i="8"/>
  <c r="T203" i="8"/>
  <c r="R203" i="8"/>
  <c r="P203" i="8"/>
  <c r="BI202" i="8"/>
  <c r="BH202" i="8"/>
  <c r="BG202" i="8"/>
  <c r="BF202" i="8"/>
  <c r="T202" i="8"/>
  <c r="R202" i="8"/>
  <c r="P202" i="8"/>
  <c r="BI200" i="8"/>
  <c r="BH200" i="8"/>
  <c r="BG200" i="8"/>
  <c r="BF200" i="8"/>
  <c r="T200" i="8"/>
  <c r="R200" i="8"/>
  <c r="P200" i="8"/>
  <c r="BI199" i="8"/>
  <c r="BH199" i="8"/>
  <c r="BG199" i="8"/>
  <c r="BF199" i="8"/>
  <c r="T199" i="8"/>
  <c r="R199" i="8"/>
  <c r="P199" i="8"/>
  <c r="BI198" i="8"/>
  <c r="BH198" i="8"/>
  <c r="BG198" i="8"/>
  <c r="BF198" i="8"/>
  <c r="T198" i="8"/>
  <c r="R198" i="8"/>
  <c r="P198" i="8"/>
  <c r="BI197" i="8"/>
  <c r="BH197" i="8"/>
  <c r="BG197" i="8"/>
  <c r="BF197" i="8"/>
  <c r="T197" i="8"/>
  <c r="R197" i="8"/>
  <c r="P197" i="8"/>
  <c r="BI196" i="8"/>
  <c r="BH196" i="8"/>
  <c r="BG196" i="8"/>
  <c r="BF196" i="8"/>
  <c r="T196" i="8"/>
  <c r="R196" i="8"/>
  <c r="P196" i="8"/>
  <c r="BI195" i="8"/>
  <c r="BH195" i="8"/>
  <c r="BG195" i="8"/>
  <c r="BF195" i="8"/>
  <c r="T195" i="8"/>
  <c r="R195" i="8"/>
  <c r="P195" i="8"/>
  <c r="BI194" i="8"/>
  <c r="BH194" i="8"/>
  <c r="BG194" i="8"/>
  <c r="BF194" i="8"/>
  <c r="T194" i="8"/>
  <c r="R194" i="8"/>
  <c r="P194" i="8"/>
  <c r="BI193" i="8"/>
  <c r="BH193" i="8"/>
  <c r="BG193" i="8"/>
  <c r="BF193" i="8"/>
  <c r="T193" i="8"/>
  <c r="R193" i="8"/>
  <c r="P193" i="8"/>
  <c r="BI192" i="8"/>
  <c r="BH192" i="8"/>
  <c r="BG192" i="8"/>
  <c r="BF192" i="8"/>
  <c r="T192" i="8"/>
  <c r="R192" i="8"/>
  <c r="P192" i="8"/>
  <c r="BI191" i="8"/>
  <c r="BH191" i="8"/>
  <c r="BG191" i="8"/>
  <c r="BF191" i="8"/>
  <c r="T191" i="8"/>
  <c r="R191" i="8"/>
  <c r="P191" i="8"/>
  <c r="BI190" i="8"/>
  <c r="BH190" i="8"/>
  <c r="BG190" i="8"/>
  <c r="BF190" i="8"/>
  <c r="T190" i="8"/>
  <c r="R190" i="8"/>
  <c r="P190" i="8"/>
  <c r="BI189" i="8"/>
  <c r="BH189" i="8"/>
  <c r="BG189" i="8"/>
  <c r="BF189" i="8"/>
  <c r="T189" i="8"/>
  <c r="R189" i="8"/>
  <c r="P189" i="8"/>
  <c r="BI188" i="8"/>
  <c r="BH188" i="8"/>
  <c r="BG188" i="8"/>
  <c r="BF188" i="8"/>
  <c r="T188" i="8"/>
  <c r="R188" i="8"/>
  <c r="P188" i="8"/>
  <c r="BI187" i="8"/>
  <c r="BH187" i="8"/>
  <c r="BG187" i="8"/>
  <c r="BF187" i="8"/>
  <c r="T187" i="8"/>
  <c r="R187" i="8"/>
  <c r="P187" i="8"/>
  <c r="BI186" i="8"/>
  <c r="BH186" i="8"/>
  <c r="BG186" i="8"/>
  <c r="BF186" i="8"/>
  <c r="T186" i="8"/>
  <c r="R186" i="8"/>
  <c r="P186" i="8"/>
  <c r="BI185" i="8"/>
  <c r="BH185" i="8"/>
  <c r="BG185" i="8"/>
  <c r="BF185" i="8"/>
  <c r="T185" i="8"/>
  <c r="R185" i="8"/>
  <c r="P185" i="8"/>
  <c r="BI184" i="8"/>
  <c r="BH184" i="8"/>
  <c r="BG184" i="8"/>
  <c r="BF184" i="8"/>
  <c r="T184" i="8"/>
  <c r="R184" i="8"/>
  <c r="P184" i="8"/>
  <c r="BI183" i="8"/>
  <c r="BH183" i="8"/>
  <c r="BG183" i="8"/>
  <c r="BF183" i="8"/>
  <c r="T183" i="8"/>
  <c r="R183" i="8"/>
  <c r="P183" i="8"/>
  <c r="BI182" i="8"/>
  <c r="BH182" i="8"/>
  <c r="BG182" i="8"/>
  <c r="BF182" i="8"/>
  <c r="T182" i="8"/>
  <c r="R182" i="8"/>
  <c r="P182" i="8"/>
  <c r="BI181" i="8"/>
  <c r="BH181" i="8"/>
  <c r="BG181" i="8"/>
  <c r="BF181" i="8"/>
  <c r="T181" i="8"/>
  <c r="R181" i="8"/>
  <c r="P181" i="8"/>
  <c r="BI179" i="8"/>
  <c r="BH179" i="8"/>
  <c r="BG179" i="8"/>
  <c r="BF179" i="8"/>
  <c r="T179" i="8"/>
  <c r="R179" i="8"/>
  <c r="P179" i="8"/>
  <c r="BI178" i="8"/>
  <c r="BH178" i="8"/>
  <c r="BG178" i="8"/>
  <c r="BF178" i="8"/>
  <c r="T178" i="8"/>
  <c r="R178" i="8"/>
  <c r="P178" i="8"/>
  <c r="BI177" i="8"/>
  <c r="BH177" i="8"/>
  <c r="BG177" i="8"/>
  <c r="BF177" i="8"/>
  <c r="T177" i="8"/>
  <c r="R177" i="8"/>
  <c r="P177" i="8"/>
  <c r="BI176" i="8"/>
  <c r="BH176" i="8"/>
  <c r="BG176" i="8"/>
  <c r="BF176" i="8"/>
  <c r="T176" i="8"/>
  <c r="R176" i="8"/>
  <c r="P176" i="8"/>
  <c r="BI175" i="8"/>
  <c r="BH175" i="8"/>
  <c r="BG175" i="8"/>
  <c r="BF175" i="8"/>
  <c r="T175" i="8"/>
  <c r="R175" i="8"/>
  <c r="P175" i="8"/>
  <c r="BI174" i="8"/>
  <c r="BH174" i="8"/>
  <c r="BG174" i="8"/>
  <c r="BF174" i="8"/>
  <c r="T174" i="8"/>
  <c r="R174" i="8"/>
  <c r="P174" i="8"/>
  <c r="BI173" i="8"/>
  <c r="BH173" i="8"/>
  <c r="BG173" i="8"/>
  <c r="BF173" i="8"/>
  <c r="T173" i="8"/>
  <c r="R173" i="8"/>
  <c r="P173" i="8"/>
  <c r="BI172" i="8"/>
  <c r="BH172" i="8"/>
  <c r="BG172" i="8"/>
  <c r="BF172" i="8"/>
  <c r="T172" i="8"/>
  <c r="R172" i="8"/>
  <c r="P172" i="8"/>
  <c r="BI171" i="8"/>
  <c r="BH171" i="8"/>
  <c r="BG171" i="8"/>
  <c r="BF171" i="8"/>
  <c r="T171" i="8"/>
  <c r="R171" i="8"/>
  <c r="P171" i="8"/>
  <c r="BI170" i="8"/>
  <c r="BH170" i="8"/>
  <c r="BG170" i="8"/>
  <c r="BF170" i="8"/>
  <c r="T170" i="8"/>
  <c r="R170" i="8"/>
  <c r="P170" i="8"/>
  <c r="BI169" i="8"/>
  <c r="BH169" i="8"/>
  <c r="BG169" i="8"/>
  <c r="BF169" i="8"/>
  <c r="T169" i="8"/>
  <c r="R169" i="8"/>
  <c r="P169" i="8"/>
  <c r="BI168" i="8"/>
  <c r="BH168" i="8"/>
  <c r="BG168" i="8"/>
  <c r="BF168" i="8"/>
  <c r="T168" i="8"/>
  <c r="R168" i="8"/>
  <c r="P168" i="8"/>
  <c r="BI167" i="8"/>
  <c r="BH167" i="8"/>
  <c r="BG167" i="8"/>
  <c r="BF167" i="8"/>
  <c r="T167" i="8"/>
  <c r="R167" i="8"/>
  <c r="P167" i="8"/>
  <c r="BI166" i="8"/>
  <c r="BH166" i="8"/>
  <c r="BG166" i="8"/>
  <c r="BF166" i="8"/>
  <c r="T166" i="8"/>
  <c r="R166" i="8"/>
  <c r="P166" i="8"/>
  <c r="BI165" i="8"/>
  <c r="BH165" i="8"/>
  <c r="BG165" i="8"/>
  <c r="BF165" i="8"/>
  <c r="T165" i="8"/>
  <c r="R165" i="8"/>
  <c r="P165" i="8"/>
  <c r="BI164" i="8"/>
  <c r="BH164" i="8"/>
  <c r="BG164" i="8"/>
  <c r="BF164" i="8"/>
  <c r="T164" i="8"/>
  <c r="R164" i="8"/>
  <c r="P164" i="8"/>
  <c r="BI163" i="8"/>
  <c r="BH163" i="8"/>
  <c r="BG163" i="8"/>
  <c r="BF163" i="8"/>
  <c r="T163" i="8"/>
  <c r="R163" i="8"/>
  <c r="P163" i="8"/>
  <c r="BI162" i="8"/>
  <c r="BH162" i="8"/>
  <c r="BG162" i="8"/>
  <c r="BF162" i="8"/>
  <c r="T162" i="8"/>
  <c r="R162" i="8"/>
  <c r="P162" i="8"/>
  <c r="BI161" i="8"/>
  <c r="BH161" i="8"/>
  <c r="BG161" i="8"/>
  <c r="BF161" i="8"/>
  <c r="T161" i="8"/>
  <c r="R161" i="8"/>
  <c r="P161" i="8"/>
  <c r="BI160" i="8"/>
  <c r="BH160" i="8"/>
  <c r="BG160" i="8"/>
  <c r="BF160" i="8"/>
  <c r="T160" i="8"/>
  <c r="R160" i="8"/>
  <c r="P160" i="8"/>
  <c r="BI159" i="8"/>
  <c r="BH159" i="8"/>
  <c r="BG159" i="8"/>
  <c r="BF159" i="8"/>
  <c r="T159" i="8"/>
  <c r="R159" i="8"/>
  <c r="P159" i="8"/>
  <c r="BI158" i="8"/>
  <c r="BH158" i="8"/>
  <c r="BG158" i="8"/>
  <c r="BF158" i="8"/>
  <c r="T158" i="8"/>
  <c r="R158" i="8"/>
  <c r="P158" i="8"/>
  <c r="BI157" i="8"/>
  <c r="BH157" i="8"/>
  <c r="BG157" i="8"/>
  <c r="BF157" i="8"/>
  <c r="T157" i="8"/>
  <c r="R157" i="8"/>
  <c r="P157" i="8"/>
  <c r="BI156" i="8"/>
  <c r="BH156" i="8"/>
  <c r="BG156" i="8"/>
  <c r="BF156" i="8"/>
  <c r="T156" i="8"/>
  <c r="R156" i="8"/>
  <c r="P156" i="8"/>
  <c r="BI155" i="8"/>
  <c r="BH155" i="8"/>
  <c r="BG155" i="8"/>
  <c r="BF155" i="8"/>
  <c r="T155" i="8"/>
  <c r="R155" i="8"/>
  <c r="P155" i="8"/>
  <c r="BI154" i="8"/>
  <c r="BH154" i="8"/>
  <c r="BG154" i="8"/>
  <c r="BF154" i="8"/>
  <c r="T154" i="8"/>
  <c r="R154" i="8"/>
  <c r="P154" i="8"/>
  <c r="BI153" i="8"/>
  <c r="BH153" i="8"/>
  <c r="BG153" i="8"/>
  <c r="BF153" i="8"/>
  <c r="T153" i="8"/>
  <c r="R153" i="8"/>
  <c r="P153" i="8"/>
  <c r="BI152" i="8"/>
  <c r="BH152" i="8"/>
  <c r="BG152" i="8"/>
  <c r="BF152" i="8"/>
  <c r="T152" i="8"/>
  <c r="R152" i="8"/>
  <c r="P152" i="8"/>
  <c r="BI151" i="8"/>
  <c r="BH151" i="8"/>
  <c r="BG151" i="8"/>
  <c r="BF151" i="8"/>
  <c r="T151" i="8"/>
  <c r="R151" i="8"/>
  <c r="P151" i="8"/>
  <c r="BI150" i="8"/>
  <c r="BH150" i="8"/>
  <c r="BG150" i="8"/>
  <c r="BF150" i="8"/>
  <c r="T150" i="8"/>
  <c r="R150" i="8"/>
  <c r="P150" i="8"/>
  <c r="BI149" i="8"/>
  <c r="BH149" i="8"/>
  <c r="BG149" i="8"/>
  <c r="BF149" i="8"/>
  <c r="T149" i="8"/>
  <c r="R149" i="8"/>
  <c r="P149" i="8"/>
  <c r="BI148" i="8"/>
  <c r="BH148" i="8"/>
  <c r="BG148" i="8"/>
  <c r="BF148" i="8"/>
  <c r="T148" i="8"/>
  <c r="R148" i="8"/>
  <c r="P148" i="8"/>
  <c r="BI147" i="8"/>
  <c r="BH147" i="8"/>
  <c r="BG147" i="8"/>
  <c r="BF147" i="8"/>
  <c r="T147" i="8"/>
  <c r="R147" i="8"/>
  <c r="P147" i="8"/>
  <c r="BI146" i="8"/>
  <c r="BH146" i="8"/>
  <c r="BG146" i="8"/>
  <c r="BF146" i="8"/>
  <c r="T146" i="8"/>
  <c r="R146" i="8"/>
  <c r="P146" i="8"/>
  <c r="BI145" i="8"/>
  <c r="BH145" i="8"/>
  <c r="BG145" i="8"/>
  <c r="BF145" i="8"/>
  <c r="T145" i="8"/>
  <c r="R145" i="8"/>
  <c r="P145" i="8"/>
  <c r="BI144" i="8"/>
  <c r="BH144" i="8"/>
  <c r="BG144" i="8"/>
  <c r="BF144" i="8"/>
  <c r="T144" i="8"/>
  <c r="R144" i="8"/>
  <c r="P144" i="8"/>
  <c r="BI143" i="8"/>
  <c r="BH143" i="8"/>
  <c r="BG143" i="8"/>
  <c r="BF143" i="8"/>
  <c r="T143" i="8"/>
  <c r="R143" i="8"/>
  <c r="P143" i="8"/>
  <c r="BI142" i="8"/>
  <c r="BH142" i="8"/>
  <c r="BG142" i="8"/>
  <c r="BF142" i="8"/>
  <c r="T142" i="8"/>
  <c r="R142" i="8"/>
  <c r="P142" i="8"/>
  <c r="BI141" i="8"/>
  <c r="BH141" i="8"/>
  <c r="BG141" i="8"/>
  <c r="BF141" i="8"/>
  <c r="T141" i="8"/>
  <c r="R141" i="8"/>
  <c r="P141" i="8"/>
  <c r="BI140" i="8"/>
  <c r="BH140" i="8"/>
  <c r="BG140" i="8"/>
  <c r="BF140" i="8"/>
  <c r="T140" i="8"/>
  <c r="R140" i="8"/>
  <c r="P140" i="8"/>
  <c r="BI139" i="8"/>
  <c r="BH139" i="8"/>
  <c r="BG139" i="8"/>
  <c r="BF139" i="8"/>
  <c r="T139" i="8"/>
  <c r="R139" i="8"/>
  <c r="P139" i="8"/>
  <c r="BI138" i="8"/>
  <c r="BH138" i="8"/>
  <c r="BG138" i="8"/>
  <c r="BF138" i="8"/>
  <c r="T138" i="8"/>
  <c r="R138" i="8"/>
  <c r="P138" i="8"/>
  <c r="BI137" i="8"/>
  <c r="BH137" i="8"/>
  <c r="BG137" i="8"/>
  <c r="BF137" i="8"/>
  <c r="T137" i="8"/>
  <c r="R137" i="8"/>
  <c r="P137" i="8"/>
  <c r="BI136" i="8"/>
  <c r="BH136" i="8"/>
  <c r="BG136" i="8"/>
  <c r="BF136" i="8"/>
  <c r="T136" i="8"/>
  <c r="R136" i="8"/>
  <c r="P136" i="8"/>
  <c r="BI135" i="8"/>
  <c r="BH135" i="8"/>
  <c r="BG135" i="8"/>
  <c r="BF135" i="8"/>
  <c r="T135" i="8"/>
  <c r="R135" i="8"/>
  <c r="P135" i="8"/>
  <c r="BI134" i="8"/>
  <c r="BH134" i="8"/>
  <c r="BG134" i="8"/>
  <c r="BF134" i="8"/>
  <c r="T134" i="8"/>
  <c r="R134" i="8"/>
  <c r="P134" i="8"/>
  <c r="BI133" i="8"/>
  <c r="BH133" i="8"/>
  <c r="BG133" i="8"/>
  <c r="BF133" i="8"/>
  <c r="T133" i="8"/>
  <c r="R133" i="8"/>
  <c r="P133" i="8"/>
  <c r="BI132" i="8"/>
  <c r="BH132" i="8"/>
  <c r="BG132" i="8"/>
  <c r="BF132" i="8"/>
  <c r="T132" i="8"/>
  <c r="R132" i="8"/>
  <c r="P132" i="8"/>
  <c r="BI131" i="8"/>
  <c r="BH131" i="8"/>
  <c r="BG131" i="8"/>
  <c r="BF131" i="8"/>
  <c r="T131" i="8"/>
  <c r="R131" i="8"/>
  <c r="P131" i="8"/>
  <c r="BI130" i="8"/>
  <c r="BH130" i="8"/>
  <c r="BG130" i="8"/>
  <c r="BF130" i="8"/>
  <c r="T130" i="8"/>
  <c r="R130" i="8"/>
  <c r="P130" i="8"/>
  <c r="BI129" i="8"/>
  <c r="BH129" i="8"/>
  <c r="BG129" i="8"/>
  <c r="BF129" i="8"/>
  <c r="T129" i="8"/>
  <c r="R129" i="8"/>
  <c r="P129" i="8"/>
  <c r="J123" i="8"/>
  <c r="F123" i="8"/>
  <c r="F121" i="8"/>
  <c r="E119" i="8"/>
  <c r="J95" i="8"/>
  <c r="F95" i="8"/>
  <c r="F93" i="8"/>
  <c r="E91" i="8"/>
  <c r="J28" i="8"/>
  <c r="E28" i="8"/>
  <c r="J124" i="8" s="1"/>
  <c r="J27" i="8"/>
  <c r="J22" i="8"/>
  <c r="E22" i="8"/>
  <c r="F124" i="8" s="1"/>
  <c r="J21" i="8"/>
  <c r="J16" i="8"/>
  <c r="J121" i="8" s="1"/>
  <c r="E7" i="8"/>
  <c r="E85" i="8"/>
  <c r="J41" i="7"/>
  <c r="J40" i="7"/>
  <c r="AY102" i="1" s="1"/>
  <c r="J39" i="7"/>
  <c r="AX102" i="1" s="1"/>
  <c r="BI143" i="7"/>
  <c r="BH143" i="7"/>
  <c r="BG143" i="7"/>
  <c r="BF143" i="7"/>
  <c r="T143" i="7"/>
  <c r="R143" i="7"/>
  <c r="P143" i="7"/>
  <c r="BI142" i="7"/>
  <c r="BH142" i="7"/>
  <c r="BG142" i="7"/>
  <c r="BF142" i="7"/>
  <c r="T142" i="7"/>
  <c r="R142" i="7"/>
  <c r="P142" i="7"/>
  <c r="BI141" i="7"/>
  <c r="BH141" i="7"/>
  <c r="BG141" i="7"/>
  <c r="BF141" i="7"/>
  <c r="T141" i="7"/>
  <c r="R141" i="7"/>
  <c r="P141" i="7"/>
  <c r="BI140" i="7"/>
  <c r="BH140" i="7"/>
  <c r="BG140" i="7"/>
  <c r="BF140" i="7"/>
  <c r="T140" i="7"/>
  <c r="R140" i="7"/>
  <c r="P140" i="7"/>
  <c r="BI139" i="7"/>
  <c r="BH139" i="7"/>
  <c r="BG139" i="7"/>
  <c r="BF139" i="7"/>
  <c r="T139" i="7"/>
  <c r="R139" i="7"/>
  <c r="P139" i="7"/>
  <c r="BI138" i="7"/>
  <c r="BH138" i="7"/>
  <c r="BG138" i="7"/>
  <c r="BF138" i="7"/>
  <c r="T138" i="7"/>
  <c r="R138" i="7"/>
  <c r="P138" i="7"/>
  <c r="BI137" i="7"/>
  <c r="BH137" i="7"/>
  <c r="BG137" i="7"/>
  <c r="BF137" i="7"/>
  <c r="T137" i="7"/>
  <c r="R137" i="7"/>
  <c r="P137" i="7"/>
  <c r="BI136" i="7"/>
  <c r="BH136" i="7"/>
  <c r="BG136" i="7"/>
  <c r="BF136" i="7"/>
  <c r="T136" i="7"/>
  <c r="R136" i="7"/>
  <c r="P136" i="7"/>
  <c r="BI135" i="7"/>
  <c r="BH135" i="7"/>
  <c r="BG135" i="7"/>
  <c r="BF135" i="7"/>
  <c r="T135" i="7"/>
  <c r="R135" i="7"/>
  <c r="P135" i="7"/>
  <c r="BI134" i="7"/>
  <c r="BH134" i="7"/>
  <c r="BG134" i="7"/>
  <c r="BF134" i="7"/>
  <c r="T134" i="7"/>
  <c r="R134" i="7"/>
  <c r="P134" i="7"/>
  <c r="BI133" i="7"/>
  <c r="BH133" i="7"/>
  <c r="BG133" i="7"/>
  <c r="BF133" i="7"/>
  <c r="T133" i="7"/>
  <c r="R133" i="7"/>
  <c r="P133" i="7"/>
  <c r="BI132" i="7"/>
  <c r="BH132" i="7"/>
  <c r="BG132" i="7"/>
  <c r="BF132" i="7"/>
  <c r="T132" i="7"/>
  <c r="R132" i="7"/>
  <c r="P132" i="7"/>
  <c r="BI131" i="7"/>
  <c r="BH131" i="7"/>
  <c r="BG131" i="7"/>
  <c r="BF131" i="7"/>
  <c r="T131" i="7"/>
  <c r="R131" i="7"/>
  <c r="P131" i="7"/>
  <c r="BI130" i="7"/>
  <c r="BH130" i="7"/>
  <c r="BG130" i="7"/>
  <c r="BF130" i="7"/>
  <c r="T130" i="7"/>
  <c r="R130" i="7"/>
  <c r="P130" i="7"/>
  <c r="BI129" i="7"/>
  <c r="BH129" i="7"/>
  <c r="BG129" i="7"/>
  <c r="BF129" i="7"/>
  <c r="T129" i="7"/>
  <c r="R129" i="7"/>
  <c r="P129" i="7"/>
  <c r="BI128" i="7"/>
  <c r="BH128" i="7"/>
  <c r="BG128" i="7"/>
  <c r="BF128" i="7"/>
  <c r="T128" i="7"/>
  <c r="R128" i="7"/>
  <c r="P128" i="7"/>
  <c r="BI127" i="7"/>
  <c r="BH127" i="7"/>
  <c r="BG127" i="7"/>
  <c r="BF127" i="7"/>
  <c r="T127" i="7"/>
  <c r="R127" i="7"/>
  <c r="P127" i="7"/>
  <c r="J121" i="7"/>
  <c r="F121" i="7"/>
  <c r="F119" i="7"/>
  <c r="E117" i="7"/>
  <c r="J95" i="7"/>
  <c r="F95" i="7"/>
  <c r="F93" i="7"/>
  <c r="E91" i="7"/>
  <c r="J28" i="7"/>
  <c r="E28" i="7"/>
  <c r="J96" i="7" s="1"/>
  <c r="J27" i="7"/>
  <c r="J22" i="7"/>
  <c r="E22" i="7"/>
  <c r="F122" i="7" s="1"/>
  <c r="J21" i="7"/>
  <c r="J16" i="7"/>
  <c r="J119" i="7" s="1"/>
  <c r="E7" i="7"/>
  <c r="E111" i="7"/>
  <c r="J39" i="6"/>
  <c r="J38" i="6"/>
  <c r="AY100" i="1"/>
  <c r="J37" i="6"/>
  <c r="AX100" i="1" s="1"/>
  <c r="BI526" i="6"/>
  <c r="BH526" i="6"/>
  <c r="BG526" i="6"/>
  <c r="BF526" i="6"/>
  <c r="T526" i="6"/>
  <c r="R526" i="6"/>
  <c r="P526" i="6"/>
  <c r="BI523" i="6"/>
  <c r="BH523" i="6"/>
  <c r="BG523" i="6"/>
  <c r="BF523" i="6"/>
  <c r="T523" i="6"/>
  <c r="R523" i="6"/>
  <c r="P523" i="6"/>
  <c r="BI521" i="6"/>
  <c r="BH521" i="6"/>
  <c r="BG521" i="6"/>
  <c r="BF521" i="6"/>
  <c r="T521" i="6"/>
  <c r="R521" i="6"/>
  <c r="P521" i="6"/>
  <c r="BI518" i="6"/>
  <c r="BH518" i="6"/>
  <c r="BG518" i="6"/>
  <c r="BF518" i="6"/>
  <c r="T518" i="6"/>
  <c r="R518" i="6"/>
  <c r="P518" i="6"/>
  <c r="BI515" i="6"/>
  <c r="BH515" i="6"/>
  <c r="BG515" i="6"/>
  <c r="BF515" i="6"/>
  <c r="T515" i="6"/>
  <c r="R515" i="6"/>
  <c r="P515" i="6"/>
  <c r="BI513" i="6"/>
  <c r="BH513" i="6"/>
  <c r="BG513" i="6"/>
  <c r="BF513" i="6"/>
  <c r="T513" i="6"/>
  <c r="R513" i="6"/>
  <c r="P513" i="6"/>
  <c r="BI509" i="6"/>
  <c r="BH509" i="6"/>
  <c r="BG509" i="6"/>
  <c r="BF509" i="6"/>
  <c r="T509" i="6"/>
  <c r="R509" i="6"/>
  <c r="P509" i="6"/>
  <c r="BI505" i="6"/>
  <c r="BH505" i="6"/>
  <c r="BG505" i="6"/>
  <c r="BF505" i="6"/>
  <c r="T505" i="6"/>
  <c r="R505" i="6"/>
  <c r="P505" i="6"/>
  <c r="BI502" i="6"/>
  <c r="BH502" i="6"/>
  <c r="BG502" i="6"/>
  <c r="BF502" i="6"/>
  <c r="T502" i="6"/>
  <c r="R502" i="6"/>
  <c r="P502" i="6"/>
  <c r="BI499" i="6"/>
  <c r="BH499" i="6"/>
  <c r="BG499" i="6"/>
  <c r="BF499" i="6"/>
  <c r="T499" i="6"/>
  <c r="R499" i="6"/>
  <c r="P499" i="6"/>
  <c r="BI496" i="6"/>
  <c r="BH496" i="6"/>
  <c r="BG496" i="6"/>
  <c r="BF496" i="6"/>
  <c r="T496" i="6"/>
  <c r="R496" i="6"/>
  <c r="P496" i="6"/>
  <c r="BI494" i="6"/>
  <c r="BH494" i="6"/>
  <c r="BG494" i="6"/>
  <c r="BF494" i="6"/>
  <c r="T494" i="6"/>
  <c r="R494" i="6"/>
  <c r="P494" i="6"/>
  <c r="BI491" i="6"/>
  <c r="BH491" i="6"/>
  <c r="BG491" i="6"/>
  <c r="BF491" i="6"/>
  <c r="T491" i="6"/>
  <c r="R491" i="6"/>
  <c r="P491" i="6"/>
  <c r="BI488" i="6"/>
  <c r="BH488" i="6"/>
  <c r="BG488" i="6"/>
  <c r="BF488" i="6"/>
  <c r="T488" i="6"/>
  <c r="R488" i="6"/>
  <c r="P488" i="6"/>
  <c r="BI485" i="6"/>
  <c r="BH485" i="6"/>
  <c r="BG485" i="6"/>
  <c r="BF485" i="6"/>
  <c r="T485" i="6"/>
  <c r="R485" i="6"/>
  <c r="P485" i="6"/>
  <c r="BI482" i="6"/>
  <c r="BH482" i="6"/>
  <c r="BG482" i="6"/>
  <c r="BF482" i="6"/>
  <c r="T482" i="6"/>
  <c r="R482" i="6"/>
  <c r="P482" i="6"/>
  <c r="BI479" i="6"/>
  <c r="BH479" i="6"/>
  <c r="BG479" i="6"/>
  <c r="BF479" i="6"/>
  <c r="T479" i="6"/>
  <c r="R479" i="6"/>
  <c r="P479" i="6"/>
  <c r="BI476" i="6"/>
  <c r="BH476" i="6"/>
  <c r="BG476" i="6"/>
  <c r="BF476" i="6"/>
  <c r="T476" i="6"/>
  <c r="R476" i="6"/>
  <c r="P476" i="6"/>
  <c r="BI473" i="6"/>
  <c r="BH473" i="6"/>
  <c r="BG473" i="6"/>
  <c r="BF473" i="6"/>
  <c r="T473" i="6"/>
  <c r="R473" i="6"/>
  <c r="P473" i="6"/>
  <c r="BI470" i="6"/>
  <c r="BH470" i="6"/>
  <c r="BG470" i="6"/>
  <c r="BF470" i="6"/>
  <c r="T470" i="6"/>
  <c r="R470" i="6"/>
  <c r="P470" i="6"/>
  <c r="BI467" i="6"/>
  <c r="BH467" i="6"/>
  <c r="BG467" i="6"/>
  <c r="BF467" i="6"/>
  <c r="T467" i="6"/>
  <c r="R467" i="6"/>
  <c r="P467" i="6"/>
  <c r="BI464" i="6"/>
  <c r="BH464" i="6"/>
  <c r="BG464" i="6"/>
  <c r="BF464" i="6"/>
  <c r="T464" i="6"/>
  <c r="R464" i="6"/>
  <c r="P464" i="6"/>
  <c r="BI460" i="6"/>
  <c r="BH460" i="6"/>
  <c r="BG460" i="6"/>
  <c r="BF460" i="6"/>
  <c r="T460" i="6"/>
  <c r="R460" i="6"/>
  <c r="P460" i="6"/>
  <c r="BI457" i="6"/>
  <c r="BH457" i="6"/>
  <c r="BG457" i="6"/>
  <c r="BF457" i="6"/>
  <c r="T457" i="6"/>
  <c r="R457" i="6"/>
  <c r="P457" i="6"/>
  <c r="BI454" i="6"/>
  <c r="BH454" i="6"/>
  <c r="BG454" i="6"/>
  <c r="BF454" i="6"/>
  <c r="T454" i="6"/>
  <c r="R454" i="6"/>
  <c r="P454" i="6"/>
  <c r="BI451" i="6"/>
  <c r="BH451" i="6"/>
  <c r="BG451" i="6"/>
  <c r="BF451" i="6"/>
  <c r="T451" i="6"/>
  <c r="R451" i="6"/>
  <c r="P451" i="6"/>
  <c r="BI448" i="6"/>
  <c r="BH448" i="6"/>
  <c r="BG448" i="6"/>
  <c r="BF448" i="6"/>
  <c r="T448" i="6"/>
  <c r="R448" i="6"/>
  <c r="P448" i="6"/>
  <c r="BI445" i="6"/>
  <c r="BH445" i="6"/>
  <c r="BG445" i="6"/>
  <c r="BF445" i="6"/>
  <c r="T445" i="6"/>
  <c r="R445" i="6"/>
  <c r="P445" i="6"/>
  <c r="BI442" i="6"/>
  <c r="BH442" i="6"/>
  <c r="BG442" i="6"/>
  <c r="BF442" i="6"/>
  <c r="T442" i="6"/>
  <c r="R442" i="6"/>
  <c r="P442" i="6"/>
  <c r="BI439" i="6"/>
  <c r="BH439" i="6"/>
  <c r="BG439" i="6"/>
  <c r="BF439" i="6"/>
  <c r="T439" i="6"/>
  <c r="R439" i="6"/>
  <c r="P439" i="6"/>
  <c r="BI436" i="6"/>
  <c r="BH436" i="6"/>
  <c r="BG436" i="6"/>
  <c r="BF436" i="6"/>
  <c r="T436" i="6"/>
  <c r="R436" i="6"/>
  <c r="P436" i="6"/>
  <c r="BI433" i="6"/>
  <c r="BH433" i="6"/>
  <c r="BG433" i="6"/>
  <c r="BF433" i="6"/>
  <c r="T433" i="6"/>
  <c r="R433" i="6"/>
  <c r="P433" i="6"/>
  <c r="BI430" i="6"/>
  <c r="BH430" i="6"/>
  <c r="BG430" i="6"/>
  <c r="BF430" i="6"/>
  <c r="T430" i="6"/>
  <c r="R430" i="6"/>
  <c r="P430" i="6"/>
  <c r="BI427" i="6"/>
  <c r="BH427" i="6"/>
  <c r="BG427" i="6"/>
  <c r="BF427" i="6"/>
  <c r="T427" i="6"/>
  <c r="R427" i="6"/>
  <c r="P427" i="6"/>
  <c r="BI424" i="6"/>
  <c r="BH424" i="6"/>
  <c r="BG424" i="6"/>
  <c r="BF424" i="6"/>
  <c r="T424" i="6"/>
  <c r="R424" i="6"/>
  <c r="P424" i="6"/>
  <c r="BI421" i="6"/>
  <c r="BH421" i="6"/>
  <c r="BG421" i="6"/>
  <c r="BF421" i="6"/>
  <c r="T421" i="6"/>
  <c r="R421" i="6"/>
  <c r="P421" i="6"/>
  <c r="BI418" i="6"/>
  <c r="BH418" i="6"/>
  <c r="BG418" i="6"/>
  <c r="BF418" i="6"/>
  <c r="T418" i="6"/>
  <c r="R418" i="6"/>
  <c r="P418" i="6"/>
  <c r="BI414" i="6"/>
  <c r="BH414" i="6"/>
  <c r="BG414" i="6"/>
  <c r="BF414" i="6"/>
  <c r="T414" i="6"/>
  <c r="R414" i="6"/>
  <c r="P414" i="6"/>
  <c r="BI411" i="6"/>
  <c r="BH411" i="6"/>
  <c r="BG411" i="6"/>
  <c r="BF411" i="6"/>
  <c r="T411" i="6"/>
  <c r="R411" i="6"/>
  <c r="P411" i="6"/>
  <c r="BI408" i="6"/>
  <c r="BH408" i="6"/>
  <c r="BG408" i="6"/>
  <c r="BF408" i="6"/>
  <c r="T408" i="6"/>
  <c r="R408" i="6"/>
  <c r="P408" i="6"/>
  <c r="BI404" i="6"/>
  <c r="BH404" i="6"/>
  <c r="BG404" i="6"/>
  <c r="BF404" i="6"/>
  <c r="T404" i="6"/>
  <c r="R404" i="6"/>
  <c r="P404" i="6"/>
  <c r="BI402" i="6"/>
  <c r="BH402" i="6"/>
  <c r="BG402" i="6"/>
  <c r="BF402" i="6"/>
  <c r="T402" i="6"/>
  <c r="R402" i="6"/>
  <c r="P402" i="6"/>
  <c r="BI399" i="6"/>
  <c r="BH399" i="6"/>
  <c r="BG399" i="6"/>
  <c r="BF399" i="6"/>
  <c r="T399" i="6"/>
  <c r="R399" i="6"/>
  <c r="P399" i="6"/>
  <c r="BI396" i="6"/>
  <c r="BH396" i="6"/>
  <c r="BG396" i="6"/>
  <c r="BF396" i="6"/>
  <c r="T396" i="6"/>
  <c r="R396" i="6"/>
  <c r="P396" i="6"/>
  <c r="BI393" i="6"/>
  <c r="BH393" i="6"/>
  <c r="BG393" i="6"/>
  <c r="BF393" i="6"/>
  <c r="T393" i="6"/>
  <c r="R393" i="6"/>
  <c r="P393" i="6"/>
  <c r="BI390" i="6"/>
  <c r="BH390" i="6"/>
  <c r="BG390" i="6"/>
  <c r="BF390" i="6"/>
  <c r="T390" i="6"/>
  <c r="R390" i="6"/>
  <c r="P390" i="6"/>
  <c r="BI387" i="6"/>
  <c r="BH387" i="6"/>
  <c r="BG387" i="6"/>
  <c r="BF387" i="6"/>
  <c r="T387" i="6"/>
  <c r="R387" i="6"/>
  <c r="P387" i="6"/>
  <c r="BI384" i="6"/>
  <c r="BH384" i="6"/>
  <c r="BG384" i="6"/>
  <c r="BF384" i="6"/>
  <c r="T384" i="6"/>
  <c r="R384" i="6"/>
  <c r="P384" i="6"/>
  <c r="BI382" i="6"/>
  <c r="BH382" i="6"/>
  <c r="BG382" i="6"/>
  <c r="BF382" i="6"/>
  <c r="T382" i="6"/>
  <c r="R382" i="6"/>
  <c r="P382" i="6"/>
  <c r="BI381" i="6"/>
  <c r="BH381" i="6"/>
  <c r="BG381" i="6"/>
  <c r="BF381" i="6"/>
  <c r="T381" i="6"/>
  <c r="R381" i="6"/>
  <c r="P381" i="6"/>
  <c r="BI376" i="6"/>
  <c r="BH376" i="6"/>
  <c r="BG376" i="6"/>
  <c r="BF376" i="6"/>
  <c r="T376" i="6"/>
  <c r="R376" i="6"/>
  <c r="P376" i="6"/>
  <c r="BI373" i="6"/>
  <c r="BH373" i="6"/>
  <c r="BG373" i="6"/>
  <c r="BF373" i="6"/>
  <c r="T373" i="6"/>
  <c r="R373" i="6"/>
  <c r="P373" i="6"/>
  <c r="BI370" i="6"/>
  <c r="BH370" i="6"/>
  <c r="BG370" i="6"/>
  <c r="BF370" i="6"/>
  <c r="T370" i="6"/>
  <c r="R370" i="6"/>
  <c r="P370" i="6"/>
  <c r="BI367" i="6"/>
  <c r="BH367" i="6"/>
  <c r="BG367" i="6"/>
  <c r="BF367" i="6"/>
  <c r="T367" i="6"/>
  <c r="R367" i="6"/>
  <c r="P367" i="6"/>
  <c r="BI364" i="6"/>
  <c r="BH364" i="6"/>
  <c r="BG364" i="6"/>
  <c r="BF364" i="6"/>
  <c r="T364" i="6"/>
  <c r="R364" i="6"/>
  <c r="P364" i="6"/>
  <c r="BI361" i="6"/>
  <c r="BH361" i="6"/>
  <c r="BG361" i="6"/>
  <c r="BF361" i="6"/>
  <c r="T361" i="6"/>
  <c r="R361" i="6"/>
  <c r="P361" i="6"/>
  <c r="BI358" i="6"/>
  <c r="BH358" i="6"/>
  <c r="BG358" i="6"/>
  <c r="BF358" i="6"/>
  <c r="T358" i="6"/>
  <c r="R358" i="6"/>
  <c r="P358" i="6"/>
  <c r="BI355" i="6"/>
  <c r="BH355" i="6"/>
  <c r="BG355" i="6"/>
  <c r="BF355" i="6"/>
  <c r="T355" i="6"/>
  <c r="R355" i="6"/>
  <c r="P355" i="6"/>
  <c r="BI352" i="6"/>
  <c r="BH352" i="6"/>
  <c r="BG352" i="6"/>
  <c r="BF352" i="6"/>
  <c r="T352" i="6"/>
  <c r="R352" i="6"/>
  <c r="P352" i="6"/>
  <c r="BI349" i="6"/>
  <c r="BH349" i="6"/>
  <c r="BG349" i="6"/>
  <c r="BF349" i="6"/>
  <c r="T349" i="6"/>
  <c r="R349" i="6"/>
  <c r="P349" i="6"/>
  <c r="BI346" i="6"/>
  <c r="BH346" i="6"/>
  <c r="BG346" i="6"/>
  <c r="BF346" i="6"/>
  <c r="T346" i="6"/>
  <c r="R346" i="6"/>
  <c r="P346" i="6"/>
  <c r="BI343" i="6"/>
  <c r="BH343" i="6"/>
  <c r="BG343" i="6"/>
  <c r="BF343" i="6"/>
  <c r="T343" i="6"/>
  <c r="R343" i="6"/>
  <c r="P343" i="6"/>
  <c r="BI340" i="6"/>
  <c r="BH340" i="6"/>
  <c r="BG340" i="6"/>
  <c r="BF340" i="6"/>
  <c r="T340" i="6"/>
  <c r="R340" i="6"/>
  <c r="P340" i="6"/>
  <c r="BI337" i="6"/>
  <c r="BH337" i="6"/>
  <c r="BG337" i="6"/>
  <c r="BF337" i="6"/>
  <c r="T337" i="6"/>
  <c r="R337" i="6"/>
  <c r="P337" i="6"/>
  <c r="BI334" i="6"/>
  <c r="BH334" i="6"/>
  <c r="BG334" i="6"/>
  <c r="BF334" i="6"/>
  <c r="T334" i="6"/>
  <c r="R334" i="6"/>
  <c r="P334" i="6"/>
  <c r="BI331" i="6"/>
  <c r="BH331" i="6"/>
  <c r="BG331" i="6"/>
  <c r="BF331" i="6"/>
  <c r="T331" i="6"/>
  <c r="R331" i="6"/>
  <c r="P331" i="6"/>
  <c r="BI328" i="6"/>
  <c r="BH328" i="6"/>
  <c r="BG328" i="6"/>
  <c r="BF328" i="6"/>
  <c r="T328" i="6"/>
  <c r="R328" i="6"/>
  <c r="P328" i="6"/>
  <c r="BI325" i="6"/>
  <c r="BH325" i="6"/>
  <c r="BG325" i="6"/>
  <c r="BF325" i="6"/>
  <c r="T325" i="6"/>
  <c r="R325" i="6"/>
  <c r="P325" i="6"/>
  <c r="BI322" i="6"/>
  <c r="BH322" i="6"/>
  <c r="BG322" i="6"/>
  <c r="BF322" i="6"/>
  <c r="T322" i="6"/>
  <c r="R322" i="6"/>
  <c r="P322" i="6"/>
  <c r="BI319" i="6"/>
  <c r="BH319" i="6"/>
  <c r="BG319" i="6"/>
  <c r="BF319" i="6"/>
  <c r="T319" i="6"/>
  <c r="R319" i="6"/>
  <c r="P319" i="6"/>
  <c r="BI316" i="6"/>
  <c r="BH316" i="6"/>
  <c r="BG316" i="6"/>
  <c r="BF316" i="6"/>
  <c r="T316" i="6"/>
  <c r="R316" i="6"/>
  <c r="P316" i="6"/>
  <c r="BI313" i="6"/>
  <c r="BH313" i="6"/>
  <c r="BG313" i="6"/>
  <c r="BF313" i="6"/>
  <c r="T313" i="6"/>
  <c r="R313" i="6"/>
  <c r="P313" i="6"/>
  <c r="BI310" i="6"/>
  <c r="BH310" i="6"/>
  <c r="BG310" i="6"/>
  <c r="BF310" i="6"/>
  <c r="T310" i="6"/>
  <c r="R310" i="6"/>
  <c r="P310" i="6"/>
  <c r="BI307" i="6"/>
  <c r="BH307" i="6"/>
  <c r="BG307" i="6"/>
  <c r="BF307" i="6"/>
  <c r="T307" i="6"/>
  <c r="R307" i="6"/>
  <c r="P307" i="6"/>
  <c r="BI304" i="6"/>
  <c r="BH304" i="6"/>
  <c r="BG304" i="6"/>
  <c r="BF304" i="6"/>
  <c r="T304" i="6"/>
  <c r="R304" i="6"/>
  <c r="P304" i="6"/>
  <c r="BI301" i="6"/>
  <c r="BH301" i="6"/>
  <c r="BG301" i="6"/>
  <c r="BF301" i="6"/>
  <c r="T301" i="6"/>
  <c r="R301" i="6"/>
  <c r="P301" i="6"/>
  <c r="BI298" i="6"/>
  <c r="BH298" i="6"/>
  <c r="BG298" i="6"/>
  <c r="BF298" i="6"/>
  <c r="T298" i="6"/>
  <c r="R298" i="6"/>
  <c r="P298" i="6"/>
  <c r="BI294" i="6"/>
  <c r="BH294" i="6"/>
  <c r="BG294" i="6"/>
  <c r="BF294" i="6"/>
  <c r="T294" i="6"/>
  <c r="R294" i="6"/>
  <c r="P294" i="6"/>
  <c r="BI291" i="6"/>
  <c r="BH291" i="6"/>
  <c r="BG291" i="6"/>
  <c r="BF291" i="6"/>
  <c r="T291" i="6"/>
  <c r="R291" i="6"/>
  <c r="P291" i="6"/>
  <c r="BI287" i="6"/>
  <c r="BH287" i="6"/>
  <c r="BG287" i="6"/>
  <c r="BF287" i="6"/>
  <c r="T287" i="6"/>
  <c r="R287" i="6"/>
  <c r="P287" i="6"/>
  <c r="BI283" i="6"/>
  <c r="BH283" i="6"/>
  <c r="BG283" i="6"/>
  <c r="BF283" i="6"/>
  <c r="T283" i="6"/>
  <c r="R283" i="6"/>
  <c r="P283" i="6"/>
  <c r="BI280" i="6"/>
  <c r="BH280" i="6"/>
  <c r="BG280" i="6"/>
  <c r="BF280" i="6"/>
  <c r="T280" i="6"/>
  <c r="R280" i="6"/>
  <c r="P280" i="6"/>
  <c r="BI276" i="6"/>
  <c r="BH276" i="6"/>
  <c r="BG276" i="6"/>
  <c r="BF276" i="6"/>
  <c r="T276" i="6"/>
  <c r="R276" i="6"/>
  <c r="P276" i="6"/>
  <c r="BI273" i="6"/>
  <c r="BH273" i="6"/>
  <c r="BG273" i="6"/>
  <c r="BF273" i="6"/>
  <c r="T273" i="6"/>
  <c r="R273" i="6"/>
  <c r="P273" i="6"/>
  <c r="BI270" i="6"/>
  <c r="BH270" i="6"/>
  <c r="BG270" i="6"/>
  <c r="BF270" i="6"/>
  <c r="T270" i="6"/>
  <c r="R270" i="6"/>
  <c r="P270" i="6"/>
  <c r="BI266" i="6"/>
  <c r="BH266" i="6"/>
  <c r="BG266" i="6"/>
  <c r="BF266" i="6"/>
  <c r="T266" i="6"/>
  <c r="R266" i="6"/>
  <c r="P266" i="6"/>
  <c r="BI263" i="6"/>
  <c r="BH263" i="6"/>
  <c r="BG263" i="6"/>
  <c r="BF263" i="6"/>
  <c r="T263" i="6"/>
  <c r="R263" i="6"/>
  <c r="P263" i="6"/>
  <c r="BI260" i="6"/>
  <c r="BH260" i="6"/>
  <c r="BG260" i="6"/>
  <c r="BF260" i="6"/>
  <c r="T260" i="6"/>
  <c r="R260" i="6"/>
  <c r="P260" i="6"/>
  <c r="BI257" i="6"/>
  <c r="BH257" i="6"/>
  <c r="BG257" i="6"/>
  <c r="BF257" i="6"/>
  <c r="T257" i="6"/>
  <c r="R257" i="6"/>
  <c r="P257" i="6"/>
  <c r="BI255" i="6"/>
  <c r="BH255" i="6"/>
  <c r="BG255" i="6"/>
  <c r="BF255" i="6"/>
  <c r="T255" i="6"/>
  <c r="R255" i="6"/>
  <c r="P255" i="6"/>
  <c r="BI252" i="6"/>
  <c r="BH252" i="6"/>
  <c r="BG252" i="6"/>
  <c r="BF252" i="6"/>
  <c r="T252" i="6"/>
  <c r="R252" i="6"/>
  <c r="P252" i="6"/>
  <c r="BI247" i="6"/>
  <c r="BH247" i="6"/>
  <c r="BG247" i="6"/>
  <c r="BF247" i="6"/>
  <c r="T247" i="6"/>
  <c r="R247" i="6"/>
  <c r="P247" i="6"/>
  <c r="BI244" i="6"/>
  <c r="BH244" i="6"/>
  <c r="BG244" i="6"/>
  <c r="BF244" i="6"/>
  <c r="T244" i="6"/>
  <c r="R244" i="6"/>
  <c r="P244" i="6"/>
  <c r="BI241" i="6"/>
  <c r="BH241" i="6"/>
  <c r="BG241" i="6"/>
  <c r="BF241" i="6"/>
  <c r="T241" i="6"/>
  <c r="R241" i="6"/>
  <c r="P241" i="6"/>
  <c r="BI238" i="6"/>
  <c r="BH238" i="6"/>
  <c r="BG238" i="6"/>
  <c r="BF238" i="6"/>
  <c r="T238" i="6"/>
  <c r="R238" i="6"/>
  <c r="P238" i="6"/>
  <c r="BI235" i="6"/>
  <c r="BH235" i="6"/>
  <c r="BG235" i="6"/>
  <c r="BF235" i="6"/>
  <c r="T235" i="6"/>
  <c r="R235" i="6"/>
  <c r="P235" i="6"/>
  <c r="BI232" i="6"/>
  <c r="BH232" i="6"/>
  <c r="BG232" i="6"/>
  <c r="BF232" i="6"/>
  <c r="T232" i="6"/>
  <c r="R232" i="6"/>
  <c r="P232" i="6"/>
  <c r="BI229" i="6"/>
  <c r="BH229" i="6"/>
  <c r="BG229" i="6"/>
  <c r="BF229" i="6"/>
  <c r="T229" i="6"/>
  <c r="R229" i="6"/>
  <c r="P229" i="6"/>
  <c r="BI226" i="6"/>
  <c r="BH226" i="6"/>
  <c r="BG226" i="6"/>
  <c r="BF226" i="6"/>
  <c r="T226" i="6"/>
  <c r="R226" i="6"/>
  <c r="P226" i="6"/>
  <c r="BI223" i="6"/>
  <c r="BH223" i="6"/>
  <c r="BG223" i="6"/>
  <c r="BF223" i="6"/>
  <c r="T223" i="6"/>
  <c r="R223" i="6"/>
  <c r="P223" i="6"/>
  <c r="BI220" i="6"/>
  <c r="BH220" i="6"/>
  <c r="BG220" i="6"/>
  <c r="BF220" i="6"/>
  <c r="T220" i="6"/>
  <c r="R220" i="6"/>
  <c r="P220" i="6"/>
  <c r="BI217" i="6"/>
  <c r="BH217" i="6"/>
  <c r="BG217" i="6"/>
  <c r="BF217" i="6"/>
  <c r="T217" i="6"/>
  <c r="R217" i="6"/>
  <c r="P217" i="6"/>
  <c r="BI214" i="6"/>
  <c r="BH214" i="6"/>
  <c r="BG214" i="6"/>
  <c r="BF214" i="6"/>
  <c r="T214" i="6"/>
  <c r="R214" i="6"/>
  <c r="P214" i="6"/>
  <c r="BI211" i="6"/>
  <c r="BH211" i="6"/>
  <c r="BG211" i="6"/>
  <c r="BF211" i="6"/>
  <c r="T211" i="6"/>
  <c r="R211" i="6"/>
  <c r="P211" i="6"/>
  <c r="BI208" i="6"/>
  <c r="BH208" i="6"/>
  <c r="BG208" i="6"/>
  <c r="BF208" i="6"/>
  <c r="T208" i="6"/>
  <c r="R208" i="6"/>
  <c r="P208" i="6"/>
  <c r="BI205" i="6"/>
  <c r="BH205" i="6"/>
  <c r="BG205" i="6"/>
  <c r="BF205" i="6"/>
  <c r="T205" i="6"/>
  <c r="R205" i="6"/>
  <c r="P205" i="6"/>
  <c r="BI202" i="6"/>
  <c r="BH202" i="6"/>
  <c r="BG202" i="6"/>
  <c r="BF202" i="6"/>
  <c r="T202" i="6"/>
  <c r="R202" i="6"/>
  <c r="P202" i="6"/>
  <c r="BI199" i="6"/>
  <c r="BH199" i="6"/>
  <c r="BG199" i="6"/>
  <c r="BF199" i="6"/>
  <c r="T199" i="6"/>
  <c r="R199" i="6"/>
  <c r="P199" i="6"/>
  <c r="BI196" i="6"/>
  <c r="BH196" i="6"/>
  <c r="BG196" i="6"/>
  <c r="BF196" i="6"/>
  <c r="T196" i="6"/>
  <c r="R196" i="6"/>
  <c r="P196" i="6"/>
  <c r="BI193" i="6"/>
  <c r="BH193" i="6"/>
  <c r="BG193" i="6"/>
  <c r="BF193" i="6"/>
  <c r="T193" i="6"/>
  <c r="R193" i="6"/>
  <c r="P193" i="6"/>
  <c r="BI190" i="6"/>
  <c r="BH190" i="6"/>
  <c r="BG190" i="6"/>
  <c r="BF190" i="6"/>
  <c r="T190" i="6"/>
  <c r="R190" i="6"/>
  <c r="P190" i="6"/>
  <c r="BI187" i="6"/>
  <c r="BH187" i="6"/>
  <c r="BG187" i="6"/>
  <c r="BF187" i="6"/>
  <c r="T187" i="6"/>
  <c r="R187" i="6"/>
  <c r="P187" i="6"/>
  <c r="BI184" i="6"/>
  <c r="BH184" i="6"/>
  <c r="BG184" i="6"/>
  <c r="BF184" i="6"/>
  <c r="T184" i="6"/>
  <c r="R184" i="6"/>
  <c r="P184" i="6"/>
  <c r="BI183" i="6"/>
  <c r="BH183" i="6"/>
  <c r="BG183" i="6"/>
  <c r="BF183" i="6"/>
  <c r="T183" i="6"/>
  <c r="R183" i="6"/>
  <c r="P183" i="6"/>
  <c r="BI182" i="6"/>
  <c r="BH182" i="6"/>
  <c r="BG182" i="6"/>
  <c r="BF182" i="6"/>
  <c r="T182" i="6"/>
  <c r="R182" i="6"/>
  <c r="P182" i="6"/>
  <c r="BI179" i="6"/>
  <c r="BH179" i="6"/>
  <c r="BG179" i="6"/>
  <c r="BF179" i="6"/>
  <c r="T179" i="6"/>
  <c r="R179" i="6"/>
  <c r="P179" i="6"/>
  <c r="BI176" i="6"/>
  <c r="BH176" i="6"/>
  <c r="BG176" i="6"/>
  <c r="BF176" i="6"/>
  <c r="T176" i="6"/>
  <c r="T175" i="6" s="1"/>
  <c r="R176" i="6"/>
  <c r="R175" i="6" s="1"/>
  <c r="P176" i="6"/>
  <c r="P175" i="6"/>
  <c r="BI174" i="6"/>
  <c r="BH174" i="6"/>
  <c r="BG174" i="6"/>
  <c r="BF174" i="6"/>
  <c r="T174" i="6"/>
  <c r="R174" i="6"/>
  <c r="P174" i="6"/>
  <c r="BI172" i="6"/>
  <c r="BH172" i="6"/>
  <c r="BG172" i="6"/>
  <c r="BF172" i="6"/>
  <c r="T172" i="6"/>
  <c r="R172" i="6"/>
  <c r="P172" i="6"/>
  <c r="BI171" i="6"/>
  <c r="BH171" i="6"/>
  <c r="BG171" i="6"/>
  <c r="BF171" i="6"/>
  <c r="T171" i="6"/>
  <c r="R171" i="6"/>
  <c r="P171" i="6"/>
  <c r="BI170" i="6"/>
  <c r="BH170" i="6"/>
  <c r="BG170" i="6"/>
  <c r="BF170" i="6"/>
  <c r="T170" i="6"/>
  <c r="R170" i="6"/>
  <c r="P170" i="6"/>
  <c r="BI166" i="6"/>
  <c r="BH166" i="6"/>
  <c r="BG166" i="6"/>
  <c r="BF166" i="6"/>
  <c r="T166" i="6"/>
  <c r="T165" i="6" s="1"/>
  <c r="R166" i="6"/>
  <c r="R165" i="6"/>
  <c r="P166" i="6"/>
  <c r="P165" i="6" s="1"/>
  <c r="BI162" i="6"/>
  <c r="BH162" i="6"/>
  <c r="BG162" i="6"/>
  <c r="BF162" i="6"/>
  <c r="T162" i="6"/>
  <c r="T161" i="6"/>
  <c r="R162" i="6"/>
  <c r="R161" i="6" s="1"/>
  <c r="P162" i="6"/>
  <c r="P161" i="6"/>
  <c r="BI158" i="6"/>
  <c r="BH158" i="6"/>
  <c r="BG158" i="6"/>
  <c r="BF158" i="6"/>
  <c r="T158" i="6"/>
  <c r="R158" i="6"/>
  <c r="P158" i="6"/>
  <c r="BI155" i="6"/>
  <c r="BH155" i="6"/>
  <c r="BG155" i="6"/>
  <c r="BF155" i="6"/>
  <c r="T155" i="6"/>
  <c r="R155" i="6"/>
  <c r="P155" i="6"/>
  <c r="BI151" i="6"/>
  <c r="BH151" i="6"/>
  <c r="BG151" i="6"/>
  <c r="BF151" i="6"/>
  <c r="T151" i="6"/>
  <c r="R151" i="6"/>
  <c r="P151" i="6"/>
  <c r="BI148" i="6"/>
  <c r="BH148" i="6"/>
  <c r="BG148" i="6"/>
  <c r="BF148" i="6"/>
  <c r="T148" i="6"/>
  <c r="R148" i="6"/>
  <c r="P148" i="6"/>
  <c r="BI143" i="6"/>
  <c r="BH143" i="6"/>
  <c r="BG143" i="6"/>
  <c r="BF143" i="6"/>
  <c r="T143" i="6"/>
  <c r="R143" i="6"/>
  <c r="P143" i="6"/>
  <c r="BI140" i="6"/>
  <c r="BH140" i="6"/>
  <c r="BG140" i="6"/>
  <c r="BF140" i="6"/>
  <c r="T140" i="6"/>
  <c r="R140" i="6"/>
  <c r="P140" i="6"/>
  <c r="BI137" i="6"/>
  <c r="BH137" i="6"/>
  <c r="BG137" i="6"/>
  <c r="BF137" i="6"/>
  <c r="T137" i="6"/>
  <c r="R137" i="6"/>
  <c r="P137" i="6"/>
  <c r="J130" i="6"/>
  <c r="F130" i="6"/>
  <c r="F128" i="6"/>
  <c r="E126" i="6"/>
  <c r="J93" i="6"/>
  <c r="F93" i="6"/>
  <c r="F91" i="6"/>
  <c r="E89" i="6"/>
  <c r="J26" i="6"/>
  <c r="E26" i="6"/>
  <c r="J131" i="6" s="1"/>
  <c r="J25" i="6"/>
  <c r="J20" i="6"/>
  <c r="E20" i="6"/>
  <c r="F94" i="6" s="1"/>
  <c r="J19" i="6"/>
  <c r="J14" i="6"/>
  <c r="J91" i="6" s="1"/>
  <c r="E7" i="6"/>
  <c r="E122" i="6"/>
  <c r="J39" i="5"/>
  <c r="J38" i="5"/>
  <c r="AY99" i="1" s="1"/>
  <c r="J37" i="5"/>
  <c r="AX99" i="1" s="1"/>
  <c r="BI215" i="5"/>
  <c r="BH215" i="5"/>
  <c r="BG215" i="5"/>
  <c r="BF215" i="5"/>
  <c r="T215" i="5"/>
  <c r="R215" i="5"/>
  <c r="P215" i="5"/>
  <c r="BI212" i="5"/>
  <c r="BH212" i="5"/>
  <c r="BG212" i="5"/>
  <c r="BF212" i="5"/>
  <c r="T212" i="5"/>
  <c r="R212" i="5"/>
  <c r="P212" i="5"/>
  <c r="BI210" i="5"/>
  <c r="BH210" i="5"/>
  <c r="BG210" i="5"/>
  <c r="BF210" i="5"/>
  <c r="T210" i="5"/>
  <c r="R210" i="5"/>
  <c r="P210" i="5"/>
  <c r="BI207" i="5"/>
  <c r="BH207" i="5"/>
  <c r="BG207" i="5"/>
  <c r="BF207" i="5"/>
  <c r="T207" i="5"/>
  <c r="R207" i="5"/>
  <c r="P207" i="5"/>
  <c r="BI204" i="5"/>
  <c r="BH204" i="5"/>
  <c r="BG204" i="5"/>
  <c r="BF204" i="5"/>
  <c r="T204" i="5"/>
  <c r="R204" i="5"/>
  <c r="P204" i="5"/>
  <c r="BI203" i="5"/>
  <c r="BH203" i="5"/>
  <c r="BG203" i="5"/>
  <c r="BF203" i="5"/>
  <c r="T203" i="5"/>
  <c r="R203" i="5"/>
  <c r="P203" i="5"/>
  <c r="BI202" i="5"/>
  <c r="BH202" i="5"/>
  <c r="BG202" i="5"/>
  <c r="BF202" i="5"/>
  <c r="T202" i="5"/>
  <c r="R202" i="5"/>
  <c r="P202" i="5"/>
  <c r="BI201" i="5"/>
  <c r="BH201" i="5"/>
  <c r="BG201" i="5"/>
  <c r="BF201" i="5"/>
  <c r="T201" i="5"/>
  <c r="R201" i="5"/>
  <c r="P201" i="5"/>
  <c r="BI198" i="5"/>
  <c r="BH198" i="5"/>
  <c r="BG198" i="5"/>
  <c r="BF198" i="5"/>
  <c r="T198" i="5"/>
  <c r="R198" i="5"/>
  <c r="P198" i="5"/>
  <c r="BI195" i="5"/>
  <c r="BH195" i="5"/>
  <c r="BG195" i="5"/>
  <c r="BF195" i="5"/>
  <c r="T195" i="5"/>
  <c r="R195" i="5"/>
  <c r="P195" i="5"/>
  <c r="BI193" i="5"/>
  <c r="BH193" i="5"/>
  <c r="BG193" i="5"/>
  <c r="BF193" i="5"/>
  <c r="T193" i="5"/>
  <c r="R193" i="5"/>
  <c r="P193" i="5"/>
  <c r="BI192" i="5"/>
  <c r="BH192" i="5"/>
  <c r="BG192" i="5"/>
  <c r="BF192" i="5"/>
  <c r="T192" i="5"/>
  <c r="R192" i="5"/>
  <c r="P192" i="5"/>
  <c r="BI191" i="5"/>
  <c r="BH191" i="5"/>
  <c r="BG191" i="5"/>
  <c r="BF191" i="5"/>
  <c r="T191" i="5"/>
  <c r="R191" i="5"/>
  <c r="P191" i="5"/>
  <c r="BI190" i="5"/>
  <c r="BH190" i="5"/>
  <c r="BG190" i="5"/>
  <c r="BF190" i="5"/>
  <c r="T190" i="5"/>
  <c r="R190" i="5"/>
  <c r="P190" i="5"/>
  <c r="BI189" i="5"/>
  <c r="BH189" i="5"/>
  <c r="BG189" i="5"/>
  <c r="BF189" i="5"/>
  <c r="T189" i="5"/>
  <c r="R189" i="5"/>
  <c r="P189" i="5"/>
  <c r="BI188" i="5"/>
  <c r="BH188" i="5"/>
  <c r="BG188" i="5"/>
  <c r="BF188" i="5"/>
  <c r="T188" i="5"/>
  <c r="R188" i="5"/>
  <c r="P188" i="5"/>
  <c r="BI187" i="5"/>
  <c r="BH187" i="5"/>
  <c r="BG187" i="5"/>
  <c r="BF187" i="5"/>
  <c r="T187" i="5"/>
  <c r="R187" i="5"/>
  <c r="P187" i="5"/>
  <c r="BI186" i="5"/>
  <c r="BH186" i="5"/>
  <c r="BG186" i="5"/>
  <c r="BF186" i="5"/>
  <c r="T186" i="5"/>
  <c r="R186" i="5"/>
  <c r="P186" i="5"/>
  <c r="BI185" i="5"/>
  <c r="BH185" i="5"/>
  <c r="BG185" i="5"/>
  <c r="BF185" i="5"/>
  <c r="T185" i="5"/>
  <c r="R185" i="5"/>
  <c r="P185" i="5"/>
  <c r="BI184" i="5"/>
  <c r="BH184" i="5"/>
  <c r="BG184" i="5"/>
  <c r="BF184" i="5"/>
  <c r="T184" i="5"/>
  <c r="R184" i="5"/>
  <c r="P184" i="5"/>
  <c r="BI183" i="5"/>
  <c r="BH183" i="5"/>
  <c r="BG183" i="5"/>
  <c r="BF183" i="5"/>
  <c r="T183" i="5"/>
  <c r="R183" i="5"/>
  <c r="P183" i="5"/>
  <c r="BI182" i="5"/>
  <c r="BH182" i="5"/>
  <c r="BG182" i="5"/>
  <c r="BF182" i="5"/>
  <c r="T182" i="5"/>
  <c r="R182" i="5"/>
  <c r="P182" i="5"/>
  <c r="BI181" i="5"/>
  <c r="BH181" i="5"/>
  <c r="BG181" i="5"/>
  <c r="BF181" i="5"/>
  <c r="T181" i="5"/>
  <c r="R181" i="5"/>
  <c r="P181" i="5"/>
  <c r="BI180" i="5"/>
  <c r="BH180" i="5"/>
  <c r="BG180" i="5"/>
  <c r="BF180" i="5"/>
  <c r="T180" i="5"/>
  <c r="R180" i="5"/>
  <c r="P180" i="5"/>
  <c r="BI179" i="5"/>
  <c r="BH179" i="5"/>
  <c r="BG179" i="5"/>
  <c r="BF179" i="5"/>
  <c r="T179" i="5"/>
  <c r="R179" i="5"/>
  <c r="P179" i="5"/>
  <c r="BI176" i="5"/>
  <c r="BH176" i="5"/>
  <c r="BG176" i="5"/>
  <c r="BF176" i="5"/>
  <c r="T176" i="5"/>
  <c r="R176" i="5"/>
  <c r="P176" i="5"/>
  <c r="BI173" i="5"/>
  <c r="BH173" i="5"/>
  <c r="BG173" i="5"/>
  <c r="BF173" i="5"/>
  <c r="T173" i="5"/>
  <c r="R173" i="5"/>
  <c r="P173" i="5"/>
  <c r="BI170" i="5"/>
  <c r="BH170" i="5"/>
  <c r="BG170" i="5"/>
  <c r="BF170" i="5"/>
  <c r="T170" i="5"/>
  <c r="R170" i="5"/>
  <c r="P170" i="5"/>
  <c r="BI168" i="5"/>
  <c r="BH168" i="5"/>
  <c r="BG168" i="5"/>
  <c r="BF168" i="5"/>
  <c r="T168" i="5"/>
  <c r="R168" i="5"/>
  <c r="P168" i="5"/>
  <c r="BI165" i="5"/>
  <c r="BH165" i="5"/>
  <c r="BG165" i="5"/>
  <c r="BF165" i="5"/>
  <c r="T165" i="5"/>
  <c r="R165" i="5"/>
  <c r="P165" i="5"/>
  <c r="BI162" i="5"/>
  <c r="BH162" i="5"/>
  <c r="BG162" i="5"/>
  <c r="BF162" i="5"/>
  <c r="T162" i="5"/>
  <c r="R162" i="5"/>
  <c r="P162" i="5"/>
  <c r="BI159" i="5"/>
  <c r="BH159" i="5"/>
  <c r="BG159" i="5"/>
  <c r="BF159" i="5"/>
  <c r="T159" i="5"/>
  <c r="R159" i="5"/>
  <c r="P159" i="5"/>
  <c r="BI156" i="5"/>
  <c r="BH156" i="5"/>
  <c r="BG156" i="5"/>
  <c r="BF156" i="5"/>
  <c r="T156" i="5"/>
  <c r="R156" i="5"/>
  <c r="P156" i="5"/>
  <c r="BI153" i="5"/>
  <c r="BH153" i="5"/>
  <c r="BG153" i="5"/>
  <c r="BF153" i="5"/>
  <c r="T153" i="5"/>
  <c r="R153" i="5"/>
  <c r="P153" i="5"/>
  <c r="BI150" i="5"/>
  <c r="BH150" i="5"/>
  <c r="BG150" i="5"/>
  <c r="BF150" i="5"/>
  <c r="T150" i="5"/>
  <c r="R150" i="5"/>
  <c r="P150" i="5"/>
  <c r="BI147" i="5"/>
  <c r="BH147" i="5"/>
  <c r="BG147" i="5"/>
  <c r="BF147" i="5"/>
  <c r="T147" i="5"/>
  <c r="R147" i="5"/>
  <c r="P147" i="5"/>
  <c r="BI144" i="5"/>
  <c r="BH144" i="5"/>
  <c r="BG144" i="5"/>
  <c r="BF144" i="5"/>
  <c r="T144" i="5"/>
  <c r="R144" i="5"/>
  <c r="P144" i="5"/>
  <c r="BI141" i="5"/>
  <c r="BH141" i="5"/>
  <c r="BG141" i="5"/>
  <c r="BF141" i="5"/>
  <c r="T141" i="5"/>
  <c r="R141" i="5"/>
  <c r="P141" i="5"/>
  <c r="BI138" i="5"/>
  <c r="BH138" i="5"/>
  <c r="BG138" i="5"/>
  <c r="BF138" i="5"/>
  <c r="T138" i="5"/>
  <c r="R138" i="5"/>
  <c r="P138" i="5"/>
  <c r="BI136" i="5"/>
  <c r="BH136" i="5"/>
  <c r="BG136" i="5"/>
  <c r="BF136" i="5"/>
  <c r="T136" i="5"/>
  <c r="R136" i="5"/>
  <c r="P136" i="5"/>
  <c r="BI135" i="5"/>
  <c r="BH135" i="5"/>
  <c r="BG135" i="5"/>
  <c r="BF135" i="5"/>
  <c r="T135" i="5"/>
  <c r="R135" i="5"/>
  <c r="P135" i="5"/>
  <c r="BI134" i="5"/>
  <c r="BH134" i="5"/>
  <c r="BG134" i="5"/>
  <c r="BF134" i="5"/>
  <c r="T134" i="5"/>
  <c r="R134" i="5"/>
  <c r="P134" i="5"/>
  <c r="BI131" i="5"/>
  <c r="BH131" i="5"/>
  <c r="BG131" i="5"/>
  <c r="BF131" i="5"/>
  <c r="T131" i="5"/>
  <c r="R131" i="5"/>
  <c r="P131" i="5"/>
  <c r="BI130" i="5"/>
  <c r="BH130" i="5"/>
  <c r="BG130" i="5"/>
  <c r="BF130" i="5"/>
  <c r="T130" i="5"/>
  <c r="R130" i="5"/>
  <c r="P130" i="5"/>
  <c r="BI129" i="5"/>
  <c r="BH129" i="5"/>
  <c r="BG129" i="5"/>
  <c r="BF129" i="5"/>
  <c r="T129" i="5"/>
  <c r="R129" i="5"/>
  <c r="P129" i="5"/>
  <c r="J122" i="5"/>
  <c r="F122" i="5"/>
  <c r="F120" i="5"/>
  <c r="E118" i="5"/>
  <c r="J93" i="5"/>
  <c r="F93" i="5"/>
  <c r="F91" i="5"/>
  <c r="E89" i="5"/>
  <c r="J26" i="5"/>
  <c r="E26" i="5"/>
  <c r="J123" i="5" s="1"/>
  <c r="J25" i="5"/>
  <c r="J20" i="5"/>
  <c r="E20" i="5"/>
  <c r="F94" i="5" s="1"/>
  <c r="J19" i="5"/>
  <c r="J14" i="5"/>
  <c r="J120" i="5" s="1"/>
  <c r="E7" i="5"/>
  <c r="E85" i="5"/>
  <c r="J39" i="4"/>
  <c r="J38" i="4"/>
  <c r="AY98" i="1" s="1"/>
  <c r="J37" i="4"/>
  <c r="AX98" i="1" s="1"/>
  <c r="BI170" i="4"/>
  <c r="BH170" i="4"/>
  <c r="BG170" i="4"/>
  <c r="BF170" i="4"/>
  <c r="T170" i="4"/>
  <c r="R170" i="4"/>
  <c r="P170" i="4"/>
  <c r="BI167" i="4"/>
  <c r="BH167" i="4"/>
  <c r="BG167" i="4"/>
  <c r="BF167" i="4"/>
  <c r="T167" i="4"/>
  <c r="R167" i="4"/>
  <c r="P167" i="4"/>
  <c r="BI165" i="4"/>
  <c r="BH165" i="4"/>
  <c r="BG165" i="4"/>
  <c r="BF165" i="4"/>
  <c r="T165" i="4"/>
  <c r="R165" i="4"/>
  <c r="P165" i="4"/>
  <c r="BI162" i="4"/>
  <c r="BH162" i="4"/>
  <c r="BG162" i="4"/>
  <c r="BF162" i="4"/>
  <c r="T162" i="4"/>
  <c r="R162" i="4"/>
  <c r="P162" i="4"/>
  <c r="BI159" i="4"/>
  <c r="BH159" i="4"/>
  <c r="BG159" i="4"/>
  <c r="BF159" i="4"/>
  <c r="T159" i="4"/>
  <c r="R159" i="4"/>
  <c r="P159" i="4"/>
  <c r="BI156" i="4"/>
  <c r="BH156" i="4"/>
  <c r="BG156" i="4"/>
  <c r="BF156" i="4"/>
  <c r="T156" i="4"/>
  <c r="R156" i="4"/>
  <c r="P156" i="4"/>
  <c r="BI153" i="4"/>
  <c r="BH153" i="4"/>
  <c r="BG153" i="4"/>
  <c r="BF153" i="4"/>
  <c r="T153" i="4"/>
  <c r="R153" i="4"/>
  <c r="P153" i="4"/>
  <c r="BI150" i="4"/>
  <c r="BH150" i="4"/>
  <c r="BG150" i="4"/>
  <c r="BF150" i="4"/>
  <c r="T150" i="4"/>
  <c r="R150" i="4"/>
  <c r="P150" i="4"/>
  <c r="BI147" i="4"/>
  <c r="BH147" i="4"/>
  <c r="BG147" i="4"/>
  <c r="BF147" i="4"/>
  <c r="T147" i="4"/>
  <c r="R147" i="4"/>
  <c r="P147" i="4"/>
  <c r="BI144" i="4"/>
  <c r="BH144" i="4"/>
  <c r="BG144" i="4"/>
  <c r="BF144" i="4"/>
  <c r="T144" i="4"/>
  <c r="R144" i="4"/>
  <c r="P144" i="4"/>
  <c r="BI141" i="4"/>
  <c r="BH141" i="4"/>
  <c r="BG141" i="4"/>
  <c r="BF141" i="4"/>
  <c r="T141" i="4"/>
  <c r="R141" i="4"/>
  <c r="P141" i="4"/>
  <c r="BI138" i="4"/>
  <c r="BH138" i="4"/>
  <c r="BG138" i="4"/>
  <c r="BF138" i="4"/>
  <c r="T138" i="4"/>
  <c r="R138" i="4"/>
  <c r="P138" i="4"/>
  <c r="BI135" i="4"/>
  <c r="BH135" i="4"/>
  <c r="BG135" i="4"/>
  <c r="BF135" i="4"/>
  <c r="T135" i="4"/>
  <c r="R135" i="4"/>
  <c r="P135" i="4"/>
  <c r="BI132" i="4"/>
  <c r="BH132" i="4"/>
  <c r="BG132" i="4"/>
  <c r="BF132" i="4"/>
  <c r="T132" i="4"/>
  <c r="R132" i="4"/>
  <c r="P132" i="4"/>
  <c r="BI129" i="4"/>
  <c r="BH129" i="4"/>
  <c r="BG129" i="4"/>
  <c r="BF129" i="4"/>
  <c r="T129" i="4"/>
  <c r="R129" i="4"/>
  <c r="P129" i="4"/>
  <c r="BI126" i="4"/>
  <c r="BH126" i="4"/>
  <c r="BG126" i="4"/>
  <c r="BF126" i="4"/>
  <c r="T126" i="4"/>
  <c r="R126" i="4"/>
  <c r="P126" i="4"/>
  <c r="J119" i="4"/>
  <c r="F119" i="4"/>
  <c r="F117" i="4"/>
  <c r="E115" i="4"/>
  <c r="J93" i="4"/>
  <c r="F93" i="4"/>
  <c r="F91" i="4"/>
  <c r="E89" i="4"/>
  <c r="J26" i="4"/>
  <c r="E26" i="4"/>
  <c r="J120" i="4"/>
  <c r="J25" i="4"/>
  <c r="J20" i="4"/>
  <c r="E20" i="4"/>
  <c r="F120" i="4"/>
  <c r="J19" i="4"/>
  <c r="J14" i="4"/>
  <c r="J117" i="4" s="1"/>
  <c r="E7" i="4"/>
  <c r="E111" i="4" s="1"/>
  <c r="J151" i="3"/>
  <c r="J39" i="3"/>
  <c r="J38" i="3"/>
  <c r="AY97" i="1" s="1"/>
  <c r="J37" i="3"/>
  <c r="AX97" i="1"/>
  <c r="BI168" i="3"/>
  <c r="BH168" i="3"/>
  <c r="BG168" i="3"/>
  <c r="BF168" i="3"/>
  <c r="T168" i="3"/>
  <c r="R168" i="3"/>
  <c r="P168" i="3"/>
  <c r="BI167" i="3"/>
  <c r="BH167" i="3"/>
  <c r="BG167" i="3"/>
  <c r="BF167" i="3"/>
  <c r="T167" i="3"/>
  <c r="R167" i="3"/>
  <c r="P167" i="3"/>
  <c r="BI166" i="3"/>
  <c r="BH166" i="3"/>
  <c r="BG166" i="3"/>
  <c r="BF166" i="3"/>
  <c r="T166" i="3"/>
  <c r="R166" i="3"/>
  <c r="P166" i="3"/>
  <c r="BI164" i="3"/>
  <c r="BH164" i="3"/>
  <c r="BG164" i="3"/>
  <c r="BF164" i="3"/>
  <c r="T164" i="3"/>
  <c r="R164" i="3"/>
  <c r="P164" i="3"/>
  <c r="BI162" i="3"/>
  <c r="BH162" i="3"/>
  <c r="BG162" i="3"/>
  <c r="BF162" i="3"/>
  <c r="T162" i="3"/>
  <c r="R162" i="3"/>
  <c r="P162" i="3"/>
  <c r="BI160" i="3"/>
  <c r="BH160" i="3"/>
  <c r="BG160" i="3"/>
  <c r="BF160" i="3"/>
  <c r="T160" i="3"/>
  <c r="R160" i="3"/>
  <c r="P160" i="3"/>
  <c r="BI159" i="3"/>
  <c r="BH159" i="3"/>
  <c r="BG159" i="3"/>
  <c r="BF159" i="3"/>
  <c r="T159" i="3"/>
  <c r="R159" i="3"/>
  <c r="P159" i="3"/>
  <c r="BI158" i="3"/>
  <c r="BH158" i="3"/>
  <c r="BG158" i="3"/>
  <c r="BF158" i="3"/>
  <c r="T158" i="3"/>
  <c r="R158" i="3"/>
  <c r="P158" i="3"/>
  <c r="BI157" i="3"/>
  <c r="BH157" i="3"/>
  <c r="BG157" i="3"/>
  <c r="BF157" i="3"/>
  <c r="T157" i="3"/>
  <c r="R157" i="3"/>
  <c r="P157" i="3"/>
  <c r="BI156" i="3"/>
  <c r="BH156" i="3"/>
  <c r="BG156" i="3"/>
  <c r="BF156" i="3"/>
  <c r="T156" i="3"/>
  <c r="R156" i="3"/>
  <c r="P156" i="3"/>
  <c r="BI155" i="3"/>
  <c r="BH155" i="3"/>
  <c r="BG155" i="3"/>
  <c r="BF155" i="3"/>
  <c r="T155" i="3"/>
  <c r="R155" i="3"/>
  <c r="P155" i="3"/>
  <c r="BI154" i="3"/>
  <c r="BH154" i="3"/>
  <c r="BG154" i="3"/>
  <c r="BF154" i="3"/>
  <c r="T154" i="3"/>
  <c r="R154" i="3"/>
  <c r="P154" i="3"/>
  <c r="BI153" i="3"/>
  <c r="BH153" i="3"/>
  <c r="BG153" i="3"/>
  <c r="BF153" i="3"/>
  <c r="T153" i="3"/>
  <c r="R153" i="3"/>
  <c r="P153" i="3"/>
  <c r="J100" i="3"/>
  <c r="BI149" i="3"/>
  <c r="BH149" i="3"/>
  <c r="BG149" i="3"/>
  <c r="BF149" i="3"/>
  <c r="T149" i="3"/>
  <c r="R149" i="3"/>
  <c r="P149" i="3"/>
  <c r="BI148" i="3"/>
  <c r="BH148" i="3"/>
  <c r="BG148" i="3"/>
  <c r="BF148" i="3"/>
  <c r="T148" i="3"/>
  <c r="R148" i="3"/>
  <c r="P148" i="3"/>
  <c r="BI147" i="3"/>
  <c r="BH147" i="3"/>
  <c r="BG147" i="3"/>
  <c r="BF147" i="3"/>
  <c r="T147" i="3"/>
  <c r="R147" i="3"/>
  <c r="P147" i="3"/>
  <c r="BI145" i="3"/>
  <c r="BH145" i="3"/>
  <c r="BG145" i="3"/>
  <c r="BF145" i="3"/>
  <c r="T145" i="3"/>
  <c r="R145" i="3"/>
  <c r="P145" i="3"/>
  <c r="BI143" i="3"/>
  <c r="BH143" i="3"/>
  <c r="BG143" i="3"/>
  <c r="BF143" i="3"/>
  <c r="T143" i="3"/>
  <c r="R143" i="3"/>
  <c r="P143" i="3"/>
  <c r="BI141" i="3"/>
  <c r="BH141" i="3"/>
  <c r="BG141" i="3"/>
  <c r="BF141" i="3"/>
  <c r="T141" i="3"/>
  <c r="R141" i="3"/>
  <c r="P141" i="3"/>
  <c r="BI140" i="3"/>
  <c r="BH140" i="3"/>
  <c r="BG140" i="3"/>
  <c r="BF140" i="3"/>
  <c r="T140" i="3"/>
  <c r="R140" i="3"/>
  <c r="P140" i="3"/>
  <c r="BI139" i="3"/>
  <c r="BH139" i="3"/>
  <c r="BG139" i="3"/>
  <c r="BF139" i="3"/>
  <c r="T139" i="3"/>
  <c r="R139" i="3"/>
  <c r="P139" i="3"/>
  <c r="BI138" i="3"/>
  <c r="BH138" i="3"/>
  <c r="BG138" i="3"/>
  <c r="BF138" i="3"/>
  <c r="T138" i="3"/>
  <c r="R138" i="3"/>
  <c r="P138" i="3"/>
  <c r="BI137" i="3"/>
  <c r="BH137" i="3"/>
  <c r="BG137" i="3"/>
  <c r="BF137" i="3"/>
  <c r="T137" i="3"/>
  <c r="R137" i="3"/>
  <c r="P137" i="3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BI134" i="3"/>
  <c r="BH134" i="3"/>
  <c r="BG134" i="3"/>
  <c r="BF134" i="3"/>
  <c r="T134" i="3"/>
  <c r="R134" i="3"/>
  <c r="P134" i="3"/>
  <c r="BI133" i="3"/>
  <c r="BH133" i="3"/>
  <c r="BG133" i="3"/>
  <c r="BF133" i="3"/>
  <c r="T133" i="3"/>
  <c r="R133" i="3"/>
  <c r="P133" i="3"/>
  <c r="BI131" i="3"/>
  <c r="BH131" i="3"/>
  <c r="BG131" i="3"/>
  <c r="BF131" i="3"/>
  <c r="T131" i="3"/>
  <c r="R131" i="3"/>
  <c r="P131" i="3"/>
  <c r="BI129" i="3"/>
  <c r="BH129" i="3"/>
  <c r="BG129" i="3"/>
  <c r="BF129" i="3"/>
  <c r="T129" i="3"/>
  <c r="R129" i="3"/>
  <c r="P129" i="3"/>
  <c r="BI127" i="3"/>
  <c r="BH127" i="3"/>
  <c r="BG127" i="3"/>
  <c r="BF127" i="3"/>
  <c r="T127" i="3"/>
  <c r="R127" i="3"/>
  <c r="P127" i="3"/>
  <c r="BI125" i="3"/>
  <c r="BH125" i="3"/>
  <c r="BG125" i="3"/>
  <c r="BF125" i="3"/>
  <c r="T125" i="3"/>
  <c r="R125" i="3"/>
  <c r="P125" i="3"/>
  <c r="J119" i="3"/>
  <c r="F119" i="3"/>
  <c r="F117" i="3"/>
  <c r="E115" i="3"/>
  <c r="J93" i="3"/>
  <c r="F93" i="3"/>
  <c r="F91" i="3"/>
  <c r="E89" i="3"/>
  <c r="J26" i="3"/>
  <c r="E26" i="3"/>
  <c r="J120" i="3"/>
  <c r="J25" i="3"/>
  <c r="J20" i="3"/>
  <c r="E20" i="3"/>
  <c r="F94" i="3"/>
  <c r="J19" i="3"/>
  <c r="J14" i="3"/>
  <c r="J117" i="3" s="1"/>
  <c r="E7" i="3"/>
  <c r="E85" i="3" s="1"/>
  <c r="J39" i="2"/>
  <c r="J38" i="2"/>
  <c r="AY96" i="1"/>
  <c r="J37" i="2"/>
  <c r="AX96" i="1" s="1"/>
  <c r="BI699" i="2"/>
  <c r="BH699" i="2"/>
  <c r="BG699" i="2"/>
  <c r="BF699" i="2"/>
  <c r="T699" i="2"/>
  <c r="T698" i="2"/>
  <c r="R699" i="2"/>
  <c r="R698" i="2" s="1"/>
  <c r="P699" i="2"/>
  <c r="P698" i="2"/>
  <c r="BI697" i="2"/>
  <c r="BH697" i="2"/>
  <c r="BG697" i="2"/>
  <c r="BF697" i="2"/>
  <c r="T697" i="2"/>
  <c r="R697" i="2"/>
  <c r="P697" i="2"/>
  <c r="BI690" i="2"/>
  <c r="BH690" i="2"/>
  <c r="BG690" i="2"/>
  <c r="BF690" i="2"/>
  <c r="T690" i="2"/>
  <c r="R690" i="2"/>
  <c r="P690" i="2"/>
  <c r="BI686" i="2"/>
  <c r="BH686" i="2"/>
  <c r="BG686" i="2"/>
  <c r="BF686" i="2"/>
  <c r="T686" i="2"/>
  <c r="R686" i="2"/>
  <c r="P686" i="2"/>
  <c r="BI684" i="2"/>
  <c r="BH684" i="2"/>
  <c r="BG684" i="2"/>
  <c r="BF684" i="2"/>
  <c r="T684" i="2"/>
  <c r="R684" i="2"/>
  <c r="P684" i="2"/>
  <c r="BI682" i="2"/>
  <c r="BH682" i="2"/>
  <c r="BG682" i="2"/>
  <c r="BF682" i="2"/>
  <c r="T682" i="2"/>
  <c r="R682" i="2"/>
  <c r="P682" i="2"/>
  <c r="BI681" i="2"/>
  <c r="BH681" i="2"/>
  <c r="BG681" i="2"/>
  <c r="BF681" i="2"/>
  <c r="T681" i="2"/>
  <c r="R681" i="2"/>
  <c r="P681" i="2"/>
  <c r="BI679" i="2"/>
  <c r="BH679" i="2"/>
  <c r="BG679" i="2"/>
  <c r="BF679" i="2"/>
  <c r="T679" i="2"/>
  <c r="R679" i="2"/>
  <c r="P679" i="2"/>
  <c r="BI677" i="2"/>
  <c r="BH677" i="2"/>
  <c r="BG677" i="2"/>
  <c r="BF677" i="2"/>
  <c r="T677" i="2"/>
  <c r="R677" i="2"/>
  <c r="P677" i="2"/>
  <c r="BI675" i="2"/>
  <c r="BH675" i="2"/>
  <c r="BG675" i="2"/>
  <c r="BF675" i="2"/>
  <c r="T675" i="2"/>
  <c r="R675" i="2"/>
  <c r="P675" i="2"/>
  <c r="BI673" i="2"/>
  <c r="BH673" i="2"/>
  <c r="BG673" i="2"/>
  <c r="BF673" i="2"/>
  <c r="T673" i="2"/>
  <c r="R673" i="2"/>
  <c r="P673" i="2"/>
  <c r="BI667" i="2"/>
  <c r="BH667" i="2"/>
  <c r="BG667" i="2"/>
  <c r="BF667" i="2"/>
  <c r="T667" i="2"/>
  <c r="R667" i="2"/>
  <c r="P667" i="2"/>
  <c r="BI665" i="2"/>
  <c r="BH665" i="2"/>
  <c r="BG665" i="2"/>
  <c r="BF665" i="2"/>
  <c r="T665" i="2"/>
  <c r="R665" i="2"/>
  <c r="P665" i="2"/>
  <c r="BI663" i="2"/>
  <c r="BH663" i="2"/>
  <c r="BG663" i="2"/>
  <c r="BF663" i="2"/>
  <c r="T663" i="2"/>
  <c r="R663" i="2"/>
  <c r="P663" i="2"/>
  <c r="BI661" i="2"/>
  <c r="BH661" i="2"/>
  <c r="BG661" i="2"/>
  <c r="BF661" i="2"/>
  <c r="T661" i="2"/>
  <c r="R661" i="2"/>
  <c r="P661" i="2"/>
  <c r="BI659" i="2"/>
  <c r="BH659" i="2"/>
  <c r="BG659" i="2"/>
  <c r="BF659" i="2"/>
  <c r="T659" i="2"/>
  <c r="R659" i="2"/>
  <c r="P659" i="2"/>
  <c r="BI653" i="2"/>
  <c r="BH653" i="2"/>
  <c r="BG653" i="2"/>
  <c r="BF653" i="2"/>
  <c r="T653" i="2"/>
  <c r="R653" i="2"/>
  <c r="P653" i="2"/>
  <c r="BI651" i="2"/>
  <c r="BH651" i="2"/>
  <c r="BG651" i="2"/>
  <c r="BF651" i="2"/>
  <c r="T651" i="2"/>
  <c r="R651" i="2"/>
  <c r="P651" i="2"/>
  <c r="BI649" i="2"/>
  <c r="BH649" i="2"/>
  <c r="BG649" i="2"/>
  <c r="BF649" i="2"/>
  <c r="T649" i="2"/>
  <c r="R649" i="2"/>
  <c r="P649" i="2"/>
  <c r="BI641" i="2"/>
  <c r="BH641" i="2"/>
  <c r="BG641" i="2"/>
  <c r="BF641" i="2"/>
  <c r="T641" i="2"/>
  <c r="R641" i="2"/>
  <c r="P641" i="2"/>
  <c r="BI633" i="2"/>
  <c r="BH633" i="2"/>
  <c r="BG633" i="2"/>
  <c r="BF633" i="2"/>
  <c r="T633" i="2"/>
  <c r="R633" i="2"/>
  <c r="P633" i="2"/>
  <c r="BI625" i="2"/>
  <c r="BH625" i="2"/>
  <c r="BG625" i="2"/>
  <c r="BF625" i="2"/>
  <c r="T625" i="2"/>
  <c r="R625" i="2"/>
  <c r="P625" i="2"/>
  <c r="BI623" i="2"/>
  <c r="BH623" i="2"/>
  <c r="BG623" i="2"/>
  <c r="BF623" i="2"/>
  <c r="T623" i="2"/>
  <c r="R623" i="2"/>
  <c r="P623" i="2"/>
  <c r="BI622" i="2"/>
  <c r="BH622" i="2"/>
  <c r="BG622" i="2"/>
  <c r="BF622" i="2"/>
  <c r="T622" i="2"/>
  <c r="R622" i="2"/>
  <c r="P622" i="2"/>
  <c r="BI621" i="2"/>
  <c r="BH621" i="2"/>
  <c r="BG621" i="2"/>
  <c r="BF621" i="2"/>
  <c r="T621" i="2"/>
  <c r="R621" i="2"/>
  <c r="P621" i="2"/>
  <c r="BI620" i="2"/>
  <c r="BH620" i="2"/>
  <c r="BG620" i="2"/>
  <c r="BF620" i="2"/>
  <c r="T620" i="2"/>
  <c r="R620" i="2"/>
  <c r="P620" i="2"/>
  <c r="BI619" i="2"/>
  <c r="BH619" i="2"/>
  <c r="BG619" i="2"/>
  <c r="BF619" i="2"/>
  <c r="T619" i="2"/>
  <c r="R619" i="2"/>
  <c r="P619" i="2"/>
  <c r="BI618" i="2"/>
  <c r="BH618" i="2"/>
  <c r="BG618" i="2"/>
  <c r="BF618" i="2"/>
  <c r="T618" i="2"/>
  <c r="R618" i="2"/>
  <c r="P618" i="2"/>
  <c r="BI617" i="2"/>
  <c r="BH617" i="2"/>
  <c r="BG617" i="2"/>
  <c r="BF617" i="2"/>
  <c r="T617" i="2"/>
  <c r="R617" i="2"/>
  <c r="P617" i="2"/>
  <c r="BI609" i="2"/>
  <c r="BH609" i="2"/>
  <c r="BG609" i="2"/>
  <c r="BF609" i="2"/>
  <c r="T609" i="2"/>
  <c r="R609" i="2"/>
  <c r="P609" i="2"/>
  <c r="BI605" i="2"/>
  <c r="BH605" i="2"/>
  <c r="BG605" i="2"/>
  <c r="BF605" i="2"/>
  <c r="T605" i="2"/>
  <c r="T604" i="2" s="1"/>
  <c r="R605" i="2"/>
  <c r="R604" i="2" s="1"/>
  <c r="P605" i="2"/>
  <c r="P604" i="2" s="1"/>
  <c r="BI603" i="2"/>
  <c r="BH603" i="2"/>
  <c r="BG603" i="2"/>
  <c r="BF603" i="2"/>
  <c r="T603" i="2"/>
  <c r="R603" i="2"/>
  <c r="P603" i="2"/>
  <c r="BI602" i="2"/>
  <c r="BH602" i="2"/>
  <c r="BG602" i="2"/>
  <c r="BF602" i="2"/>
  <c r="T602" i="2"/>
  <c r="R602" i="2"/>
  <c r="P602" i="2"/>
  <c r="BI596" i="2"/>
  <c r="BH596" i="2"/>
  <c r="BG596" i="2"/>
  <c r="BF596" i="2"/>
  <c r="T596" i="2"/>
  <c r="R596" i="2"/>
  <c r="P596" i="2"/>
  <c r="BI589" i="2"/>
  <c r="BH589" i="2"/>
  <c r="BG589" i="2"/>
  <c r="BF589" i="2"/>
  <c r="T589" i="2"/>
  <c r="R589" i="2"/>
  <c r="P589" i="2"/>
  <c r="BI588" i="2"/>
  <c r="BH588" i="2"/>
  <c r="BG588" i="2"/>
  <c r="BF588" i="2"/>
  <c r="T588" i="2"/>
  <c r="R588" i="2"/>
  <c r="P588" i="2"/>
  <c r="BI581" i="2"/>
  <c r="BH581" i="2"/>
  <c r="BG581" i="2"/>
  <c r="BF581" i="2"/>
  <c r="T581" i="2"/>
  <c r="R581" i="2"/>
  <c r="P581" i="2"/>
  <c r="BI574" i="2"/>
  <c r="BH574" i="2"/>
  <c r="BG574" i="2"/>
  <c r="BF574" i="2"/>
  <c r="T574" i="2"/>
  <c r="R574" i="2"/>
  <c r="P574" i="2"/>
  <c r="BI570" i="2"/>
  <c r="BH570" i="2"/>
  <c r="BG570" i="2"/>
  <c r="BF570" i="2"/>
  <c r="T570" i="2"/>
  <c r="R570" i="2"/>
  <c r="P570" i="2"/>
  <c r="BI569" i="2"/>
  <c r="BH569" i="2"/>
  <c r="BG569" i="2"/>
  <c r="BF569" i="2"/>
  <c r="T569" i="2"/>
  <c r="R569" i="2"/>
  <c r="P569" i="2"/>
  <c r="BI567" i="2"/>
  <c r="BH567" i="2"/>
  <c r="BG567" i="2"/>
  <c r="BF567" i="2"/>
  <c r="T567" i="2"/>
  <c r="R567" i="2"/>
  <c r="P567" i="2"/>
  <c r="BI566" i="2"/>
  <c r="BH566" i="2"/>
  <c r="BG566" i="2"/>
  <c r="BF566" i="2"/>
  <c r="T566" i="2"/>
  <c r="R566" i="2"/>
  <c r="P566" i="2"/>
  <c r="BI565" i="2"/>
  <c r="BH565" i="2"/>
  <c r="BG565" i="2"/>
  <c r="BF565" i="2"/>
  <c r="T565" i="2"/>
  <c r="R565" i="2"/>
  <c r="P565" i="2"/>
  <c r="BI556" i="2"/>
  <c r="BH556" i="2"/>
  <c r="BG556" i="2"/>
  <c r="BF556" i="2"/>
  <c r="T556" i="2"/>
  <c r="R556" i="2"/>
  <c r="P556" i="2"/>
  <c r="BI550" i="2"/>
  <c r="BH550" i="2"/>
  <c r="BG550" i="2"/>
  <c r="BF550" i="2"/>
  <c r="T550" i="2"/>
  <c r="R550" i="2"/>
  <c r="P550" i="2"/>
  <c r="BI545" i="2"/>
  <c r="BH545" i="2"/>
  <c r="BG545" i="2"/>
  <c r="BF545" i="2"/>
  <c r="T545" i="2"/>
  <c r="R545" i="2"/>
  <c r="P545" i="2"/>
  <c r="BI541" i="2"/>
  <c r="BH541" i="2"/>
  <c r="BG541" i="2"/>
  <c r="BF541" i="2"/>
  <c r="T541" i="2"/>
  <c r="R541" i="2"/>
  <c r="P541" i="2"/>
  <c r="BI538" i="2"/>
  <c r="BH538" i="2"/>
  <c r="BG538" i="2"/>
  <c r="BF538" i="2"/>
  <c r="T538" i="2"/>
  <c r="R538" i="2"/>
  <c r="P538" i="2"/>
  <c r="BI536" i="2"/>
  <c r="BH536" i="2"/>
  <c r="BG536" i="2"/>
  <c r="BF536" i="2"/>
  <c r="T536" i="2"/>
  <c r="R536" i="2"/>
  <c r="P536" i="2"/>
  <c r="BI534" i="2"/>
  <c r="BH534" i="2"/>
  <c r="BG534" i="2"/>
  <c r="BF534" i="2"/>
  <c r="T534" i="2"/>
  <c r="R534" i="2"/>
  <c r="P534" i="2"/>
  <c r="BI532" i="2"/>
  <c r="BH532" i="2"/>
  <c r="BG532" i="2"/>
  <c r="BF532" i="2"/>
  <c r="T532" i="2"/>
  <c r="R532" i="2"/>
  <c r="P532" i="2"/>
  <c r="BI530" i="2"/>
  <c r="BH530" i="2"/>
  <c r="BG530" i="2"/>
  <c r="BF530" i="2"/>
  <c r="T530" i="2"/>
  <c r="R530" i="2"/>
  <c r="P530" i="2"/>
  <c r="BI528" i="2"/>
  <c r="BH528" i="2"/>
  <c r="BG528" i="2"/>
  <c r="BF528" i="2"/>
  <c r="T528" i="2"/>
  <c r="R528" i="2"/>
  <c r="P528" i="2"/>
  <c r="BI526" i="2"/>
  <c r="BH526" i="2"/>
  <c r="BG526" i="2"/>
  <c r="BF526" i="2"/>
  <c r="T526" i="2"/>
  <c r="R526" i="2"/>
  <c r="P526" i="2"/>
  <c r="BI524" i="2"/>
  <c r="BH524" i="2"/>
  <c r="BG524" i="2"/>
  <c r="BF524" i="2"/>
  <c r="T524" i="2"/>
  <c r="R524" i="2"/>
  <c r="P524" i="2"/>
  <c r="BI522" i="2"/>
  <c r="BH522" i="2"/>
  <c r="BG522" i="2"/>
  <c r="BF522" i="2"/>
  <c r="T522" i="2"/>
  <c r="R522" i="2"/>
  <c r="P522" i="2"/>
  <c r="BI520" i="2"/>
  <c r="BH520" i="2"/>
  <c r="BG520" i="2"/>
  <c r="BF520" i="2"/>
  <c r="T520" i="2"/>
  <c r="R520" i="2"/>
  <c r="P520" i="2"/>
  <c r="BI518" i="2"/>
  <c r="BH518" i="2"/>
  <c r="BG518" i="2"/>
  <c r="BF518" i="2"/>
  <c r="T518" i="2"/>
  <c r="R518" i="2"/>
  <c r="P518" i="2"/>
  <c r="BI516" i="2"/>
  <c r="BH516" i="2"/>
  <c r="BG516" i="2"/>
  <c r="BF516" i="2"/>
  <c r="T516" i="2"/>
  <c r="R516" i="2"/>
  <c r="P516" i="2"/>
  <c r="BI514" i="2"/>
  <c r="BH514" i="2"/>
  <c r="BG514" i="2"/>
  <c r="BF514" i="2"/>
  <c r="T514" i="2"/>
  <c r="R514" i="2"/>
  <c r="P514" i="2"/>
  <c r="BI512" i="2"/>
  <c r="BH512" i="2"/>
  <c r="BG512" i="2"/>
  <c r="BF512" i="2"/>
  <c r="T512" i="2"/>
  <c r="R512" i="2"/>
  <c r="P512" i="2"/>
  <c r="BI510" i="2"/>
  <c r="BH510" i="2"/>
  <c r="BG510" i="2"/>
  <c r="BF510" i="2"/>
  <c r="T510" i="2"/>
  <c r="R510" i="2"/>
  <c r="P510" i="2"/>
  <c r="BI508" i="2"/>
  <c r="BH508" i="2"/>
  <c r="BG508" i="2"/>
  <c r="BF508" i="2"/>
  <c r="T508" i="2"/>
  <c r="R508" i="2"/>
  <c r="P508" i="2"/>
  <c r="BI506" i="2"/>
  <c r="BH506" i="2"/>
  <c r="BG506" i="2"/>
  <c r="BF506" i="2"/>
  <c r="T506" i="2"/>
  <c r="R506" i="2"/>
  <c r="P506" i="2"/>
  <c r="BI504" i="2"/>
  <c r="BH504" i="2"/>
  <c r="BG504" i="2"/>
  <c r="BF504" i="2"/>
  <c r="T504" i="2"/>
  <c r="R504" i="2"/>
  <c r="P504" i="2"/>
  <c r="BI502" i="2"/>
  <c r="BH502" i="2"/>
  <c r="BG502" i="2"/>
  <c r="BF502" i="2"/>
  <c r="T502" i="2"/>
  <c r="R502" i="2"/>
  <c r="P502" i="2"/>
  <c r="BI500" i="2"/>
  <c r="BH500" i="2"/>
  <c r="BG500" i="2"/>
  <c r="BF500" i="2"/>
  <c r="T500" i="2"/>
  <c r="R500" i="2"/>
  <c r="P500" i="2"/>
  <c r="BI498" i="2"/>
  <c r="BH498" i="2"/>
  <c r="BG498" i="2"/>
  <c r="BF498" i="2"/>
  <c r="T498" i="2"/>
  <c r="R498" i="2"/>
  <c r="P498" i="2"/>
  <c r="BI496" i="2"/>
  <c r="BH496" i="2"/>
  <c r="BG496" i="2"/>
  <c r="BF496" i="2"/>
  <c r="T496" i="2"/>
  <c r="R496" i="2"/>
  <c r="P496" i="2"/>
  <c r="BI494" i="2"/>
  <c r="BH494" i="2"/>
  <c r="BG494" i="2"/>
  <c r="BF494" i="2"/>
  <c r="T494" i="2"/>
  <c r="R494" i="2"/>
  <c r="P494" i="2"/>
  <c r="BI492" i="2"/>
  <c r="BH492" i="2"/>
  <c r="BG492" i="2"/>
  <c r="BF492" i="2"/>
  <c r="T492" i="2"/>
  <c r="R492" i="2"/>
  <c r="P492" i="2"/>
  <c r="BI490" i="2"/>
  <c r="BH490" i="2"/>
  <c r="BG490" i="2"/>
  <c r="BF490" i="2"/>
  <c r="T490" i="2"/>
  <c r="R490" i="2"/>
  <c r="P490" i="2"/>
  <c r="BI488" i="2"/>
  <c r="BH488" i="2"/>
  <c r="BG488" i="2"/>
  <c r="BF488" i="2"/>
  <c r="T488" i="2"/>
  <c r="R488" i="2"/>
  <c r="P488" i="2"/>
  <c r="BI486" i="2"/>
  <c r="BH486" i="2"/>
  <c r="BG486" i="2"/>
  <c r="BF486" i="2"/>
  <c r="T486" i="2"/>
  <c r="R486" i="2"/>
  <c r="P486" i="2"/>
  <c r="BI485" i="2"/>
  <c r="BH485" i="2"/>
  <c r="BG485" i="2"/>
  <c r="BF485" i="2"/>
  <c r="T485" i="2"/>
  <c r="R485" i="2"/>
  <c r="P485" i="2"/>
  <c r="BI480" i="2"/>
  <c r="BH480" i="2"/>
  <c r="BG480" i="2"/>
  <c r="BF480" i="2"/>
  <c r="T480" i="2"/>
  <c r="R480" i="2"/>
  <c r="P480" i="2"/>
  <c r="BI469" i="2"/>
  <c r="BH469" i="2"/>
  <c r="BG469" i="2"/>
  <c r="BF469" i="2"/>
  <c r="T469" i="2"/>
  <c r="R469" i="2"/>
  <c r="P469" i="2"/>
  <c r="BI463" i="2"/>
  <c r="BH463" i="2"/>
  <c r="BG463" i="2"/>
  <c r="BF463" i="2"/>
  <c r="T463" i="2"/>
  <c r="R463" i="2"/>
  <c r="P463" i="2"/>
  <c r="BI462" i="2"/>
  <c r="BH462" i="2"/>
  <c r="BG462" i="2"/>
  <c r="BF462" i="2"/>
  <c r="T462" i="2"/>
  <c r="R462" i="2"/>
  <c r="P462" i="2"/>
  <c r="BI460" i="2"/>
  <c r="BH460" i="2"/>
  <c r="BG460" i="2"/>
  <c r="BF460" i="2"/>
  <c r="T460" i="2"/>
  <c r="R460" i="2"/>
  <c r="P460" i="2"/>
  <c r="BI458" i="2"/>
  <c r="BH458" i="2"/>
  <c r="BG458" i="2"/>
  <c r="BF458" i="2"/>
  <c r="T458" i="2"/>
  <c r="R458" i="2"/>
  <c r="P458" i="2"/>
  <c r="BI455" i="2"/>
  <c r="BH455" i="2"/>
  <c r="BG455" i="2"/>
  <c r="BF455" i="2"/>
  <c r="T455" i="2"/>
  <c r="R455" i="2"/>
  <c r="P455" i="2"/>
  <c r="BI446" i="2"/>
  <c r="BH446" i="2"/>
  <c r="BG446" i="2"/>
  <c r="BF446" i="2"/>
  <c r="T446" i="2"/>
  <c r="R446" i="2"/>
  <c r="P446" i="2"/>
  <c r="BI445" i="2"/>
  <c r="BH445" i="2"/>
  <c r="BG445" i="2"/>
  <c r="BF445" i="2"/>
  <c r="T445" i="2"/>
  <c r="R445" i="2"/>
  <c r="P445" i="2"/>
  <c r="BI444" i="2"/>
  <c r="BH444" i="2"/>
  <c r="BG444" i="2"/>
  <c r="BF444" i="2"/>
  <c r="T444" i="2"/>
  <c r="R444" i="2"/>
  <c r="P444" i="2"/>
  <c r="BI436" i="2"/>
  <c r="BH436" i="2"/>
  <c r="BG436" i="2"/>
  <c r="BF436" i="2"/>
  <c r="T436" i="2"/>
  <c r="R436" i="2"/>
  <c r="P436" i="2"/>
  <c r="BI435" i="2"/>
  <c r="BH435" i="2"/>
  <c r="BG435" i="2"/>
  <c r="BF435" i="2"/>
  <c r="T435" i="2"/>
  <c r="R435" i="2"/>
  <c r="P435" i="2"/>
  <c r="BI427" i="2"/>
  <c r="BH427" i="2"/>
  <c r="BG427" i="2"/>
  <c r="BF427" i="2"/>
  <c r="T427" i="2"/>
  <c r="R427" i="2"/>
  <c r="P427" i="2"/>
  <c r="BI426" i="2"/>
  <c r="BH426" i="2"/>
  <c r="BG426" i="2"/>
  <c r="BF426" i="2"/>
  <c r="T426" i="2"/>
  <c r="R426" i="2"/>
  <c r="P426" i="2"/>
  <c r="BI423" i="2"/>
  <c r="BH423" i="2"/>
  <c r="BG423" i="2"/>
  <c r="BF423" i="2"/>
  <c r="T423" i="2"/>
  <c r="R423" i="2"/>
  <c r="P423" i="2"/>
  <c r="BI419" i="2"/>
  <c r="BH419" i="2"/>
  <c r="BG419" i="2"/>
  <c r="BF419" i="2"/>
  <c r="T419" i="2"/>
  <c r="R419" i="2"/>
  <c r="P419" i="2"/>
  <c r="BI411" i="2"/>
  <c r="BH411" i="2"/>
  <c r="BG411" i="2"/>
  <c r="BF411" i="2"/>
  <c r="T411" i="2"/>
  <c r="R411" i="2"/>
  <c r="P411" i="2"/>
  <c r="BI408" i="2"/>
  <c r="BH408" i="2"/>
  <c r="BG408" i="2"/>
  <c r="BF408" i="2"/>
  <c r="T408" i="2"/>
  <c r="R408" i="2"/>
  <c r="P408" i="2"/>
  <c r="BI402" i="2"/>
  <c r="BH402" i="2"/>
  <c r="BG402" i="2"/>
  <c r="BF402" i="2"/>
  <c r="T402" i="2"/>
  <c r="R402" i="2"/>
  <c r="P402" i="2"/>
  <c r="BI398" i="2"/>
  <c r="BH398" i="2"/>
  <c r="BG398" i="2"/>
  <c r="BF398" i="2"/>
  <c r="T398" i="2"/>
  <c r="R398" i="2"/>
  <c r="P398" i="2"/>
  <c r="BI396" i="2"/>
  <c r="BH396" i="2"/>
  <c r="BG396" i="2"/>
  <c r="BF396" i="2"/>
  <c r="T396" i="2"/>
  <c r="R396" i="2"/>
  <c r="P396" i="2"/>
  <c r="BI395" i="2"/>
  <c r="BH395" i="2"/>
  <c r="BG395" i="2"/>
  <c r="BF395" i="2"/>
  <c r="T395" i="2"/>
  <c r="R395" i="2"/>
  <c r="P395" i="2"/>
  <c r="BI394" i="2"/>
  <c r="BH394" i="2"/>
  <c r="BG394" i="2"/>
  <c r="BF394" i="2"/>
  <c r="T394" i="2"/>
  <c r="R394" i="2"/>
  <c r="P394" i="2"/>
  <c r="BI393" i="2"/>
  <c r="BH393" i="2"/>
  <c r="BG393" i="2"/>
  <c r="BF393" i="2"/>
  <c r="T393" i="2"/>
  <c r="R393" i="2"/>
  <c r="P393" i="2"/>
  <c r="BI392" i="2"/>
  <c r="BH392" i="2"/>
  <c r="BG392" i="2"/>
  <c r="BF392" i="2"/>
  <c r="T392" i="2"/>
  <c r="R392" i="2"/>
  <c r="P392" i="2"/>
  <c r="BI391" i="2"/>
  <c r="BH391" i="2"/>
  <c r="BG391" i="2"/>
  <c r="BF391" i="2"/>
  <c r="T391" i="2"/>
  <c r="R391" i="2"/>
  <c r="P391" i="2"/>
  <c r="BI390" i="2"/>
  <c r="BH390" i="2"/>
  <c r="BG390" i="2"/>
  <c r="BF390" i="2"/>
  <c r="T390" i="2"/>
  <c r="R390" i="2"/>
  <c r="P390" i="2"/>
  <c r="BI389" i="2"/>
  <c r="BH389" i="2"/>
  <c r="BG389" i="2"/>
  <c r="BF389" i="2"/>
  <c r="T389" i="2"/>
  <c r="R389" i="2"/>
  <c r="P389" i="2"/>
  <c r="BI388" i="2"/>
  <c r="BH388" i="2"/>
  <c r="BG388" i="2"/>
  <c r="BF388" i="2"/>
  <c r="T388" i="2"/>
  <c r="R388" i="2"/>
  <c r="P388" i="2"/>
  <c r="BI385" i="2"/>
  <c r="BH385" i="2"/>
  <c r="BG385" i="2"/>
  <c r="BF385" i="2"/>
  <c r="T385" i="2"/>
  <c r="T384" i="2"/>
  <c r="R385" i="2"/>
  <c r="R384" i="2"/>
  <c r="P385" i="2"/>
  <c r="P384" i="2"/>
  <c r="BI383" i="2"/>
  <c r="BH383" i="2"/>
  <c r="BG383" i="2"/>
  <c r="BF383" i="2"/>
  <c r="T383" i="2"/>
  <c r="R383" i="2"/>
  <c r="P383" i="2"/>
  <c r="BI381" i="2"/>
  <c r="BH381" i="2"/>
  <c r="BG381" i="2"/>
  <c r="BF381" i="2"/>
  <c r="T381" i="2"/>
  <c r="R381" i="2"/>
  <c r="P381" i="2"/>
  <c r="BI380" i="2"/>
  <c r="BH380" i="2"/>
  <c r="BG380" i="2"/>
  <c r="BF380" i="2"/>
  <c r="T380" i="2"/>
  <c r="R380" i="2"/>
  <c r="P380" i="2"/>
  <c r="BI379" i="2"/>
  <c r="BH379" i="2"/>
  <c r="BG379" i="2"/>
  <c r="BF379" i="2"/>
  <c r="T379" i="2"/>
  <c r="R379" i="2"/>
  <c r="P379" i="2"/>
  <c r="BI376" i="2"/>
  <c r="BH376" i="2"/>
  <c r="BG376" i="2"/>
  <c r="BF376" i="2"/>
  <c r="T376" i="2"/>
  <c r="R376" i="2"/>
  <c r="P376" i="2"/>
  <c r="BI371" i="2"/>
  <c r="BH371" i="2"/>
  <c r="BG371" i="2"/>
  <c r="BF371" i="2"/>
  <c r="T371" i="2"/>
  <c r="R371" i="2"/>
  <c r="P371" i="2"/>
  <c r="BI363" i="2"/>
  <c r="BH363" i="2"/>
  <c r="BG363" i="2"/>
  <c r="BF363" i="2"/>
  <c r="T363" i="2"/>
  <c r="R363" i="2"/>
  <c r="P363" i="2"/>
  <c r="BI355" i="2"/>
  <c r="BH355" i="2"/>
  <c r="BG355" i="2"/>
  <c r="BF355" i="2"/>
  <c r="T355" i="2"/>
  <c r="R355" i="2"/>
  <c r="P355" i="2"/>
  <c r="BI351" i="2"/>
  <c r="BH351" i="2"/>
  <c r="BG351" i="2"/>
  <c r="BF351" i="2"/>
  <c r="T351" i="2"/>
  <c r="R351" i="2"/>
  <c r="P351" i="2"/>
  <c r="BI345" i="2"/>
  <c r="BH345" i="2"/>
  <c r="BG345" i="2"/>
  <c r="BF345" i="2"/>
  <c r="T345" i="2"/>
  <c r="R345" i="2"/>
  <c r="P345" i="2"/>
  <c r="BI335" i="2"/>
  <c r="BH335" i="2"/>
  <c r="BG335" i="2"/>
  <c r="BF335" i="2"/>
  <c r="T335" i="2"/>
  <c r="R335" i="2"/>
  <c r="P335" i="2"/>
  <c r="BI324" i="2"/>
  <c r="BH324" i="2"/>
  <c r="BG324" i="2"/>
  <c r="BF324" i="2"/>
  <c r="T324" i="2"/>
  <c r="R324" i="2"/>
  <c r="P324" i="2"/>
  <c r="BI314" i="2"/>
  <c r="BH314" i="2"/>
  <c r="BG314" i="2"/>
  <c r="BF314" i="2"/>
  <c r="T314" i="2"/>
  <c r="R314" i="2"/>
  <c r="P314" i="2"/>
  <c r="BI303" i="2"/>
  <c r="BH303" i="2"/>
  <c r="BG303" i="2"/>
  <c r="BF303" i="2"/>
  <c r="T303" i="2"/>
  <c r="R303" i="2"/>
  <c r="P303" i="2"/>
  <c r="BI302" i="2"/>
  <c r="BH302" i="2"/>
  <c r="BG302" i="2"/>
  <c r="BF302" i="2"/>
  <c r="T302" i="2"/>
  <c r="R302" i="2"/>
  <c r="P302" i="2"/>
  <c r="BI296" i="2"/>
  <c r="BH296" i="2"/>
  <c r="BG296" i="2"/>
  <c r="BF296" i="2"/>
  <c r="T296" i="2"/>
  <c r="R296" i="2"/>
  <c r="P296" i="2"/>
  <c r="BI293" i="2"/>
  <c r="BH293" i="2"/>
  <c r="BG293" i="2"/>
  <c r="BF293" i="2"/>
  <c r="T293" i="2"/>
  <c r="R293" i="2"/>
  <c r="P293" i="2"/>
  <c r="BI285" i="2"/>
  <c r="BH285" i="2"/>
  <c r="BG285" i="2"/>
  <c r="BF285" i="2"/>
  <c r="T285" i="2"/>
  <c r="R285" i="2"/>
  <c r="P285" i="2"/>
  <c r="BI284" i="2"/>
  <c r="BH284" i="2"/>
  <c r="BG284" i="2"/>
  <c r="BF284" i="2"/>
  <c r="T284" i="2"/>
  <c r="R284" i="2"/>
  <c r="P284" i="2"/>
  <c r="BI279" i="2"/>
  <c r="BH279" i="2"/>
  <c r="BG279" i="2"/>
  <c r="BF279" i="2"/>
  <c r="T279" i="2"/>
  <c r="R279" i="2"/>
  <c r="P279" i="2"/>
  <c r="BI276" i="2"/>
  <c r="BH276" i="2"/>
  <c r="BG276" i="2"/>
  <c r="BF276" i="2"/>
  <c r="T276" i="2"/>
  <c r="R276" i="2"/>
  <c r="P276" i="2"/>
  <c r="BI275" i="2"/>
  <c r="BH275" i="2"/>
  <c r="BG275" i="2"/>
  <c r="BF275" i="2"/>
  <c r="T275" i="2"/>
  <c r="R275" i="2"/>
  <c r="P275" i="2"/>
  <c r="BI274" i="2"/>
  <c r="BH274" i="2"/>
  <c r="BG274" i="2"/>
  <c r="BF274" i="2"/>
  <c r="T274" i="2"/>
  <c r="R274" i="2"/>
  <c r="P274" i="2"/>
  <c r="BI269" i="2"/>
  <c r="BH269" i="2"/>
  <c r="BG269" i="2"/>
  <c r="BF269" i="2"/>
  <c r="T269" i="2"/>
  <c r="R269" i="2"/>
  <c r="P269" i="2"/>
  <c r="BI265" i="2"/>
  <c r="BH265" i="2"/>
  <c r="BG265" i="2"/>
  <c r="BF265" i="2"/>
  <c r="T265" i="2"/>
  <c r="R265" i="2"/>
  <c r="P265" i="2"/>
  <c r="BI261" i="2"/>
  <c r="BH261" i="2"/>
  <c r="BG261" i="2"/>
  <c r="BF261" i="2"/>
  <c r="T261" i="2"/>
  <c r="R261" i="2"/>
  <c r="P261" i="2"/>
  <c r="BI260" i="2"/>
  <c r="BH260" i="2"/>
  <c r="BG260" i="2"/>
  <c r="BF260" i="2"/>
  <c r="T260" i="2"/>
  <c r="R260" i="2"/>
  <c r="P260" i="2"/>
  <c r="BI259" i="2"/>
  <c r="BH259" i="2"/>
  <c r="BG259" i="2"/>
  <c r="BF259" i="2"/>
  <c r="T259" i="2"/>
  <c r="R259" i="2"/>
  <c r="P259" i="2"/>
  <c r="BI258" i="2"/>
  <c r="BH258" i="2"/>
  <c r="BG258" i="2"/>
  <c r="BF258" i="2"/>
  <c r="T258" i="2"/>
  <c r="R258" i="2"/>
  <c r="P258" i="2"/>
  <c r="BI257" i="2"/>
  <c r="BH257" i="2"/>
  <c r="BG257" i="2"/>
  <c r="BF257" i="2"/>
  <c r="T257" i="2"/>
  <c r="R257" i="2"/>
  <c r="P257" i="2"/>
  <c r="BI255" i="2"/>
  <c r="BH255" i="2"/>
  <c r="BG255" i="2"/>
  <c r="BF255" i="2"/>
  <c r="T255" i="2"/>
  <c r="R255" i="2"/>
  <c r="P255" i="2"/>
  <c r="BI248" i="2"/>
  <c r="BH248" i="2"/>
  <c r="BG248" i="2"/>
  <c r="BF248" i="2"/>
  <c r="T248" i="2"/>
  <c r="R248" i="2"/>
  <c r="P248" i="2"/>
  <c r="BI244" i="2"/>
  <c r="BH244" i="2"/>
  <c r="BG244" i="2"/>
  <c r="BF244" i="2"/>
  <c r="T244" i="2"/>
  <c r="R244" i="2"/>
  <c r="P244" i="2"/>
  <c r="BI236" i="2"/>
  <c r="BH236" i="2"/>
  <c r="BG236" i="2"/>
  <c r="BF236" i="2"/>
  <c r="T236" i="2"/>
  <c r="R236" i="2"/>
  <c r="P236" i="2"/>
  <c r="BI235" i="2"/>
  <c r="BH235" i="2"/>
  <c r="BG235" i="2"/>
  <c r="BF235" i="2"/>
  <c r="T235" i="2"/>
  <c r="R235" i="2"/>
  <c r="P235" i="2"/>
  <c r="BI234" i="2"/>
  <c r="BH234" i="2"/>
  <c r="BG234" i="2"/>
  <c r="BF234" i="2"/>
  <c r="T234" i="2"/>
  <c r="R234" i="2"/>
  <c r="P234" i="2"/>
  <c r="BI233" i="2"/>
  <c r="BH233" i="2"/>
  <c r="BG233" i="2"/>
  <c r="BF233" i="2"/>
  <c r="T233" i="2"/>
  <c r="R233" i="2"/>
  <c r="P233" i="2"/>
  <c r="BI229" i="2"/>
  <c r="BH229" i="2"/>
  <c r="BG229" i="2"/>
  <c r="BF229" i="2"/>
  <c r="T229" i="2"/>
  <c r="R229" i="2"/>
  <c r="P229" i="2"/>
  <c r="BI226" i="2"/>
  <c r="BH226" i="2"/>
  <c r="BG226" i="2"/>
  <c r="BF226" i="2"/>
  <c r="T226" i="2"/>
  <c r="T225" i="2" s="1"/>
  <c r="R226" i="2"/>
  <c r="R225" i="2"/>
  <c r="P226" i="2"/>
  <c r="P225" i="2"/>
  <c r="BI223" i="2"/>
  <c r="BH223" i="2"/>
  <c r="BG223" i="2"/>
  <c r="BF223" i="2"/>
  <c r="T223" i="2"/>
  <c r="R223" i="2"/>
  <c r="P223" i="2"/>
  <c r="BI218" i="2"/>
  <c r="BH218" i="2"/>
  <c r="BG218" i="2"/>
  <c r="BF218" i="2"/>
  <c r="T218" i="2"/>
  <c r="R218" i="2"/>
  <c r="P218" i="2"/>
  <c r="BI204" i="2"/>
  <c r="BH204" i="2"/>
  <c r="BG204" i="2"/>
  <c r="BF204" i="2"/>
  <c r="T204" i="2"/>
  <c r="R204" i="2"/>
  <c r="P204" i="2"/>
  <c r="BI197" i="2"/>
  <c r="BH197" i="2"/>
  <c r="BG197" i="2"/>
  <c r="BF197" i="2"/>
  <c r="T197" i="2"/>
  <c r="R197" i="2"/>
  <c r="P197" i="2"/>
  <c r="BI181" i="2"/>
  <c r="BH181" i="2"/>
  <c r="BG181" i="2"/>
  <c r="BF181" i="2"/>
  <c r="T181" i="2"/>
  <c r="R181" i="2"/>
  <c r="P181" i="2"/>
  <c r="BI174" i="2"/>
  <c r="BH174" i="2"/>
  <c r="BG174" i="2"/>
  <c r="BF174" i="2"/>
  <c r="T174" i="2"/>
  <c r="R174" i="2"/>
  <c r="P174" i="2"/>
  <c r="BI171" i="2"/>
  <c r="BH171" i="2"/>
  <c r="BG171" i="2"/>
  <c r="BF171" i="2"/>
  <c r="T171" i="2"/>
  <c r="R171" i="2"/>
  <c r="P171" i="2"/>
  <c r="BI169" i="2"/>
  <c r="BH169" i="2"/>
  <c r="BG169" i="2"/>
  <c r="BF169" i="2"/>
  <c r="T169" i="2"/>
  <c r="R169" i="2"/>
  <c r="P169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4" i="2"/>
  <c r="BH154" i="2"/>
  <c r="BG154" i="2"/>
  <c r="BF154" i="2"/>
  <c r="T154" i="2"/>
  <c r="R154" i="2"/>
  <c r="P154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1" i="2"/>
  <c r="BH141" i="2"/>
  <c r="BG141" i="2"/>
  <c r="BF141" i="2"/>
  <c r="T141" i="2"/>
  <c r="R141" i="2"/>
  <c r="P141" i="2"/>
  <c r="J134" i="2"/>
  <c r="F134" i="2"/>
  <c r="F132" i="2"/>
  <c r="E130" i="2"/>
  <c r="J93" i="2"/>
  <c r="F93" i="2"/>
  <c r="F91" i="2"/>
  <c r="E89" i="2"/>
  <c r="J26" i="2"/>
  <c r="E26" i="2"/>
  <c r="J135" i="2" s="1"/>
  <c r="J25" i="2"/>
  <c r="J20" i="2"/>
  <c r="E20" i="2"/>
  <c r="F94" i="2" s="1"/>
  <c r="J19" i="2"/>
  <c r="J14" i="2"/>
  <c r="J132" i="2"/>
  <c r="E7" i="2"/>
  <c r="E85" i="2"/>
  <c r="L90" i="1"/>
  <c r="AM90" i="1"/>
  <c r="AM89" i="1"/>
  <c r="L89" i="1"/>
  <c r="AM87" i="1"/>
  <c r="L87" i="1"/>
  <c r="L85" i="1"/>
  <c r="L84" i="1"/>
  <c r="BK686" i="2"/>
  <c r="BK661" i="2"/>
  <c r="BK508" i="2"/>
  <c r="J445" i="2"/>
  <c r="J324" i="2"/>
  <c r="BK279" i="2"/>
  <c r="BK699" i="2"/>
  <c r="BK681" i="2"/>
  <c r="J667" i="2"/>
  <c r="BK620" i="2"/>
  <c r="J569" i="2"/>
  <c r="J500" i="2"/>
  <c r="J463" i="2"/>
  <c r="J427" i="2"/>
  <c r="BK389" i="2"/>
  <c r="J376" i="2"/>
  <c r="BK234" i="2"/>
  <c r="J651" i="2"/>
  <c r="BK566" i="2"/>
  <c r="J522" i="2"/>
  <c r="BK485" i="2"/>
  <c r="BK396" i="2"/>
  <c r="BK376" i="2"/>
  <c r="BK324" i="2"/>
  <c r="BK623" i="2"/>
  <c r="J545" i="2"/>
  <c r="J514" i="2"/>
  <c r="J460" i="2"/>
  <c r="J388" i="2"/>
  <c r="J641" i="2"/>
  <c r="BK518" i="2"/>
  <c r="J385" i="2"/>
  <c r="BK244" i="2"/>
  <c r="BK298" i="6"/>
  <c r="BK316" i="6"/>
  <c r="J334" i="6"/>
  <c r="BK255" i="6"/>
  <c r="J171" i="6"/>
  <c r="BK252" i="6"/>
  <c r="J131" i="7"/>
  <c r="J135" i="7"/>
  <c r="J186" i="8"/>
  <c r="J155" i="8"/>
  <c r="BK189" i="8"/>
  <c r="J147" i="8"/>
  <c r="BK144" i="8"/>
  <c r="BK134" i="8"/>
  <c r="J136" i="8"/>
  <c r="J139" i="8"/>
  <c r="J162" i="9"/>
  <c r="BK151" i="9"/>
  <c r="J133" i="9"/>
  <c r="BK140" i="9"/>
  <c r="BK130" i="9"/>
  <c r="J128" i="9"/>
  <c r="J149" i="9"/>
  <c r="BK150" i="9"/>
  <c r="BK161" i="10"/>
  <c r="J131" i="10"/>
  <c r="BK155" i="11"/>
  <c r="J199" i="12"/>
  <c r="BK150" i="12"/>
  <c r="J233" i="12"/>
  <c r="BK207" i="12"/>
  <c r="BK143" i="12"/>
  <c r="J225" i="12"/>
  <c r="BK162" i="12"/>
  <c r="J133" i="12"/>
  <c r="J187" i="12"/>
  <c r="J160" i="13"/>
  <c r="J131" i="13"/>
  <c r="BK160" i="13"/>
  <c r="BK149" i="13"/>
  <c r="BK124" i="13"/>
  <c r="J149" i="13"/>
  <c r="J140" i="13"/>
  <c r="BK166" i="13"/>
  <c r="BK150" i="13"/>
  <c r="J139" i="7"/>
  <c r="BK205" i="8"/>
  <c r="BK190" i="8"/>
  <c r="BK162" i="8"/>
  <c r="BK216" i="8"/>
  <c r="BK148" i="8"/>
  <c r="J198" i="8"/>
  <c r="BK188" i="8"/>
  <c r="J167" i="8"/>
  <c r="BK206" i="8"/>
  <c r="BK181" i="8"/>
  <c r="J163" i="8"/>
  <c r="BK129" i="8"/>
  <c r="BK137" i="8"/>
  <c r="BK136" i="8"/>
  <c r="BK143" i="9"/>
  <c r="J165" i="9"/>
  <c r="J151" i="9"/>
  <c r="BK164" i="9"/>
  <c r="J155" i="9"/>
  <c r="BK137" i="9"/>
  <c r="BK132" i="9"/>
  <c r="J148" i="10"/>
  <c r="J132" i="10"/>
  <c r="BK154" i="10"/>
  <c r="J137" i="10"/>
  <c r="BK146" i="10"/>
  <c r="BK155" i="10"/>
  <c r="BK136" i="10"/>
  <c r="J160" i="10"/>
  <c r="J144" i="10"/>
  <c r="J206" i="11"/>
  <c r="BK125" i="11"/>
  <c r="J156" i="11"/>
  <c r="J140" i="11"/>
  <c r="J158" i="12"/>
  <c r="J143" i="12"/>
  <c r="BK151" i="13"/>
  <c r="J122" i="13"/>
  <c r="BK137" i="14"/>
  <c r="J135" i="14"/>
  <c r="J121" i="14"/>
  <c r="J677" i="2"/>
  <c r="J567" i="2"/>
  <c r="J496" i="2"/>
  <c r="BK371" i="2"/>
  <c r="J293" i="2"/>
  <c r="J257" i="2"/>
  <c r="BK682" i="2"/>
  <c r="BK663" i="2"/>
  <c r="J609" i="2"/>
  <c r="BK532" i="2"/>
  <c r="J485" i="2"/>
  <c r="J435" i="2"/>
  <c r="BK381" i="2"/>
  <c r="BK236" i="2"/>
  <c r="J625" i="2"/>
  <c r="J588" i="2"/>
  <c r="J530" i="2"/>
  <c r="BK512" i="2"/>
  <c r="J462" i="2"/>
  <c r="BK393" i="2"/>
  <c r="BK345" i="2"/>
  <c r="BK314" i="2"/>
  <c r="BK651" i="2"/>
  <c r="BK602" i="2"/>
  <c r="J532" i="2"/>
  <c r="J508" i="2"/>
  <c r="BK444" i="2"/>
  <c r="J392" i="2"/>
  <c r="J275" i="2"/>
  <c r="BK158" i="2"/>
  <c r="BK633" i="2"/>
  <c r="BK436" i="2"/>
  <c r="BK380" i="2"/>
  <c r="J279" i="2"/>
  <c r="BK328" i="6"/>
  <c r="J196" i="6"/>
  <c r="J421" i="6"/>
  <c r="J448" i="6"/>
  <c r="BK214" i="6"/>
  <c r="J155" i="6"/>
  <c r="J361" i="6"/>
  <c r="J257" i="6"/>
  <c r="BK270" i="6"/>
  <c r="BK310" i="6"/>
  <c r="J193" i="6"/>
  <c r="J313" i="6"/>
  <c r="BK139" i="7"/>
  <c r="BK142" i="7"/>
  <c r="J187" i="8"/>
  <c r="BK164" i="8"/>
  <c r="BK150" i="8"/>
  <c r="BK212" i="8"/>
  <c r="J185" i="8"/>
  <c r="J168" i="8"/>
  <c r="J151" i="8"/>
  <c r="J131" i="8"/>
  <c r="BK159" i="9"/>
  <c r="J255" i="11"/>
  <c r="BK241" i="11"/>
  <c r="BK231" i="11"/>
  <c r="BK229" i="11"/>
  <c r="BK221" i="11"/>
  <c r="J170" i="11"/>
  <c r="BK137" i="11"/>
  <c r="BK251" i="11"/>
  <c r="J224" i="11"/>
  <c r="J197" i="11"/>
  <c r="J177" i="11"/>
  <c r="J256" i="11"/>
  <c r="J247" i="11"/>
  <c r="BK235" i="11"/>
  <c r="BK224" i="11"/>
  <c r="BK147" i="11"/>
  <c r="J159" i="11"/>
  <c r="BK143" i="11"/>
  <c r="J243" i="12"/>
  <c r="J228" i="12"/>
  <c r="BK193" i="12"/>
  <c r="J140" i="12"/>
  <c r="J232" i="12"/>
  <c r="BK187" i="12"/>
  <c r="J154" i="12"/>
  <c r="J127" i="12"/>
  <c r="BK180" i="12"/>
  <c r="J146" i="12"/>
  <c r="BK213" i="12"/>
  <c r="J162" i="12"/>
  <c r="BK144" i="13"/>
  <c r="J132" i="13"/>
  <c r="J150" i="13"/>
  <c r="BK690" i="2"/>
  <c r="J502" i="2"/>
  <c r="BK419" i="2"/>
  <c r="J314" i="2"/>
  <c r="BK259" i="2"/>
  <c r="BK684" i="2"/>
  <c r="J661" i="2"/>
  <c r="BK581" i="2"/>
  <c r="BK494" i="2"/>
  <c r="BK460" i="2"/>
  <c r="BK390" i="2"/>
  <c r="BK275" i="2"/>
  <c r="BK229" i="2"/>
  <c r="BK603" i="2"/>
  <c r="J524" i="2"/>
  <c r="BK488" i="2"/>
  <c r="J391" i="2"/>
  <c r="J618" i="2"/>
  <c r="BK510" i="2"/>
  <c r="BK423" i="2"/>
  <c r="BK293" i="2"/>
  <c r="BK226" i="2"/>
  <c r="BK534" i="2"/>
  <c r="J389" i="2"/>
  <c r="J269" i="2"/>
  <c r="BK171" i="2"/>
  <c r="J619" i="2"/>
  <c r="BK589" i="2"/>
  <c r="J541" i="2"/>
  <c r="J518" i="2"/>
  <c r="BK492" i="2"/>
  <c r="BK394" i="2"/>
  <c r="J276" i="2"/>
  <c r="J248" i="2"/>
  <c r="J204" i="2"/>
  <c r="J197" i="2"/>
  <c r="J154" i="2"/>
  <c r="J162" i="3"/>
  <c r="J143" i="3"/>
  <c r="J156" i="3"/>
  <c r="BK156" i="3"/>
  <c r="BK139" i="3"/>
  <c r="BK147" i="3"/>
  <c r="J131" i="3"/>
  <c r="J133" i="3"/>
  <c r="J138" i="4"/>
  <c r="BK138" i="4"/>
  <c r="BK126" i="4"/>
  <c r="BK215" i="5"/>
  <c r="BK203" i="5"/>
  <c r="BK191" i="5"/>
  <c r="BK187" i="5"/>
  <c r="J168" i="5"/>
  <c r="J202" i="5"/>
  <c r="BK186" i="5"/>
  <c r="J165" i="5"/>
  <c r="BK176" i="5"/>
  <c r="J153" i="5"/>
  <c r="BK129" i="5"/>
  <c r="BK505" i="6"/>
  <c r="BK470" i="6"/>
  <c r="BK457" i="6"/>
  <c r="J414" i="6"/>
  <c r="J370" i="6"/>
  <c r="J244" i="6"/>
  <c r="J187" i="6"/>
  <c r="BK491" i="6"/>
  <c r="J470" i="6"/>
  <c r="J491" i="6"/>
  <c r="BK421" i="6"/>
  <c r="J390" i="6"/>
  <c r="J325" i="6"/>
  <c r="BK263" i="6"/>
  <c r="J208" i="6"/>
  <c r="BK485" i="6"/>
  <c r="BK436" i="6"/>
  <c r="J411" i="6"/>
  <c r="BK361" i="6"/>
  <c r="BK343" i="6"/>
  <c r="BK294" i="6"/>
  <c r="J223" i="6"/>
  <c r="BK170" i="6"/>
  <c r="J399" i="6"/>
  <c r="J247" i="6"/>
  <c r="J382" i="6"/>
  <c r="BK313" i="6"/>
  <c r="J214" i="6"/>
  <c r="BK172" i="6"/>
  <c r="J343" i="6"/>
  <c r="BK291" i="6"/>
  <c r="J328" i="6"/>
  <c r="BK235" i="6"/>
  <c r="J170" i="6"/>
  <c r="BK266" i="6"/>
  <c r="J128" i="7"/>
  <c r="J133" i="7"/>
  <c r="BK137" i="7"/>
  <c r="BK217" i="8"/>
  <c r="BK204" i="8"/>
  <c r="BK182" i="8"/>
  <c r="BK166" i="8"/>
  <c r="BK157" i="8"/>
  <c r="J205" i="8"/>
  <c r="BK196" i="8"/>
  <c r="BK173" i="8"/>
  <c r="BK163" i="8"/>
  <c r="J144" i="8"/>
  <c r="J195" i="8"/>
  <c r="J165" i="8"/>
  <c r="J213" i="8"/>
  <c r="J178" i="8"/>
  <c r="BK156" i="8"/>
  <c r="J152" i="8"/>
  <c r="BK135" i="8"/>
  <c r="BK141" i="8"/>
  <c r="J141" i="8"/>
  <c r="BK165" i="9"/>
  <c r="J154" i="9"/>
  <c r="BK149" i="9"/>
  <c r="J129" i="9"/>
  <c r="BK128" i="9"/>
  <c r="BK136" i="9"/>
  <c r="J140" i="9"/>
  <c r="BK138" i="9"/>
  <c r="BK149" i="10"/>
  <c r="BK135" i="10"/>
  <c r="J155" i="10"/>
  <c r="J136" i="10"/>
  <c r="J161" i="10"/>
  <c r="J141" i="10"/>
  <c r="J159" i="10"/>
  <c r="BK141" i="10"/>
  <c r="BK200" i="11"/>
  <c r="J213" i="11"/>
  <c r="J200" i="11"/>
  <c r="J143" i="11"/>
  <c r="J236" i="12"/>
  <c r="BK222" i="12"/>
  <c r="J196" i="12"/>
  <c r="J240" i="12"/>
  <c r="J222" i="12"/>
  <c r="J180" i="12"/>
  <c r="J151" i="12"/>
  <c r="BK133" i="12"/>
  <c r="BK183" i="12"/>
  <c r="BK154" i="12"/>
  <c r="J210" i="12"/>
  <c r="BK155" i="12"/>
  <c r="J137" i="13"/>
  <c r="BK123" i="13"/>
  <c r="BK158" i="13"/>
  <c r="BK146" i="13"/>
  <c r="J156" i="13"/>
  <c r="BK143" i="13"/>
  <c r="BK134" i="13"/>
  <c r="J124" i="13"/>
  <c r="BK159" i="13"/>
  <c r="J145" i="13"/>
  <c r="BK125" i="13"/>
  <c r="BK130" i="14"/>
  <c r="BK136" i="14"/>
  <c r="BK122" i="14"/>
  <c r="BK121" i="14"/>
  <c r="J699" i="2"/>
  <c r="BK550" i="2"/>
  <c r="J510" i="2"/>
  <c r="BK427" i="2"/>
  <c r="J363" i="2"/>
  <c r="J673" i="2"/>
  <c r="BK625" i="2"/>
  <c r="BK596" i="2"/>
  <c r="BK520" i="2"/>
  <c r="J393" i="2"/>
  <c r="BK303" i="2"/>
  <c r="J235" i="2"/>
  <c r="J622" i="2"/>
  <c r="BK395" i="2"/>
  <c r="BK335" i="2"/>
  <c r="J223" i="2"/>
  <c r="J158" i="2"/>
  <c r="J603" i="2"/>
  <c r="BK545" i="2"/>
  <c r="BK522" i="2"/>
  <c r="J494" i="2"/>
  <c r="J419" i="2"/>
  <c r="J284" i="2"/>
  <c r="J265" i="2"/>
  <c r="BK233" i="2"/>
  <c r="J174" i="2"/>
  <c r="J159" i="2"/>
  <c r="J169" i="2"/>
  <c r="J280" i="6"/>
  <c r="BK211" i="6"/>
  <c r="BK513" i="6"/>
  <c r="J485" i="6"/>
  <c r="J137" i="6"/>
  <c r="J457" i="6"/>
  <c r="BK427" i="6"/>
  <c r="J384" i="6"/>
  <c r="J340" i="6"/>
  <c r="J310" i="6"/>
  <c r="BK260" i="6"/>
  <c r="BK205" i="6"/>
  <c r="BK515" i="6"/>
  <c r="J476" i="6"/>
  <c r="BK433" i="6"/>
  <c r="J396" i="6"/>
  <c r="BK355" i="6"/>
  <c r="BK346" i="6"/>
  <c r="J252" i="6"/>
  <c r="BK184" i="6"/>
  <c r="J402" i="6"/>
  <c r="BK276" i="6"/>
  <c r="J211" i="6"/>
  <c r="BK176" i="6"/>
  <c r="BK376" i="6"/>
  <c r="J304" i="6"/>
  <c r="BK223" i="6"/>
  <c r="BK183" i="6"/>
  <c r="BK381" i="6"/>
  <c r="BK220" i="6"/>
  <c r="J184" i="8"/>
  <c r="BK143" i="8"/>
  <c r="J140" i="8"/>
  <c r="J132" i="8"/>
  <c r="J161" i="9"/>
  <c r="BK156" i="9"/>
  <c r="BK146" i="9"/>
  <c r="BK163" i="9"/>
  <c r="BK162" i="9"/>
  <c r="BK160" i="9"/>
  <c r="J144" i="9"/>
  <c r="BK134" i="9"/>
  <c r="J154" i="10"/>
  <c r="J143" i="10"/>
  <c r="J130" i="10"/>
  <c r="BK150" i="10"/>
  <c r="BK130" i="10"/>
  <c r="BK158" i="10"/>
  <c r="BK143" i="10"/>
  <c r="BK162" i="10"/>
  <c r="BK147" i="10"/>
  <c r="BK227" i="11"/>
  <c r="J167" i="11"/>
  <c r="BK170" i="11"/>
  <c r="BK159" i="11"/>
  <c r="BK134" i="11"/>
  <c r="BK233" i="12"/>
  <c r="J213" i="12"/>
  <c r="J183" i="12"/>
  <c r="J237" i="12"/>
  <c r="BK210" i="12"/>
  <c r="J155" i="12"/>
  <c r="BK196" i="12"/>
  <c r="BK151" i="12"/>
  <c r="BK219" i="12"/>
  <c r="J168" i="12"/>
  <c r="J166" i="13"/>
  <c r="J134" i="13"/>
  <c r="J164" i="13"/>
  <c r="BK140" i="13"/>
  <c r="BK145" i="13"/>
  <c r="BK136" i="13"/>
  <c r="BK165" i="13"/>
  <c r="BK155" i="13"/>
  <c r="BK126" i="13"/>
  <c r="BK135" i="14"/>
  <c r="BK124" i="14"/>
  <c r="BK133" i="14"/>
  <c r="J139" i="14"/>
  <c r="BK140" i="14"/>
  <c r="J684" i="2"/>
  <c r="BK588" i="2"/>
  <c r="BK524" i="2"/>
  <c r="BK462" i="2"/>
  <c r="J302" i="2"/>
  <c r="BK265" i="2"/>
  <c r="BK255" i="2"/>
  <c r="J686" i="2"/>
  <c r="BK677" i="2"/>
  <c r="BK653" i="2"/>
  <c r="J589" i="2"/>
  <c r="BK514" i="2"/>
  <c r="J488" i="2"/>
  <c r="J458" i="2"/>
  <c r="J426" i="2"/>
  <c r="J383" i="2"/>
  <c r="J255" i="2"/>
  <c r="J663" i="2"/>
  <c r="BK618" i="2"/>
  <c r="BK567" i="2"/>
  <c r="J423" i="2"/>
  <c r="BK355" i="2"/>
  <c r="BK659" i="2"/>
  <c r="J581" i="2"/>
  <c r="J526" i="2"/>
  <c r="J446" i="2"/>
  <c r="BK398" i="2"/>
  <c r="BK284" i="2"/>
  <c r="BK145" i="2"/>
  <c r="BK526" i="2"/>
  <c r="BK392" i="2"/>
  <c r="BK285" i="2"/>
  <c r="BK135" i="3"/>
  <c r="BK145" i="3"/>
  <c r="J158" i="3"/>
  <c r="BK159" i="4"/>
  <c r="J167" i="4"/>
  <c r="J126" i="4"/>
  <c r="BK162" i="4"/>
  <c r="BK212" i="5"/>
  <c r="BK202" i="5"/>
  <c r="J192" i="5"/>
  <c r="BK185" i="5"/>
  <c r="J173" i="5"/>
  <c r="J141" i="5"/>
  <c r="J129" i="5"/>
  <c r="J204" i="5"/>
  <c r="J198" i="5"/>
  <c r="J182" i="5"/>
  <c r="J162" i="5"/>
  <c r="J180" i="5"/>
  <c r="BK153" i="5"/>
  <c r="BK138" i="5"/>
  <c r="J464" i="6"/>
  <c r="J496" i="6"/>
  <c r="BK496" i="6"/>
  <c r="J515" i="6"/>
  <c r="J430" i="6"/>
  <c r="BK393" i="6"/>
  <c r="J346" i="6"/>
  <c r="J266" i="6"/>
  <c r="BK226" i="6"/>
  <c r="J174" i="6"/>
  <c r="J143" i="6"/>
  <c r="BK476" i="6"/>
  <c r="J467" i="6"/>
  <c r="BK439" i="6"/>
  <c r="J424" i="6"/>
  <c r="BK404" i="6"/>
  <c r="J376" i="6"/>
  <c r="J355" i="6"/>
  <c r="J322" i="6"/>
  <c r="J526" i="6"/>
  <c r="BK502" i="6"/>
  <c r="J482" i="6"/>
  <c r="J451" i="6"/>
  <c r="BK430" i="6"/>
  <c r="BK384" i="6"/>
  <c r="J358" i="6"/>
  <c r="J337" i="6"/>
  <c r="BK301" i="6"/>
  <c r="J270" i="6"/>
  <c r="J199" i="6"/>
  <c r="BK451" i="6"/>
  <c r="BK396" i="6"/>
  <c r="J445" i="6"/>
  <c r="BK217" i="6"/>
  <c r="BK193" i="6"/>
  <c r="BK162" i="6"/>
  <c r="J387" i="6"/>
  <c r="BK325" i="6"/>
  <c r="J294" i="6"/>
  <c r="BK187" i="6"/>
  <c r="BK151" i="6"/>
  <c r="J241" i="6"/>
  <c r="J331" i="6"/>
  <c r="BK208" i="6"/>
  <c r="BK140" i="6"/>
  <c r="BK143" i="7"/>
  <c r="BK135" i="7"/>
  <c r="J143" i="7"/>
  <c r="J132" i="7"/>
  <c r="BK138" i="7"/>
  <c r="BK129" i="7"/>
  <c r="J209" i="8"/>
  <c r="BK203" i="8"/>
  <c r="BK193" i="8"/>
  <c r="J174" i="8"/>
  <c r="BK167" i="8"/>
  <c r="J158" i="8"/>
  <c r="BK213" i="8"/>
  <c r="J203" i="8"/>
  <c r="J191" i="8"/>
  <c r="J182" i="8"/>
  <c r="BK171" i="8"/>
  <c r="BK153" i="8"/>
  <c r="J212" i="8"/>
  <c r="J197" i="8"/>
  <c r="BK191" i="8"/>
  <c r="J157" i="8"/>
  <c r="J134" i="8"/>
  <c r="BK133" i="8"/>
  <c r="BK141" i="9"/>
  <c r="BK161" i="9"/>
  <c r="J135" i="9"/>
  <c r="J147" i="9"/>
  <c r="J159" i="9"/>
  <c r="J145" i="9"/>
  <c r="J143" i="9"/>
  <c r="J130" i="9"/>
  <c r="BK153" i="10"/>
  <c r="BK137" i="10"/>
  <c r="BK159" i="10"/>
  <c r="BK139" i="10"/>
  <c r="BK128" i="10"/>
  <c r="BK148" i="10"/>
  <c r="J135" i="10"/>
  <c r="J152" i="10"/>
  <c r="J228" i="11"/>
  <c r="J182" i="11"/>
  <c r="J186" i="11"/>
  <c r="J160" i="11"/>
  <c r="BK240" i="12"/>
  <c r="BK232" i="12"/>
  <c r="J202" i="12"/>
  <c r="BK243" i="12"/>
  <c r="J219" i="12"/>
  <c r="BK168" i="12"/>
  <c r="J136" i="12"/>
  <c r="J190" i="12"/>
  <c r="J150" i="12"/>
  <c r="BK225" i="12"/>
  <c r="J172" i="12"/>
  <c r="BK163" i="13"/>
  <c r="J143" i="13"/>
  <c r="J126" i="13"/>
  <c r="J161" i="13"/>
  <c r="BK148" i="13"/>
  <c r="J128" i="13"/>
  <c r="BK152" i="13"/>
  <c r="J142" i="13"/>
  <c r="J123" i="13"/>
  <c r="J158" i="13"/>
  <c r="J127" i="13"/>
  <c r="BK129" i="14"/>
  <c r="BK134" i="14"/>
  <c r="BK131" i="14"/>
  <c r="J124" i="14"/>
  <c r="J679" i="2"/>
  <c r="BK528" i="2"/>
  <c r="BK463" i="2"/>
  <c r="J398" i="2"/>
  <c r="J260" i="2"/>
  <c r="J697" i="2"/>
  <c r="J602" i="2"/>
  <c r="J492" i="2"/>
  <c r="J411" i="2"/>
  <c r="BK274" i="2"/>
  <c r="BK622" i="2"/>
  <c r="BK556" i="2"/>
  <c r="BK496" i="2"/>
  <c r="BK435" i="2"/>
  <c r="J394" i="2"/>
  <c r="J351" i="2"/>
  <c r="J665" i="2"/>
  <c r="J620" i="2"/>
  <c r="J556" i="2"/>
  <c r="BK504" i="2"/>
  <c r="BK445" i="2"/>
  <c r="J380" i="2"/>
  <c r="BK257" i="2"/>
  <c r="J623" i="2"/>
  <c r="BK506" i="2"/>
  <c r="J381" i="2"/>
  <c r="J226" i="2"/>
  <c r="BK165" i="2"/>
  <c r="J145" i="2"/>
  <c r="BK158" i="3"/>
  <c r="J137" i="3"/>
  <c r="J159" i="3"/>
  <c r="BK140" i="3"/>
  <c r="BK143" i="3"/>
  <c r="BK131" i="3"/>
  <c r="BK160" i="3"/>
  <c r="J138" i="3"/>
  <c r="BK162" i="3"/>
  <c r="BK170" i="4"/>
  <c r="J147" i="4"/>
  <c r="BK150" i="4"/>
  <c r="BK165" i="4"/>
  <c r="J141" i="4"/>
  <c r="J150" i="4"/>
  <c r="J207" i="5"/>
  <c r="J193" i="5"/>
  <c r="BK188" i="5"/>
  <c r="J183" i="5"/>
  <c r="BK170" i="5"/>
  <c r="BK135" i="5"/>
  <c r="BK210" i="5"/>
  <c r="BK201" i="5"/>
  <c r="J187" i="5"/>
  <c r="BK168" i="5"/>
  <c r="BK184" i="5"/>
  <c r="J159" i="5"/>
  <c r="BK150" i="5"/>
  <c r="J134" i="5"/>
  <c r="BK144" i="5"/>
  <c r="BK509" i="6"/>
  <c r="J162" i="6"/>
  <c r="J494" i="6"/>
  <c r="BK454" i="6"/>
  <c r="J408" i="6"/>
  <c r="J373" i="6"/>
  <c r="BK334" i="6"/>
  <c r="BK247" i="6"/>
  <c r="J202" i="6"/>
  <c r="J151" i="6"/>
  <c r="BK488" i="6"/>
  <c r="J140" i="6"/>
  <c r="BK464" i="6"/>
  <c r="J436" i="6"/>
  <c r="BK408" i="6"/>
  <c r="BK402" i="6"/>
  <c r="BK358" i="6"/>
  <c r="BK304" i="6"/>
  <c r="BK521" i="6"/>
  <c r="J404" i="6"/>
  <c r="BK364" i="6"/>
  <c r="BK352" i="6"/>
  <c r="J287" i="6"/>
  <c r="J238" i="6"/>
  <c r="BK448" i="6"/>
  <c r="BK373" i="6"/>
  <c r="J263" i="6"/>
  <c r="BK202" i="6"/>
  <c r="J158" i="6"/>
  <c r="BK367" i="6"/>
  <c r="BK238" i="6"/>
  <c r="J301" i="6"/>
  <c r="J226" i="6"/>
  <c r="BK143" i="6"/>
  <c r="J138" i="7"/>
  <c r="BK133" i="7"/>
  <c r="J142" i="7"/>
  <c r="BK136" i="7"/>
  <c r="BK127" i="7"/>
  <c r="J206" i="8"/>
  <c r="J199" i="8"/>
  <c r="J189" i="8"/>
  <c r="J173" i="8"/>
  <c r="J164" i="8"/>
  <c r="J156" i="8"/>
  <c r="J204" i="8"/>
  <c r="J194" i="8"/>
  <c r="BK175" i="8"/>
  <c r="J169" i="8"/>
  <c r="J149" i="8"/>
  <c r="BK211" i="8"/>
  <c r="J192" i="8"/>
  <c r="J172" i="8"/>
  <c r="J216" i="8"/>
  <c r="BK192" i="8"/>
  <c r="J179" i="8"/>
  <c r="BK152" i="8"/>
  <c r="J143" i="8"/>
  <c r="J133" i="8"/>
  <c r="BK130" i="8"/>
  <c r="J163" i="9"/>
  <c r="BK155" i="9"/>
  <c r="BK147" i="9"/>
  <c r="BK139" i="9"/>
  <c r="BK145" i="9"/>
  <c r="J142" i="9"/>
  <c r="J139" i="9"/>
  <c r="BK160" i="10"/>
  <c r="BK144" i="10"/>
  <c r="J162" i="10"/>
  <c r="J142" i="10"/>
  <c r="BK129" i="10"/>
  <c r="J147" i="10"/>
  <c r="BK133" i="10"/>
  <c r="BK252" i="11"/>
  <c r="BK244" i="11"/>
  <c r="BK232" i="11"/>
  <c r="J230" i="11"/>
  <c r="BK228" i="11"/>
  <c r="J227" i="11"/>
  <c r="BK197" i="11"/>
  <c r="BK150" i="11"/>
  <c r="BK256" i="11"/>
  <c r="BK247" i="11"/>
  <c r="BK216" i="11"/>
  <c r="J189" i="11"/>
  <c r="BK156" i="11"/>
  <c r="J241" i="11"/>
  <c r="J231" i="11"/>
  <c r="J221" i="11"/>
  <c r="BK140" i="11"/>
  <c r="J125" i="11"/>
  <c r="BK228" i="12"/>
  <c r="BK136" i="12"/>
  <c r="BK165" i="12"/>
  <c r="J162" i="13"/>
  <c r="J139" i="13"/>
  <c r="J125" i="13"/>
  <c r="J147" i="13"/>
  <c r="BK161" i="13"/>
  <c r="J146" i="13"/>
  <c r="BK139" i="13"/>
  <c r="BK128" i="13"/>
  <c r="BK164" i="13"/>
  <c r="BK142" i="13"/>
  <c r="BK119" i="14"/>
  <c r="J132" i="14"/>
  <c r="J134" i="14"/>
  <c r="J136" i="14"/>
  <c r="J681" i="2"/>
  <c r="BK538" i="2"/>
  <c r="BK458" i="2"/>
  <c r="BK363" i="2"/>
  <c r="BK261" i="2"/>
  <c r="BK248" i="2"/>
  <c r="BK679" i="2"/>
  <c r="BK641" i="2"/>
  <c r="J538" i="2"/>
  <c r="BK498" i="2"/>
  <c r="BK455" i="2"/>
  <c r="BK388" i="2"/>
  <c r="BK302" i="2"/>
  <c r="J233" i="2"/>
  <c r="BK619" i="2"/>
  <c r="BK565" i="2"/>
  <c r="BK541" i="2"/>
  <c r="J506" i="2"/>
  <c r="J455" i="2"/>
  <c r="J395" i="2"/>
  <c r="J379" i="2"/>
  <c r="J335" i="2"/>
  <c r="J649" i="2"/>
  <c r="BK605" i="2"/>
  <c r="J566" i="2"/>
  <c r="J528" i="2"/>
  <c r="BK486" i="2"/>
  <c r="BK408" i="2"/>
  <c r="J371" i="2"/>
  <c r="J261" i="2"/>
  <c r="BK204" i="2"/>
  <c r="J653" i="2"/>
  <c r="BK516" i="2"/>
  <c r="BK383" i="2"/>
  <c r="BK181" i="2"/>
  <c r="J605" i="2"/>
  <c r="BK570" i="2"/>
  <c r="J565" i="2"/>
  <c r="J520" i="2"/>
  <c r="J469" i="2"/>
  <c r="J355" i="2"/>
  <c r="BK269" i="2"/>
  <c r="BK235" i="2"/>
  <c r="BK141" i="2"/>
  <c r="J171" i="2"/>
  <c r="J168" i="3"/>
  <c r="J148" i="3"/>
  <c r="BK134" i="3"/>
  <c r="J125" i="3"/>
  <c r="BK137" i="3"/>
  <c r="BK129" i="3"/>
  <c r="J127" i="3"/>
  <c r="J144" i="4"/>
  <c r="BK147" i="4"/>
  <c r="BK144" i="4"/>
  <c r="BK132" i="4"/>
  <c r="BK195" i="5"/>
  <c r="J189" i="5"/>
  <c r="J181" i="5"/>
  <c r="J147" i="5"/>
  <c r="J212" i="5"/>
  <c r="BK198" i="5"/>
  <c r="BK183" i="5"/>
  <c r="J135" i="5"/>
  <c r="J170" i="5"/>
  <c r="BK482" i="6"/>
  <c r="J273" i="6"/>
  <c r="J220" i="6"/>
  <c r="J518" i="6"/>
  <c r="J454" i="6"/>
  <c r="J418" i="6"/>
  <c r="J367" i="6"/>
  <c r="BK349" i="6"/>
  <c r="BK307" i="6"/>
  <c r="BK244" i="6"/>
  <c r="J182" i="6"/>
  <c r="BK411" i="6"/>
  <c r="BK273" i="6"/>
  <c r="BK196" i="6"/>
  <c r="BK148" i="6"/>
  <c r="BK322" i="6"/>
  <c r="BK241" i="6"/>
  <c r="BK171" i="6"/>
  <c r="J352" i="6"/>
  <c r="J183" i="6"/>
  <c r="J291" i="6"/>
  <c r="J172" i="6"/>
  <c r="J276" i="6"/>
  <c r="J141" i="7"/>
  <c r="BK130" i="7"/>
  <c r="BK179" i="8"/>
  <c r="J215" i="8"/>
  <c r="J175" i="8"/>
  <c r="BK154" i="8"/>
  <c r="J137" i="8"/>
  <c r="BK139" i="8"/>
  <c r="BK138" i="8"/>
  <c r="J129" i="10"/>
  <c r="BK206" i="11"/>
  <c r="BK177" i="11"/>
  <c r="J147" i="11"/>
  <c r="BK255" i="11"/>
  <c r="BK238" i="11"/>
  <c r="BK209" i="11"/>
  <c r="BK182" i="11"/>
  <c r="J155" i="11"/>
  <c r="J244" i="11"/>
  <c r="J232" i="11"/>
  <c r="BK213" i="11"/>
  <c r="J137" i="11"/>
  <c r="BK203" i="11"/>
  <c r="J150" i="11"/>
  <c r="J165" i="12"/>
  <c r="J207" i="12"/>
  <c r="BK158" i="12"/>
  <c r="J154" i="13"/>
  <c r="J138" i="13"/>
  <c r="BK122" i="13"/>
  <c r="J159" i="13"/>
  <c r="BK129" i="13"/>
  <c r="J151" i="13"/>
  <c r="J144" i="13"/>
  <c r="J133" i="13"/>
  <c r="J163" i="13"/>
  <c r="BK131" i="13"/>
  <c r="BK139" i="14"/>
  <c r="J122" i="14"/>
  <c r="J128" i="14"/>
  <c r="J140" i="14"/>
  <c r="J130" i="14"/>
  <c r="J218" i="2"/>
  <c r="BK154" i="2"/>
  <c r="J596" i="2"/>
  <c r="BK569" i="2"/>
  <c r="J534" i="2"/>
  <c r="BK530" i="2"/>
  <c r="BK502" i="2"/>
  <c r="J480" i="2"/>
  <c r="J402" i="2"/>
  <c r="J303" i="2"/>
  <c r="J274" i="2"/>
  <c r="BK260" i="2"/>
  <c r="J229" i="2"/>
  <c r="BK166" i="2"/>
  <c r="J181" i="2"/>
  <c r="J146" i="2"/>
  <c r="J167" i="3"/>
  <c r="BK149" i="3"/>
  <c r="J140" i="3"/>
  <c r="BK166" i="3"/>
  <c r="BK141" i="3"/>
  <c r="BK154" i="3"/>
  <c r="BK133" i="3"/>
  <c r="J154" i="3"/>
  <c r="J136" i="3"/>
  <c r="BK136" i="3"/>
  <c r="BK153" i="4"/>
  <c r="J170" i="4"/>
  <c r="BK141" i="4"/>
  <c r="J156" i="4"/>
  <c r="J153" i="4"/>
  <c r="J210" i="5"/>
  <c r="J195" i="5"/>
  <c r="BK190" i="5"/>
  <c r="BK182" i="5"/>
  <c r="BK156" i="5"/>
  <c r="BK134" i="5"/>
  <c r="BK207" i="5"/>
  <c r="BK189" i="5"/>
  <c r="J176" i="5"/>
  <c r="J150" i="5"/>
  <c r="BK179" i="5"/>
  <c r="J156" i="5"/>
  <c r="J144" i="5"/>
  <c r="J130" i="5"/>
  <c r="BK147" i="5"/>
  <c r="BK467" i="6"/>
  <c r="J509" i="6"/>
  <c r="BK499" i="6"/>
  <c r="J460" i="6"/>
  <c r="J439" i="6"/>
  <c r="BK418" i="6"/>
  <c r="BK257" i="6"/>
  <c r="BK182" i="6"/>
  <c r="J381" i="6"/>
  <c r="J319" i="6"/>
  <c r="BK199" i="6"/>
  <c r="BK179" i="6"/>
  <c r="J127" i="7"/>
  <c r="BK141" i="7"/>
  <c r="BK128" i="7"/>
  <c r="J207" i="8"/>
  <c r="J196" i="8"/>
  <c r="BK184" i="8"/>
  <c r="BK169" i="8"/>
  <c r="J150" i="8"/>
  <c r="J202" i="8"/>
  <c r="J188" i="8"/>
  <c r="BK165" i="8"/>
  <c r="BK147" i="8"/>
  <c r="BK207" i="8"/>
  <c r="J190" i="8"/>
  <c r="J176" i="8"/>
  <c r="BK158" i="8"/>
  <c r="J154" i="8"/>
  <c r="BK208" i="8"/>
  <c r="BK177" i="8"/>
  <c r="J162" i="8"/>
  <c r="BK133" i="9"/>
  <c r="J138" i="9"/>
  <c r="BK152" i="9"/>
  <c r="J131" i="9"/>
  <c r="J136" i="9"/>
  <c r="BK157" i="10"/>
  <c r="BK163" i="11"/>
  <c r="BK128" i="11"/>
  <c r="J252" i="11"/>
  <c r="J235" i="11"/>
  <c r="BK194" i="11"/>
  <c r="BK167" i="11"/>
  <c r="J251" i="11"/>
  <c r="J238" i="11"/>
  <c r="J229" i="11"/>
  <c r="J203" i="11"/>
  <c r="J216" i="11"/>
  <c r="BK189" i="11"/>
  <c r="BK131" i="11"/>
  <c r="BK236" i="12"/>
  <c r="J216" i="12"/>
  <c r="J176" i="12"/>
  <c r="BK146" i="12"/>
  <c r="J130" i="12"/>
  <c r="J193" i="12"/>
  <c r="BK140" i="12"/>
  <c r="BK199" i="12"/>
  <c r="J165" i="13"/>
  <c r="J157" i="13"/>
  <c r="BK130" i="13"/>
  <c r="J155" i="13"/>
  <c r="BK137" i="13"/>
  <c r="J152" i="13"/>
  <c r="J130" i="13"/>
  <c r="J131" i="14"/>
  <c r="BK138" i="14"/>
  <c r="BK128" i="14"/>
  <c r="BK132" i="14"/>
  <c r="BK126" i="14"/>
  <c r="J396" i="2"/>
  <c r="J166" i="2"/>
  <c r="BK159" i="2"/>
  <c r="BK159" i="3"/>
  <c r="J147" i="3"/>
  <c r="BK157" i="3"/>
  <c r="BK148" i="3"/>
  <c r="BK125" i="3"/>
  <c r="J149" i="3"/>
  <c r="J134" i="3"/>
  <c r="J153" i="3"/>
  <c r="J165" i="4"/>
  <c r="J135" i="4"/>
  <c r="J132" i="4"/>
  <c r="J129" i="4"/>
  <c r="BK135" i="4"/>
  <c r="BK204" i="5"/>
  <c r="BK192" i="5"/>
  <c r="J186" i="5"/>
  <c r="BK180" i="5"/>
  <c r="J138" i="5"/>
  <c r="J215" i="5"/>
  <c r="J201" i="5"/>
  <c r="J188" i="5"/>
  <c r="J179" i="5"/>
  <c r="BK130" i="5"/>
  <c r="BK173" i="5"/>
  <c r="BK181" i="5"/>
  <c r="J521" i="6"/>
  <c r="BK460" i="6"/>
  <c r="J505" i="6"/>
  <c r="BK523" i="6"/>
  <c r="BK518" i="6"/>
  <c r="BK424" i="6"/>
  <c r="BK390" i="6"/>
  <c r="J349" i="6"/>
  <c r="BK283" i="6"/>
  <c r="J217" i="6"/>
  <c r="BK166" i="6"/>
  <c r="J499" i="6"/>
  <c r="BK479" i="6"/>
  <c r="J260" i="6"/>
  <c r="BK155" i="6"/>
  <c r="BK140" i="7"/>
  <c r="J134" i="7"/>
  <c r="BK134" i="7"/>
  <c r="J208" i="8"/>
  <c r="BK195" i="8"/>
  <c r="J177" i="8"/>
  <c r="BK168" i="8"/>
  <c r="BK215" i="8"/>
  <c r="BK198" i="8"/>
  <c r="BK178" i="8"/>
  <c r="BK170" i="8"/>
  <c r="BK155" i="8"/>
  <c r="J210" i="8"/>
  <c r="J181" i="8"/>
  <c r="BK160" i="8"/>
  <c r="BK151" i="8"/>
  <c r="J211" i="8"/>
  <c r="BK183" i="8"/>
  <c r="J160" i="8"/>
  <c r="BK149" i="8"/>
  <c r="J129" i="8"/>
  <c r="BK142" i="8"/>
  <c r="BK132" i="8"/>
  <c r="J157" i="9"/>
  <c r="J148" i="9"/>
  <c r="BK135" i="9"/>
  <c r="J137" i="9"/>
  <c r="BK157" i="9"/>
  <c r="J156" i="9"/>
  <c r="J141" i="9"/>
  <c r="J139" i="10"/>
  <c r="J158" i="10"/>
  <c r="BK138" i="10"/>
  <c r="BK134" i="10"/>
  <c r="J140" i="10"/>
  <c r="J153" i="10"/>
  <c r="J138" i="10"/>
  <c r="BK173" i="11"/>
  <c r="J173" i="11"/>
  <c r="J163" i="11"/>
  <c r="BK697" i="2"/>
  <c r="BK536" i="2"/>
  <c r="BK446" i="2"/>
  <c r="J408" i="2"/>
  <c r="BK276" i="2"/>
  <c r="J675" i="2"/>
  <c r="BK649" i="2"/>
  <c r="J570" i="2"/>
  <c r="J486" i="2"/>
  <c r="J285" i="2"/>
  <c r="BK675" i="2"/>
  <c r="BK617" i="2"/>
  <c r="J516" i="2"/>
  <c r="BK426" i="2"/>
  <c r="J390" i="2"/>
  <c r="J296" i="2"/>
  <c r="J621" i="2"/>
  <c r="J536" i="2"/>
  <c r="BK480" i="2"/>
  <c r="J498" i="2"/>
  <c r="J236" i="2"/>
  <c r="BK197" i="2"/>
  <c r="BK218" i="2"/>
  <c r="BK174" i="2"/>
  <c r="J141" i="2"/>
  <c r="BK164" i="3"/>
  <c r="J157" i="3"/>
  <c r="BK138" i="3"/>
  <c r="J155" i="3"/>
  <c r="J129" i="3"/>
  <c r="BK153" i="3"/>
  <c r="J135" i="3"/>
  <c r="J164" i="3"/>
  <c r="BK167" i="3"/>
  <c r="J145" i="3"/>
  <c r="BK156" i="4"/>
  <c r="J159" i="4"/>
  <c r="J162" i="4"/>
  <c r="BK129" i="4"/>
  <c r="BK193" i="5"/>
  <c r="J191" i="5"/>
  <c r="J184" i="5"/>
  <c r="BK159" i="5"/>
  <c r="BK136" i="5"/>
  <c r="J131" i="5"/>
  <c r="J203" i="5"/>
  <c r="J190" i="5"/>
  <c r="J185" i="5"/>
  <c r="BK141" i="5"/>
  <c r="BK162" i="5"/>
  <c r="J136" i="5"/>
  <c r="BK165" i="5"/>
  <c r="BK131" i="5"/>
  <c r="J502" i="6"/>
  <c r="J513" i="6"/>
  <c r="J479" i="6"/>
  <c r="J427" i="6"/>
  <c r="BK445" i="6"/>
  <c r="J232" i="6"/>
  <c r="J166" i="6"/>
  <c r="BK370" i="6"/>
  <c r="J316" i="6"/>
  <c r="J235" i="6"/>
  <c r="BK158" i="6"/>
  <c r="BK337" i="6"/>
  <c r="J176" i="6"/>
  <c r="BK232" i="6"/>
  <c r="J148" i="6"/>
  <c r="J129" i="7"/>
  <c r="J136" i="7"/>
  <c r="J140" i="7"/>
  <c r="BK131" i="7"/>
  <c r="J214" i="8"/>
  <c r="J200" i="8"/>
  <c r="BK186" i="8"/>
  <c r="BK161" i="8"/>
  <c r="BK214" i="8"/>
  <c r="BK197" i="8"/>
  <c r="BK176" i="8"/>
  <c r="J159" i="8"/>
  <c r="J217" i="8"/>
  <c r="BK194" i="8"/>
  <c r="J183" i="8"/>
  <c r="BK159" i="8"/>
  <c r="J148" i="8"/>
  <c r="BK200" i="8"/>
  <c r="BK172" i="8"/>
  <c r="J153" i="8"/>
  <c r="J135" i="8"/>
  <c r="J138" i="8"/>
  <c r="BK140" i="8"/>
  <c r="BK142" i="9"/>
  <c r="BK154" i="9"/>
  <c r="BK148" i="9"/>
  <c r="J153" i="9"/>
  <c r="J132" i="9"/>
  <c r="BK129" i="9"/>
  <c r="BK145" i="10"/>
  <c r="J133" i="10"/>
  <c r="J157" i="10"/>
  <c r="BK132" i="10"/>
  <c r="BK140" i="10"/>
  <c r="J145" i="10"/>
  <c r="BK151" i="10"/>
  <c r="J134" i="10"/>
  <c r="J194" i="11"/>
  <c r="J128" i="11"/>
  <c r="BK186" i="11"/>
  <c r="BK160" i="11"/>
  <c r="BK237" i="12"/>
  <c r="BK216" i="12"/>
  <c r="BK190" i="12"/>
  <c r="BK130" i="12"/>
  <c r="BK202" i="12"/>
  <c r="BK172" i="12"/>
  <c r="BK127" i="12"/>
  <c r="BK176" i="12"/>
  <c r="J148" i="13"/>
  <c r="J136" i="13"/>
  <c r="BK162" i="13"/>
  <c r="BK154" i="13"/>
  <c r="BK132" i="13"/>
  <c r="BK157" i="13"/>
  <c r="BK147" i="13"/>
  <c r="BK138" i="13"/>
  <c r="BK127" i="13"/>
  <c r="BK156" i="13"/>
  <c r="J129" i="13"/>
  <c r="BK133" i="13"/>
  <c r="J133" i="14"/>
  <c r="J126" i="14"/>
  <c r="J119" i="14"/>
  <c r="J682" i="2"/>
  <c r="BK665" i="2"/>
  <c r="J512" i="2"/>
  <c r="BK490" i="2"/>
  <c r="J436" i="2"/>
  <c r="BK351" i="2"/>
  <c r="BK296" i="2"/>
  <c r="BK258" i="2"/>
  <c r="J690" i="2"/>
  <c r="BK673" i="2"/>
  <c r="J617" i="2"/>
  <c r="J574" i="2"/>
  <c r="J504" i="2"/>
  <c r="BK469" i="2"/>
  <c r="J444" i="2"/>
  <c r="BK391" i="2"/>
  <c r="BK379" i="2"/>
  <c r="J258" i="2"/>
  <c r="BK621" i="2"/>
  <c r="BK609" i="2"/>
  <c r="J550" i="2"/>
  <c r="J490" i="2"/>
  <c r="BK402" i="2"/>
  <c r="BK667" i="2"/>
  <c r="J633" i="2"/>
  <c r="BK574" i="2"/>
  <c r="BK500" i="2"/>
  <c r="BK411" i="2"/>
  <c r="BK385" i="2"/>
  <c r="J259" i="2"/>
  <c r="J659" i="2"/>
  <c r="J345" i="2"/>
  <c r="J234" i="2"/>
  <c r="J165" i="2"/>
  <c r="AS101" i="1"/>
  <c r="J244" i="2"/>
  <c r="BK223" i="2"/>
  <c r="BK146" i="2"/>
  <c r="BK169" i="2"/>
  <c r="J160" i="3"/>
  <c r="BK168" i="3"/>
  <c r="BK127" i="3"/>
  <c r="J141" i="3"/>
  <c r="J166" i="3"/>
  <c r="J139" i="3"/>
  <c r="BK155" i="3"/>
  <c r="BK167" i="4"/>
  <c r="BK526" i="6"/>
  <c r="J473" i="6"/>
  <c r="J442" i="6"/>
  <c r="BK399" i="6"/>
  <c r="J298" i="6"/>
  <c r="BK229" i="6"/>
  <c r="J179" i="6"/>
  <c r="BK494" i="6"/>
  <c r="BK473" i="6"/>
  <c r="J433" i="6"/>
  <c r="BK331" i="6"/>
  <c r="BK287" i="6"/>
  <c r="J229" i="6"/>
  <c r="J523" i="6"/>
  <c r="J488" i="6"/>
  <c r="BK442" i="6"/>
  <c r="BK414" i="6"/>
  <c r="BK382" i="6"/>
  <c r="BK340" i="6"/>
  <c r="J283" i="6"/>
  <c r="J205" i="6"/>
  <c r="BK174" i="6"/>
  <c r="BK387" i="6"/>
  <c r="J255" i="6"/>
  <c r="J184" i="6"/>
  <c r="J393" i="6"/>
  <c r="J364" i="6"/>
  <c r="J307" i="6"/>
  <c r="BK190" i="6"/>
  <c r="BK137" i="6"/>
  <c r="J190" i="6"/>
  <c r="BK319" i="6"/>
  <c r="BK280" i="6"/>
  <c r="J137" i="7"/>
  <c r="BK132" i="7"/>
  <c r="J130" i="7"/>
  <c r="BK210" i="8"/>
  <c r="BK202" i="8"/>
  <c r="BK185" i="8"/>
  <c r="J170" i="8"/>
  <c r="BK145" i="8"/>
  <c r="BK199" i="8"/>
  <c r="BK174" i="8"/>
  <c r="J161" i="8"/>
  <c r="J146" i="8"/>
  <c r="BK209" i="8"/>
  <c r="J193" i="8"/>
  <c r="J171" i="8"/>
  <c r="BK146" i="8"/>
  <c r="BK187" i="8"/>
  <c r="J166" i="8"/>
  <c r="J145" i="8"/>
  <c r="J130" i="8"/>
  <c r="J142" i="8"/>
  <c r="BK131" i="8"/>
  <c r="J160" i="9"/>
  <c r="BK153" i="9"/>
  <c r="BK144" i="9"/>
  <c r="J164" i="9"/>
  <c r="J134" i="9"/>
  <c r="J152" i="9"/>
  <c r="J150" i="9"/>
  <c r="J146" i="9"/>
  <c r="BK131" i="9"/>
  <c r="BK152" i="10"/>
  <c r="BK142" i="10"/>
  <c r="BK131" i="10"/>
  <c r="J146" i="10"/>
  <c r="J150" i="10"/>
  <c r="J151" i="10"/>
  <c r="J128" i="10"/>
  <c r="J149" i="10"/>
  <c r="BK230" i="11"/>
  <c r="J209" i="11"/>
  <c r="J134" i="11"/>
  <c r="J131" i="11"/>
  <c r="J138" i="14"/>
  <c r="J129" i="14"/>
  <c r="J137" i="14"/>
  <c r="BK140" i="2" l="1"/>
  <c r="J140" i="2" s="1"/>
  <c r="J100" i="2" s="1"/>
  <c r="R228" i="2"/>
  <c r="R378" i="2"/>
  <c r="R387" i="2"/>
  <c r="R555" i="2"/>
  <c r="R152" i="3"/>
  <c r="R125" i="4"/>
  <c r="R124" i="4" s="1"/>
  <c r="R123" i="4" s="1"/>
  <c r="R137" i="5"/>
  <c r="BK211" i="5"/>
  <c r="J211" i="5" s="1"/>
  <c r="J104" i="5" s="1"/>
  <c r="T140" i="2"/>
  <c r="T397" i="2"/>
  <c r="P608" i="2"/>
  <c r="P685" i="2"/>
  <c r="BK128" i="5"/>
  <c r="J128" i="5" s="1"/>
  <c r="J100" i="5" s="1"/>
  <c r="R169" i="5"/>
  <c r="P124" i="3"/>
  <c r="R166" i="4"/>
  <c r="T228" i="2"/>
  <c r="T378" i="2"/>
  <c r="T387" i="2"/>
  <c r="T555" i="2"/>
  <c r="P140" i="2"/>
  <c r="P397" i="2"/>
  <c r="BK540" i="2"/>
  <c r="J540" i="2" s="1"/>
  <c r="J110" i="2" s="1"/>
  <c r="R540" i="2"/>
  <c r="R124" i="3"/>
  <c r="R123" i="3" s="1"/>
  <c r="R256" i="6"/>
  <c r="R383" i="6"/>
  <c r="P495" i="6"/>
  <c r="P522" i="6"/>
  <c r="T137" i="5"/>
  <c r="R211" i="5"/>
  <c r="BK178" i="6"/>
  <c r="J178" i="6" s="1"/>
  <c r="J106" i="6" s="1"/>
  <c r="P403" i="6"/>
  <c r="R514" i="6"/>
  <c r="BK278" i="2"/>
  <c r="J278" i="2"/>
  <c r="J103" i="2"/>
  <c r="P378" i="2"/>
  <c r="BK387" i="2"/>
  <c r="J387" i="2"/>
  <c r="J107" i="2"/>
  <c r="P387" i="2"/>
  <c r="BK555" i="2"/>
  <c r="J555" i="2" s="1"/>
  <c r="J111" i="2" s="1"/>
  <c r="P652" i="2"/>
  <c r="T125" i="4"/>
  <c r="T124" i="4" s="1"/>
  <c r="P128" i="5"/>
  <c r="P169" i="5"/>
  <c r="P211" i="5"/>
  <c r="BK136" i="6"/>
  <c r="J136" i="6"/>
  <c r="J100" i="6"/>
  <c r="R169" i="6"/>
  <c r="T178" i="6"/>
  <c r="BK383" i="6"/>
  <c r="J383" i="6"/>
  <c r="J108" i="6" s="1"/>
  <c r="BK495" i="6"/>
  <c r="J495" i="6" s="1"/>
  <c r="J110" i="6" s="1"/>
  <c r="P514" i="6"/>
  <c r="P126" i="7"/>
  <c r="P125" i="7" s="1"/>
  <c r="AU102" i="1" s="1"/>
  <c r="BK137" i="5"/>
  <c r="J137" i="5"/>
  <c r="J101" i="5" s="1"/>
  <c r="R194" i="5"/>
  <c r="P169" i="6"/>
  <c r="R403" i="6"/>
  <c r="BK522" i="6"/>
  <c r="J522" i="6"/>
  <c r="J112" i="6" s="1"/>
  <c r="P228" i="2"/>
  <c r="BK378" i="2"/>
  <c r="J378" i="2"/>
  <c r="J104" i="2" s="1"/>
  <c r="BK487" i="2"/>
  <c r="J487" i="2" s="1"/>
  <c r="J109" i="2" s="1"/>
  <c r="R608" i="2"/>
  <c r="R685" i="2"/>
  <c r="T124" i="3"/>
  <c r="P166" i="4"/>
  <c r="T128" i="5"/>
  <c r="BK194" i="5"/>
  <c r="J194" i="5" s="1"/>
  <c r="J103" i="5" s="1"/>
  <c r="T256" i="6"/>
  <c r="T383" i="6"/>
  <c r="T495" i="6"/>
  <c r="T522" i="6"/>
  <c r="T126" i="7"/>
  <c r="T125" i="7"/>
  <c r="R140" i="2"/>
  <c r="BK397" i="2"/>
  <c r="J397" i="2" s="1"/>
  <c r="J108" i="2" s="1"/>
  <c r="P555" i="2"/>
  <c r="T652" i="2"/>
  <c r="T152" i="3"/>
  <c r="BK125" i="4"/>
  <c r="BK124" i="4" s="1"/>
  <c r="T166" i="4"/>
  <c r="P137" i="5"/>
  <c r="P127" i="5"/>
  <c r="P126" i="5" s="1"/>
  <c r="AU99" i="1" s="1"/>
  <c r="P194" i="5"/>
  <c r="R136" i="6"/>
  <c r="R135" i="6" s="1"/>
  <c r="T169" i="6"/>
  <c r="T403" i="6"/>
  <c r="T514" i="6"/>
  <c r="T128" i="8"/>
  <c r="P201" i="8"/>
  <c r="R278" i="2"/>
  <c r="P487" i="2"/>
  <c r="BK608" i="2"/>
  <c r="BK685" i="2"/>
  <c r="J685" i="2" s="1"/>
  <c r="J115" i="2" s="1"/>
  <c r="BK152" i="3"/>
  <c r="J152" i="3"/>
  <c r="J101" i="3" s="1"/>
  <c r="BK166" i="4"/>
  <c r="J166" i="4" s="1"/>
  <c r="J101" i="4" s="1"/>
  <c r="T169" i="5"/>
  <c r="P256" i="6"/>
  <c r="R126" i="7"/>
  <c r="R125" i="7"/>
  <c r="P128" i="8"/>
  <c r="R180" i="8"/>
  <c r="T201" i="8"/>
  <c r="T278" i="2"/>
  <c r="R487" i="2"/>
  <c r="T540" i="2"/>
  <c r="R652" i="2"/>
  <c r="P136" i="6"/>
  <c r="P135" i="6"/>
  <c r="P178" i="6"/>
  <c r="BK403" i="6"/>
  <c r="J403" i="6" s="1"/>
  <c r="J109" i="6" s="1"/>
  <c r="R495" i="6"/>
  <c r="R177" i="6" s="1"/>
  <c r="R522" i="6"/>
  <c r="BK126" i="7"/>
  <c r="J126" i="7"/>
  <c r="J101" i="7"/>
  <c r="BK128" i="8"/>
  <c r="J128" i="8" s="1"/>
  <c r="J101" i="8" s="1"/>
  <c r="P180" i="8"/>
  <c r="R201" i="8"/>
  <c r="BK127" i="9"/>
  <c r="J127" i="9"/>
  <c r="J101" i="9"/>
  <c r="BK158" i="9"/>
  <c r="J158" i="9" s="1"/>
  <c r="J102" i="9" s="1"/>
  <c r="T127" i="10"/>
  <c r="T126" i="10" s="1"/>
  <c r="T156" i="10"/>
  <c r="P124" i="11"/>
  <c r="R185" i="11"/>
  <c r="P193" i="11"/>
  <c r="T212" i="11"/>
  <c r="T250" i="11"/>
  <c r="P126" i="12"/>
  <c r="T179" i="12"/>
  <c r="P186" i="12"/>
  <c r="T206" i="12"/>
  <c r="R231" i="12"/>
  <c r="BK239" i="12"/>
  <c r="J239" i="12"/>
  <c r="J104" i="12"/>
  <c r="BK121" i="13"/>
  <c r="J121" i="13" s="1"/>
  <c r="J97" i="13" s="1"/>
  <c r="BK135" i="13"/>
  <c r="J135" i="13"/>
  <c r="J98" i="13" s="1"/>
  <c r="R135" i="13"/>
  <c r="T141" i="13"/>
  <c r="R153" i="13"/>
  <c r="BK118" i="14"/>
  <c r="BK117" i="14" s="1"/>
  <c r="J117" i="14" s="1"/>
  <c r="J96" i="14" s="1"/>
  <c r="P278" i="2"/>
  <c r="T487" i="2"/>
  <c r="P540" i="2"/>
  <c r="BK652" i="2"/>
  <c r="J652" i="2" s="1"/>
  <c r="J114" i="2" s="1"/>
  <c r="P152" i="3"/>
  <c r="BK169" i="5"/>
  <c r="J169" i="5" s="1"/>
  <c r="J102" i="5" s="1"/>
  <c r="T211" i="5"/>
  <c r="BK180" i="8"/>
  <c r="J180" i="8" s="1"/>
  <c r="J102" i="8" s="1"/>
  <c r="BK201" i="8"/>
  <c r="J201" i="8"/>
  <c r="J103" i="8" s="1"/>
  <c r="R127" i="9"/>
  <c r="T158" i="9"/>
  <c r="BK127" i="10"/>
  <c r="J127" i="10" s="1"/>
  <c r="J101" i="10" s="1"/>
  <c r="BK156" i="10"/>
  <c r="J156" i="10"/>
  <c r="J102" i="10" s="1"/>
  <c r="R124" i="11"/>
  <c r="T185" i="11"/>
  <c r="R193" i="11"/>
  <c r="R212" i="11"/>
  <c r="R250" i="11"/>
  <c r="T126" i="12"/>
  <c r="P179" i="12"/>
  <c r="BK186" i="12"/>
  <c r="J186" i="12" s="1"/>
  <c r="J100" i="12" s="1"/>
  <c r="BK206" i="12"/>
  <c r="J206" i="12" s="1"/>
  <c r="J101" i="12" s="1"/>
  <c r="BK231" i="12"/>
  <c r="J231" i="12"/>
  <c r="J102" i="12" s="1"/>
  <c r="P239" i="12"/>
  <c r="P238" i="12"/>
  <c r="T121" i="13"/>
  <c r="P141" i="13"/>
  <c r="T153" i="13"/>
  <c r="P118" i="14"/>
  <c r="P117" i="14"/>
  <c r="AU109" i="1" s="1"/>
  <c r="BK256" i="6"/>
  <c r="J256" i="6" s="1"/>
  <c r="J107" i="6" s="1"/>
  <c r="P383" i="6"/>
  <c r="BK514" i="6"/>
  <c r="J514" i="6" s="1"/>
  <c r="J111" i="6" s="1"/>
  <c r="P127" i="9"/>
  <c r="P158" i="9"/>
  <c r="P126" i="9" s="1"/>
  <c r="AU104" i="1" s="1"/>
  <c r="R127" i="10"/>
  <c r="P156" i="10"/>
  <c r="BK124" i="11"/>
  <c r="J124" i="11"/>
  <c r="J98" i="11" s="1"/>
  <c r="BK185" i="11"/>
  <c r="J185" i="11"/>
  <c r="J99" i="11"/>
  <c r="T193" i="11"/>
  <c r="BK212" i="11"/>
  <c r="J212" i="11"/>
  <c r="J101" i="11"/>
  <c r="BK250" i="11"/>
  <c r="J250" i="11"/>
  <c r="J102" i="11"/>
  <c r="BK126" i="12"/>
  <c r="BK125" i="12" s="1"/>
  <c r="J125" i="12" s="1"/>
  <c r="J97" i="12" s="1"/>
  <c r="BK179" i="12"/>
  <c r="J179" i="12" s="1"/>
  <c r="J99" i="12" s="1"/>
  <c r="T186" i="12"/>
  <c r="R206" i="12"/>
  <c r="T231" i="12"/>
  <c r="R239" i="12"/>
  <c r="R238" i="12"/>
  <c r="R121" i="13"/>
  <c r="P135" i="13"/>
  <c r="T135" i="13"/>
  <c r="R141" i="13"/>
  <c r="BK153" i="13"/>
  <c r="J153" i="13" s="1"/>
  <c r="J100" i="13" s="1"/>
  <c r="R118" i="14"/>
  <c r="R117" i="14"/>
  <c r="BK228" i="2"/>
  <c r="J228" i="2"/>
  <c r="J102" i="2"/>
  <c r="R397" i="2"/>
  <c r="T608" i="2"/>
  <c r="T685" i="2"/>
  <c r="BK124" i="3"/>
  <c r="BK123" i="3"/>
  <c r="J123" i="3" s="1"/>
  <c r="P125" i="4"/>
  <c r="P124" i="4"/>
  <c r="P123" i="4" s="1"/>
  <c r="AU98" i="1" s="1"/>
  <c r="R128" i="5"/>
  <c r="T194" i="5"/>
  <c r="T136" i="6"/>
  <c r="T135" i="6" s="1"/>
  <c r="BK169" i="6"/>
  <c r="J169" i="6"/>
  <c r="J103" i="6" s="1"/>
  <c r="R178" i="6"/>
  <c r="R128" i="8"/>
  <c r="R127" i="8" s="1"/>
  <c r="T180" i="8"/>
  <c r="T127" i="9"/>
  <c r="T126" i="9"/>
  <c r="R158" i="9"/>
  <c r="P127" i="10"/>
  <c r="P126" i="10"/>
  <c r="AU105" i="1"/>
  <c r="R156" i="10"/>
  <c r="T124" i="11"/>
  <c r="T123" i="11"/>
  <c r="T122" i="11"/>
  <c r="P185" i="11"/>
  <c r="BK193" i="11"/>
  <c r="J193" i="11"/>
  <c r="J100" i="11"/>
  <c r="P212" i="11"/>
  <c r="P250" i="11"/>
  <c r="R126" i="12"/>
  <c r="R125" i="12"/>
  <c r="R124" i="12" s="1"/>
  <c r="R179" i="12"/>
  <c r="R186" i="12"/>
  <c r="P206" i="12"/>
  <c r="P231" i="12"/>
  <c r="T239" i="12"/>
  <c r="T238" i="12"/>
  <c r="P121" i="13"/>
  <c r="P120" i="13" s="1"/>
  <c r="AU108" i="1" s="1"/>
  <c r="BK141" i="13"/>
  <c r="J141" i="13"/>
  <c r="J99" i="13" s="1"/>
  <c r="P153" i="13"/>
  <c r="T118" i="14"/>
  <c r="T117" i="14"/>
  <c r="BK384" i="2"/>
  <c r="J384" i="2"/>
  <c r="J105" i="2"/>
  <c r="BK225" i="2"/>
  <c r="J225" i="2" s="1"/>
  <c r="J101" i="2" s="1"/>
  <c r="BK604" i="2"/>
  <c r="J604" i="2"/>
  <c r="J112" i="2" s="1"/>
  <c r="BK698" i="2"/>
  <c r="J698" i="2"/>
  <c r="J116" i="2"/>
  <c r="BK161" i="6"/>
  <c r="J161" i="6"/>
  <c r="J101" i="6"/>
  <c r="BK175" i="6"/>
  <c r="J175" i="6" s="1"/>
  <c r="J104" i="6" s="1"/>
  <c r="BK165" i="6"/>
  <c r="J165" i="6"/>
  <c r="J102" i="6" s="1"/>
  <c r="J92" i="14"/>
  <c r="BE128" i="14"/>
  <c r="BE124" i="14"/>
  <c r="BE129" i="14"/>
  <c r="BE140" i="14"/>
  <c r="BE137" i="14"/>
  <c r="BE119" i="14"/>
  <c r="E85" i="14"/>
  <c r="F92" i="14"/>
  <c r="BE130" i="14"/>
  <c r="BE131" i="14"/>
  <c r="BE133" i="14"/>
  <c r="J111" i="14"/>
  <c r="BE122" i="14"/>
  <c r="BE126" i="14"/>
  <c r="BE135" i="14"/>
  <c r="BE138" i="14"/>
  <c r="BE121" i="14"/>
  <c r="BE139" i="14"/>
  <c r="BE132" i="14"/>
  <c r="BE134" i="14"/>
  <c r="BE136" i="14"/>
  <c r="J126" i="12"/>
  <c r="J98" i="12" s="1"/>
  <c r="J92" i="13"/>
  <c r="E110" i="13"/>
  <c r="BE123" i="13"/>
  <c r="BE127" i="13"/>
  <c r="BE132" i="13"/>
  <c r="BE134" i="13"/>
  <c r="BE143" i="13"/>
  <c r="BE144" i="13"/>
  <c r="BE147" i="13"/>
  <c r="BE148" i="13"/>
  <c r="BE160" i="13"/>
  <c r="BE161" i="13"/>
  <c r="F117" i="13"/>
  <c r="BE122" i="13"/>
  <c r="BE130" i="13"/>
  <c r="BE131" i="13"/>
  <c r="BE136" i="13"/>
  <c r="BE138" i="13"/>
  <c r="BE139" i="13"/>
  <c r="BE149" i="13"/>
  <c r="BE150" i="13"/>
  <c r="BE154" i="13"/>
  <c r="BE157" i="13"/>
  <c r="BE159" i="13"/>
  <c r="BE162" i="13"/>
  <c r="BE163" i="13"/>
  <c r="J114" i="13"/>
  <c r="BE126" i="13"/>
  <c r="BE133" i="13"/>
  <c r="BE142" i="13"/>
  <c r="BE151" i="13"/>
  <c r="BE152" i="13"/>
  <c r="BE156" i="13"/>
  <c r="BE124" i="13"/>
  <c r="BE125" i="13"/>
  <c r="BE128" i="13"/>
  <c r="BE129" i="13"/>
  <c r="BE137" i="13"/>
  <c r="BE140" i="13"/>
  <c r="BE145" i="13"/>
  <c r="BE146" i="13"/>
  <c r="BE155" i="13"/>
  <c r="BE158" i="13"/>
  <c r="BE164" i="13"/>
  <c r="BE165" i="13"/>
  <c r="BE166" i="13"/>
  <c r="J89" i="12"/>
  <c r="E114" i="12"/>
  <c r="BE130" i="12"/>
  <c r="BE140" i="12"/>
  <c r="BE146" i="12"/>
  <c r="BE151" i="12"/>
  <c r="BE168" i="12"/>
  <c r="BE172" i="12"/>
  <c r="BK123" i="11"/>
  <c r="J123" i="11" s="1"/>
  <c r="J97" i="11" s="1"/>
  <c r="BE199" i="12"/>
  <c r="BE202" i="12"/>
  <c r="BE222" i="12"/>
  <c r="BE228" i="12"/>
  <c r="J92" i="12"/>
  <c r="F121" i="12"/>
  <c r="BE127" i="12"/>
  <c r="BE150" i="12"/>
  <c r="BE155" i="12"/>
  <c r="BE158" i="12"/>
  <c r="BE162" i="12"/>
  <c r="BE165" i="12"/>
  <c r="BE176" i="12"/>
  <c r="BE187" i="12"/>
  <c r="BE190" i="12"/>
  <c r="BE193" i="12"/>
  <c r="BE207" i="12"/>
  <c r="BE210" i="12"/>
  <c r="BE213" i="12"/>
  <c r="BE225" i="12"/>
  <c r="BE237" i="12"/>
  <c r="BE136" i="12"/>
  <c r="BE154" i="12"/>
  <c r="BE183" i="12"/>
  <c r="BE196" i="12"/>
  <c r="BE216" i="12"/>
  <c r="BE219" i="12"/>
  <c r="BE232" i="12"/>
  <c r="BE233" i="12"/>
  <c r="BE236" i="12"/>
  <c r="BE240" i="12"/>
  <c r="BE243" i="12"/>
  <c r="BE133" i="12"/>
  <c r="BE143" i="12"/>
  <c r="BE180" i="12"/>
  <c r="J89" i="11"/>
  <c r="E112" i="11"/>
  <c r="F119" i="11"/>
  <c r="BE167" i="11"/>
  <c r="BE128" i="11"/>
  <c r="BE197" i="11"/>
  <c r="J92" i="11"/>
  <c r="BE137" i="11"/>
  <c r="BE140" i="11"/>
  <c r="BE143" i="11"/>
  <c r="BE150" i="11"/>
  <c r="BE160" i="11"/>
  <c r="BE194" i="11"/>
  <c r="BE209" i="11"/>
  <c r="BE131" i="11"/>
  <c r="BE155" i="11"/>
  <c r="BE156" i="11"/>
  <c r="BE163" i="11"/>
  <c r="BE170" i="11"/>
  <c r="BE177" i="11"/>
  <c r="BE189" i="11"/>
  <c r="BE206" i="11"/>
  <c r="BE216" i="11"/>
  <c r="BE224" i="11"/>
  <c r="BE232" i="11"/>
  <c r="BE235" i="11"/>
  <c r="BE256" i="11"/>
  <c r="BE125" i="11"/>
  <c r="BE173" i="11"/>
  <c r="BE186" i="11"/>
  <c r="BE203" i="11"/>
  <c r="BE227" i="11"/>
  <c r="BE228" i="11"/>
  <c r="BE241" i="11"/>
  <c r="BE244" i="11"/>
  <c r="BE247" i="11"/>
  <c r="BE252" i="11"/>
  <c r="BE255" i="11"/>
  <c r="BK126" i="10"/>
  <c r="J126" i="10" s="1"/>
  <c r="J34" i="10" s="1"/>
  <c r="BE134" i="11"/>
  <c r="BE147" i="11"/>
  <c r="BE159" i="11"/>
  <c r="BE182" i="11"/>
  <c r="BE200" i="11"/>
  <c r="BE213" i="11"/>
  <c r="BE221" i="11"/>
  <c r="BE229" i="11"/>
  <c r="BE230" i="11"/>
  <c r="BE231" i="11"/>
  <c r="BE238" i="11"/>
  <c r="BE251" i="11"/>
  <c r="BK126" i="9"/>
  <c r="J126" i="9"/>
  <c r="E112" i="10"/>
  <c r="J123" i="10"/>
  <c r="BE128" i="10"/>
  <c r="BE138" i="10"/>
  <c r="BE143" i="10"/>
  <c r="BE153" i="10"/>
  <c r="BE154" i="10"/>
  <c r="BE157" i="10"/>
  <c r="BE130" i="10"/>
  <c r="BE132" i="10"/>
  <c r="BE137" i="10"/>
  <c r="BE139" i="10"/>
  <c r="BE140" i="10"/>
  <c r="BE142" i="10"/>
  <c r="BE144" i="10"/>
  <c r="BE146" i="10"/>
  <c r="BE149" i="10"/>
  <c r="BE150" i="10"/>
  <c r="BE152" i="10"/>
  <c r="BE135" i="10"/>
  <c r="J93" i="10"/>
  <c r="F96" i="10"/>
  <c r="BE131" i="10"/>
  <c r="BE133" i="10"/>
  <c r="BE134" i="10"/>
  <c r="BE141" i="10"/>
  <c r="BE145" i="10"/>
  <c r="BE158" i="10"/>
  <c r="BE160" i="10"/>
  <c r="BE161" i="10"/>
  <c r="BE162" i="10"/>
  <c r="BE129" i="10"/>
  <c r="BE136" i="10"/>
  <c r="BE147" i="10"/>
  <c r="BE148" i="10"/>
  <c r="BE151" i="10"/>
  <c r="BE155" i="10"/>
  <c r="BE159" i="10"/>
  <c r="F96" i="9"/>
  <c r="BE134" i="9"/>
  <c r="BE131" i="9"/>
  <c r="BE140" i="9"/>
  <c r="BE142" i="9"/>
  <c r="BE145" i="9"/>
  <c r="J96" i="9"/>
  <c r="BE129" i="9"/>
  <c r="BE130" i="9"/>
  <c r="BE135" i="9"/>
  <c r="BE136" i="9"/>
  <c r="BE143" i="9"/>
  <c r="BE147" i="9"/>
  <c r="BE148" i="9"/>
  <c r="BE154" i="9"/>
  <c r="BE132" i="9"/>
  <c r="BE144" i="9"/>
  <c r="BE150" i="9"/>
  <c r="BE153" i="9"/>
  <c r="BE155" i="9"/>
  <c r="BE156" i="9"/>
  <c r="BE160" i="9"/>
  <c r="BE137" i="9"/>
  <c r="BE138" i="9"/>
  <c r="BE139" i="9"/>
  <c r="BE146" i="9"/>
  <c r="BE149" i="9"/>
  <c r="BE151" i="9"/>
  <c r="BE152" i="9"/>
  <c r="BE159" i="9"/>
  <c r="BE161" i="9"/>
  <c r="BE164" i="9"/>
  <c r="BE165" i="9"/>
  <c r="E85" i="9"/>
  <c r="J93" i="9"/>
  <c r="BE128" i="9"/>
  <c r="BE133" i="9"/>
  <c r="BE141" i="9"/>
  <c r="BE157" i="9"/>
  <c r="BE162" i="9"/>
  <c r="BE163" i="9"/>
  <c r="E113" i="8"/>
  <c r="BE129" i="8"/>
  <c r="BE130" i="8"/>
  <c r="BE138" i="8"/>
  <c r="BK125" i="7"/>
  <c r="J125" i="7"/>
  <c r="J100" i="7"/>
  <c r="J93" i="8"/>
  <c r="J96" i="8"/>
  <c r="BE132" i="8"/>
  <c r="BE135" i="8"/>
  <c r="BE137" i="8"/>
  <c r="BE140" i="8"/>
  <c r="BE142" i="8"/>
  <c r="BE143" i="8"/>
  <c r="BE131" i="8"/>
  <c r="BE133" i="8"/>
  <c r="BE136" i="8"/>
  <c r="BE141" i="8"/>
  <c r="F96" i="8"/>
  <c r="BE134" i="8"/>
  <c r="BE139" i="8"/>
  <c r="BE148" i="8"/>
  <c r="BE150" i="8"/>
  <c r="BE147" i="8"/>
  <c r="BE149" i="8"/>
  <c r="BE153" i="8"/>
  <c r="BE155" i="8"/>
  <c r="BE157" i="8"/>
  <c r="BE159" i="8"/>
  <c r="BE165" i="8"/>
  <c r="BE173" i="8"/>
  <c r="BE182" i="8"/>
  <c r="BE188" i="8"/>
  <c r="BE190" i="8"/>
  <c r="BE193" i="8"/>
  <c r="BE194" i="8"/>
  <c r="BE195" i="8"/>
  <c r="BE202" i="8"/>
  <c r="BE203" i="8"/>
  <c r="BE205" i="8"/>
  <c r="BE213" i="8"/>
  <c r="BE144" i="8"/>
  <c r="BE156" i="8"/>
  <c r="BE169" i="8"/>
  <c r="BE171" i="8"/>
  <c r="BE172" i="8"/>
  <c r="BE175" i="8"/>
  <c r="BE179" i="8"/>
  <c r="BE181" i="8"/>
  <c r="BE196" i="8"/>
  <c r="BE198" i="8"/>
  <c r="BE204" i="8"/>
  <c r="BE208" i="8"/>
  <c r="BE212" i="8"/>
  <c r="BE216" i="8"/>
  <c r="BE217" i="8"/>
  <c r="BE145" i="8"/>
  <c r="BE152" i="8"/>
  <c r="BE154" i="8"/>
  <c r="BE158" i="8"/>
  <c r="BE162" i="8"/>
  <c r="BE166" i="8"/>
  <c r="BE168" i="8"/>
  <c r="BE176" i="8"/>
  <c r="BE178" i="8"/>
  <c r="BE183" i="8"/>
  <c r="BE184" i="8"/>
  <c r="BE185" i="8"/>
  <c r="BE186" i="8"/>
  <c r="BE189" i="8"/>
  <c r="BE192" i="8"/>
  <c r="BE199" i="8"/>
  <c r="BE206" i="8"/>
  <c r="BE207" i="8"/>
  <c r="BE210" i="8"/>
  <c r="BE146" i="8"/>
  <c r="BE151" i="8"/>
  <c r="BE160" i="8"/>
  <c r="BE161" i="8"/>
  <c r="BE163" i="8"/>
  <c r="BE164" i="8"/>
  <c r="BE167" i="8"/>
  <c r="BE170" i="8"/>
  <c r="BE174" i="8"/>
  <c r="BE177" i="8"/>
  <c r="BE187" i="8"/>
  <c r="BE191" i="8"/>
  <c r="BE197" i="8"/>
  <c r="BE200" i="8"/>
  <c r="BE209" i="8"/>
  <c r="BE211" i="8"/>
  <c r="BE214" i="8"/>
  <c r="BE215" i="8"/>
  <c r="E85" i="7"/>
  <c r="F96" i="7"/>
  <c r="BE127" i="7"/>
  <c r="BE132" i="7"/>
  <c r="BE133" i="7"/>
  <c r="BE134" i="7"/>
  <c r="BE135" i="7"/>
  <c r="BE139" i="7"/>
  <c r="BE142" i="7"/>
  <c r="J122" i="7"/>
  <c r="BE130" i="7"/>
  <c r="BE138" i="7"/>
  <c r="J93" i="7"/>
  <c r="BE128" i="7"/>
  <c r="BE131" i="7"/>
  <c r="BE137" i="7"/>
  <c r="BE140" i="7"/>
  <c r="BE141" i="7"/>
  <c r="BE129" i="7"/>
  <c r="BE136" i="7"/>
  <c r="BE143" i="7"/>
  <c r="BE238" i="6"/>
  <c r="BE260" i="6"/>
  <c r="BK127" i="5"/>
  <c r="BK126" i="5" s="1"/>
  <c r="J126" i="5" s="1"/>
  <c r="J32" i="5" s="1"/>
  <c r="E85" i="6"/>
  <c r="F131" i="6"/>
  <c r="BE158" i="6"/>
  <c r="BE162" i="6"/>
  <c r="BE184" i="6"/>
  <c r="BE187" i="6"/>
  <c r="BE190" i="6"/>
  <c r="BE244" i="6"/>
  <c r="BE270" i="6"/>
  <c r="BE273" i="6"/>
  <c r="BE307" i="6"/>
  <c r="BE202" i="6"/>
  <c r="BE205" i="6"/>
  <c r="BE232" i="6"/>
  <c r="BE276" i="6"/>
  <c r="BE283" i="6"/>
  <c r="BE287" i="6"/>
  <c r="BE355" i="6"/>
  <c r="BE337" i="6"/>
  <c r="BE364" i="6"/>
  <c r="BE155" i="6"/>
  <c r="BE170" i="6"/>
  <c r="BE182" i="6"/>
  <c r="BE196" i="6"/>
  <c r="BE255" i="6"/>
  <c r="BE291" i="6"/>
  <c r="BE294" i="6"/>
  <c r="BE301" i="6"/>
  <c r="BE334" i="6"/>
  <c r="BE343" i="6"/>
  <c r="BE346" i="6"/>
  <c r="BE352" i="6"/>
  <c r="BE358" i="6"/>
  <c r="BE361" i="6"/>
  <c r="BE393" i="6"/>
  <c r="BE408" i="6"/>
  <c r="BE143" i="6"/>
  <c r="BE171" i="6"/>
  <c r="BE172" i="6"/>
  <c r="BE174" i="6"/>
  <c r="BE179" i="6"/>
  <c r="BE199" i="6"/>
  <c r="BE208" i="6"/>
  <c r="BE226" i="6"/>
  <c r="BE229" i="6"/>
  <c r="BE442" i="6"/>
  <c r="BE381" i="6"/>
  <c r="BE384" i="6"/>
  <c r="BE166" i="6"/>
  <c r="BE176" i="6"/>
  <c r="BE183" i="6"/>
  <c r="BE193" i="6"/>
  <c r="BE211" i="6"/>
  <c r="BE214" i="6"/>
  <c r="BE217" i="6"/>
  <c r="BE220" i="6"/>
  <c r="BE223" i="6"/>
  <c r="BE241" i="6"/>
  <c r="BE247" i="6"/>
  <c r="BE263" i="6"/>
  <c r="BE266" i="6"/>
  <c r="BE280" i="6"/>
  <c r="BE298" i="6"/>
  <c r="BE304" i="6"/>
  <c r="BE310" i="6"/>
  <c r="BE331" i="6"/>
  <c r="BE340" i="6"/>
  <c r="BE349" i="6"/>
  <c r="BE370" i="6"/>
  <c r="BE390" i="6"/>
  <c r="BE402" i="6"/>
  <c r="BE424" i="6"/>
  <c r="BE427" i="6"/>
  <c r="BE430" i="6"/>
  <c r="BE436" i="6"/>
  <c r="BE451" i="6"/>
  <c r="BE457" i="6"/>
  <c r="BE479" i="6"/>
  <c r="BE494" i="6"/>
  <c r="BE373" i="6"/>
  <c r="BE382" i="6"/>
  <c r="BE399" i="6"/>
  <c r="BE414" i="6"/>
  <c r="BE418" i="6"/>
  <c r="BE421" i="6"/>
  <c r="BE448" i="6"/>
  <c r="BE460" i="6"/>
  <c r="BE467" i="6"/>
  <c r="BE151" i="6"/>
  <c r="BE476" i="6"/>
  <c r="BE496" i="6"/>
  <c r="BE502" i="6"/>
  <c r="BE509" i="6"/>
  <c r="J128" i="6"/>
  <c r="BE137" i="6"/>
  <c r="BE140" i="6"/>
  <c r="BE235" i="6"/>
  <c r="BE252" i="6"/>
  <c r="BE257" i="6"/>
  <c r="BE313" i="6"/>
  <c r="BE316" i="6"/>
  <c r="BE319" i="6"/>
  <c r="BE322" i="6"/>
  <c r="BE325" i="6"/>
  <c r="BE328" i="6"/>
  <c r="BE367" i="6"/>
  <c r="BE376" i="6"/>
  <c r="BE387" i="6"/>
  <c r="BE396" i="6"/>
  <c r="BE404" i="6"/>
  <c r="BE411" i="6"/>
  <c r="BE433" i="6"/>
  <c r="BE439" i="6"/>
  <c r="BE445" i="6"/>
  <c r="BE464" i="6"/>
  <c r="BE485" i="6"/>
  <c r="BE499" i="6"/>
  <c r="BE454" i="6"/>
  <c r="BE470" i="6"/>
  <c r="BE491" i="6"/>
  <c r="BE505" i="6"/>
  <c r="BE515" i="6"/>
  <c r="BE521" i="6"/>
  <c r="BE523" i="6"/>
  <c r="BE526" i="6"/>
  <c r="BE473" i="6"/>
  <c r="J94" i="6"/>
  <c r="BE148" i="6"/>
  <c r="BE482" i="6"/>
  <c r="BE488" i="6"/>
  <c r="BE513" i="6"/>
  <c r="BE518" i="6"/>
  <c r="E114" i="5"/>
  <c r="BE135" i="5"/>
  <c r="BE159" i="5"/>
  <c r="BE168" i="5"/>
  <c r="BE170" i="5"/>
  <c r="J94" i="5"/>
  <c r="F123" i="5"/>
  <c r="BE134" i="5"/>
  <c r="BE138" i="5"/>
  <c r="BE144" i="5"/>
  <c r="BE165" i="5"/>
  <c r="BE183" i="5"/>
  <c r="J125" i="4"/>
  <c r="J100" i="4"/>
  <c r="J91" i="5"/>
  <c r="BE131" i="5"/>
  <c r="BE136" i="5"/>
  <c r="BE153" i="5"/>
  <c r="BE156" i="5"/>
  <c r="BE179" i="5"/>
  <c r="BE180" i="5"/>
  <c r="BE188" i="5"/>
  <c r="BE189" i="5"/>
  <c r="BE190" i="5"/>
  <c r="BE198" i="5"/>
  <c r="BE204" i="5"/>
  <c r="BE207" i="5"/>
  <c r="BE210" i="5"/>
  <c r="BE212" i="5"/>
  <c r="BE215" i="5"/>
  <c r="BE129" i="5"/>
  <c r="BE130" i="5"/>
  <c r="BE141" i="5"/>
  <c r="BE147" i="5"/>
  <c r="BE150" i="5"/>
  <c r="BE162" i="5"/>
  <c r="BE173" i="5"/>
  <c r="BE176" i="5"/>
  <c r="BE181" i="5"/>
  <c r="BE182" i="5"/>
  <c r="BE184" i="5"/>
  <c r="BE185" i="5"/>
  <c r="BE186" i="5"/>
  <c r="BE187" i="5"/>
  <c r="BE191" i="5"/>
  <c r="BE192" i="5"/>
  <c r="BE193" i="5"/>
  <c r="BE195" i="5"/>
  <c r="BE201" i="5"/>
  <c r="BE202" i="5"/>
  <c r="BE203" i="5"/>
  <c r="J91" i="4"/>
  <c r="J124" i="3"/>
  <c r="J99" i="3"/>
  <c r="E85" i="4"/>
  <c r="J94" i="4"/>
  <c r="BE141" i="4"/>
  <c r="BE144" i="4"/>
  <c r="BE156" i="4"/>
  <c r="F94" i="4"/>
  <c r="BE138" i="4"/>
  <c r="BE132" i="4"/>
  <c r="BE135" i="4"/>
  <c r="BE150" i="4"/>
  <c r="BE159" i="4"/>
  <c r="BE165" i="4"/>
  <c r="BE126" i="4"/>
  <c r="BE129" i="4"/>
  <c r="BE147" i="4"/>
  <c r="BE153" i="4"/>
  <c r="BE162" i="4"/>
  <c r="BE167" i="4"/>
  <c r="BE170" i="4"/>
  <c r="J608" i="2"/>
  <c r="J113" i="2"/>
  <c r="E111" i="3"/>
  <c r="BE135" i="3"/>
  <c r="BE140" i="3"/>
  <c r="BE148" i="3"/>
  <c r="BE149" i="3"/>
  <c r="BE154" i="3"/>
  <c r="BE157" i="3"/>
  <c r="F120" i="3"/>
  <c r="BE125" i="3"/>
  <c r="BE133" i="3"/>
  <c r="BE137" i="3"/>
  <c r="BE153" i="3"/>
  <c r="BE162" i="3"/>
  <c r="J91" i="3"/>
  <c r="BE129" i="3"/>
  <c r="BE134" i="3"/>
  <c r="BE138" i="3"/>
  <c r="BE164" i="3"/>
  <c r="BE166" i="3"/>
  <c r="BE168" i="3"/>
  <c r="J94" i="3"/>
  <c r="BE127" i="3"/>
  <c r="BE139" i="3"/>
  <c r="BE143" i="3"/>
  <c r="BE158" i="3"/>
  <c r="BE159" i="3"/>
  <c r="BE160" i="3"/>
  <c r="BE167" i="3"/>
  <c r="BE131" i="3"/>
  <c r="BE136" i="3"/>
  <c r="BE141" i="3"/>
  <c r="BE145" i="3"/>
  <c r="BE147" i="3"/>
  <c r="BE155" i="3"/>
  <c r="BE156" i="3"/>
  <c r="J94" i="2"/>
  <c r="F135" i="2"/>
  <c r="BE145" i="2"/>
  <c r="BE158" i="2"/>
  <c r="J91" i="2"/>
  <c r="BE141" i="2"/>
  <c r="BE171" i="2"/>
  <c r="BE174" i="2"/>
  <c r="BE204" i="2"/>
  <c r="BE169" i="2"/>
  <c r="BE226" i="2"/>
  <c r="BE234" i="2"/>
  <c r="BE275" i="2"/>
  <c r="BE296" i="2"/>
  <c r="BE302" i="2"/>
  <c r="BE324" i="2"/>
  <c r="BE335" i="2"/>
  <c r="BE398" i="2"/>
  <c r="BE445" i="2"/>
  <c r="BE490" i="2"/>
  <c r="BE496" i="2"/>
  <c r="BE500" i="2"/>
  <c r="BE516" i="2"/>
  <c r="BE550" i="2"/>
  <c r="BE556" i="2"/>
  <c r="BE567" i="2"/>
  <c r="BE581" i="2"/>
  <c r="BE617" i="2"/>
  <c r="BE618" i="2"/>
  <c r="E126" i="2"/>
  <c r="BE154" i="2"/>
  <c r="BE159" i="2"/>
  <c r="BE165" i="2"/>
  <c r="BE166" i="2"/>
  <c r="BE181" i="2"/>
  <c r="BE197" i="2"/>
  <c r="BE218" i="2"/>
  <c r="BE235" i="2"/>
  <c r="BE284" i="2"/>
  <c r="BE376" i="2"/>
  <c r="BE426" i="2"/>
  <c r="BE427" i="2"/>
  <c r="BE502" i="2"/>
  <c r="BE625" i="2"/>
  <c r="BE667" i="2"/>
  <c r="BE146" i="2"/>
  <c r="BE223" i="2"/>
  <c r="BE229" i="2"/>
  <c r="BE233" i="2"/>
  <c r="BE236" i="2"/>
  <c r="BE244" i="2"/>
  <c r="BE260" i="2"/>
  <c r="BE261" i="2"/>
  <c r="BE265" i="2"/>
  <c r="BE396" i="2"/>
  <c r="BE402" i="2"/>
  <c r="BE455" i="2"/>
  <c r="BE458" i="2"/>
  <c r="BE462" i="2"/>
  <c r="BE485" i="2"/>
  <c r="BE488" i="2"/>
  <c r="BE498" i="2"/>
  <c r="BE506" i="2"/>
  <c r="BE518" i="2"/>
  <c r="BE524" i="2"/>
  <c r="BE534" i="2"/>
  <c r="BE541" i="2"/>
  <c r="BE565" i="2"/>
  <c r="BE570" i="2"/>
  <c r="BE588" i="2"/>
  <c r="BE609" i="2"/>
  <c r="BE621" i="2"/>
  <c r="BE633" i="2"/>
  <c r="BE641" i="2"/>
  <c r="BE663" i="2"/>
  <c r="BE293" i="2"/>
  <c r="BE303" i="2"/>
  <c r="BE380" i="2"/>
  <c r="BE388" i="2"/>
  <c r="BE390" i="2"/>
  <c r="BE392" i="2"/>
  <c r="BE419" i="2"/>
  <c r="BE460" i="2"/>
  <c r="BE463" i="2"/>
  <c r="BE486" i="2"/>
  <c r="BE492" i="2"/>
  <c r="BE494" i="2"/>
  <c r="BE508" i="2"/>
  <c r="BE520" i="2"/>
  <c r="BE528" i="2"/>
  <c r="BE538" i="2"/>
  <c r="BE545" i="2"/>
  <c r="BE589" i="2"/>
  <c r="BE596" i="2"/>
  <c r="BE602" i="2"/>
  <c r="BE605" i="2"/>
  <c r="BE620" i="2"/>
  <c r="BE649" i="2"/>
  <c r="BE653" i="2"/>
  <c r="BE661" i="2"/>
  <c r="BE248" i="2"/>
  <c r="BE257" i="2"/>
  <c r="BE258" i="2"/>
  <c r="BE276" i="2"/>
  <c r="BE279" i="2"/>
  <c r="BE351" i="2"/>
  <c r="BE355" i="2"/>
  <c r="BE363" i="2"/>
  <c r="BE371" i="2"/>
  <c r="BE381" i="2"/>
  <c r="BE383" i="2"/>
  <c r="BE385" i="2"/>
  <c r="BE389" i="2"/>
  <c r="BE391" i="2"/>
  <c r="BE436" i="2"/>
  <c r="BE512" i="2"/>
  <c r="BE522" i="2"/>
  <c r="BE530" i="2"/>
  <c r="BE536" i="2"/>
  <c r="BE574" i="2"/>
  <c r="BE603" i="2"/>
  <c r="BE622" i="2"/>
  <c r="BE623" i="2"/>
  <c r="BE659" i="2"/>
  <c r="BE665" i="2"/>
  <c r="BE679" i="2"/>
  <c r="BE684" i="2"/>
  <c r="BE686" i="2"/>
  <c r="BE699" i="2"/>
  <c r="BE255" i="2"/>
  <c r="BE259" i="2"/>
  <c r="BE269" i="2"/>
  <c r="BE274" i="2"/>
  <c r="BE285" i="2"/>
  <c r="BE314" i="2"/>
  <c r="BE345" i="2"/>
  <c r="BE379" i="2"/>
  <c r="BE393" i="2"/>
  <c r="BE394" i="2"/>
  <c r="BE395" i="2"/>
  <c r="BE408" i="2"/>
  <c r="BE411" i="2"/>
  <c r="BE423" i="2"/>
  <c r="BE435" i="2"/>
  <c r="BE444" i="2"/>
  <c r="BE446" i="2"/>
  <c r="BE469" i="2"/>
  <c r="BE480" i="2"/>
  <c r="BE504" i="2"/>
  <c r="BE510" i="2"/>
  <c r="BE514" i="2"/>
  <c r="BE526" i="2"/>
  <c r="BE532" i="2"/>
  <c r="BE566" i="2"/>
  <c r="BE569" i="2"/>
  <c r="BE619" i="2"/>
  <c r="BE651" i="2"/>
  <c r="BE673" i="2"/>
  <c r="BE675" i="2"/>
  <c r="BE677" i="2"/>
  <c r="BE681" i="2"/>
  <c r="BE682" i="2"/>
  <c r="BE690" i="2"/>
  <c r="BE697" i="2"/>
  <c r="J36" i="4"/>
  <c r="AW98" i="1"/>
  <c r="J36" i="6"/>
  <c r="AW100" i="1" s="1"/>
  <c r="F36" i="12"/>
  <c r="BC107" i="1"/>
  <c r="F38" i="5"/>
  <c r="BC99" i="1" s="1"/>
  <c r="F40" i="7"/>
  <c r="BC102" i="1" s="1"/>
  <c r="F38" i="8"/>
  <c r="BA103" i="1"/>
  <c r="F39" i="8"/>
  <c r="BB103" i="1" s="1"/>
  <c r="F41" i="10"/>
  <c r="BD105" i="1"/>
  <c r="F34" i="12"/>
  <c r="BA107" i="1" s="1"/>
  <c r="F36" i="2"/>
  <c r="BA96" i="1" s="1"/>
  <c r="F39" i="2"/>
  <c r="BD96" i="1" s="1"/>
  <c r="F40" i="9"/>
  <c r="BC104" i="1"/>
  <c r="F39" i="10"/>
  <c r="BB105" i="1" s="1"/>
  <c r="F35" i="12"/>
  <c r="BB107" i="1"/>
  <c r="AS95" i="1"/>
  <c r="AS94" i="1" s="1"/>
  <c r="F37" i="4"/>
  <c r="BB98" i="1"/>
  <c r="F39" i="4"/>
  <c r="BD98" i="1" s="1"/>
  <c r="F39" i="5"/>
  <c r="BD99" i="1"/>
  <c r="F38" i="7"/>
  <c r="BA102" i="1" s="1"/>
  <c r="F40" i="8"/>
  <c r="BC103" i="1" s="1"/>
  <c r="F39" i="9"/>
  <c r="BB104" i="1" s="1"/>
  <c r="J38" i="9"/>
  <c r="AW104" i="1" s="1"/>
  <c r="J38" i="10"/>
  <c r="AW105" i="1" s="1"/>
  <c r="J34" i="11"/>
  <c r="AW106" i="1" s="1"/>
  <c r="F34" i="13"/>
  <c r="BA108" i="1" s="1"/>
  <c r="F35" i="14"/>
  <c r="BB109" i="1" s="1"/>
  <c r="F38" i="2"/>
  <c r="BC96" i="1" s="1"/>
  <c r="F38" i="10"/>
  <c r="BA105" i="1" s="1"/>
  <c r="F37" i="11"/>
  <c r="BD106" i="1" s="1"/>
  <c r="F37" i="14"/>
  <c r="BD109" i="1" s="1"/>
  <c r="F36" i="3"/>
  <c r="BA97" i="1" s="1"/>
  <c r="J36" i="5"/>
  <c r="AW99" i="1" s="1"/>
  <c r="F39" i="6"/>
  <c r="BD100" i="1" s="1"/>
  <c r="F36" i="11"/>
  <c r="BC106" i="1" s="1"/>
  <c r="F34" i="14"/>
  <c r="BA109" i="1" s="1"/>
  <c r="F36" i="14"/>
  <c r="BC109" i="1" s="1"/>
  <c r="F39" i="7"/>
  <c r="BB102" i="1" s="1"/>
  <c r="F41" i="8"/>
  <c r="BD103" i="1" s="1"/>
  <c r="F35" i="11"/>
  <c r="BB106" i="1" s="1"/>
  <c r="J34" i="14"/>
  <c r="AW109" i="1" s="1"/>
  <c r="F37" i="3"/>
  <c r="BB97" i="1" s="1"/>
  <c r="F37" i="5"/>
  <c r="BB99" i="1"/>
  <c r="F38" i="6"/>
  <c r="BC100" i="1"/>
  <c r="J34" i="12"/>
  <c r="AW107" i="1"/>
  <c r="F37" i="2"/>
  <c r="BB96" i="1" s="1"/>
  <c r="F37" i="12"/>
  <c r="BD107" i="1" s="1"/>
  <c r="F39" i="3"/>
  <c r="BD97" i="1" s="1"/>
  <c r="F38" i="4"/>
  <c r="BC98" i="1" s="1"/>
  <c r="F36" i="6"/>
  <c r="BA100" i="1" s="1"/>
  <c r="F36" i="13"/>
  <c r="BC108" i="1" s="1"/>
  <c r="J36" i="2"/>
  <c r="AW96" i="1" s="1"/>
  <c r="F41" i="9"/>
  <c r="BD104" i="1" s="1"/>
  <c r="F34" i="11"/>
  <c r="BA106" i="1" s="1"/>
  <c r="F35" i="13"/>
  <c r="BB108" i="1" s="1"/>
  <c r="F38" i="3"/>
  <c r="BC97" i="1" s="1"/>
  <c r="F36" i="4"/>
  <c r="BA98" i="1" s="1"/>
  <c r="F37" i="6"/>
  <c r="BB100" i="1"/>
  <c r="F37" i="13"/>
  <c r="BD108" i="1"/>
  <c r="J36" i="3"/>
  <c r="AW97" i="1"/>
  <c r="F36" i="5"/>
  <c r="BA99" i="1"/>
  <c r="J38" i="7"/>
  <c r="AW102" i="1"/>
  <c r="F41" i="7"/>
  <c r="BD102" i="1"/>
  <c r="J38" i="8"/>
  <c r="AW103" i="1"/>
  <c r="F38" i="9"/>
  <c r="BA104" i="1" s="1"/>
  <c r="J34" i="9"/>
  <c r="F40" i="10"/>
  <c r="BC105" i="1"/>
  <c r="J34" i="13"/>
  <c r="AW108" i="1"/>
  <c r="J32" i="3" l="1"/>
  <c r="J98" i="3"/>
  <c r="J124" i="4"/>
  <c r="J99" i="4" s="1"/>
  <c r="BK123" i="4"/>
  <c r="J123" i="4" s="1"/>
  <c r="J98" i="4" s="1"/>
  <c r="BK139" i="2"/>
  <c r="J139" i="2" s="1"/>
  <c r="J99" i="2" s="1"/>
  <c r="BK135" i="6"/>
  <c r="BK177" i="6"/>
  <c r="J177" i="6" s="1"/>
  <c r="J105" i="6" s="1"/>
  <c r="BK127" i="8"/>
  <c r="J127" i="8" s="1"/>
  <c r="J34" i="8" s="1"/>
  <c r="AG103" i="1" s="1"/>
  <c r="AN103" i="1" s="1"/>
  <c r="R123" i="11"/>
  <c r="R122" i="11" s="1"/>
  <c r="T177" i="6"/>
  <c r="T134" i="6"/>
  <c r="T127" i="5"/>
  <c r="T126" i="5" s="1"/>
  <c r="P123" i="11"/>
  <c r="P122" i="11"/>
  <c r="AU106" i="1" s="1"/>
  <c r="R139" i="2"/>
  <c r="R126" i="10"/>
  <c r="T123" i="4"/>
  <c r="T139" i="2"/>
  <c r="P125" i="12"/>
  <c r="P124" i="12"/>
  <c r="AU107" i="1"/>
  <c r="P386" i="2"/>
  <c r="R127" i="5"/>
  <c r="R126" i="5"/>
  <c r="T125" i="12"/>
  <c r="T124" i="12" s="1"/>
  <c r="P177" i="6"/>
  <c r="P134" i="6"/>
  <c r="AU100" i="1"/>
  <c r="T127" i="8"/>
  <c r="P139" i="2"/>
  <c r="P138" i="2" s="1"/>
  <c r="AU96" i="1" s="1"/>
  <c r="T120" i="13"/>
  <c r="R386" i="2"/>
  <c r="R120" i="13"/>
  <c r="T386" i="2"/>
  <c r="R126" i="9"/>
  <c r="BK386" i="2"/>
  <c r="J386" i="2"/>
  <c r="J106" i="2"/>
  <c r="P123" i="3"/>
  <c r="AU97" i="1" s="1"/>
  <c r="P127" i="8"/>
  <c r="AU103" i="1"/>
  <c r="R134" i="6"/>
  <c r="T123" i="3"/>
  <c r="BK120" i="13"/>
  <c r="J120" i="13"/>
  <c r="J96" i="13" s="1"/>
  <c r="J118" i="14"/>
  <c r="J97" i="14"/>
  <c r="BK238" i="12"/>
  <c r="J238" i="12" s="1"/>
  <c r="J103" i="12" s="1"/>
  <c r="BK122" i="11"/>
  <c r="J122" i="11"/>
  <c r="AG105" i="1"/>
  <c r="J100" i="10"/>
  <c r="AG104" i="1"/>
  <c r="J100" i="9"/>
  <c r="J135" i="6"/>
  <c r="J99" i="6" s="1"/>
  <c r="AG99" i="1"/>
  <c r="J98" i="5"/>
  <c r="J127" i="5"/>
  <c r="J99" i="5" s="1"/>
  <c r="AG97" i="1"/>
  <c r="J35" i="4"/>
  <c r="AV98" i="1"/>
  <c r="AT98" i="1"/>
  <c r="J30" i="14"/>
  <c r="AG109" i="1"/>
  <c r="F35" i="2"/>
  <c r="AZ96" i="1" s="1"/>
  <c r="F35" i="4"/>
  <c r="AZ98" i="1"/>
  <c r="F37" i="7"/>
  <c r="AZ102" i="1"/>
  <c r="J37" i="9"/>
  <c r="AV104" i="1" s="1"/>
  <c r="AT104" i="1" s="1"/>
  <c r="AN104" i="1" s="1"/>
  <c r="BD101" i="1"/>
  <c r="BA101" i="1"/>
  <c r="AW101" i="1"/>
  <c r="J30" i="11"/>
  <c r="AG106" i="1" s="1"/>
  <c r="J33" i="12"/>
  <c r="AV107" i="1"/>
  <c r="AT107" i="1"/>
  <c r="J35" i="2"/>
  <c r="AV96" i="1" s="1"/>
  <c r="AT96" i="1" s="1"/>
  <c r="AU101" i="1"/>
  <c r="F35" i="3"/>
  <c r="AZ97" i="1" s="1"/>
  <c r="J37" i="7"/>
  <c r="AV102" i="1"/>
  <c r="AT102" i="1" s="1"/>
  <c r="F37" i="8"/>
  <c r="AZ103" i="1"/>
  <c r="F33" i="12"/>
  <c r="AZ107" i="1" s="1"/>
  <c r="F35" i="5"/>
  <c r="AZ99" i="1" s="1"/>
  <c r="J37" i="10"/>
  <c r="AV105" i="1"/>
  <c r="AT105" i="1"/>
  <c r="AN105" i="1" s="1"/>
  <c r="F33" i="13"/>
  <c r="AZ108" i="1"/>
  <c r="J35" i="5"/>
  <c r="AV99" i="1" s="1"/>
  <c r="AT99" i="1" s="1"/>
  <c r="AN99" i="1" s="1"/>
  <c r="J33" i="11"/>
  <c r="AV106" i="1" s="1"/>
  <c r="AT106" i="1" s="1"/>
  <c r="J35" i="3"/>
  <c r="AV97" i="1"/>
  <c r="AT97" i="1" s="1"/>
  <c r="AN97" i="1" s="1"/>
  <c r="BB101" i="1"/>
  <c r="AX101" i="1"/>
  <c r="BC101" i="1"/>
  <c r="AY101" i="1" s="1"/>
  <c r="F33" i="11"/>
  <c r="AZ106" i="1"/>
  <c r="F35" i="6"/>
  <c r="AZ100" i="1" s="1"/>
  <c r="J35" i="6"/>
  <c r="AV100" i="1"/>
  <c r="AT100" i="1" s="1"/>
  <c r="J34" i="7"/>
  <c r="AG102" i="1"/>
  <c r="F37" i="9"/>
  <c r="AZ104" i="1"/>
  <c r="J33" i="13"/>
  <c r="AV108" i="1" s="1"/>
  <c r="AT108" i="1" s="1"/>
  <c r="J37" i="8"/>
  <c r="AV103" i="1"/>
  <c r="AT103" i="1" s="1"/>
  <c r="F33" i="14"/>
  <c r="AZ109" i="1"/>
  <c r="F37" i="10"/>
  <c r="AZ105" i="1" s="1"/>
  <c r="J33" i="14"/>
  <c r="AV109" i="1"/>
  <c r="AT109" i="1" s="1"/>
  <c r="AN109" i="1" s="1"/>
  <c r="BK138" i="2" l="1"/>
  <c r="J138" i="2" s="1"/>
  <c r="J32" i="2" s="1"/>
  <c r="AG96" i="1" s="1"/>
  <c r="AN96" i="1" s="1"/>
  <c r="AG101" i="1"/>
  <c r="J32" i="4"/>
  <c r="AG98" i="1" s="1"/>
  <c r="J100" i="8"/>
  <c r="BK134" i="6"/>
  <c r="J134" i="6" s="1"/>
  <c r="T138" i="2"/>
  <c r="R138" i="2"/>
  <c r="BK124" i="12"/>
  <c r="J124" i="12"/>
  <c r="J96" i="12" s="1"/>
  <c r="J39" i="14"/>
  <c r="AN106" i="1"/>
  <c r="J96" i="11"/>
  <c r="J39" i="11"/>
  <c r="J43" i="10"/>
  <c r="J43" i="9"/>
  <c r="AN102" i="1"/>
  <c r="J43" i="8"/>
  <c r="J43" i="7"/>
  <c r="AN98" i="1"/>
  <c r="J41" i="5"/>
  <c r="J41" i="4"/>
  <c r="J41" i="3"/>
  <c r="J41" i="2"/>
  <c r="AU95" i="1"/>
  <c r="AU94" i="1" s="1"/>
  <c r="BB95" i="1"/>
  <c r="AX95" i="1" s="1"/>
  <c r="J30" i="13"/>
  <c r="AG108" i="1" s="1"/>
  <c r="AZ101" i="1"/>
  <c r="AV101" i="1"/>
  <c r="AT101" i="1"/>
  <c r="AN101" i="1" s="1"/>
  <c r="BC95" i="1"/>
  <c r="BD95" i="1"/>
  <c r="BA95" i="1"/>
  <c r="J98" i="2" l="1"/>
  <c r="J32" i="6"/>
  <c r="J98" i="6"/>
  <c r="J39" i="13"/>
  <c r="AN108" i="1"/>
  <c r="BA94" i="1"/>
  <c r="W30" i="1" s="1"/>
  <c r="BC94" i="1"/>
  <c r="AY94" i="1" s="1"/>
  <c r="J30" i="12"/>
  <c r="AG107" i="1" s="1"/>
  <c r="AN107" i="1" s="1"/>
  <c r="AW95" i="1"/>
  <c r="AZ95" i="1"/>
  <c r="AV95" i="1" s="1"/>
  <c r="BD94" i="1"/>
  <c r="W33" i="1" s="1"/>
  <c r="AY95" i="1"/>
  <c r="BB94" i="1"/>
  <c r="W31" i="1" s="1"/>
  <c r="AG100" i="1" l="1"/>
  <c r="J41" i="6"/>
  <c r="J39" i="12"/>
  <c r="AW94" i="1"/>
  <c r="AK30" i="1" s="1"/>
  <c r="AT95" i="1"/>
  <c r="W32" i="1"/>
  <c r="AX94" i="1"/>
  <c r="AZ94" i="1"/>
  <c r="AV94" i="1" s="1"/>
  <c r="AK29" i="1" s="1"/>
  <c r="AN100" i="1" l="1"/>
  <c r="AG95" i="1"/>
  <c r="AG94" i="1" s="1"/>
  <c r="AK26" i="1" s="1"/>
  <c r="AK35" i="1" s="1"/>
  <c r="W29" i="1"/>
  <c r="AT94" i="1"/>
  <c r="AN94" i="1" l="1"/>
  <c r="AN95" i="1"/>
</calcChain>
</file>

<file path=xl/sharedStrings.xml><?xml version="1.0" encoding="utf-8"?>
<sst xmlns="http://schemas.openxmlformats.org/spreadsheetml/2006/main" count="20536" uniqueCount="2254">
  <si>
    <t>Export Komplet</t>
  </si>
  <si>
    <t/>
  </si>
  <si>
    <t>2.0</t>
  </si>
  <si>
    <t>False</t>
  </si>
  <si>
    <t>{0daac08c-eea2-45ab-aae4-70ad03a41275}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</si>
  <si>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</si>
  <si>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</si>
  <si>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</si>
  <si>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</si>
  <si>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</si>
  <si>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</si>
  <si>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</si>
  <si>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</si>
  <si>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</si>
  <si>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22082024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</si>
  <si>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</si>
  <si>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</si>
  <si>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ADM budovy Dělnická 1405, Ústí nad Orlicí</t>
  </si>
  <si>
    <t>KSO:</t>
  </si>
  <si>
    <t>CC-CZ:</t>
  </si>
  <si>
    <t>Místo:</t>
  </si>
  <si>
    <t>Dělnická 1405</t>
  </si>
  <si>
    <t>Datum:</t>
  </si>
  <si>
    <t>20. 8. 2024</t>
  </si>
  <si>
    <t>Zadavatel:</t>
  </si>
  <si>
    <t>IČ:</t>
  </si>
  <si>
    <t>Město Ústí nad Orlicí, Sychrova 16, 562 24</t>
  </si>
  <si>
    <t>DIČ:</t>
  </si>
  <si>
    <t>Uchazeč:</t>
  </si>
  <si>
    <t>Vyplň údaj</t>
  </si>
  <si>
    <t>Projektant:</t>
  </si>
  <si>
    <t xml:space="preserve">B3ATELIER, Palackého tř. 72, Brno </t>
  </si>
  <si>
    <t>True</t>
  </si>
  <si>
    <t>Zpracovatel:</t>
  </si>
  <si>
    <t xml:space="preserve"> </t>
  </si>
  <si>
    <t>Poznámka:</t>
  </si>
  <si>
    <t xml:space="preserve">Ve výkazu jsou použity obchodní názvy jako refenční výrobek, který je možno zaměnit za výrobek s obdobnými parapmetry nebo lepšími_x000D_
NEDÍLNOU SOUČÁSTÍ ROZPOČTU JE PROJEKTOVÁ DOKUMENTACE!_x000D_
Soupis prací je sestaven s využitím položek Cenové soustavy ÚRS. Cenové a technické podmínky soustavy ÚRS, které nejsou součástí soupisu prací, jsou neomezeně dálkově k dispozici na www.cs-urs.cz. Položky soupisu prací, které nemají ve sloupci "Cenová soustava" uveden žádný údaj, nepochází s Cenové soustavy ÚRS. _x000D_
Dodávka akce se předpokládá včetně kompletní montáže, dopravy, vnitrostaveništní manipulace, veškerého souvisejícího doplňkového, podružného a montážního materiálu tak, aby celé zařízení bylo funkční a splňovalo všechny předpisy, které se na ně vztahují._x000D_
Při zpracování nabídky je nutné vycházet ze všech částí dokumentace (textové i grafické části, všech schémat a specifikace materiálu)._x000D_
Součástí ceny musí být veškeré náklady, aby cena byla konečná a zahrnovala celou dodávku a montáž akce._x000D_
Všechny použité výrobky musí mít osvědčení o schválení k provozu v České republice._x000D_
V průběhu provádění prací budou respektovány všechny příslušné platné předpisy a požadavky BOZP. Náklady vyplývající z jejich dodržení jsou součástí jednotkové ceny a nebudou zvlášť hrazeny._x000D_
Veškeré práce budou provedeny úhledně, řádně a kvalitně řemeslným způsobem._x000D_
Zařízení bude uvedeno do provozu až po provedení všech výchozích zkouškách (revizích) el. instalace a pod. O provedených zkouškách budou vystaveny protokoly._x000D_
POVINNOSTÍ DODAVATELE JE PŘEKONTROLOVAT SPECIFIKACI MATERIÁLŮ A CHYBĚJÍCÍ MATERIÁL NEBO VÝKON DOPLNIT A OCENIT!_x000D_
Všechny R položky není li uvedeno jinak se počítají jako kompletní provedení vč. přesunu hmot a stavebních přípomocí._x000D_
Rozpočet je zpracován dle projektové dokumentace a dle jejího předpokladu, v případě že se bude lišit skutečnost od PD bude účtováno dle zjišťovacích protokolů a skutečnosti na stavbě_x000D_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</si>
  <si>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</si>
  <si>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</si>
  <si>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</si>
  <si>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</si>
  <si>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</si>
  <si>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</si>
  <si>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</si>
  <si>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</si>
  <si>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</si>
  <si>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</si>
  <si>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</si>
  <si>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</si>
  <si>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</si>
  <si>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</si>
  <si>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</si>
  <si>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</si>
  <si>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</si>
  <si>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</si>
  <si>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</si>
  <si>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</si>
  <si>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</si>
  <si>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</si>
  <si>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</si>
  <si>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</si>
  <si>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</si>
  <si>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</si>
  <si>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</si>
  <si>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</si>
  <si>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</si>
  <si>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</si>
  <si>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</si>
  <si>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</si>
  <si>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</si>
  <si>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</si>
  <si>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</si>
  <si>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</si>
  <si>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</si>
  <si>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</si>
  <si>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</si>
  <si>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</si>
  <si>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</si>
  <si>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</si>
  <si>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</si>
  <si>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</si>
  <si>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 02</t>
  </si>
  <si>
    <t xml:space="preserve">Stavební úpravy administrativní budovy, Dělnická č.p. 1405   </t>
  </si>
  <si>
    <t>STA</t>
  </si>
  <si>
    <t>1</t>
  </si>
  <si>
    <t>{6a9ae153-88d5-497d-b7e1-e24c52a945fe}</t>
  </si>
  <si>
    <t>2</t>
  </si>
  <si>
    <t>/</t>
  </si>
  <si>
    <t>SO02.1</t>
  </si>
  <si>
    <t>Stavební úpravy</t>
  </si>
  <si>
    <t>Soupis</t>
  </si>
  <si>
    <t>{8c74c524-c47e-425b-8b31-a54f92fe8858}</t>
  </si>
  <si>
    <t>SO02.2</t>
  </si>
  <si>
    <t>VZT</t>
  </si>
  <si>
    <t>{cf09c2ef-aafd-480d-9a88-f2120a610042}</t>
  </si>
  <si>
    <t>SO02.3</t>
  </si>
  <si>
    <t>PLYNOVÁ ODBĚRNÁ ZAŘÍZENÍ</t>
  </si>
  <si>
    <t>{8c5f699b-886a-43c1-9a14-d3d2dc026676}</t>
  </si>
  <si>
    <t>SO02.4</t>
  </si>
  <si>
    <t xml:space="preserve"> VYTÁPĚNÍ</t>
  </si>
  <si>
    <t>{5be72c8e-5816-4def-bf2a-b180a2d5c412}</t>
  </si>
  <si>
    <t>SO02.5</t>
  </si>
  <si>
    <t xml:space="preserve">ZDRAVOTNĚ TECHNICKÉ INSTALACE </t>
  </si>
  <si>
    <t>{662b36a6-545d-4b14-8b7f-9fe9da35e758}</t>
  </si>
  <si>
    <t>SO02.6</t>
  </si>
  <si>
    <t xml:space="preserve">Elektroinstalace </t>
  </si>
  <si>
    <t>{0d08b9c2-7412-420b-910e-b4e7b7251839}</t>
  </si>
  <si>
    <t>SO02.6.1</t>
  </si>
  <si>
    <t>Globální náklady stavby</t>
  </si>
  <si>
    <t>3</t>
  </si>
  <si>
    <t>{747f0a71-3740-458e-89c5-0c7a9bc86253}</t>
  </si>
  <si>
    <t>SO02.6.2</t>
  </si>
  <si>
    <t>Silnoproud</t>
  </si>
  <si>
    <t>{20498d18-856c-4c3e-8518-f5097682f792}</t>
  </si>
  <si>
    <t>SO02.6.3</t>
  </si>
  <si>
    <t>Slaboproud</t>
  </si>
  <si>
    <t>{6009dfad-85fa-4d90-85d5-e9078769c20a}</t>
  </si>
  <si>
    <t>SO02.6.4</t>
  </si>
  <si>
    <t>EZS</t>
  </si>
  <si>
    <t>{f133d322-e5d1-4bdf-b1d9-8c52e84f2fe7}</t>
  </si>
  <si>
    <t>SO 08</t>
  </si>
  <si>
    <t>Vodovodní přípojka objektu pro č.p. 1405</t>
  </si>
  <si>
    <t>{28cfada0-41c6-440e-aa49-c07e1b3fd8fe}</t>
  </si>
  <si>
    <t>SO 09</t>
  </si>
  <si>
    <t>Kanalizační přípojka objektu č.p. 1405</t>
  </si>
  <si>
    <t>{df02a40e-9618-4b47-9913-3b7ef003b91c}</t>
  </si>
  <si>
    <t>SO 10</t>
  </si>
  <si>
    <t>Přemístění rozvodné instalační skříně objektu č.p. 1405</t>
  </si>
  <si>
    <t>{fbbd75a3-2b53-495d-a3bc-5b35023b6700}</t>
  </si>
  <si>
    <t>VRN</t>
  </si>
  <si>
    <t xml:space="preserve">Vedlejší rozpočtové náklady </t>
  </si>
  <si>
    <t>{6901b4aa-e7f2-42f3-8d45-6325335a8514}</t>
  </si>
  <si>
    <t>KRYCÍ LIST SOUPISU PRACÍ</t>
  </si>
  <si>
    <t>Objekt:</t>
  </si>
  <si>
    <t xml:space="preserve">SO 02 - Stavební úpravy administrativní budovy, Dělnická č.p. 1405   </t>
  </si>
  <si>
    <t>Soupis:</t>
  </si>
  <si>
    <t>SO02.1 - Stavební úpravy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</si>
  <si>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</si>
  <si>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</si>
  <si>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</si>
  <si>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</si>
  <si>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</si>
  <si>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</si>
  <si>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</si>
  <si>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</si>
  <si>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</si>
  <si>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</si>
  <si>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</si>
  <si>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</si>
  <si>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</si>
  <si>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725 - Zdravotechnika - zařizovací předměty</t>
  </si>
  <si>
    <t xml:space="preserve">    763 - Konstrukce suché výstavby</t>
  </si>
  <si>
    <t xml:space="preserve">    766-1 - Výplně otvorů </t>
  </si>
  <si>
    <t xml:space="preserve">    767 - Konstrukce zámečnické</t>
  </si>
  <si>
    <t xml:space="preserve">    771 - Podlahy z dlaždic</t>
  </si>
  <si>
    <t xml:space="preserve">    772 - Podlahy z kamene</t>
  </si>
  <si>
    <t xml:space="preserve">    776 - Podlahy povlakové</t>
  </si>
  <si>
    <t xml:space="preserve">    781 - Dokončovací práce - obklady</t>
  </si>
  <si>
    <t xml:space="preserve">    784 - Dokončovací práce - malby a tapety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</si>
  <si>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</si>
  <si>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</si>
  <si>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</si>
  <si>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</si>
  <si>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</si>
  <si>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</si>
  <si>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</si>
  <si>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</si>
  <si>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</si>
  <si>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</si>
  <si>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</si>
  <si>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</si>
  <si>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</si>
  <si>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</si>
  <si>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</si>
  <si>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</si>
  <si>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</si>
  <si>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Svislé a kompletní konstrukce</t>
  </si>
  <si>
    <t>K</t>
  </si>
  <si>
    <t>310238211</t>
  </si>
  <si>
    <t>Zazdívka otvorů pl přes 0,25 do 1 m2 ve zdivu nadzákladovém cihlami pálenými na MVC</t>
  </si>
  <si>
    <t>m3</t>
  </si>
  <si>
    <t>CS ÚRS 2024 02</t>
  </si>
  <si>
    <t>4</t>
  </si>
  <si>
    <t>952065824</t>
  </si>
  <si>
    <t>VV</t>
  </si>
  <si>
    <t xml:space="preserve">" zazdívky a dozdívky </t>
  </si>
  <si>
    <t>2,5</t>
  </si>
  <si>
    <t>Součet</t>
  </si>
  <si>
    <t>317121101</t>
  </si>
  <si>
    <t>Montáž prefabrikovaných překladů délky do 1500 mm</t>
  </si>
  <si>
    <t>kus</t>
  </si>
  <si>
    <t>-1873347268</t>
  </si>
  <si>
    <t>M</t>
  </si>
  <si>
    <t>59321050</t>
  </si>
  <si>
    <t>překlad ŽB š 60mm dl 1000mm</t>
  </si>
  <si>
    <t>8</t>
  </si>
  <si>
    <t>1063833603</t>
  </si>
  <si>
    <t>1NP</t>
  </si>
  <si>
    <t>6</t>
  </si>
  <si>
    <t>2NP</t>
  </si>
  <si>
    <t>3NP</t>
  </si>
  <si>
    <t>7</t>
  </si>
  <si>
    <t>59321051</t>
  </si>
  <si>
    <t>překlad ŽB š 60mm dl 1200mm</t>
  </si>
  <si>
    <t>-254780040</t>
  </si>
  <si>
    <t>5</t>
  </si>
  <si>
    <t>317121102</t>
  </si>
  <si>
    <t>Montáž prefabrikovaných překladů délky přes 1500 do 2200 mm</t>
  </si>
  <si>
    <t>693473599</t>
  </si>
  <si>
    <t>59321055</t>
  </si>
  <si>
    <t>překlad ŽB š 60mm dl 2000mm</t>
  </si>
  <si>
    <t>1601028531</t>
  </si>
  <si>
    <t>317121103</t>
  </si>
  <si>
    <t>Montáž prefabrikovaných překladů délky přes 2200 do 4200 mm</t>
  </si>
  <si>
    <t>-674274391</t>
  </si>
  <si>
    <t>59321060</t>
  </si>
  <si>
    <t>překlad ŽB š 60mm dl 3000mm</t>
  </si>
  <si>
    <t>17594262</t>
  </si>
  <si>
    <t>9</t>
  </si>
  <si>
    <t>317121R</t>
  </si>
  <si>
    <t xml:space="preserve">Vyřezání a uložení překladu do ŽB stěny dle v.č. D.1.1.-07 </t>
  </si>
  <si>
    <t>CS vlastní</t>
  </si>
  <si>
    <t>-871054907</t>
  </si>
  <si>
    <t>1" m.č. 351</t>
  </si>
  <si>
    <t>10</t>
  </si>
  <si>
    <t>340239212</t>
  </si>
  <si>
    <t>Zazdívka otvorů v příčkách nebo stěnách pl přes 1 do 4 m2 cihlami plnými tl přes 100 mm</t>
  </si>
  <si>
    <t>m2</t>
  </si>
  <si>
    <t>1183480028</t>
  </si>
  <si>
    <t xml:space="preserve">3,6*0,7" po luxferách </t>
  </si>
  <si>
    <t>11</t>
  </si>
  <si>
    <t>342272205</t>
  </si>
  <si>
    <t>Příčka z pórobetonových hladkých tvárnic na tenkovrstvou maltu tl 50 mm</t>
  </si>
  <si>
    <t>771039635</t>
  </si>
  <si>
    <t>(0,5+1,55*2)*3,0</t>
  </si>
  <si>
    <t>-0,7*2,0*2</t>
  </si>
  <si>
    <t>1,3*3,0</t>
  </si>
  <si>
    <t>342272225</t>
  </si>
  <si>
    <t>Příčka z pórobetonových hladkých tvárnic na tenkovrstvou maltu tl 100 mm</t>
  </si>
  <si>
    <t>-1134841528</t>
  </si>
  <si>
    <t>(2,0*2+1,4+1,2+4+1,0+1,2+2,4)*3,0</t>
  </si>
  <si>
    <t>-0,8*2,0</t>
  </si>
  <si>
    <t>-0,7*2,0*6</t>
  </si>
  <si>
    <t>(6,7+2,7+1,55*2+1,0+2,3+3,1)*3,0</t>
  </si>
  <si>
    <t>-1,8*2,7*2</t>
  </si>
  <si>
    <t>-0,8*2,7</t>
  </si>
  <si>
    <t>-0,7*2,0*4</t>
  </si>
  <si>
    <t>(2,2+1,6+1,5+3,1+1,5*2+1,5*4+1,3)*3,0</t>
  </si>
  <si>
    <t>-0,7*2,0*9</t>
  </si>
  <si>
    <t>-0,75*2,0</t>
  </si>
  <si>
    <t>-1,4*2,5</t>
  </si>
  <si>
    <t>13</t>
  </si>
  <si>
    <t>3422722R</t>
  </si>
  <si>
    <t xml:space="preserve">Dodávka a montáž překladů nad nové výplně otvorů do stávajících stěn </t>
  </si>
  <si>
    <t>1049551451</t>
  </si>
  <si>
    <t>(0,9*2+0,8+0,7)*0,2*0,1*1,3</t>
  </si>
  <si>
    <t>0,8*0,2*0,1*1,3</t>
  </si>
  <si>
    <t>0,9*0,2*0,1*1,3*2</t>
  </si>
  <si>
    <t>0,9*0,2*0,3*1,3</t>
  </si>
  <si>
    <t>1,2*0,2*0,3*1,3</t>
  </si>
  <si>
    <t>14</t>
  </si>
  <si>
    <t>342291112</t>
  </si>
  <si>
    <t>Ukotvení příček montážní polyuretanovou pěnou tl příčky přes 100 mm</t>
  </si>
  <si>
    <t>m</t>
  </si>
  <si>
    <t>1561092899</t>
  </si>
  <si>
    <t>(0,5+1,55*2)</t>
  </si>
  <si>
    <t>1,3</t>
  </si>
  <si>
    <t>Mezisoučet</t>
  </si>
  <si>
    <t>(2,0*2+1,4+1,2+4+1,0+1,2+2,4)</t>
  </si>
  <si>
    <t>(6,7+2,7+1,55*2+1,0+2,3+3,1)</t>
  </si>
  <si>
    <t>(2,2+1,6+1,5+3,1+1,5*2+1,5*4+1,3)</t>
  </si>
  <si>
    <t>15</t>
  </si>
  <si>
    <t>342291121</t>
  </si>
  <si>
    <t>Ukotvení příček k cihelným konstrukcím plochými kotvami</t>
  </si>
  <si>
    <t>1997261397</t>
  </si>
  <si>
    <t>3,0*11</t>
  </si>
  <si>
    <t>3,0*14</t>
  </si>
  <si>
    <t>3,0*16</t>
  </si>
  <si>
    <t>16</t>
  </si>
  <si>
    <t>346272236</t>
  </si>
  <si>
    <t>Přizdívka z pórobetonových tvárnic tl 100 mm</t>
  </si>
  <si>
    <t>1910106559</t>
  </si>
  <si>
    <t>5*3,0" přizdívka u shcodiště 2 NP</t>
  </si>
  <si>
    <t>Vodorovné konstrukce</t>
  </si>
  <si>
    <t>17</t>
  </si>
  <si>
    <t>451573111</t>
  </si>
  <si>
    <t>Lože pod potrubí otevřený výkop ze štěrkopísku</t>
  </si>
  <si>
    <t>337408746</t>
  </si>
  <si>
    <t xml:space="preserve">(17+14+38)*0,2" zapískování kanaliazce </t>
  </si>
  <si>
    <t>Úpravy povrchů, podlahy a osazování výplní</t>
  </si>
  <si>
    <t>18</t>
  </si>
  <si>
    <t>611131101</t>
  </si>
  <si>
    <t>Cementový postřik vnitřních stropů nanášený celoplošně ručně</t>
  </si>
  <si>
    <t>1974654576</t>
  </si>
  <si>
    <t xml:space="preserve">" v místě opravy </t>
  </si>
  <si>
    <t>788,38*0,3</t>
  </si>
  <si>
    <t>19</t>
  </si>
  <si>
    <t>611131121</t>
  </si>
  <si>
    <t>Penetrační disperzní nátěr vnitřních stropů nanášený ručně</t>
  </si>
  <si>
    <t>-339005213</t>
  </si>
  <si>
    <t>20</t>
  </si>
  <si>
    <t>611325223</t>
  </si>
  <si>
    <t>Vápenocementová štuková omítka malých ploch přes 0,25 do 1 m2 na stropech</t>
  </si>
  <si>
    <t>-1911822673</t>
  </si>
  <si>
    <t>611325225</t>
  </si>
  <si>
    <t>Vápenocementová štuková omítka malých ploch přes 1 do 4 m2 na stropech</t>
  </si>
  <si>
    <t>1619382749</t>
  </si>
  <si>
    <t>22</t>
  </si>
  <si>
    <t>611325422</t>
  </si>
  <si>
    <t>Oprava vnitřní vápenocementové štukové omítky stropů v rozsahu plochy přes 10 do 30 %</t>
  </si>
  <si>
    <t>-2083897130</t>
  </si>
  <si>
    <t>285,63</t>
  </si>
  <si>
    <t>248,64</t>
  </si>
  <si>
    <t>254,11</t>
  </si>
  <si>
    <t>23</t>
  </si>
  <si>
    <t>612131101</t>
  </si>
  <si>
    <t>Cementový postřik vnitřních stěn nanášený celoplošně ručně</t>
  </si>
  <si>
    <t>2015659989</t>
  </si>
  <si>
    <t>1403,31*0,3</t>
  </si>
  <si>
    <t>24</t>
  </si>
  <si>
    <t>612131121</t>
  </si>
  <si>
    <t>Penetrační disperzní nátěr vnitřních stěn nanášený ručně</t>
  </si>
  <si>
    <t>2056146721</t>
  </si>
  <si>
    <t xml:space="preserve">420,993" v místě oprav </t>
  </si>
  <si>
    <t xml:space="preserve">"nové stěny </t>
  </si>
  <si>
    <t>11,9*2</t>
  </si>
  <si>
    <t>113,32*2</t>
  </si>
  <si>
    <t>25</t>
  </si>
  <si>
    <t>612142001</t>
  </si>
  <si>
    <t>Pletivo sklovláknité vnitřních stěn vtlačené do tmelu</t>
  </si>
  <si>
    <t>-1489300697</t>
  </si>
  <si>
    <t>686,433</t>
  </si>
  <si>
    <t>26</t>
  </si>
  <si>
    <t>612321131</t>
  </si>
  <si>
    <t>Vápenocementový štuk vnitřních stěn tloušťky do 3 mm</t>
  </si>
  <si>
    <t>-782200193</t>
  </si>
  <si>
    <t>27</t>
  </si>
  <si>
    <t>612325223</t>
  </si>
  <si>
    <t>Vápenocementová štuková omítka malých ploch přes 0,25 do 1 m2 na stěnách</t>
  </si>
  <si>
    <t>874151418</t>
  </si>
  <si>
    <t>28</t>
  </si>
  <si>
    <t>612325225</t>
  </si>
  <si>
    <t>Vápenocementová štuková omítka malých ploch přes 1 do 4 m2 na stěnách</t>
  </si>
  <si>
    <t>213764024</t>
  </si>
  <si>
    <t>29</t>
  </si>
  <si>
    <t>612325422</t>
  </si>
  <si>
    <t>Oprava vnitřní vápenocementové štukové omítky stěn v rozsahu plochy přes 10 do 30 %</t>
  </si>
  <si>
    <t>-248749284</t>
  </si>
  <si>
    <t>30</t>
  </si>
  <si>
    <t>631312131</t>
  </si>
  <si>
    <t>Doplnění dosavadních mazanin betonem prostým plochy do 4 m2 tloušťky přes 80 mm</t>
  </si>
  <si>
    <t>-896289460</t>
  </si>
  <si>
    <t xml:space="preserve">"předpoklad - budeu přesněno na stavbě 50% plochy </t>
  </si>
  <si>
    <t>336,71*0,1*0,5</t>
  </si>
  <si>
    <t>31</t>
  </si>
  <si>
    <t>632451441</t>
  </si>
  <si>
    <t>Doplnění cementového potěru hlazeného pl do 1 m2 tl přes 30 do 40 mm</t>
  </si>
  <si>
    <t>1435345517</t>
  </si>
  <si>
    <t>336,71*0,5</t>
  </si>
  <si>
    <t>32</t>
  </si>
  <si>
    <t>632499-R10</t>
  </si>
  <si>
    <t xml:space="preserve">Dodávka a montáž opravy podlahy a doplnění vrstev po montáži kanalizace vč hydroizolace, kotvení, tepelné izolace, podkladu a betonáže </t>
  </si>
  <si>
    <t>956559132</t>
  </si>
  <si>
    <t>P</t>
  </si>
  <si>
    <t xml:space="preserve">Poznámka k položce:_x000D_
V RÁMCI REKONSTRUKCE  KANALIZACE BUDOU PROVÁDĚNY LOKÁLNÍ ZÁSAHY DO SOUVRSTVÍ PODLAH - VYBOURÁNÍ PRO ULOŽENÍ_x000D_
POTRUBÍ A NÁSLEDNÉ ZAPRAVENÍ. TRASA KANALIZACE - VIZ. SAMOSTATNÁ ČÁST PD - ZDRAVOTNĚ TECHNICKÉ INSTALACE. V MÍSTĚ PŮVODNÍ BETONOVÉ DESKY_x000D_
BUDE DESKA OPĚTOVNĚ ZHOTOVENA, DESKA tl. 150mm, BETON C20/25, XC2, KARI SÍŤ 150/150/8 + NAVRTÁNÍ OCEL. PRUTŮ ø10mm DO STÁVAJÍCÍ BET. DESKY á=_x000D_
300mm A SVÁZÁNÍ S KARI SÍTÍ. NÁSLEDNĚ BUDE PROVEDENA NOVÁ HYDROIZOLACE SPODNÍ STAVBY Z MODIFIKOVANÝCH ASFALTOVÝCH PÁSŮ S NAPOJENÍM NA_x000D_
STÁVAJÍCÍ HI S PŘEKRYTÍM min. 100MM A ŘÁDNÝM NAPOJENÍM (VYTVOŘENÁ PRACOVNÍ SPÁRA PAK BUDE NAVÍC OŠETŘENA TEKUTOU HYDROIZOLACÍ),_x000D_
POKLÁDKA XPS tl. 20mm, PE FÓLIE, BETONOVÁ MAZANINA tl. 60mm, SAMONIVELAČNÍ STĚRKA tl. 5 - 20mm, PODLAHOVÁ KRYTINA DLE TABULKY MÍSTNOSTÍ._x000D_
Z DŮVODU NEMOŽNOSTI PROVÁDĚNÍ DESTRUKTIVNÍCH ZKOUŠEK V DOBĚ ZPRACOVÁNÍ PD BUDE PŘI REALIZACI ZHOTOVITELEM STAVBY ZPRACOVÁNA_x000D_
DÍLENSKÁ DOKUMENTACE ŘEŠENÍ PODLAH VČETNĚ HYDROIZOLACE SPODNÍ STAVBY NA ZÁKLADĚ ZJIŠTĚNÝCH SKUTEČNOSTÍ._x000D_
_x000D_
Kompletní provedení vč. přesunu hmot a stavebních přípomocí_x000D_
</t>
  </si>
  <si>
    <t xml:space="preserve">1NP v místech nové kanalizace - doplnění kompletní skladby vč. podkladu pod deskou </t>
  </si>
  <si>
    <t>17,08+14,2+39</t>
  </si>
  <si>
    <t>33</t>
  </si>
  <si>
    <t>633811111</t>
  </si>
  <si>
    <t>Broušení nerovností betonových podlah do 2 mm - stržení šlemu</t>
  </si>
  <si>
    <t>-1185261796</t>
  </si>
  <si>
    <t>34</t>
  </si>
  <si>
    <t>633991111</t>
  </si>
  <si>
    <t>Nástřik betonových podlah proti odpařování vody</t>
  </si>
  <si>
    <t>-1380505955</t>
  </si>
  <si>
    <t>35</t>
  </si>
  <si>
    <t>634112113</t>
  </si>
  <si>
    <t>Obvodová dilatace podlahovým páskem z pěnového PE mezi stěnou a mazaninou nebo potěrem v 80 mm</t>
  </si>
  <si>
    <t>-865946949</t>
  </si>
  <si>
    <t>435</t>
  </si>
  <si>
    <t>Ostatní konstrukce a práce, bourání</t>
  </si>
  <si>
    <t>36</t>
  </si>
  <si>
    <t>949101111</t>
  </si>
  <si>
    <t>Lešení pomocné pro objekty pozemních staveb s lešeňovou podlahou v do 1,9 m zatížení do 150 kg/m2</t>
  </si>
  <si>
    <t>1786636310</t>
  </si>
  <si>
    <t>254,71</t>
  </si>
  <si>
    <t>248,43</t>
  </si>
  <si>
    <t>283,37</t>
  </si>
  <si>
    <t>37</t>
  </si>
  <si>
    <t>952901111</t>
  </si>
  <si>
    <t>Vyčištění budov bytové a občanské výstavby při výšce podlaží do 4 m</t>
  </si>
  <si>
    <t>571344961</t>
  </si>
  <si>
    <t>38</t>
  </si>
  <si>
    <t>962031133</t>
  </si>
  <si>
    <t>Bourání příček nebo přizdívek z cihel pálených tl přes 100 do 150 mm</t>
  </si>
  <si>
    <t>-2014057868</t>
  </si>
  <si>
    <t>(0,5+2,1+0,1+2,0+0,3+0,9+1,35+1,1+2,5+1,23*3+0,3*2+1,0)*3,0</t>
  </si>
  <si>
    <t>(1,8+3,8+1,0*2+5,4+1,5*3+0,5*3+0,2*2)*3,0</t>
  </si>
  <si>
    <t>(3,1+6,8+1,3*2+1,5*2+0,6*3+0,5*2+1,35+2,2+24,4+3,1+1,5+1,4)*3,0</t>
  </si>
  <si>
    <t>39</t>
  </si>
  <si>
    <t>962081141</t>
  </si>
  <si>
    <t>Bourání příček ze skleněných tvárnic tl přes 100 do 150 mm</t>
  </si>
  <si>
    <t>1424037926</t>
  </si>
  <si>
    <t>0,6*3,6</t>
  </si>
  <si>
    <t>40</t>
  </si>
  <si>
    <t>965042141</t>
  </si>
  <si>
    <t>Bourání podkladů pod dlažby nebo mazanin betonových nebo z litého asfaltu tl do 100 mm pl přes 4 m2</t>
  </si>
  <si>
    <t>117199140</t>
  </si>
  <si>
    <t>373,32*0,1*0,5</t>
  </si>
  <si>
    <t xml:space="preserve">"odstranění podkladu a betonů - budeu řpesněno na stavbě </t>
  </si>
  <si>
    <t>(39+14,5+17,1)*0,25</t>
  </si>
  <si>
    <t>41</t>
  </si>
  <si>
    <t>965049111</t>
  </si>
  <si>
    <t>Příplatek k bourání betonových mazanin za bourání mazanin se svařovanou sítí tl do 100 mm</t>
  </si>
  <si>
    <t>546120440</t>
  </si>
  <si>
    <t>42</t>
  </si>
  <si>
    <t>965081213</t>
  </si>
  <si>
    <t>Bourání podlah z dlaždic keramických nebo xylolitových tl do 10 mm plochy přes 1 m2</t>
  </si>
  <si>
    <t>-1507453039</t>
  </si>
  <si>
    <t xml:space="preserve">"dle v.č. D.1.1.3-01 dle tabulky mísností </t>
  </si>
  <si>
    <t>8,17+30,8+18,9+27,5+4,89+7,94+1,4+5,36+5,12+1,84+3,28+1,28+1,43</t>
  </si>
  <si>
    <t>22,01+8,37+44,38+2,69+1,91+2,88+1,96+1,28+1,4+2,47+2,86+17,21+5,34+12,32+2,86</t>
  </si>
  <si>
    <t>17,33</t>
  </si>
  <si>
    <t>22,23+21,32+8,37+3,05+1,94+4,82+1,59+2,95+1,4+4,86+7,75+23,76</t>
  </si>
  <si>
    <t>4,1</t>
  </si>
  <si>
    <t>43</t>
  </si>
  <si>
    <t>965081611</t>
  </si>
  <si>
    <t>Odsekání soklíků rovných</t>
  </si>
  <si>
    <t>-44458669</t>
  </si>
  <si>
    <t>12,4+54,02+4,802+9,191</t>
  </si>
  <si>
    <t xml:space="preserve">2NP m.č. 253, 258, 257 </t>
  </si>
  <si>
    <t>13,831+44,561+7,9+3,6*2+3,8*2</t>
  </si>
  <si>
    <t>20,1</t>
  </si>
  <si>
    <t>12,919+19,146+7,796+8,823+30,759</t>
  </si>
  <si>
    <t>+8,6</t>
  </si>
  <si>
    <t>44</t>
  </si>
  <si>
    <t>968072455</t>
  </si>
  <si>
    <t>Vybourání kovových dveřních zárubní pl do 2 m2</t>
  </si>
  <si>
    <t>-1790430473</t>
  </si>
  <si>
    <t xml:space="preserve">" vybourání dveří </t>
  </si>
  <si>
    <t>1,8*6</t>
  </si>
  <si>
    <t>1,8*7</t>
  </si>
  <si>
    <t>1,8*2,3</t>
  </si>
  <si>
    <t>1,8*15</t>
  </si>
  <si>
    <t>1,6*2,3</t>
  </si>
  <si>
    <t>45</t>
  </si>
  <si>
    <t>971033531</t>
  </si>
  <si>
    <t>Vybourání otvorů ve zdivu cihelném pl do 1 m2 na MVC nebo MV tl do 150 mm</t>
  </si>
  <si>
    <t>513549828</t>
  </si>
  <si>
    <t>0,9*2,0*2</t>
  </si>
  <si>
    <t>0,8*2,0</t>
  </si>
  <si>
    <t>0,7*2,0</t>
  </si>
  <si>
    <t>0,9*2,0</t>
  </si>
  <si>
    <t>46</t>
  </si>
  <si>
    <t>971033541</t>
  </si>
  <si>
    <t>Vybourání otvorů ve zdivu cihelném pl do 1 m2 na MVC nebo MV tl do 300 mm</t>
  </si>
  <si>
    <t>-1722625204</t>
  </si>
  <si>
    <t>1NP m.č. 165</t>
  </si>
  <si>
    <t>1,2*2,0*0,3</t>
  </si>
  <si>
    <t>2NP m.č. 265</t>
  </si>
  <si>
    <t>1,3*3,0*0,3</t>
  </si>
  <si>
    <t>47</t>
  </si>
  <si>
    <t>977312113</t>
  </si>
  <si>
    <t>Řezání stávajících betonových mazanin vyztužených hl do 150 mm</t>
  </si>
  <si>
    <t>679989660</t>
  </si>
  <si>
    <t xml:space="preserve">" vyřezání podlahy  - bude upřesněno na stavbě </t>
  </si>
  <si>
    <t>24*2+17,8+15,1</t>
  </si>
  <si>
    <t>48</t>
  </si>
  <si>
    <t>978011141</t>
  </si>
  <si>
    <t>Otlučení (osekání) vnitřní vápenné nebo vápenocementové omítky stropů v rozsahu přes 10 do 30 %</t>
  </si>
  <si>
    <t>515661129</t>
  </si>
  <si>
    <t>49</t>
  </si>
  <si>
    <t>978013141</t>
  </si>
  <si>
    <t>Otlučení (osekání) vnitřní vápenné nebo vápenocementové omítky stěn v rozsahu přes 10 do 30 %</t>
  </si>
  <si>
    <t>-1890290914</t>
  </si>
  <si>
    <t>(9,+5,9+8,1+8,5+18,4+9,3+15,4+12,7+4,8+54,1+24,4*2)*2,9</t>
  </si>
  <si>
    <t>(4,8+4,7+5,6+7,3+7,2+7,8+5,9+44,6+18,8+19,5+24,4*2)*2,9</t>
  </si>
  <si>
    <t>(8,9+30,8+19,2+12,9+6+7,8+10,2+7,8+5+5,3)*2,9</t>
  </si>
  <si>
    <t>50</t>
  </si>
  <si>
    <t>978059541</t>
  </si>
  <si>
    <t>Odsekání a odebrání obkladů stěn z vnitřních obkládaček plochy přes 1 m2</t>
  </si>
  <si>
    <t>-668557584</t>
  </si>
  <si>
    <t>59,6*1,6</t>
  </si>
  <si>
    <t>35,6*1,6</t>
  </si>
  <si>
    <t>34,3*1,6</t>
  </si>
  <si>
    <t>51</t>
  </si>
  <si>
    <t>999-R300</t>
  </si>
  <si>
    <t xml:space="preserve">Provedení dočasné zástěny proti zabránění prašnosti do míst nedotčených rekonstrukcí </t>
  </si>
  <si>
    <t>64528483</t>
  </si>
  <si>
    <t>997</t>
  </si>
  <si>
    <t>Přesun sutě</t>
  </si>
  <si>
    <t>52</t>
  </si>
  <si>
    <t>997013213</t>
  </si>
  <si>
    <t>Vnitrostaveništní doprava suti a vybouraných hmot pro budovy v přes 9 do 12 m ručně</t>
  </si>
  <si>
    <t>t</t>
  </si>
  <si>
    <t>1509750460</t>
  </si>
  <si>
    <t>53</t>
  </si>
  <si>
    <t>997013501</t>
  </si>
  <si>
    <t>Odvoz suti a vybouraných hmot na skládku nebo meziskládku do 1 km se složením</t>
  </si>
  <si>
    <t>-989235978</t>
  </si>
  <si>
    <t>54</t>
  </si>
  <si>
    <t>997013509</t>
  </si>
  <si>
    <t>Příplatek k odvozu suti a vybouraných hmot na skládku ZKD 1 km přes 1 km</t>
  </si>
  <si>
    <t>739719199</t>
  </si>
  <si>
    <t>217,001*20 'Přepočtené koeficientem množství</t>
  </si>
  <si>
    <t>55</t>
  </si>
  <si>
    <t>997013631</t>
  </si>
  <si>
    <t>Poplatek za uložení na skládce (skládkovné) stavebního odpadu směsného kód odpadu 17 09 04</t>
  </si>
  <si>
    <t>-1350371787</t>
  </si>
  <si>
    <t>998</t>
  </si>
  <si>
    <t>Přesun hmot</t>
  </si>
  <si>
    <t>56</t>
  </si>
  <si>
    <t>998018002</t>
  </si>
  <si>
    <t>Přesun hmot pro budovy ruční pro budovy v přes 6 do 12 m</t>
  </si>
  <si>
    <t>-85176869</t>
  </si>
  <si>
    <t>PSV</t>
  </si>
  <si>
    <t>Práce a dodávky PSV</t>
  </si>
  <si>
    <t>725</t>
  </si>
  <si>
    <t>Zdravotechnika - zařizovací předměty</t>
  </si>
  <si>
    <t>57</t>
  </si>
  <si>
    <t>725-R100</t>
  </si>
  <si>
    <t>Dodávka a montáž zásobník toaletního papíru</t>
  </si>
  <si>
    <t>48328883</t>
  </si>
  <si>
    <t>58</t>
  </si>
  <si>
    <t>725-R101</t>
  </si>
  <si>
    <t>Dodávka a montáž štětka a držák záchodové štětky</t>
  </si>
  <si>
    <t>117185996</t>
  </si>
  <si>
    <t>59</t>
  </si>
  <si>
    <t>725-R102</t>
  </si>
  <si>
    <t>Dodávka a montáž menší odpadkový koš do WC</t>
  </si>
  <si>
    <t>-1179956376</t>
  </si>
  <si>
    <t>60</t>
  </si>
  <si>
    <t>725-R103</t>
  </si>
  <si>
    <t>Dodávka a montáž dávkovač tekutého mýdla</t>
  </si>
  <si>
    <t>-1088191339</t>
  </si>
  <si>
    <t>61</t>
  </si>
  <si>
    <t>725-R104</t>
  </si>
  <si>
    <t>Dodávka a montáž zásobník papírových utěrek</t>
  </si>
  <si>
    <t>-739203465</t>
  </si>
  <si>
    <t>62</t>
  </si>
  <si>
    <t>725-R105</t>
  </si>
  <si>
    <t>Dodávka a montáž větší odpadkový koš k umyvadlu</t>
  </si>
  <si>
    <t>-1889477491</t>
  </si>
  <si>
    <t>63</t>
  </si>
  <si>
    <t>725-R106</t>
  </si>
  <si>
    <t>Dodávka a montáž věšák na ručníky nástěnný</t>
  </si>
  <si>
    <t>740237453</t>
  </si>
  <si>
    <t>64</t>
  </si>
  <si>
    <t>725-R107</t>
  </si>
  <si>
    <t>Dodávka a montáž zrdcadlo 450/900 lepené do obkladu</t>
  </si>
  <si>
    <t>1130399053</t>
  </si>
  <si>
    <t>65</t>
  </si>
  <si>
    <t>998725312</t>
  </si>
  <si>
    <t>Přesun hmot procentní pro zařizovací předměty ruční v objektech v přes 6 do 12 m</t>
  </si>
  <si>
    <t>%</t>
  </si>
  <si>
    <t>-1909313046</t>
  </si>
  <si>
    <t>763</t>
  </si>
  <si>
    <t>Konstrukce suché výstavby</t>
  </si>
  <si>
    <t>66</t>
  </si>
  <si>
    <t>763111314</t>
  </si>
  <si>
    <t>SDK příčka tl 100 mm profil CW+UW 75 desky 1xA 12,5 s izolací EI 30 Rw do 45 dB</t>
  </si>
  <si>
    <t>1014199110</t>
  </si>
  <si>
    <t>" 3 NP</t>
  </si>
  <si>
    <t>(24,5+1,4+3,9*2)*3</t>
  </si>
  <si>
    <t>67</t>
  </si>
  <si>
    <t>763111337</t>
  </si>
  <si>
    <t>SDK příčka tl 75 mm profil CW+UW 50 desky s vysokou mechanickou odolností 1xDFRIH2 12,5 s izolací EI 45 Rw do 47 dB</t>
  </si>
  <si>
    <t>139247342</t>
  </si>
  <si>
    <t>" m.č. 173</t>
  </si>
  <si>
    <t>(2,25+1,75)*3</t>
  </si>
  <si>
    <t>"m.č. 273</t>
  </si>
  <si>
    <t>(2,25+1,8)*3</t>
  </si>
  <si>
    <t>68</t>
  </si>
  <si>
    <t>763111717</t>
  </si>
  <si>
    <t>SDK příčka základní penetrační nátěr (oboustranně)</t>
  </si>
  <si>
    <t>-699714403</t>
  </si>
  <si>
    <t>101,1+24,15</t>
  </si>
  <si>
    <t>69</t>
  </si>
  <si>
    <t>763111718</t>
  </si>
  <si>
    <t>SDK příčka úprava styku příčky a podhledu separační páskou a akrylátem (oboustranně)</t>
  </si>
  <si>
    <t>1162513232</t>
  </si>
  <si>
    <t>(24,5+1,4+3,9*2)</t>
  </si>
  <si>
    <t>(2,25+1,75)</t>
  </si>
  <si>
    <t>(2,25+1,8)</t>
  </si>
  <si>
    <t>70</t>
  </si>
  <si>
    <t>763111720</t>
  </si>
  <si>
    <t>SDK příčka vyztužení pro osazení skříněk, polic atd.</t>
  </si>
  <si>
    <t>334511483</t>
  </si>
  <si>
    <t xml:space="preserve">" bude upřesněno </t>
  </si>
  <si>
    <t>71</t>
  </si>
  <si>
    <t>763111723</t>
  </si>
  <si>
    <t>SDK příčka Al úhelník k ochraně rohů</t>
  </si>
  <si>
    <t>1612938820</t>
  </si>
  <si>
    <t>3,0*3</t>
  </si>
  <si>
    <t>72</t>
  </si>
  <si>
    <t>763111772</t>
  </si>
  <si>
    <t>Příplatek k SDK příčce za rovinnost kvality Q4</t>
  </si>
  <si>
    <t>657271887</t>
  </si>
  <si>
    <t>73</t>
  </si>
  <si>
    <t>763121415</t>
  </si>
  <si>
    <t>SDK stěna předsazená tl 112,5 mm profil CW+UW 100 deska 1xA 12,5 bez izolace EI 15</t>
  </si>
  <si>
    <t>1772981923</t>
  </si>
  <si>
    <t>" dle PO ozn 2 . v.č. D.1.1-05</t>
  </si>
  <si>
    <t>"m.č. 160+158+156</t>
  </si>
  <si>
    <t>2,6*3,0*3</t>
  </si>
  <si>
    <t>1,7*3,0</t>
  </si>
  <si>
    <t>" m.č. 255+266+269</t>
  </si>
  <si>
    <t>(3,4+3,2+2,7)*3,0</t>
  </si>
  <si>
    <t>74</t>
  </si>
  <si>
    <t>763121714</t>
  </si>
  <si>
    <t>SDK stěna předsazená základní penetrační nátěr</t>
  </si>
  <si>
    <t>-1323539578</t>
  </si>
  <si>
    <t>75</t>
  </si>
  <si>
    <t>763121715</t>
  </si>
  <si>
    <t>SDK stěna předsazená úprava styku stěny a podhledu separační páskou a akrylátem</t>
  </si>
  <si>
    <t>1916218615</t>
  </si>
  <si>
    <t>2,6*3</t>
  </si>
  <si>
    <t>1,7</t>
  </si>
  <si>
    <t>(3,4+3,2+2,7)</t>
  </si>
  <si>
    <t>76</t>
  </si>
  <si>
    <t>763121751</t>
  </si>
  <si>
    <t>Příplatek k SDK stěně předsazené za plochu do 6 m2 jednotlivě</t>
  </si>
  <si>
    <t>-424608743</t>
  </si>
  <si>
    <t>77</t>
  </si>
  <si>
    <t>763121762</t>
  </si>
  <si>
    <t>Příplatek k SDK stěně předsazené za rovinnost kvality Q4</t>
  </si>
  <si>
    <t>325059466</t>
  </si>
  <si>
    <t>78</t>
  </si>
  <si>
    <t>763131411</t>
  </si>
  <si>
    <t>SDK podhled desky 1xA 12,5 bez izolace dvouvrstvá spodní kce profil CD+UD</t>
  </si>
  <si>
    <t>1280239982</t>
  </si>
  <si>
    <t>62,31</t>
  </si>
  <si>
    <t>35,76</t>
  </si>
  <si>
    <t>15,9*0,5</t>
  </si>
  <si>
    <t>29,06</t>
  </si>
  <si>
    <t>79</t>
  </si>
  <si>
    <t>763131451</t>
  </si>
  <si>
    <t>SDK podhled deska 1xH2 12,5 bez izolace dvouvrstvá spodní kce profil CD+UD</t>
  </si>
  <si>
    <t>1487150440</t>
  </si>
  <si>
    <t>16,08+13,14+17,8</t>
  </si>
  <si>
    <t>80</t>
  </si>
  <si>
    <t>763131714</t>
  </si>
  <si>
    <t>SDK podhled základní penetrační nátěr</t>
  </si>
  <si>
    <t>-1143707723</t>
  </si>
  <si>
    <t>135,08+47,02</t>
  </si>
  <si>
    <t>81</t>
  </si>
  <si>
    <t>763131721</t>
  </si>
  <si>
    <t>SDK podhled skoková změna v do 0,5 m</t>
  </si>
  <si>
    <t>-14017852</t>
  </si>
  <si>
    <t>24*3</t>
  </si>
  <si>
    <t>82</t>
  </si>
  <si>
    <t>763131772</t>
  </si>
  <si>
    <t>Příplatek k SDK podhledu za rovinnost kvality Q4</t>
  </si>
  <si>
    <t>-1419318991</t>
  </si>
  <si>
    <t>83</t>
  </si>
  <si>
    <t>763164536</t>
  </si>
  <si>
    <t>SDK obklad kcí tvaru L š do 0,8 m desky 1xDF 15</t>
  </si>
  <si>
    <t>-160511922</t>
  </si>
  <si>
    <t>" dle PD Ozn 6 - stoupačky</t>
  </si>
  <si>
    <t>3,0" m.č. 267</t>
  </si>
  <si>
    <t>3,0" m.č. 257</t>
  </si>
  <si>
    <t>3,0" m.č. 362</t>
  </si>
  <si>
    <t>84</t>
  </si>
  <si>
    <t>763164726</t>
  </si>
  <si>
    <t>SDK obklad kcí uzavřeného tvaru š do 0,8 m desky 1xDFH2 15</t>
  </si>
  <si>
    <t>-86073400</t>
  </si>
  <si>
    <t>" falešný průvlak dle PD ozn 4</t>
  </si>
  <si>
    <t>2,0" m.č. 269</t>
  </si>
  <si>
    <t>5,0" m.č. 255</t>
  </si>
  <si>
    <t>2,5" m.č. 252</t>
  </si>
  <si>
    <t>3,8" m.č. 371</t>
  </si>
  <si>
    <t>"stoupačky dle PD ozn 6</t>
  </si>
  <si>
    <t>3,0" m-č- 258</t>
  </si>
  <si>
    <t>3,0" m.č. 171</t>
  </si>
  <si>
    <t>3,0" m.č. 355</t>
  </si>
  <si>
    <t>85</t>
  </si>
  <si>
    <t>763431801</t>
  </si>
  <si>
    <t>Demontáž minerálního podhledu zavěšeného na viditelném roštu</t>
  </si>
  <si>
    <t>206179864</t>
  </si>
  <si>
    <t>" dle 1 NP m.č. 153</t>
  </si>
  <si>
    <t>2,2*0,5*2</t>
  </si>
  <si>
    <t>86</t>
  </si>
  <si>
    <t>76343-R</t>
  </si>
  <si>
    <t>Dodávka a montáž FOTOBUŇKY dle PD ozn 14</t>
  </si>
  <si>
    <t>979081669</t>
  </si>
  <si>
    <t>87</t>
  </si>
  <si>
    <t>998763332</t>
  </si>
  <si>
    <t>Přesun hmot tonážní pro konstrukce montované z desek ruční v objektech v přes 6 do 12 m</t>
  </si>
  <si>
    <t>-484178570</t>
  </si>
  <si>
    <t>766-1</t>
  </si>
  <si>
    <t xml:space="preserve">Výplně otvorů </t>
  </si>
  <si>
    <t>88</t>
  </si>
  <si>
    <t>7661-R100</t>
  </si>
  <si>
    <t>Dodávka a montáž dveře 900 vč. zárubně ozn T1</t>
  </si>
  <si>
    <t>1727880912</t>
  </si>
  <si>
    <t xml:space="preserve">Poznámka k položce:_x000D_
součástí dodávky jsou i přěchodové lišty/prahy dle popisu PD _x000D_
</t>
  </si>
  <si>
    <t>89</t>
  </si>
  <si>
    <t>7661-R200</t>
  </si>
  <si>
    <t>Dodávka a montáž dveře vč. rámu 1200 + nadsvětlík boční a horní  ozn T2</t>
  </si>
  <si>
    <t>-946425157</t>
  </si>
  <si>
    <t>90</t>
  </si>
  <si>
    <t>7661-R201</t>
  </si>
  <si>
    <t>Dodávka a montáž dveře 900 vč. zárubně ozn T3</t>
  </si>
  <si>
    <t>-1563991520</t>
  </si>
  <si>
    <t>91</t>
  </si>
  <si>
    <t>7661-R202</t>
  </si>
  <si>
    <t>Dodávka a montáž dveře 800 vč. zárubně ozn T4</t>
  </si>
  <si>
    <t>-1144516245</t>
  </si>
  <si>
    <t xml:space="preserve">Poznámka k položce:_x000D_
součástí dodávky jsou i přěchodové lišty </t>
  </si>
  <si>
    <t>92</t>
  </si>
  <si>
    <t>7661-R203</t>
  </si>
  <si>
    <t>Dodávka a montáž dveře 700 vč. zárubně ozn T5L</t>
  </si>
  <si>
    <t>140360256</t>
  </si>
  <si>
    <t>93</t>
  </si>
  <si>
    <t>7661-R204</t>
  </si>
  <si>
    <t>Dodávka a montáž dveře 700 vč. zárubně ozn T6L</t>
  </si>
  <si>
    <t>2109448304</t>
  </si>
  <si>
    <t>94</t>
  </si>
  <si>
    <t>7661-R205</t>
  </si>
  <si>
    <t>Dodávka a montáž dveře 800 vč. zárubně ozn T7</t>
  </si>
  <si>
    <t>-1397520700</t>
  </si>
  <si>
    <t>95</t>
  </si>
  <si>
    <t>7661-R206</t>
  </si>
  <si>
    <t xml:space="preserve">Dodávka a montáž dveře 800 do stáv. zárubně ozn T8P - záruběn natřena </t>
  </si>
  <si>
    <t>-1216216661</t>
  </si>
  <si>
    <t>96</t>
  </si>
  <si>
    <t>7661-R207</t>
  </si>
  <si>
    <t xml:space="preserve">Dodávka a montáž dveře 900 do stáv. zárubně ozn T21 - L+P +záruběn natřena </t>
  </si>
  <si>
    <t>-1772748003</t>
  </si>
  <si>
    <t>97</t>
  </si>
  <si>
    <t>7661-R208</t>
  </si>
  <si>
    <t xml:space="preserve">Dodávka a montáž dveře 800 do stáv. zárubně ozn T22L+P - záruběn natřena </t>
  </si>
  <si>
    <t>1483892423</t>
  </si>
  <si>
    <t>98</t>
  </si>
  <si>
    <t>7661-R209</t>
  </si>
  <si>
    <t>Dodávka a montáž AL dvoukřídlých dveří vč. rámu s nadsvětlíkem ozn T/10</t>
  </si>
  <si>
    <t>-564177779</t>
  </si>
  <si>
    <t>99</t>
  </si>
  <si>
    <t>7661-R210</t>
  </si>
  <si>
    <t>Dodávka a montáž AL jednokřídlích dveří vč. rámu 1130 s nadsvětlíkem a bočním světlíkem ozn T/11</t>
  </si>
  <si>
    <t>-825566571</t>
  </si>
  <si>
    <t>100</t>
  </si>
  <si>
    <t>7661-R211</t>
  </si>
  <si>
    <t>Dodávka a montáž posuvných dveří vč. zárubně ozn T/12</t>
  </si>
  <si>
    <t>-1989043228</t>
  </si>
  <si>
    <t>101</t>
  </si>
  <si>
    <t>7661-R212</t>
  </si>
  <si>
    <t>Dodávka a montáž dveře 700 vč. zárubně ozn T13L+P</t>
  </si>
  <si>
    <t>820484539</t>
  </si>
  <si>
    <t>102</t>
  </si>
  <si>
    <t>7661-R213</t>
  </si>
  <si>
    <t>Dodávka a montáž dveře 700 vč. zárubně ozn T6P</t>
  </si>
  <si>
    <t>1930008527</t>
  </si>
  <si>
    <t>103</t>
  </si>
  <si>
    <t>7661-R214</t>
  </si>
  <si>
    <t xml:space="preserve">Dodávka a montáž dveře 800 do stáv. zárubně ozn T8L - záruběn natřena </t>
  </si>
  <si>
    <t>-334610294</t>
  </si>
  <si>
    <t>104</t>
  </si>
  <si>
    <t>7661-R215</t>
  </si>
  <si>
    <t xml:space="preserve">Dodávka a montáž dveře 600 do stáv. zárubně ozn T23L+P - záruběn natřena </t>
  </si>
  <si>
    <t>-1536808911</t>
  </si>
  <si>
    <t>105</t>
  </si>
  <si>
    <t>7661-R216</t>
  </si>
  <si>
    <t>Dodávka a montáž AL dvoukřídlých dveří vč. rámu s nadsvětlíkem ozn T/14</t>
  </si>
  <si>
    <t>1598148262</t>
  </si>
  <si>
    <t>106</t>
  </si>
  <si>
    <t>7661-R217</t>
  </si>
  <si>
    <t>Dodávka a montáž AL jednokřídlích dveří vč. rámu 750 s nadsvětlíkem ozn T/15L</t>
  </si>
  <si>
    <t>1872082012</t>
  </si>
  <si>
    <t>107</t>
  </si>
  <si>
    <t>7661-R218</t>
  </si>
  <si>
    <t>Dodávka a montáž dveře 700 vč. zárubně ozn T5P</t>
  </si>
  <si>
    <t>-1403465480</t>
  </si>
  <si>
    <t>108</t>
  </si>
  <si>
    <t>7661-R219</t>
  </si>
  <si>
    <t>Dodávka a montáž dveře 800 vč. zárubně s nadsvětlíkem ozn T16L+P</t>
  </si>
  <si>
    <t>1390237664</t>
  </si>
  <si>
    <t>109</t>
  </si>
  <si>
    <t>7661-R220</t>
  </si>
  <si>
    <t>Dodávka a montáž dveře 800 vč. zárubně ozn T17P</t>
  </si>
  <si>
    <t>1364840801</t>
  </si>
  <si>
    <t>110</t>
  </si>
  <si>
    <t>7661-R221</t>
  </si>
  <si>
    <t>Dodávka a montáž dveře 800 vč. zárubně ozn T18L</t>
  </si>
  <si>
    <t>329882509</t>
  </si>
  <si>
    <t>111</t>
  </si>
  <si>
    <t>7661-R222</t>
  </si>
  <si>
    <t xml:space="preserve">Dodávka a montáž dveře 800 do stáv. zárubně ozn T19P - záruběn natřena </t>
  </si>
  <si>
    <t>-1203867528</t>
  </si>
  <si>
    <t>112</t>
  </si>
  <si>
    <t>7661-R223</t>
  </si>
  <si>
    <t>Dodávka a montáž dveře 700 vč. zárubně s nadsvětlíkem ozn T20P</t>
  </si>
  <si>
    <t>-242155503</t>
  </si>
  <si>
    <t>113</t>
  </si>
  <si>
    <t>7661-R300</t>
  </si>
  <si>
    <t>Dodávka a montáž okno hliníkové ozn T9</t>
  </si>
  <si>
    <t>-70664960</t>
  </si>
  <si>
    <t>767</t>
  </si>
  <si>
    <t>Konstrukce zámečnické</t>
  </si>
  <si>
    <t>114</t>
  </si>
  <si>
    <t>767161813</t>
  </si>
  <si>
    <t>Demontáž zábradlí rovného nerozebíratelného hmotnosti 1 m zábradlí do 20 kg do suti</t>
  </si>
  <si>
    <t>1604713891</t>
  </si>
  <si>
    <t xml:space="preserve">" dle PD ozn 9 - dem. zábradlí a sloupků </t>
  </si>
  <si>
    <t>3,1*5+1,4+0,5</t>
  </si>
  <si>
    <t>115</t>
  </si>
  <si>
    <t>767161813R</t>
  </si>
  <si>
    <t xml:space="preserve">Dodávka a montíž nového zábradlí dle popisu PD ozn 11 vč. kotvení + zakrytí odřezaných nožiček původního zábradlí </t>
  </si>
  <si>
    <t>-34976609</t>
  </si>
  <si>
    <t xml:space="preserve">Poznámka k položce:_x000D_
Dle popisu TZ str. 6._x000D_
 Místa po uřezaných sloupcích zábradlí budou zakryta přilepenou nerezovou mírně vypouklou krytkou těsně překrývající odřezaný zábradelní sloupek. _x000D_
dle popisu TZ str. 7_x000D_
Schodišťové zábradlí_x000D_
Původní dřevěné zábradlí s kovovými sloupky z Jäcklových profilů bude demontováno a vyměněno za celoplošné zábradlí z desek ze 30 mm tlusté spárovky z tvrdého dřeva, která bude z rubové, schodišťové strany opatřena KOMPOZITovým obkladem antracitové barvy. Zábradelní desky budou do schodiště kotveny pomocí chemických kotev pr. 16 mm, matice budou překryty nerezovou rozetou s kartáčovaným povrchem. Spodní hrana zábradelních desek bude kopírovat stupně i podstupnice schodiště, spáry budou vytmeleny. Celý vnitřní i vnější obvod schodiště bude opatřen madlem pr. 30 mm ze stejného materiálu jako použitá spárovka se zaoblenými konci. Úchytky zábradlí budou z kartáčovaného nerezu, na zdech kryté rozetou ze stejného materiálu._x000D_
_x000D_
</t>
  </si>
  <si>
    <t>116</t>
  </si>
  <si>
    <t>767161813R1</t>
  </si>
  <si>
    <t xml:space="preserve">Dodávka a montíž madla dle popisu PD ozn 12 vč. kotvení </t>
  </si>
  <si>
    <t>-320401118</t>
  </si>
  <si>
    <t>+3,0*2</t>
  </si>
  <si>
    <t>771</t>
  </si>
  <si>
    <t>Podlahy z dlaždic</t>
  </si>
  <si>
    <t>117</t>
  </si>
  <si>
    <t>771111011</t>
  </si>
  <si>
    <t>Vysátí podkladu před pokládkou dlažby</t>
  </si>
  <si>
    <t>197979151</t>
  </si>
  <si>
    <t xml:space="preserve">" nová dlažba </t>
  </si>
  <si>
    <t>8,17+30,8+18,9+27,5+5,19+2,69+1,81+2,5+7,06+4,68+3,28+2,88+1,7+3,55</t>
  </si>
  <si>
    <t>12,32+8,37+44,99+5,48+1,62+1,34+1,3+1,3+3,22+1,3+2,98+5,34+3,48+2,97</t>
  </si>
  <si>
    <t>17,34+20,2+8,37+5,43+2,43+1,89+1,26+1,26+2,79+4,34+23,45</t>
  </si>
  <si>
    <t>118</t>
  </si>
  <si>
    <t>771121011</t>
  </si>
  <si>
    <t>Nátěr penetrační na podlahu</t>
  </si>
  <si>
    <t>-1756664797</t>
  </si>
  <si>
    <t>119</t>
  </si>
  <si>
    <t>771151014</t>
  </si>
  <si>
    <t>Samonivelační stěrka podlah pevnosti 20 MPa tl přes 8 do 10 mm</t>
  </si>
  <si>
    <t>-1905740145</t>
  </si>
  <si>
    <t>120</t>
  </si>
  <si>
    <t>771474112</t>
  </si>
  <si>
    <t>Montáž soklů z dlaždic keramických rovných lepených cementovým flexibilním lepidlem v přes 65 do 90 mm</t>
  </si>
  <si>
    <t>3513679</t>
  </si>
  <si>
    <t>111,396+104,529+95,072+7,75</t>
  </si>
  <si>
    <t>121</t>
  </si>
  <si>
    <t>771574413</t>
  </si>
  <si>
    <t>Montáž podlah keramických hladkých lepených cementovým flexibilním lepidlem přes 2 do 4 ks/m2</t>
  </si>
  <si>
    <t>-877618435</t>
  </si>
  <si>
    <t>122</t>
  </si>
  <si>
    <t>59761103</t>
  </si>
  <si>
    <t>dlažba keramická slinutá R10/A povrch reliéfní/matný tl do 10mm přes 2 do 4ks/m2</t>
  </si>
  <si>
    <t>62463460</t>
  </si>
  <si>
    <t>305,48</t>
  </si>
  <si>
    <t>318,747*0,15</t>
  </si>
  <si>
    <t>123</t>
  </si>
  <si>
    <t>771591112</t>
  </si>
  <si>
    <t>Izolace pod dlažbu nátěrem nebo stěrkou ve dvou vrstvách</t>
  </si>
  <si>
    <t>-602193476</t>
  </si>
  <si>
    <t>17,8+13,14+10,9</t>
  </si>
  <si>
    <t xml:space="preserve">"na stěny </t>
  </si>
  <si>
    <t>48,037*0,15</t>
  </si>
  <si>
    <t>39,393*0,15</t>
  </si>
  <si>
    <t>33,804*0,15</t>
  </si>
  <si>
    <t>124</t>
  </si>
  <si>
    <t>771591115</t>
  </si>
  <si>
    <t>Podlahy spárování silikonem</t>
  </si>
  <si>
    <t>-508080276</t>
  </si>
  <si>
    <t>48,037</t>
  </si>
  <si>
    <t>39,393</t>
  </si>
  <si>
    <t>33,804</t>
  </si>
  <si>
    <t>318,747</t>
  </si>
  <si>
    <t>439,981*2</t>
  </si>
  <si>
    <t>125</t>
  </si>
  <si>
    <t>771591184</t>
  </si>
  <si>
    <t>Pracnější řezání podlah z dlaždic keramických rovné</t>
  </si>
  <si>
    <t>-2135157048</t>
  </si>
  <si>
    <t>126</t>
  </si>
  <si>
    <t>771591232</t>
  </si>
  <si>
    <t>Izolace těsnícími pásy pružná přes dilatační spáry</t>
  </si>
  <si>
    <t>595972921</t>
  </si>
  <si>
    <t xml:space="preserve">Poznámka k položce:_x000D_
bude upřesněno </t>
  </si>
  <si>
    <t xml:space="preserve">"1NP-3NP - koupelny </t>
  </si>
  <si>
    <t>127</t>
  </si>
  <si>
    <t>771591264</t>
  </si>
  <si>
    <t>Izolace těsnícími pásy mezi podlahou a stěnou</t>
  </si>
  <si>
    <t>506000210</t>
  </si>
  <si>
    <t>128</t>
  </si>
  <si>
    <t>771592011</t>
  </si>
  <si>
    <t>Čištění vnitřních ploch podlah nebo schodišť po položení dlažby chemickými prostředky</t>
  </si>
  <si>
    <t>302382502</t>
  </si>
  <si>
    <t>129</t>
  </si>
  <si>
    <t>998771122</t>
  </si>
  <si>
    <t>Přesun hmot tonážní pro podlahy z dlaždic ruční v objektech v přes 6 do 12 m</t>
  </si>
  <si>
    <t>1372564375</t>
  </si>
  <si>
    <t>772</t>
  </si>
  <si>
    <t>Podlahy z kamene</t>
  </si>
  <si>
    <t>130</t>
  </si>
  <si>
    <t>772-R00</t>
  </si>
  <si>
    <t xml:space="preserve">Oprava a leštění poškozených shodů dle popisu PD ozn 10 vč. povrchové úpravy </t>
  </si>
  <si>
    <t>-1237190008</t>
  </si>
  <si>
    <t>Poznámka k položce:_x000D_
dle popisu TZ str.6_x000D_
Mramorové obložení schodišťových stupňů bude zachováno, stupně budou zrenovovány – uražené hrany doplněny epoxydovým tmelem co nejvěrnější barevnosti původního obkladu, nerovnosti předbroušeny, povrch vyleštěn, impregnován a konzervován vhodným prostředkem</t>
  </si>
  <si>
    <t>1,5*8</t>
  </si>
  <si>
    <t>776</t>
  </si>
  <si>
    <t>Podlahy povlakové</t>
  </si>
  <si>
    <t>131</t>
  </si>
  <si>
    <t>776111115</t>
  </si>
  <si>
    <t>Broušení podkladu povlakových podlah před litím stěrky</t>
  </si>
  <si>
    <t>654374918</t>
  </si>
  <si>
    <t>168,32</t>
  </si>
  <si>
    <t>131,16</t>
  </si>
  <si>
    <t>152,02</t>
  </si>
  <si>
    <t>132</t>
  </si>
  <si>
    <t>776111116</t>
  </si>
  <si>
    <t>Odstranění zbytků lepidla z podkladu povlakových podlah broušením</t>
  </si>
  <si>
    <t>1375617581</t>
  </si>
  <si>
    <t>133</t>
  </si>
  <si>
    <t>776111117</t>
  </si>
  <si>
    <t>Broušení stávajícího podkladu povlakových podlah diamantovým kotoučem</t>
  </si>
  <si>
    <t>-1583417679</t>
  </si>
  <si>
    <t>134</t>
  </si>
  <si>
    <t>776111311</t>
  </si>
  <si>
    <t>Vysátí podkladu povlakových podlah</t>
  </si>
  <si>
    <t>-1478688665</t>
  </si>
  <si>
    <t>135</t>
  </si>
  <si>
    <t>776121112</t>
  </si>
  <si>
    <t>Vodou ředitelná penetrace savého podkladu povlakových podlah</t>
  </si>
  <si>
    <t>742605601</t>
  </si>
  <si>
    <t>136</t>
  </si>
  <si>
    <t>776141114</t>
  </si>
  <si>
    <t>Stěrka podlahová nivelační pro vyrovnání podkladu povlakových podlah pevnosti 20 MPa tl přes 8 do 10 mm</t>
  </si>
  <si>
    <t>-281902652</t>
  </si>
  <si>
    <t>137</t>
  </si>
  <si>
    <t>776211211</t>
  </si>
  <si>
    <t>Lepení textilních čtverců</t>
  </si>
  <si>
    <t>-1257743808</t>
  </si>
  <si>
    <t>138</t>
  </si>
  <si>
    <t>69751092R</t>
  </si>
  <si>
    <t>koberec 500x500mm, hořlavost Cfl, útlum 23dB</t>
  </si>
  <si>
    <t>499509921</t>
  </si>
  <si>
    <t>451,5*1,15</t>
  </si>
  <si>
    <t>139</t>
  </si>
  <si>
    <t>776201812</t>
  </si>
  <si>
    <t>Demontáž lepených povlakových podlah s podložkou ručně</t>
  </si>
  <si>
    <t>-1261573311</t>
  </si>
  <si>
    <t>147,65</t>
  </si>
  <si>
    <t>117,89</t>
  </si>
  <si>
    <t>152,83</t>
  </si>
  <si>
    <t>140</t>
  </si>
  <si>
    <t>776410811</t>
  </si>
  <si>
    <t>Odstranění soklíků a lišt pryžových nebo plastových</t>
  </si>
  <si>
    <t>-7974240</t>
  </si>
  <si>
    <t>134,716</t>
  </si>
  <si>
    <t>116,941</t>
  </si>
  <si>
    <t>156,315</t>
  </si>
  <si>
    <t>141</t>
  </si>
  <si>
    <t>776411111</t>
  </si>
  <si>
    <t>Montáž obvodových soklíků výšky do 80 mm</t>
  </si>
  <si>
    <t>1633560514</t>
  </si>
  <si>
    <t>1np</t>
  </si>
  <si>
    <t>153,2</t>
  </si>
  <si>
    <t>137,218</t>
  </si>
  <si>
    <t>165,33</t>
  </si>
  <si>
    <t>142</t>
  </si>
  <si>
    <t>28411007</t>
  </si>
  <si>
    <t>lišta soklová PVC 15x50mm</t>
  </si>
  <si>
    <t>-1815954646</t>
  </si>
  <si>
    <t>455,748*1,02 'Přepočtené koeficientem množství</t>
  </si>
  <si>
    <t>143</t>
  </si>
  <si>
    <t>998776122</t>
  </si>
  <si>
    <t>Přesun hmot tonážní pro podlahy povlakové ruční v objektech v přes 6 do 12 m</t>
  </si>
  <si>
    <t>-242981145</t>
  </si>
  <si>
    <t>781</t>
  </si>
  <si>
    <t>Dokončovací práce - obklady</t>
  </si>
  <si>
    <t>144</t>
  </si>
  <si>
    <t>781121011</t>
  </si>
  <si>
    <t>Nátěr penetrační na stěnu</t>
  </si>
  <si>
    <t>-564436747</t>
  </si>
  <si>
    <t xml:space="preserve">" 1 NP-3NP ů obklady dle tabulky místností </t>
  </si>
  <si>
    <t>48,037*2,0+9,6*2,0</t>
  </si>
  <si>
    <t>39,393*2,0</t>
  </si>
  <si>
    <t>33,804*2,0</t>
  </si>
  <si>
    <t>145</t>
  </si>
  <si>
    <t>781472213</t>
  </si>
  <si>
    <t>Montáž obkladů keramických hladkých lepených cementovým flexibilním lepidlem přes 2 do 4 ks/m2</t>
  </si>
  <si>
    <t>-465112583</t>
  </si>
  <si>
    <t>261,668-78,5</t>
  </si>
  <si>
    <t>146</t>
  </si>
  <si>
    <t>59761703</t>
  </si>
  <si>
    <t>obklad keramický nemrazuvzdorný povrch hladký/lesklý tl do 10mm přes 2 do 4ks/m2</t>
  </si>
  <si>
    <t>-623894508</t>
  </si>
  <si>
    <t>183,168*1,1 'Přepočtené koeficientem množství</t>
  </si>
  <si>
    <t>147</t>
  </si>
  <si>
    <t>781484415</t>
  </si>
  <si>
    <t>Montáž obkladů stěn z keramické mozaiky nebo dekoru na síti lepených cementovým flexibilním lepidlem základní prvek přes 800 ks/m2</t>
  </si>
  <si>
    <t>393591988</t>
  </si>
  <si>
    <t>261,668*0,3</t>
  </si>
  <si>
    <t>148</t>
  </si>
  <si>
    <t>59761220</t>
  </si>
  <si>
    <t>mozaika keramická nemrazuvzdorná lepená na síti povrch hladký-reliéfní/mat-lesk tl do 10mm základní prvek přes 800 do 1600ks/m2</t>
  </si>
  <si>
    <t>-1908118541</t>
  </si>
  <si>
    <t>78,5*1,1 'Přepočtené koeficientem množství</t>
  </si>
  <si>
    <t>149</t>
  </si>
  <si>
    <t>781492211</t>
  </si>
  <si>
    <t>Montáž profilů rohových lepených flexibilním cementovým lepidlem</t>
  </si>
  <si>
    <t>1977912230</t>
  </si>
  <si>
    <t>2,0*5</t>
  </si>
  <si>
    <t>2,0*2</t>
  </si>
  <si>
    <t>2,0*2*(16+18+16)</t>
  </si>
  <si>
    <t>150</t>
  </si>
  <si>
    <t>19416006R</t>
  </si>
  <si>
    <t>lišta rohový z eloxovaného hliníku 12,5mm</t>
  </si>
  <si>
    <t>1887113655</t>
  </si>
  <si>
    <t>218*1,05 'Přepočtené koeficientem množství</t>
  </si>
  <si>
    <t>151</t>
  </si>
  <si>
    <t>781492251</t>
  </si>
  <si>
    <t>Montáž profilů ukončovacích lepených flexibilním cementovým lepidlem</t>
  </si>
  <si>
    <t>21402557</t>
  </si>
  <si>
    <t>48,1+39,4+33,9+9,6</t>
  </si>
  <si>
    <t>152</t>
  </si>
  <si>
    <t>19416006</t>
  </si>
  <si>
    <t>lišta z eloxovaného hliníku 12,5mm</t>
  </si>
  <si>
    <t>-1796509984</t>
  </si>
  <si>
    <t>131*1,05 'Přepočtené koeficientem množství</t>
  </si>
  <si>
    <t>153</t>
  </si>
  <si>
    <t>781495115</t>
  </si>
  <si>
    <t>Spárování vnitřních obkladů silikonem</t>
  </si>
  <si>
    <t>1954402734</t>
  </si>
  <si>
    <t>(214+121,4)*2</t>
  </si>
  <si>
    <t>154</t>
  </si>
  <si>
    <t>781495211</t>
  </si>
  <si>
    <t>Čištění vnitřních ploch stěn po provedení obkladu chemickými prostředky</t>
  </si>
  <si>
    <t>640518847</t>
  </si>
  <si>
    <t>155</t>
  </si>
  <si>
    <t>781495-R</t>
  </si>
  <si>
    <t>Dodávka a montíž obložení parapetu dle PD Ozn 13</t>
  </si>
  <si>
    <t>1042838885</t>
  </si>
  <si>
    <t>3,1*2</t>
  </si>
  <si>
    <t>156</t>
  </si>
  <si>
    <t>998781122</t>
  </si>
  <si>
    <t>Přesun hmot tonážní pro obklady keramické ruční v objektech v přes 6 do 12 m</t>
  </si>
  <si>
    <t>-276684099</t>
  </si>
  <si>
    <t>784</t>
  </si>
  <si>
    <t>Dokončovací práce - malby a tapety</t>
  </si>
  <si>
    <t>157</t>
  </si>
  <si>
    <t>784121001</t>
  </si>
  <si>
    <t>Oškrabání malby v místnostech v do 3,80 m</t>
  </si>
  <si>
    <t>-2125048482</t>
  </si>
  <si>
    <t>788,38</t>
  </si>
  <si>
    <t>1403,31</t>
  </si>
  <si>
    <t>158</t>
  </si>
  <si>
    <t>784181121</t>
  </si>
  <si>
    <t>Hloubková jednonásobná bezbarvá penetrace podkladu v místnostech v do 3,80 m</t>
  </si>
  <si>
    <t>-4785369</t>
  </si>
  <si>
    <t>688,432</t>
  </si>
  <si>
    <t>125,25*2</t>
  </si>
  <si>
    <t>56,4</t>
  </si>
  <si>
    <t>159</t>
  </si>
  <si>
    <t>784211101</t>
  </si>
  <si>
    <t>Dvojnásobné bílé malby ze směsí za mokra výborně oděruvzdorných v místnostech v do 3,80 m</t>
  </si>
  <si>
    <t>-1209097874</t>
  </si>
  <si>
    <t>HZS</t>
  </si>
  <si>
    <t>Hodinové zúčtovací sazby</t>
  </si>
  <si>
    <t>160</t>
  </si>
  <si>
    <t>HZS1291</t>
  </si>
  <si>
    <t>Hodinová zúčtovací sazba pomocný stavební dělník</t>
  </si>
  <si>
    <t>hod</t>
  </si>
  <si>
    <t>512</t>
  </si>
  <si>
    <t>1257209035</t>
  </si>
  <si>
    <t xml:space="preserve">" vykliízení objektu </t>
  </si>
  <si>
    <t>SO02.2 - VZT</t>
  </si>
  <si>
    <t>1 - Hygienické zařízení</t>
  </si>
  <si>
    <t>D1 - Celkem zařízení - Hygienické zařízení</t>
  </si>
  <si>
    <t>2 - Kuchyňky</t>
  </si>
  <si>
    <t>Hygienické zařízení</t>
  </si>
  <si>
    <t>1. 1</t>
  </si>
  <si>
    <t>kpl</t>
  </si>
  <si>
    <t>1. 1.1</t>
  </si>
  <si>
    <t xml:space="preserve">5-stupňový transformátor pro ventilátory s napájecím napětím 230V a bez vyvedených tepelných kontaktů TK. Otáčky ventilátoru se regulují změnou výstupního napětí pomocí dvou přepínačů na přední straně transformátoru. Jeden přepínač je určený pro vysoké a </t>
  </si>
  <si>
    <t>ks</t>
  </si>
  <si>
    <t xml:space="preserve">Poznámka k položce:_x000D_
5-stupňový transformátor pro ventilátory s napájecím napětím 230V a bez vyvedených tepelných kontaktů TK. Otáčky ventilátoru se regulují změnou výstupního napětí pomocí dvou přepínačů na přední straně transformátoru. Jeden přepínač je určený pro vysoké a druhý pro nízké otáčky. Vysoké nebo nízké otáčky přepíná externí přepínač, např. prostorový termostat RT nebo časový spínač. např. REU 1,5_x000D_
</t>
  </si>
  <si>
    <t>1. 2</t>
  </si>
  <si>
    <t>Tlumič hluku buňkový, velikost 500x250/1500 mm (složený z 1 buňky s děrovaným plechem 500x250x1500mm), včetně náběhových a výběhových plechů. Parametry útlumu hluku pro buňku délky 1500mm pro střední frekvence v oktávovém pásmu 32/63/125/250/500/1000/2000</t>
  </si>
  <si>
    <t xml:space="preserve">Poznámka k položce:_x000D_
Tlumič hluku buňkový, velikost 500x250/1500 mm (složený z 1 buňky s děrovaným plechem 500x250x1500mm), včetně náběhových a výběhových plechů. Parametry útlumu hluku pro buňku délky 1500mm pro střední frekvence v oktávovém pásmu 32/63/125/250/500/1000/2000/4000/8000 Hz: 8/8/15/23/41/43/37/31/23 dB. Plášť tlumiče hluku je započten do výměry 4hranného potrubí._x000D_
</t>
  </si>
  <si>
    <t>1. 3</t>
  </si>
  <si>
    <t>Tlumič hluku buňkový, velikost 500x250/1000 mm (složený z 1 buňky s děrovaným plechem 500x250x1000mm), včetně náběhových a výběhových plechů. Parametry útlumu hluku pro buňku délky 1000mm pro střední frekvence v oktávovém pásmu 32/63/125/250/500/1000/2000</t>
  </si>
  <si>
    <t xml:space="preserve">Poznámka k položce:_x000D_
Tlumič hluku buňkový, velikost 500x250/1000 mm (složený z 1 buňky s děrovaným plechem 500x250x1000mm), včetně náběhových a výběhových plechů. Parametry útlumu hluku pro buňku délky 1000mm pro střední frekvence v oktávovém pásmu 32/63/125/250/500/1000/2000/4000/8000 Hz: 6/7/11/16/29/41/34/26/17 dB. Plášť tlumiče hluku je započten do výměry 4hranného potrubí._x000D_
</t>
  </si>
  <si>
    <t>1. 4</t>
  </si>
  <si>
    <t>Výfukový/nasávací díl na 4hranné potrubí 500x250 mm; zkosený 45°; vč. ochranného pletiva z drátků o tl. 1mm, s oky 10x10mm</t>
  </si>
  <si>
    <t>1. 5</t>
  </si>
  <si>
    <t>Uzavírací klapka těsná, vícelistá, protiběžná 500x250 mm; příprava pro ovládaní servopohonem - vč. servopohonu 230V s bezpečnostní pružinou + plastový kryt na servopohon</t>
  </si>
  <si>
    <t>1. 6</t>
  </si>
  <si>
    <t>Přívodní/odvodní stropní difuzor Ø125 mm s nastavitelnou čelní deskou, vč. montážního příslušenství</t>
  </si>
  <si>
    <t>1. 7</t>
  </si>
  <si>
    <t>Přívodní/odvodní stropní difuzor Ø80 mm s nastavitelnou čelní deskou, vč. montážního příslušenství</t>
  </si>
  <si>
    <t>1. 10</t>
  </si>
  <si>
    <t>Pružná manžeta pro napojení ventilátoru; 378x378 mm</t>
  </si>
  <si>
    <t>1. 11</t>
  </si>
  <si>
    <t>Modulární podstavná konstrukce na ploché střechy pod ventilátor a VZT potrubí (min. únosnost 300kg); složený ze 4 příčných nosníků 40x40mm; 8x kompletní stavitelná noha výška 290 – 395mm vč. plastové základny 300x300mm - 8x; vč. montážního příslušenství</t>
  </si>
  <si>
    <t>1. 12</t>
  </si>
  <si>
    <t>bm</t>
  </si>
  <si>
    <t>1. 13</t>
  </si>
  <si>
    <t>1. 14</t>
  </si>
  <si>
    <t>1. 15</t>
  </si>
  <si>
    <t xml:space="preserve">Poznámka k položce:_x000D_
Kruhové spirálně stáčené potrubí LINDAB - SAFE Ø160 mm z pozinkovaného plechu spojované systémem těsnění dvěma břity z pryže, vč. tvarovek, montážního, závěsového, spojovacího a těsnícího materiálu. Rozsah, viz. výkresová dokumentace. Kvalitativní provedení potrubí, viz. technická zpráva. _x000D_
</t>
  </si>
  <si>
    <t>1. 16</t>
  </si>
  <si>
    <t>Kruhové spirálně stáčené potrubí LINDAB - SAFE Ø125 mm z pozinkovaného plechu spojované systémem těsnění dvěma břity z pryže, vč. tvarovek, montážního, závěsového, spojovacího a těsnícího materiálu. Rozsah, viz. výkresová dokumentace. Kvalitativní provede</t>
  </si>
  <si>
    <t>1. 17</t>
  </si>
  <si>
    <t>1. 18</t>
  </si>
  <si>
    <t>Izolace tepelná z minerální vaty o tl. 4cm s AL polepem ve venkovním provedení (tj. do pozinkovaného plechu); min. 45 kg/m3; λ = 0,034 W/mK při 0°C nebo s lepšími parametry</t>
  </si>
  <si>
    <t>1. 19</t>
  </si>
  <si>
    <t>Izolace hluková z minerální vaty o tl. 6cm s AL polepem ve venkovním provedení (tj. do pozinkovaného plechu); min. 65 kg/m3; λ = 0,033 W/mK při 0°C; činitel zvukové pohltivosti/frekvence = 0,25/125Hz; 0,8/250Hz; 1/500Hz; 1/1kHz; 1/2kHz; 1/4kHz ; Třída zvu</t>
  </si>
  <si>
    <t xml:space="preserve">Poznámka k položce:_x000D_
Izolace hluková z minerální vaty o tl. 6cm s AL polepem ve venkovním provedení (tj. do pozinkovaného plechu); min. 65 kg/m3; λ = 0,033 W/mK při 0°C; činitel zvukové pohltivosti/frekvence = 0,25/125Hz; 0,8/250Hz; 1/500Hz; 1/1kHz; 1/2kHz; 1/4kHz ; Třída zvukové pohltivosti dle ČSN EN ISO 11654  - "A"_x000D_
</t>
  </si>
  <si>
    <t>D1</t>
  </si>
  <si>
    <t>Celkem zařízení - Hygienické zařízení</t>
  </si>
  <si>
    <t>Kuchyňky</t>
  </si>
  <si>
    <t>2. 1</t>
  </si>
  <si>
    <t>Diagonální ventilátor do kruhového potrubí  450 m3/h; 150 Pa; 0,05 kW; 230 V; 0,21 A</t>
  </si>
  <si>
    <t>2. 2</t>
  </si>
  <si>
    <t>Tlumič hluku do kruhového potrubí Ø160/1000</t>
  </si>
  <si>
    <t>2. 3</t>
  </si>
  <si>
    <t>Protidešťová žaluzie "VÝFUKOVÁ" v Al provedení 250x250 mm, vč. ochranného pletiva z drátků o tl. 1mm, s oky 10x10mm</t>
  </si>
  <si>
    <t>2. 4</t>
  </si>
  <si>
    <t>Těsná zpětná klapka do kruhového potrubí Ø160 mm</t>
  </si>
  <si>
    <t>2. 5</t>
  </si>
  <si>
    <t>Přívodní/odvodní stropní difuzor Ø160 mm s nastavitelnou čelní deskou, vč. montážního příslušenství</t>
  </si>
  <si>
    <t>2. 6</t>
  </si>
  <si>
    <t>Pružná manžeta pro napojení ventilátoru; Ø160 mm</t>
  </si>
  <si>
    <t>2. 7</t>
  </si>
  <si>
    <t>Ohebné hluk tlumící Al potrubí Ø160 mm; tl. Izolace 25mm; 16 kg/m3; vyztužené spirálou z ocelového drátu; tl. vnitřní vrstvy 0,074 mm</t>
  </si>
  <si>
    <t>2. 8</t>
  </si>
  <si>
    <t>2. 9</t>
  </si>
  <si>
    <t>2. 10</t>
  </si>
  <si>
    <t>2. 11</t>
  </si>
  <si>
    <t>2. 11R</t>
  </si>
  <si>
    <t>Doprava</t>
  </si>
  <si>
    <t>1826335104</t>
  </si>
  <si>
    <t>2. 11R1</t>
  </si>
  <si>
    <t>Zaregulování a předání</t>
  </si>
  <si>
    <t>-438493324</t>
  </si>
  <si>
    <t>SO02.3 - PLYNOVÁ ODBĚRNÁ ZAŘÍZENÍ</t>
  </si>
  <si>
    <t xml:space="preserve">    723 - Zdravotechnika - vnitřní plynovod</t>
  </si>
  <si>
    <t>723</t>
  </si>
  <si>
    <t>Zdravotechnika - vnitřní plynovod</t>
  </si>
  <si>
    <t>723190914</t>
  </si>
  <si>
    <t>Navaření odbočky na potrubí plynovodní DN 25</t>
  </si>
  <si>
    <t>2 "napojení na stávající potrubí</t>
  </si>
  <si>
    <t>723111202</t>
  </si>
  <si>
    <t>Potrubí ocelové závitové černé bezešvé svařované běžné DN 15</t>
  </si>
  <si>
    <t>2 "plynovod</t>
  </si>
  <si>
    <t>723111203</t>
  </si>
  <si>
    <t>Potrubí ocelové závitové černé bezešvé svařované běžné DN 20</t>
  </si>
  <si>
    <t>723111204</t>
  </si>
  <si>
    <t>Potrubí ocelové závitové černé bezešvé svařované běžné DN 25</t>
  </si>
  <si>
    <t>10 "plynovod</t>
  </si>
  <si>
    <t>723190203</t>
  </si>
  <si>
    <t>Přípojka plynovodní ocelová závitová černá bezešvá spojovaná na závit běžná DN 20</t>
  </si>
  <si>
    <t>soubor</t>
  </si>
  <si>
    <t>2 "spotřebič</t>
  </si>
  <si>
    <t>723190252</t>
  </si>
  <si>
    <t>Výpustky plynovodní vedení a upevnění DN 20</t>
  </si>
  <si>
    <t>723221302</t>
  </si>
  <si>
    <t>Ventil vzorkovací rohový G 1/2" PN 5 s vnějším závitem</t>
  </si>
  <si>
    <t>723230103</t>
  </si>
  <si>
    <t>Kulový uzávěr přímý PN 5 G 3/4" FF s protipožární armaturou a 2x vnitřním závitem</t>
  </si>
  <si>
    <t>723231162</t>
  </si>
  <si>
    <t>Kohout kulový přímý G 1/2" PN 42 do 185°C plnoprůtokový vnitřní závit těžká řada</t>
  </si>
  <si>
    <t>723231163</t>
  </si>
  <si>
    <t>Kohout kulový přímý G 3/4" PN 42 do 185°C plnoprůtokový vnitřní závit těžká řada</t>
  </si>
  <si>
    <t>783425411-R1</t>
  </si>
  <si>
    <t>Nátěry syntetické potrubí do DN 50 barva dražší lesklý povrch 1x antikorozní, 1x základní, 1x email</t>
  </si>
  <si>
    <t>10+2+2 "plynovod</t>
  </si>
  <si>
    <t>723190907</t>
  </si>
  <si>
    <t>Odvzdušnění nebo napuštění plynovodního potrubí</t>
  </si>
  <si>
    <t>720290226-R1</t>
  </si>
  <si>
    <t>Tlaková zkouška plynovodního potrubí do DN 50, včetně revize a revizní knihy</t>
  </si>
  <si>
    <t>1 "tlakové zkoušky</t>
  </si>
  <si>
    <t>998723122</t>
  </si>
  <si>
    <t>Přesun hmot tonážní pro vnitřní plynovod ruční v objektech v přes 6 do 12 m</t>
  </si>
  <si>
    <t>262144</t>
  </si>
  <si>
    <t>100 "stavební výpomoce, pomocné zednické práce, vrtání prostupů, provádění drážek, vysekání otvorů a další nespecifikované pomocné práce</t>
  </si>
  <si>
    <t>HZS2212</t>
  </si>
  <si>
    <t>Hodinová zúčtovací sazba instalatér odborný</t>
  </si>
  <si>
    <t>100 "pomocné intalatérské práce, montážní práce a další nespecifikované pomocné práce</t>
  </si>
  <si>
    <t>SO02.4 -  VYTÁPĚNÍ</t>
  </si>
  <si>
    <t xml:space="preserve">    731 - Ústřední vytápění - kotelny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</si>
  <si>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</si>
  <si>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</si>
  <si>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</si>
  <si>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731</t>
  </si>
  <si>
    <t>Ústřední vytápění - kotelny</t>
  </si>
  <si>
    <t>731200825-R1</t>
  </si>
  <si>
    <t>Demontáž kotle ocelového na plynná nebo kapalná paliva výkon přes 25 do 40 kW vč. příslušenství</t>
  </si>
  <si>
    <t>731244494-R1</t>
  </si>
  <si>
    <t>Montáž kotle ocelového závěsného na plyn kondenzačního o výkonu přes 28 do 50 kW vč. příslušenství</t>
  </si>
  <si>
    <t>731810342</t>
  </si>
  <si>
    <t>Prodloužení soustředného potrubí pro kondenzační kotel průměru 80/125 mm</t>
  </si>
  <si>
    <t>2+2</t>
  </si>
  <si>
    <t>731391811</t>
  </si>
  <si>
    <t>Vypuštění vody z kotle samospádem pl kotle do 5 m2</t>
  </si>
  <si>
    <t>731249212-R1</t>
  </si>
  <si>
    <t>Uvedení zdroje tepla do provozu</t>
  </si>
  <si>
    <t>998731312</t>
  </si>
  <si>
    <t>Přesun hmot procentní pro kotelny ruční v objektech v přes 6 do 12 m</t>
  </si>
  <si>
    <t>733</t>
  </si>
  <si>
    <t>Ústřední vytápění - rozvodné potrubí</t>
  </si>
  <si>
    <t>733191925</t>
  </si>
  <si>
    <t>Navaření odbočky na potrubí ocelové závitové DN 25</t>
  </si>
  <si>
    <t>5*2 "napojení na stávající potrubí</t>
  </si>
  <si>
    <t>733222102</t>
  </si>
  <si>
    <t>Potrubí měděné polotvrdé spojované měkkým pájením D 15x1 mm</t>
  </si>
  <si>
    <t>83+57</t>
  </si>
  <si>
    <t>733222103</t>
  </si>
  <si>
    <t>Potrubí měděné polotvrdé spojované měkkým pájením D 18x1 mm</t>
  </si>
  <si>
    <t>733222104</t>
  </si>
  <si>
    <t>Potrubí měděné polotvrdé spojované měkkým pájením D 22x1 mm</t>
  </si>
  <si>
    <t>10+7</t>
  </si>
  <si>
    <t>733223105</t>
  </si>
  <si>
    <t>Potrubí měděné tvrdé spojované měkkým pájením D 28x1,5 mm</t>
  </si>
  <si>
    <t>733223106</t>
  </si>
  <si>
    <t>Potrubí měděné tvrdé spojované měkkým pájením D 35x1,5 mm</t>
  </si>
  <si>
    <t>733224222</t>
  </si>
  <si>
    <t>Příplatek k potrubí měděnému za zhotovení přípojky z trubek měděných D 15x1</t>
  </si>
  <si>
    <t>733291101</t>
  </si>
  <si>
    <t>Zkouška těsnosti potrubí měděné do D 35x1,5</t>
  </si>
  <si>
    <t>83+57+28+10+7+13+33</t>
  </si>
  <si>
    <t>733811241</t>
  </si>
  <si>
    <t>Ochrana potrubí ústředního vytápění termoizolačními trubicemi z PE tl do 20 mm DN do 22 mm</t>
  </si>
  <si>
    <t>83+57+28</t>
  </si>
  <si>
    <t>733811252</t>
  </si>
  <si>
    <t>Ochrana potrubí ústředního vytápění termoizolačními trubicemi z PE tl do 25 mm DN do 45 mm</t>
  </si>
  <si>
    <t>10+7+13+33</t>
  </si>
  <si>
    <t>998733312</t>
  </si>
  <si>
    <t>Přesun hmot procentní pro rozvody potrubí ruční v objektech v přes 6 do 12 m</t>
  </si>
  <si>
    <t>734</t>
  </si>
  <si>
    <t>Ústřední vytápění - armatury</t>
  </si>
  <si>
    <t>734209113</t>
  </si>
  <si>
    <t>Montáž armatury závitové s dvěma závity G 1/2</t>
  </si>
  <si>
    <t>2+4</t>
  </si>
  <si>
    <t>55129244</t>
  </si>
  <si>
    <t>souprava radiátorová dvoucestná ruční otočná hlava s regulačním šroubením s rohovým připojením 1/2"x18</t>
  </si>
  <si>
    <t>734OTX03</t>
  </si>
  <si>
    <t>Svěrné šroubení 15*1 včetně rohové připojovací garnitury</t>
  </si>
  <si>
    <t>2*2</t>
  </si>
  <si>
    <t>734OTX01.1</t>
  </si>
  <si>
    <t>Nastavovací klíč pro nastavení teploty na hlavici</t>
  </si>
  <si>
    <t>734211127</t>
  </si>
  <si>
    <t>Ventil závitový odvzdušňovací G 1/2 PN 14 do 120°C automatický se zpětnou klapkou otopných těles</t>
  </si>
  <si>
    <t>734221682</t>
  </si>
  <si>
    <t>Termostatická hlavice kapalinová PN 10 do 110°C otopných těles VK</t>
  </si>
  <si>
    <t>734242414</t>
  </si>
  <si>
    <t>Ventil závitový zpětný přímý G 1 PN 16 do 110°C</t>
  </si>
  <si>
    <t>734251211</t>
  </si>
  <si>
    <t>Ventil závitový pojistný rohový G 1/2 provozní tlak od 2,5 do 6 barů</t>
  </si>
  <si>
    <t>734291123</t>
  </si>
  <si>
    <t>Kohout plnící a vypouštěcí G 1/2 PN 10 do 90°C závitový</t>
  </si>
  <si>
    <t>734291264</t>
  </si>
  <si>
    <t>Filtr závitový pro topné a chladicí systémy přímý G 1 PN 30 do 110°C s vnitřními závity</t>
  </si>
  <si>
    <t>734292774</t>
  </si>
  <si>
    <t>Kohout kulový přímý G 1 PN 42 do 185°C plnoprůtokový s koulí DADO vnitřní závit</t>
  </si>
  <si>
    <t>734411102</t>
  </si>
  <si>
    <t>Teploměr technický s pevným stonkem a jímkou zadní připojení průměr 63 mm délky 75 mm</t>
  </si>
  <si>
    <t>734411601</t>
  </si>
  <si>
    <t>Ochranná jímka se závitem do G 1</t>
  </si>
  <si>
    <t>734421101</t>
  </si>
  <si>
    <t>Tlakoměr s pevným stonkem a zpětnou klapkou tlak 0-16 bar průměr 50 mm spodní připojení</t>
  </si>
  <si>
    <t>732511304-R1</t>
  </si>
  <si>
    <t>Separátor vzduchu solárních systémů G 5/4" s izolací</t>
  </si>
  <si>
    <t>732511305-R1</t>
  </si>
  <si>
    <t>Magnetický odlučovač nečistot G 5/4" s izolací</t>
  </si>
  <si>
    <t>734424101</t>
  </si>
  <si>
    <t>Kondenzační smyčka k přivaření zahnutá PN 250 do 300°C</t>
  </si>
  <si>
    <t>998734312</t>
  </si>
  <si>
    <t>Přesun hmot procentní pro armatury ruční v objektech v přes 6 do 12 m</t>
  </si>
  <si>
    <t>735</t>
  </si>
  <si>
    <t>Ústřední vytápění - otopná tělesa</t>
  </si>
  <si>
    <t>735000912</t>
  </si>
  <si>
    <t>Vyregulování ventilu nebo kohoutu dvojregulačního s termostatickým ovládáním</t>
  </si>
  <si>
    <t>6+3+8+12+10+10</t>
  </si>
  <si>
    <t>735151821</t>
  </si>
  <si>
    <t>Demontáž otopného tělesa panelového dvouřadého dl do 1500 mm</t>
  </si>
  <si>
    <t>735159210</t>
  </si>
  <si>
    <t>Montáž otopných těles panelových dvouřadých dl do 1140 mm</t>
  </si>
  <si>
    <t>735152471</t>
  </si>
  <si>
    <t>Otopné těleso panelové VK dvoudeskové 1 přídavná přestupní plocha výška/délka 600/400 mm</t>
  </si>
  <si>
    <t>735152472-R1</t>
  </si>
  <si>
    <t>Otopné těleso panelové VK dvoudeskové 1 přídavná přestupní plocha výška/délka 700/400 mm</t>
  </si>
  <si>
    <t>735191905</t>
  </si>
  <si>
    <t>Odvzdušnění otopných těles</t>
  </si>
  <si>
    <t>735191910</t>
  </si>
  <si>
    <t>Napuštění vody do otopných těles</t>
  </si>
  <si>
    <t>49*0,6*1,4</t>
  </si>
  <si>
    <t>998735312</t>
  </si>
  <si>
    <t>Přesun hmot procentní pro otopná tělesa ruční v objektech v přes 6 do 12 m</t>
  </si>
  <si>
    <t>HZS1301</t>
  </si>
  <si>
    <t>Hodinová zúčtovací sazba zedník</t>
  </si>
  <si>
    <t>HZS2222</t>
  </si>
  <si>
    <t>Hodinová zúčtovací sazba topenář odborný</t>
  </si>
  <si>
    <t xml:space="preserve">SO02.5 - ZDRAVOTNĚ TECHNICKÉ INSTALACE </t>
  </si>
  <si>
    <t xml:space="preserve">    1 - Zemní práce</t>
  </si>
  <si>
    <t xml:space="preserve">    9 - Ostatní konstrukce a práce-bourání</t>
  </si>
  <si>
    <t xml:space="preserve">    721 - Zdravotechnika - vnitřní kanalizace</t>
  </si>
  <si>
    <t xml:space="preserve">    722 - Zdravotechnika - vnitřní vodovod</t>
  </si>
  <si>
    <t xml:space="preserve">    724 - Zdravotechnika - strojní vybavení</t>
  </si>
  <si>
    <t xml:space="preserve">    726 - Zdravotechnika - předstěnové instalace</t>
  </si>
  <si>
    <t xml:space="preserve">    727 - Zdravotechnika - požární ochrana</t>
  </si>
  <si>
    <t>Zemní práce</t>
  </si>
  <si>
    <t>132212121</t>
  </si>
  <si>
    <t>Hloubení zapažených rýh šířky do 800 mm v soudržných horninách třídy těžitelnosti I skupiny 3 ručně</t>
  </si>
  <si>
    <t>((25+55+9+14)*0,6*0,8) "svodná kanalizace</t>
  </si>
  <si>
    <t>161151103</t>
  </si>
  <si>
    <t>Svislé přemístění výkopku z horniny třídy těžitelnosti I skupiny 1 až 3 hl výkopu přes 4 do 8 m</t>
  </si>
  <si>
    <t>49,440 "hloubené vykopávky</t>
  </si>
  <si>
    <t>162751117</t>
  </si>
  <si>
    <t>Vodorovné přemístění přes 9 000 do 10000 m výkopku/sypaniny z horniny třídy těžitelnosti I skupiny 1 až 3</t>
  </si>
  <si>
    <t>6,180 "lože</t>
  </si>
  <si>
    <t>25,235 "obsypy</t>
  </si>
  <si>
    <t>0,013*(25+55+9+14) "potrubí</t>
  </si>
  <si>
    <t>171201231</t>
  </si>
  <si>
    <t>Poplatek za uložení zeminy a kamení na recyklační skládce (skládkovné) kód odpadu 17 05 04</t>
  </si>
  <si>
    <t>1,8*32,754</t>
  </si>
  <si>
    <t>174111101</t>
  </si>
  <si>
    <t>Zásyp jam, šachet rýh nebo kolem objektů sypaninou se zhutněním ručně</t>
  </si>
  <si>
    <t>-32,754 "vodorovný přesun</t>
  </si>
  <si>
    <t>175151101</t>
  </si>
  <si>
    <t>Obsypání potrubí strojně sypaninou bez prohození, uloženou do 3 m</t>
  </si>
  <si>
    <t>((25+55+9+14)*0,6*0,43)-(0,013*(25+55+9+14)) "svodná kanalizace</t>
  </si>
  <si>
    <t>58337344</t>
  </si>
  <si>
    <t>štěrkopísek frakce 0/32</t>
  </si>
  <si>
    <t>1,89*25,235</t>
  </si>
  <si>
    <t>451572111</t>
  </si>
  <si>
    <t>Lože pod potrubí otevřený výkop z kameniva drobného těženého</t>
  </si>
  <si>
    <t>((25+55+9+14)*0,6*0,1) "svodná kanalizace</t>
  </si>
  <si>
    <t>Ostatní konstrukce a práce-bourání</t>
  </si>
  <si>
    <t>113107037</t>
  </si>
  <si>
    <t>Odstranění podkladu z betonu vyztuženého sítěmi tl přes 200 do 300 mm při překopech ručně</t>
  </si>
  <si>
    <t>(25+55+9+14)*0,6 "bouraní podlahy ležatá kanalizace</t>
  </si>
  <si>
    <t>1053178781</t>
  </si>
  <si>
    <t>997221571</t>
  </si>
  <si>
    <t>Vodorovná doprava vybouraných hmot do 1 km</t>
  </si>
  <si>
    <t>997221579</t>
  </si>
  <si>
    <t>Příplatek ZKD 1 km u vodorovné dopravy vybouraných hmot</t>
  </si>
  <si>
    <t>39,091*30 'Přepočtené koeficientem množství</t>
  </si>
  <si>
    <t>997221861</t>
  </si>
  <si>
    <t>Poplatek za uložení na recyklační skládce (skládkovné) stavebního odpadu z prostého betonu pod kódem 17 01 01</t>
  </si>
  <si>
    <t>-1163908146</t>
  </si>
  <si>
    <t>721</t>
  </si>
  <si>
    <t>Zdravotechnika - vnitřní kanalizace</t>
  </si>
  <si>
    <t>721140905</t>
  </si>
  <si>
    <t>Potrubí litinové vsazení odbočky DN 100</t>
  </si>
  <si>
    <t>4 "podchyvení stávajícího potrubí</t>
  </si>
  <si>
    <t>721140915</t>
  </si>
  <si>
    <t>Potrubí litinové propojení potrubí DN 100</t>
  </si>
  <si>
    <t>721140925</t>
  </si>
  <si>
    <t>Potrubí litinové odpadní krácení trub DN 100</t>
  </si>
  <si>
    <t>721173401</t>
  </si>
  <si>
    <t>Potrubí kanalizační z PVC SN 4 svodné DN 110</t>
  </si>
  <si>
    <t>25 "svodná kanalizace</t>
  </si>
  <si>
    <t>721173402</t>
  </si>
  <si>
    <t>Potrubí kanalizační z PVC SN 4 svodné DN 125</t>
  </si>
  <si>
    <t>55 "svodná kanalizace</t>
  </si>
  <si>
    <t>721173403</t>
  </si>
  <si>
    <t>Potrubí kanalizační z PVC SN 4 svodné DN 160</t>
  </si>
  <si>
    <t>9+14 "svodná kanalizace</t>
  </si>
  <si>
    <t>721174024</t>
  </si>
  <si>
    <t>Potrubí kanalizační z PP odpadní DN 75</t>
  </si>
  <si>
    <t>31 "odpadní kanalizace</t>
  </si>
  <si>
    <t>721174025</t>
  </si>
  <si>
    <t>Potrubí kanalizační z PP odpadní DN 110</t>
  </si>
  <si>
    <t>45 "odpadní kanalizace</t>
  </si>
  <si>
    <t>721174042</t>
  </si>
  <si>
    <t>Potrubí kanalizační z PP připojovací DN 40</t>
  </si>
  <si>
    <t>9 "připojovací kanalizace</t>
  </si>
  <si>
    <t>721174043</t>
  </si>
  <si>
    <t>Potrubí kanalizační z PP připojovací DN 50</t>
  </si>
  <si>
    <t>16+21 "připojovací kanalizace</t>
  </si>
  <si>
    <t>721174044</t>
  </si>
  <si>
    <t>Potrubí kanalizační z PP připojovací DN 75</t>
  </si>
  <si>
    <t>4 "připojovací kanalizace</t>
  </si>
  <si>
    <t>721174045</t>
  </si>
  <si>
    <t>Potrubí kanalizační z PP připojovací DN 110</t>
  </si>
  <si>
    <t>16 "připojovací kanalizace</t>
  </si>
  <si>
    <t>721173736-R1</t>
  </si>
  <si>
    <t>Potrubí kanalizační z PE dešťové DN 100 svařované vč. návlekové izolace proti rosení tl. 6 mm</t>
  </si>
  <si>
    <t>54 "dešťová kanalizace</t>
  </si>
  <si>
    <t>722174004-R1</t>
  </si>
  <si>
    <t>Potrubí vodovodní plastové PPR svar polyfúze PN 16 D 32x4,4 mm - odvod kondenzátu</t>
  </si>
  <si>
    <t>70 "odvod kondenzátu</t>
  </si>
  <si>
    <t>28615602</t>
  </si>
  <si>
    <t>čistící tvarovka odpadní pro vysoké teploty HTRE DN 75</t>
  </si>
  <si>
    <t>3 "čistící tvarovka</t>
  </si>
  <si>
    <t>28615603</t>
  </si>
  <si>
    <t>čistící tvarovka odpadní pro vysoké teploty HTRE DN 110</t>
  </si>
  <si>
    <t>11 "čistící tvarovka</t>
  </si>
  <si>
    <t>721194104</t>
  </si>
  <si>
    <t>Vyvedení a upevnění odpadních výpustek DN 40</t>
  </si>
  <si>
    <t>28+2+8+1 "výpustky DN 40</t>
  </si>
  <si>
    <t>721194105</t>
  </si>
  <si>
    <t>Vyvedení a upevnění odpadních výpustek DN 50</t>
  </si>
  <si>
    <t>4+2+3+1 "výpustky DN 50</t>
  </si>
  <si>
    <t>721194109</t>
  </si>
  <si>
    <t>Vyvedení a upevnění odpadních výpustek DN 110</t>
  </si>
  <si>
    <t>9+1+3 "zařizovací předměty DN100</t>
  </si>
  <si>
    <t>721226531-R1</t>
  </si>
  <si>
    <t>Zápachová uzávěrka HL 138 plastová podomítková pro odvod kondenzátu s přídavnou mech. uzávěrkou a čistící vložkou</t>
  </si>
  <si>
    <t>28 "odvod kondenzátu</t>
  </si>
  <si>
    <t>721242300-R1</t>
  </si>
  <si>
    <t>Vtok se zápachovou uzávěrkou HL 21 s přídavným uzávěrem pro suchý stav</t>
  </si>
  <si>
    <t>2 "odvod kondenzátu</t>
  </si>
  <si>
    <t>721273153</t>
  </si>
  <si>
    <t>Hlavice ventilační polypropylen PP DN 110</t>
  </si>
  <si>
    <t>2 "odvětrání kanalizace</t>
  </si>
  <si>
    <t>721274125</t>
  </si>
  <si>
    <t>Přivzdušňovací ventil vnitřní odpadních potrubí DN 75</t>
  </si>
  <si>
    <t>3 "přivzdušňovací ventil</t>
  </si>
  <si>
    <t>721274126</t>
  </si>
  <si>
    <t>Přivzdušňovací ventil vnitřní odpadních potrubí DN 110</t>
  </si>
  <si>
    <t>12 "přivzdušňovací ventil</t>
  </si>
  <si>
    <t>721290111</t>
  </si>
  <si>
    <t>Zkouška těsnosti potrubí kanalizace vodou DN do 125</t>
  </si>
  <si>
    <t>70+9+16+4+16 "připojovací potrubí</t>
  </si>
  <si>
    <t>21+31+45 "odpadní potrubí</t>
  </si>
  <si>
    <t>54 "dešťové potrubí</t>
  </si>
  <si>
    <t>721290112</t>
  </si>
  <si>
    <t>Zkouška těsnosti potrubí kanalizace vodou DN 150/DN 200</t>
  </si>
  <si>
    <t>25+55+9+14 "svodné potrubí</t>
  </si>
  <si>
    <t>998721122</t>
  </si>
  <si>
    <t>Přesun hmot tonážní pro vnitřní kanalizaci ruční v objektech v přes 6 do 12 m</t>
  </si>
  <si>
    <t>722</t>
  </si>
  <si>
    <t>Zdravotechnika - vnitřní vodovod</t>
  </si>
  <si>
    <t>722171937</t>
  </si>
  <si>
    <t>Potrubí plastové výměna trub nebo tvarovek D přes 50 do 63 mm</t>
  </si>
  <si>
    <t>1 "napojení na přívod vody</t>
  </si>
  <si>
    <t>722130233</t>
  </si>
  <si>
    <t>Potrubí vodovodní ocelové závitové pozinkované svařované běžné DN 25</t>
  </si>
  <si>
    <t>12+10 "požární vodovod</t>
  </si>
  <si>
    <t>722130234</t>
  </si>
  <si>
    <t>Potrubí vodovodní ocelové závitové pozinkované svařované běžné DN 32</t>
  </si>
  <si>
    <t>13+12 "požární vodovod</t>
  </si>
  <si>
    <t>722175002</t>
  </si>
  <si>
    <t>Potrubí vodovodní plastové PP-RCT svar polyfúze D 20x2,8 mm</t>
  </si>
  <si>
    <t>88 "připojovací vodovod ve stěnách, předstěnách</t>
  </si>
  <si>
    <t>44+52 "páteřní vodovod pod stropem</t>
  </si>
  <si>
    <t>722175003</t>
  </si>
  <si>
    <t>Potrubí vodovodní plastové PP-RCT svar polyfúze D 25x3,5 mm</t>
  </si>
  <si>
    <t>42+58 "páteřní vodovod pod stropem</t>
  </si>
  <si>
    <t>722175004</t>
  </si>
  <si>
    <t>Potrubí vodovodní plastové PP-RCT svar polyfúze D 32x4,4 mm</t>
  </si>
  <si>
    <t>13 "páteřní vodovod potrubí pod stropem</t>
  </si>
  <si>
    <t>722175005</t>
  </si>
  <si>
    <t>Potrubí vodovodní plastové PP-RCT svar polyfúze D 40x5,5 mm</t>
  </si>
  <si>
    <t>14 "páteřní vodovod potrubí pod stropem</t>
  </si>
  <si>
    <t>13 "páteřní vodovod potrubí v podlaze</t>
  </si>
  <si>
    <t>722175007</t>
  </si>
  <si>
    <t>Potrubí vodovodní plastové PP-RCT svar polyfúze D 63x8,6 mm</t>
  </si>
  <si>
    <t>4 "páteřní vodovod potrubí v podlaze</t>
  </si>
  <si>
    <t>722181221</t>
  </si>
  <si>
    <t>Ochrana vodovodního potrubí přilepenými termoizolačními trubicemi z PE tl přes 6 do 9 mm DN do 22 mm</t>
  </si>
  <si>
    <t>88/2 "připojovací vodovod ve stěnách, předstěnách studená voda</t>
  </si>
  <si>
    <t>44 "páteřní vodovod pod stropem studená voda</t>
  </si>
  <si>
    <t>722181222</t>
  </si>
  <si>
    <t>Ochrana vodovodního potrubí přilepenými termoizolačními trubicemi z PE tl přes 6 do 9 mm DN přes 22 do 45 mm</t>
  </si>
  <si>
    <t>42+13+14 "páteřní vodovod potrubí pod stropem studená voda</t>
  </si>
  <si>
    <t>13 "páteřní vodovod potrubí v podlaze studená voda</t>
  </si>
  <si>
    <t>722181223</t>
  </si>
  <si>
    <t>Ochrana vodovodního potrubí přilepenými termoizolačními trubicemi z PE tl přes 6 do 9 mm DN přes 45 do 63 mm</t>
  </si>
  <si>
    <t>4 "páteřní vodovod potrubí v podlaze studená voda</t>
  </si>
  <si>
    <t>722181251</t>
  </si>
  <si>
    <t>Ochrana vodovodního potrubí přilepenými termoizolačními trubicemi z PE tl přes 20 do 25 mm DN do 22 mm</t>
  </si>
  <si>
    <t>52 "páteřní vodovod pod stropem teplá voda</t>
  </si>
  <si>
    <t>722181252</t>
  </si>
  <si>
    <t>Ochrana vodovodního potrubí přilepenými termoizolačními trubicemi z PE tl přes 20 do 25 mm DN přes 22 do 45 mm</t>
  </si>
  <si>
    <t>58 "páteřní vodovod pod stropem teplá voda</t>
  </si>
  <si>
    <t>722182011</t>
  </si>
  <si>
    <t>Podpůrný žlab pro potrubí D 20</t>
  </si>
  <si>
    <t>722182012</t>
  </si>
  <si>
    <t>Podpůrný žlab pro potrubí D 25</t>
  </si>
  <si>
    <t>722182013</t>
  </si>
  <si>
    <t>Podpůrný žlab pro potrubí D 32</t>
  </si>
  <si>
    <t>722182014</t>
  </si>
  <si>
    <t>Podpůrný žlab pro potrubí D 40</t>
  </si>
  <si>
    <t>722220152</t>
  </si>
  <si>
    <t>Nástěnka závitová plastová PPR PN 20 DN 20 x G 1/2"</t>
  </si>
  <si>
    <t>4+2+9+1 "nástěnky ventily</t>
  </si>
  <si>
    <t>722220161</t>
  </si>
  <si>
    <t>Nástěnný komplet plastový PPR PN 20 DN 20 x G 1/2"</t>
  </si>
  <si>
    <t>8+1+3+2+3+1 "nástěnky baterie</t>
  </si>
  <si>
    <t>722224115</t>
  </si>
  <si>
    <t>Kohout plnicí nebo vypouštěcí G 1/2" PN 10 s jedním závitem</t>
  </si>
  <si>
    <t>20 "vypouštění</t>
  </si>
  <si>
    <t>722229101</t>
  </si>
  <si>
    <t>Montáž vodovodních armatur s jedním závitem G 1/2" ostatní typ</t>
  </si>
  <si>
    <t>29+2 "vývody</t>
  </si>
  <si>
    <t>551119920</t>
  </si>
  <si>
    <t>ventil rohový kombinovaný  1/2" x 3/4" x 3/8" chrom</t>
  </si>
  <si>
    <t>2*(8+1+3+1)+3 "stojánkové baterie</t>
  </si>
  <si>
    <t>55111421</t>
  </si>
  <si>
    <t>uzávěr kulový zahradní provedení páčka niklovaná mosaz vnější závit PN 15 T 120°C 1/2"-3/4"</t>
  </si>
  <si>
    <t>2 "výtokový ventil kotel</t>
  </si>
  <si>
    <t>722231072</t>
  </si>
  <si>
    <t>Ventil zpětný mosazný G 1/2" PN 10 do 110°C se dvěma závity</t>
  </si>
  <si>
    <t>2 "ohřev teplé vody</t>
  </si>
  <si>
    <t>722231074</t>
  </si>
  <si>
    <t>Ventil zpětný mosazný G 1" PN 10 do 110°C se dvěma závity</t>
  </si>
  <si>
    <t>722231075</t>
  </si>
  <si>
    <t>Ventil zpětný mosazný G 5/4" PN 10 do 110°C se dvěma závity</t>
  </si>
  <si>
    <t>1 "požární vodovod</t>
  </si>
  <si>
    <t>722231143</t>
  </si>
  <si>
    <t>Ventil závitový pojistný rohový G 1"</t>
  </si>
  <si>
    <t>1 "ohřev teplé vody</t>
  </si>
  <si>
    <t>722232061</t>
  </si>
  <si>
    <t>Kohout kulový přímý G 1/2" PN 42 do 185°C vnitřní závit s vypouštěním</t>
  </si>
  <si>
    <t>3 "uzávěr odbočka</t>
  </si>
  <si>
    <t>722232062</t>
  </si>
  <si>
    <t>Kohout kulový přímý G 3/4" PN 42 do 185°C vnitřní závit s vypouštěním</t>
  </si>
  <si>
    <t>12 "uzávěr odbočka</t>
  </si>
  <si>
    <t>722232063</t>
  </si>
  <si>
    <t>Kohout kulový přímý G 1" PN 42 do 185°C vnitřní závit s vypouštěním</t>
  </si>
  <si>
    <t>722232064</t>
  </si>
  <si>
    <t>Kohout kulový přímý G 5/4" PN 42 do 185°C vnitřní závit s vypouštěním</t>
  </si>
  <si>
    <t>1 "uzávěr odbočka</t>
  </si>
  <si>
    <t>722232066</t>
  </si>
  <si>
    <t>Kohout kulový přímý G 2" PN 42 do 185°C vnitřní závit s vypouštěním</t>
  </si>
  <si>
    <t>1 "přívod vody</t>
  </si>
  <si>
    <t>722234263</t>
  </si>
  <si>
    <t>Filtr mosazný G 1/2" PN 20 do 80°C s 2x vnitřním závitem</t>
  </si>
  <si>
    <t>722239101</t>
  </si>
  <si>
    <t>Montáž armatur vodovodních se dvěma závity G 1/2"</t>
  </si>
  <si>
    <t>6 "vyvažovací ventil</t>
  </si>
  <si>
    <t>55128000-R1</t>
  </si>
  <si>
    <t>ventil vyvažovací stoupačkový přímý PN 20 T 100°C dvouregulační 1/2"</t>
  </si>
  <si>
    <t>722250133</t>
  </si>
  <si>
    <t>Hydrantový systém s tvarově stálou hadicí D 25 x 30 m celoplechový</t>
  </si>
  <si>
    <t>3 "požání hydrant</t>
  </si>
  <si>
    <t>722270105</t>
  </si>
  <si>
    <t>Sestava vodoměrová závitová G 2"</t>
  </si>
  <si>
    <t>1 "vodoměrná sestava</t>
  </si>
  <si>
    <t>722262301-R1</t>
  </si>
  <si>
    <t>Vodoměr závitový vícevtokový mokroběžný do 40°C G 1"x 105 mm Qn 6,3 m3/h vertikální s dálkovým odečtem</t>
  </si>
  <si>
    <t>1 "vdm sestava</t>
  </si>
  <si>
    <t>722290234</t>
  </si>
  <si>
    <t>Proplach a dezinfekce vodovodního potrubí DN do 80</t>
  </si>
  <si>
    <t>88+13+4 "potrubí ve stěnách, předstěnách, v podlaze</t>
  </si>
  <si>
    <t>44+52+42+58+13+14 "potrubí pod stropem</t>
  </si>
  <si>
    <t>12+13+10+12 "požární potrubí</t>
  </si>
  <si>
    <t>722290246</t>
  </si>
  <si>
    <t>Zkouška těsnosti vodovodního potrubí plastového DN do 40</t>
  </si>
  <si>
    <t>998722122</t>
  </si>
  <si>
    <t>Přesun hmot tonážní pro vnitřní vodovod ruční v objektech v přes 6 do 12 m</t>
  </si>
  <si>
    <t>724</t>
  </si>
  <si>
    <t>Zdravotechnika - strojní vybavení</t>
  </si>
  <si>
    <t>732421201</t>
  </si>
  <si>
    <t>Čerpadlo teplovodní mokroběžné závitové cirkulační DN 15 výtlak do 0,9 m průtok 0,35 m3/h pro TUV</t>
  </si>
  <si>
    <t>162</t>
  </si>
  <si>
    <t>734295012-R1</t>
  </si>
  <si>
    <t>Směšovací armatura závitová termostatická přímočinná trojcestná DN 25 40-70 °C</t>
  </si>
  <si>
    <t>164</t>
  </si>
  <si>
    <t>734411104</t>
  </si>
  <si>
    <t>Teploměr technický s pevným stonkem a jímkou zadní připojení průměr 63 mm délky 150 mm</t>
  </si>
  <si>
    <t>166</t>
  </si>
  <si>
    <t>168</t>
  </si>
  <si>
    <t>725530823</t>
  </si>
  <si>
    <t>Demontáž ohřívač elektrický tlakový přes 50 do 200 l</t>
  </si>
  <si>
    <t>170</t>
  </si>
  <si>
    <t>1 "ohřev TeV</t>
  </si>
  <si>
    <t>725539303</t>
  </si>
  <si>
    <t>Montáž ohřívačů zásobníkových stacionárních tlakových přes 160 do 250 l</t>
  </si>
  <si>
    <t>172</t>
  </si>
  <si>
    <t>998724122</t>
  </si>
  <si>
    <t>Přesun hmot tonážní pro strojní vybavení ruční v objektech v přes 6 do 12 m</t>
  </si>
  <si>
    <t>174</t>
  </si>
  <si>
    <t>725119123</t>
  </si>
  <si>
    <t>Montáž klozetových mís závěsných na nosné stěny</t>
  </si>
  <si>
    <t>176</t>
  </si>
  <si>
    <t>9 "klozet WC1</t>
  </si>
  <si>
    <t>1 "klozet WC1i</t>
  </si>
  <si>
    <t>64236041</t>
  </si>
  <si>
    <t>klozet keramický bílý závěsný hluboké splachování</t>
  </si>
  <si>
    <t>178</t>
  </si>
  <si>
    <t>64236051</t>
  </si>
  <si>
    <t>klozet keramický bílý závěsný hluboké splachování pro handicapované</t>
  </si>
  <si>
    <t>180</t>
  </si>
  <si>
    <t>1 "klozet WCi1</t>
  </si>
  <si>
    <t>55281800</t>
  </si>
  <si>
    <t>tlačítko pro ovládání WC zepředu dvě vody bílé 246x164mm</t>
  </si>
  <si>
    <t>182</t>
  </si>
  <si>
    <t>55281801-R1</t>
  </si>
  <si>
    <t>ovládání WC s pneumatickým ovládáním splachování, 1 množství splachování, nožní tlačítko do podlahy</t>
  </si>
  <si>
    <t>184</t>
  </si>
  <si>
    <t>55167382-R1</t>
  </si>
  <si>
    <t>sedátko klozetové duroplastové s poklopem, ocelové úchyty</t>
  </si>
  <si>
    <t>186</t>
  </si>
  <si>
    <t>55167382-R2</t>
  </si>
  <si>
    <t>sedátko klozetové duroplastové bez poklopu, ocelové úchyty</t>
  </si>
  <si>
    <t>188</t>
  </si>
  <si>
    <t>725291712-R1</t>
  </si>
  <si>
    <t>Doplňky zařízení koupelen a záchodů nerezové madlo krakorcové dl 834 mm</t>
  </si>
  <si>
    <t>190</t>
  </si>
  <si>
    <t>725291722</t>
  </si>
  <si>
    <t>Doplňky zařízení koupelen a záchodů nerezové madlo krakorcové sklopné dl 834 mm</t>
  </si>
  <si>
    <t>192</t>
  </si>
  <si>
    <t>725231203</t>
  </si>
  <si>
    <t>Bidet bez armatur výtokových keramický závěsný se zápachovou uzávěrkou</t>
  </si>
  <si>
    <t>194</t>
  </si>
  <si>
    <t>1 "bidet</t>
  </si>
  <si>
    <t>725823112</t>
  </si>
  <si>
    <t>Baterie bidetové stojánkové pákové s výpustí</t>
  </si>
  <si>
    <t>196</t>
  </si>
  <si>
    <t>725863311</t>
  </si>
  <si>
    <t>Zápachová uzávěrka pro bidety DN 40</t>
  </si>
  <si>
    <t>198</t>
  </si>
  <si>
    <t>725121529</t>
  </si>
  <si>
    <t>Pisoárový záchodek automatický s teplotním spínačem</t>
  </si>
  <si>
    <t>200</t>
  </si>
  <si>
    <t>4 "pisoár P1</t>
  </si>
  <si>
    <t>725865411</t>
  </si>
  <si>
    <t>Zápachová uzávěrka pisoárová DN 32/40</t>
  </si>
  <si>
    <t>202</t>
  </si>
  <si>
    <t>725211615</t>
  </si>
  <si>
    <t>Umyvadlo keramické bílé šířky 500 mm s krytem na sifon připevněné na stěnu šrouby</t>
  </si>
  <si>
    <t>204</t>
  </si>
  <si>
    <t>8 "umyvadlo U1</t>
  </si>
  <si>
    <t>725211681</t>
  </si>
  <si>
    <t>Umyvadlo keramické bílé zdravotní šířky 640 mm připevněné na stěnu šrouby</t>
  </si>
  <si>
    <t>206</t>
  </si>
  <si>
    <t>1 "umyvadlo Ui1</t>
  </si>
  <si>
    <t>725822612</t>
  </si>
  <si>
    <t>Baterie umyvadlová stojánková páková s výpustí</t>
  </si>
  <si>
    <t>208</t>
  </si>
  <si>
    <t>725822613-R1</t>
  </si>
  <si>
    <t>Baterie umyvadlová stojánková páková s výpustí s prodlouženou páčkou pro imobilní</t>
  </si>
  <si>
    <t>210</t>
  </si>
  <si>
    <t>725851325</t>
  </si>
  <si>
    <t>Ventil odpadní umyvadlový chrom bez přepadu G 5/4"</t>
  </si>
  <si>
    <t>212</t>
  </si>
  <si>
    <t>725861102</t>
  </si>
  <si>
    <t>Zápachová uzávěrka pro umyvadla DN 40</t>
  </si>
  <si>
    <t>214</t>
  </si>
  <si>
    <t>725861312</t>
  </si>
  <si>
    <t>Zápachová uzávěrka pro umyvadlo DN 40 podomítková</t>
  </si>
  <si>
    <t>216</t>
  </si>
  <si>
    <t>725311121</t>
  </si>
  <si>
    <t>Dřez jednoduchý nerezový se zápachovou uzávěrkou s odkapávací plochou 560x480 mm a miskou</t>
  </si>
  <si>
    <t>218</t>
  </si>
  <si>
    <t>2 "dřez D1</t>
  </si>
  <si>
    <t>725821325</t>
  </si>
  <si>
    <t>Baterie dřezová stojánková páková s otáčivým kulatým ústím a délkou ramínka 220 mm</t>
  </si>
  <si>
    <t>220</t>
  </si>
  <si>
    <t>725862103</t>
  </si>
  <si>
    <t>Zápachová uzávěrka pro dřezy DN 40/50</t>
  </si>
  <si>
    <t>222</t>
  </si>
  <si>
    <t>725851315</t>
  </si>
  <si>
    <t>Ventil odpadní dřezový s přepadem G 6/4"</t>
  </si>
  <si>
    <t>224</t>
  </si>
  <si>
    <t>725331111</t>
  </si>
  <si>
    <t>Výlevka bez výtokových armatur keramická se sklopnou plastovou mřížkou 500 mm</t>
  </si>
  <si>
    <t>226</t>
  </si>
  <si>
    <t>3 "výlevka VÝ1</t>
  </si>
  <si>
    <t>725821316</t>
  </si>
  <si>
    <t>Baterie dřezová nástěnná páková s otáčivým plochým ústím a délkou ramínka 300 mm</t>
  </si>
  <si>
    <t>228</t>
  </si>
  <si>
    <t>725111132</t>
  </si>
  <si>
    <t>Splachovač nádržkový plastový nízkopoložený nebo vysokopoložený</t>
  </si>
  <si>
    <t>230</t>
  </si>
  <si>
    <t>725980123</t>
  </si>
  <si>
    <t>Dvířka 30/30</t>
  </si>
  <si>
    <t>232</t>
  </si>
  <si>
    <t>1+2+3+11+10 "revizní dvířka</t>
  </si>
  <si>
    <t>998725122</t>
  </si>
  <si>
    <t>Přesun hmot tonážní pro zařizovací předměty ruční v objektech v přes 6 do 12 m</t>
  </si>
  <si>
    <t>234</t>
  </si>
  <si>
    <t>726</t>
  </si>
  <si>
    <t>Zdravotechnika - předstěnové instalace</t>
  </si>
  <si>
    <t>726111011</t>
  </si>
  <si>
    <t>Instalační předstěna pro bidet s nastavitelnou hl 120 až 160 mm do masivní zděné kce</t>
  </si>
  <si>
    <t>236</t>
  </si>
  <si>
    <t>1 "bidet B1</t>
  </si>
  <si>
    <t>726111031</t>
  </si>
  <si>
    <t>Instalační předstěna pro klozet s ovládáním zepředu v 1080 mm závěsný do masivní zděné kce</t>
  </si>
  <si>
    <t>238</t>
  </si>
  <si>
    <t>726111031-R1</t>
  </si>
  <si>
    <t>Instalační předstěna pro klozet s ovládáním zepředu v 1080 mm závěsný do masivní zděné kce pro tělesně postižené</t>
  </si>
  <si>
    <t>240</t>
  </si>
  <si>
    <t>726191001</t>
  </si>
  <si>
    <t>Zvukoizolační souprava pro klozet a bidet</t>
  </si>
  <si>
    <t>242</t>
  </si>
  <si>
    <t>726191002</t>
  </si>
  <si>
    <t>Souprava pro předstěnovou montáž</t>
  </si>
  <si>
    <t>244</t>
  </si>
  <si>
    <t>998726132</t>
  </si>
  <si>
    <t>Přesun hmot tonážní pro instalační prefabrikáty ruční v objektech v přes 6 do 12 m</t>
  </si>
  <si>
    <t>246</t>
  </si>
  <si>
    <t>727</t>
  </si>
  <si>
    <t>Zdravotechnika - požární ochrana</t>
  </si>
  <si>
    <t>727213224</t>
  </si>
  <si>
    <t>Trubní ucpávka plastového potrubí bez izolace D 63 mm stropem tl 150 mm požární odolnost EI 120</t>
  </si>
  <si>
    <t>248</t>
  </si>
  <si>
    <t>8 "požární ucpávky</t>
  </si>
  <si>
    <t>727223127</t>
  </si>
  <si>
    <t>Protipožární manžeta prostupu plastového potrubí bez izolace D 110 mm stropem tl 150 mm požární odolnost EI 90-120</t>
  </si>
  <si>
    <t>250</t>
  </si>
  <si>
    <t>20 "požární manžety</t>
  </si>
  <si>
    <t>998727122</t>
  </si>
  <si>
    <t>Přesun hmot tonážní pro protipožární ochranu ruční v objektech v přes 6 do 12 m</t>
  </si>
  <si>
    <t>-584730477</t>
  </si>
  <si>
    <t>252</t>
  </si>
  <si>
    <t>254</t>
  </si>
  <si>
    <t xml:space="preserve">SO02.6 - Elektroinstalace </t>
  </si>
  <si>
    <t>Úroveň 3:</t>
  </si>
  <si>
    <t>SO02.6.1 - Globální náklady stavby</t>
  </si>
  <si>
    <t xml:space="preserve">D1 - Globální náklady </t>
  </si>
  <si>
    <t xml:space="preserve">Globální náklady </t>
  </si>
  <si>
    <t>Přesun materiálu na stavbu</t>
  </si>
  <si>
    <t>km</t>
  </si>
  <si>
    <t>K.1</t>
  </si>
  <si>
    <t>Demontáž stávající instalace</t>
  </si>
  <si>
    <t>K.2</t>
  </si>
  <si>
    <t>Koordinace s investorem</t>
  </si>
  <si>
    <t>K.3</t>
  </si>
  <si>
    <t>Koordinace s distributorem elektrické energie</t>
  </si>
  <si>
    <t>K.4</t>
  </si>
  <si>
    <t>Koordinace s ostatními profesemi</t>
  </si>
  <si>
    <t>K.5</t>
  </si>
  <si>
    <t>Pomocné zednické a sádrokartonářské práce</t>
  </si>
  <si>
    <t>K.6</t>
  </si>
  <si>
    <t>Zabezpečení pracoviště</t>
  </si>
  <si>
    <t>K.7</t>
  </si>
  <si>
    <t>Nepředvídatelné práce</t>
  </si>
  <si>
    <t>K.8</t>
  </si>
  <si>
    <t>Odvoz suti na skládku auto do 5t</t>
  </si>
  <si>
    <t>K.9</t>
  </si>
  <si>
    <t>Poplatek za uskladnění stavební suti</t>
  </si>
  <si>
    <t>K.10</t>
  </si>
  <si>
    <t>Naložení elektroodpadu</t>
  </si>
  <si>
    <t>K.11</t>
  </si>
  <si>
    <t>Odvoz elektroodpadu auto do 3,5t</t>
  </si>
  <si>
    <t>K.12</t>
  </si>
  <si>
    <t>Dokumentace skutečného provedení stavby</t>
  </si>
  <si>
    <t>K.13</t>
  </si>
  <si>
    <t>Revize vč. vyhotovení protokolu</t>
  </si>
  <si>
    <t>K.14</t>
  </si>
  <si>
    <t>Konstrukční návrh hlavního rozvaděče RH</t>
  </si>
  <si>
    <t>K.15</t>
  </si>
  <si>
    <t>Kontrola stávajích kabelů pro služby v 1.NP a jejich zhodnocení</t>
  </si>
  <si>
    <t>K.16</t>
  </si>
  <si>
    <t>Kontrola protipožárních ucpávek</t>
  </si>
  <si>
    <t>SO02.6.2 - Silnoproud</t>
  </si>
  <si>
    <t>D1 - Elektromontáže</t>
  </si>
  <si>
    <t>D2 - Osvětlení</t>
  </si>
  <si>
    <t>D3 - Stavební práce</t>
  </si>
  <si>
    <t>Elektromontáže</t>
  </si>
  <si>
    <t>Hlavní rozvaděč RH, elektroměrový rozvaděč+hlavní rozvaděč objektu, s požární odolností EI30</t>
  </si>
  <si>
    <t>Montáž hlavního rozvaděče RH</t>
  </si>
  <si>
    <t>M.1</t>
  </si>
  <si>
    <t>Patrový rozvaděč RS1, s požární odolností EI30</t>
  </si>
  <si>
    <t>M.2</t>
  </si>
  <si>
    <t>Patrový rozvaděč RS2, s požární odolností EI30</t>
  </si>
  <si>
    <t>Montáž patrového rozvaděče</t>
  </si>
  <si>
    <t>M.3</t>
  </si>
  <si>
    <t>Kabel silový CYKY-J 4x70</t>
  </si>
  <si>
    <t>Montáž kabelu CYKY-J 4x70 uložený pevně</t>
  </si>
  <si>
    <t>M.4</t>
  </si>
  <si>
    <t>Kabel silový CYKY-J 5x25</t>
  </si>
  <si>
    <t>Montáž kabelu CYKY-J 5x25</t>
  </si>
  <si>
    <t>M.5</t>
  </si>
  <si>
    <t>Kabel silový 1-CYA 1x16zž</t>
  </si>
  <si>
    <t>Montáž kabelu 1-CYA 1x16zž</t>
  </si>
  <si>
    <t>M.6</t>
  </si>
  <si>
    <t>Kabel silový CXKH-V 3x1,5</t>
  </si>
  <si>
    <t>Montáž kabelu CXKH-V 3x1,5</t>
  </si>
  <si>
    <t>M.7</t>
  </si>
  <si>
    <t>Kabel silový CYKY-J 5x2,5</t>
  </si>
  <si>
    <t>Montáž kabelu CYKY-J 5x2,5</t>
  </si>
  <si>
    <t>M.8</t>
  </si>
  <si>
    <t>Kabel silový CYKY-J 5x4</t>
  </si>
  <si>
    <t>Montáž kabelu CYKY-J 5x4</t>
  </si>
  <si>
    <t>M.9</t>
  </si>
  <si>
    <t>Kabel silový CYKY-J 3x4</t>
  </si>
  <si>
    <t>Montáž kabelu CYKY-J 3x4</t>
  </si>
  <si>
    <t>M.10</t>
  </si>
  <si>
    <t>Kabel silový CYKY-J 3x2,5</t>
  </si>
  <si>
    <t>Montáž kabelu CYKY-J 3x2,5</t>
  </si>
  <si>
    <t>M.11</t>
  </si>
  <si>
    <t>Kabel silový CYKY-J 3x1,5</t>
  </si>
  <si>
    <t>Montáž kabelu CYKY-J 3x1,5</t>
  </si>
  <si>
    <t>M.12</t>
  </si>
  <si>
    <t>Kabel silový CYKY 3x1,5</t>
  </si>
  <si>
    <t>Montáž kabelu CYKY 3x1,5</t>
  </si>
  <si>
    <t>M.13</t>
  </si>
  <si>
    <t>Kabel silový 1-CY 1x6zž</t>
  </si>
  <si>
    <t>Montáž kabelu 1-CY 1x6zž</t>
  </si>
  <si>
    <t>Ukončení vodiče do 70 mm2 vč. materiálu</t>
  </si>
  <si>
    <t>Ukončení vodiče do 25 mm2</t>
  </si>
  <si>
    <t>Ukončení vodiče do 16 mm2</t>
  </si>
  <si>
    <t>Ukončení vodiče do 6 mm2 vč. materiálu</t>
  </si>
  <si>
    <t>K.17</t>
  </si>
  <si>
    <t>Ukončení vodiče do 4 mm2</t>
  </si>
  <si>
    <t>K.18</t>
  </si>
  <si>
    <t>Ukončení vodiče do 2,5 mm2</t>
  </si>
  <si>
    <t>M.14</t>
  </si>
  <si>
    <t>Plastová ohebná chránička pr. 63mm</t>
  </si>
  <si>
    <t>K.19</t>
  </si>
  <si>
    <t>Montáž ohebné chráničky pr. 63mm</t>
  </si>
  <si>
    <t>M.15</t>
  </si>
  <si>
    <t>Plechový žlab plný 50x60mm</t>
  </si>
  <si>
    <t>K.20</t>
  </si>
  <si>
    <t>Montáž plechového žlabu 50x60mm</t>
  </si>
  <si>
    <t>M.16</t>
  </si>
  <si>
    <t>Parapetní žlab 160x65mm, délka 2m</t>
  </si>
  <si>
    <t>K.21</t>
  </si>
  <si>
    <t>Montáž parapetního žlabu 160x65mm, délka 2m</t>
  </si>
  <si>
    <t>M.17</t>
  </si>
  <si>
    <t>Zásuvka jednoduchá 230V/16A</t>
  </si>
  <si>
    <t>K.22</t>
  </si>
  <si>
    <t>Montáž zásuvky jednoduché 230V/16A</t>
  </si>
  <si>
    <t>M.18</t>
  </si>
  <si>
    <t>Parapetní zásuvka jednoduchá 230V/16A</t>
  </si>
  <si>
    <t>K.23</t>
  </si>
  <si>
    <t>Montáž parapetní zásuvky jednoduché 230V/16A</t>
  </si>
  <si>
    <t>M.19</t>
  </si>
  <si>
    <t>Instalační krabice na povrch 85x85mm, IP55</t>
  </si>
  <si>
    <t>K.24</t>
  </si>
  <si>
    <t>Montáž instalační krabice 85x85mm na povrch</t>
  </si>
  <si>
    <t>M.20</t>
  </si>
  <si>
    <t>Instalační krabice KU68</t>
  </si>
  <si>
    <t>K.25</t>
  </si>
  <si>
    <t>Montáž instalační krabice KU68</t>
  </si>
  <si>
    <t>M.21</t>
  </si>
  <si>
    <t>Instalační krabice pod omítku 150x150mm</t>
  </si>
  <si>
    <t>K.26</t>
  </si>
  <si>
    <t>Montáž instalační krabice pod omítku 150x150mm</t>
  </si>
  <si>
    <t>M.22</t>
  </si>
  <si>
    <t>Příslušenství pro pospojování (svorky, měď. pásky, apod.)</t>
  </si>
  <si>
    <t>M.23</t>
  </si>
  <si>
    <t>Podružný instalační materiál</t>
  </si>
  <si>
    <t>D2</t>
  </si>
  <si>
    <t>Osvětlení</t>
  </si>
  <si>
    <t>M.24</t>
  </si>
  <si>
    <t>Typ A - 41W, 4630lm, 1440x62x90mm</t>
  </si>
  <si>
    <t>M.25</t>
  </si>
  <si>
    <t>Typ B - 18W, 2052lm, 280x280x50mm</t>
  </si>
  <si>
    <t>M.26</t>
  </si>
  <si>
    <t>Typ C1 - 20W, 3300lm, 595x595x30mm</t>
  </si>
  <si>
    <t>M.27</t>
  </si>
  <si>
    <t>Typ C2 - 24W, 3900lm, 595x595x30mm</t>
  </si>
  <si>
    <t>M.28</t>
  </si>
  <si>
    <t>Typ C3 - 28W, 4500lm, 595x595x30mm</t>
  </si>
  <si>
    <t>M.29</t>
  </si>
  <si>
    <t>Typ D1 - 20W, 1950lm, ∅225mm</t>
  </si>
  <si>
    <t>M.30</t>
  </si>
  <si>
    <t>Typ E - 46W, 6800lm, 1699x62x50mm</t>
  </si>
  <si>
    <t>M.31</t>
  </si>
  <si>
    <t>Typ N1 - 4W, 263lm, 133x133x32mm</t>
  </si>
  <si>
    <t>M.32</t>
  </si>
  <si>
    <t>Typ N2 - 4W, směr úniku</t>
  </si>
  <si>
    <t>K.27</t>
  </si>
  <si>
    <t>Montáž svítidel stropních</t>
  </si>
  <si>
    <t>K.28</t>
  </si>
  <si>
    <t>Montáž svítidel nouzových</t>
  </si>
  <si>
    <t>M.33</t>
  </si>
  <si>
    <t>Pohybové čídlo 360°</t>
  </si>
  <si>
    <t>K.29</t>
  </si>
  <si>
    <t>Montáž pohybového čidla 360°</t>
  </si>
  <si>
    <t>M.34</t>
  </si>
  <si>
    <t>Vypínač č. 1</t>
  </si>
  <si>
    <t>K.30</t>
  </si>
  <si>
    <t>Montáž vypínače č.1</t>
  </si>
  <si>
    <t>M.35</t>
  </si>
  <si>
    <t>Vypínač č. 1/0</t>
  </si>
  <si>
    <t>K.31</t>
  </si>
  <si>
    <t>Montáž vypínače č.1/0</t>
  </si>
  <si>
    <t>M.36</t>
  </si>
  <si>
    <t>Vypínač č. 5</t>
  </si>
  <si>
    <t>K.32</t>
  </si>
  <si>
    <t>Montáž vypínače č.5</t>
  </si>
  <si>
    <t>D3</t>
  </si>
  <si>
    <t>Stavební práce</t>
  </si>
  <si>
    <t>M.37</t>
  </si>
  <si>
    <t>RS 68 AISI 316 samotěsnící průchodka</t>
  </si>
  <si>
    <t>K.33</t>
  </si>
  <si>
    <t>Montáž samotěsnící průchodky RS 68</t>
  </si>
  <si>
    <t>K.34</t>
  </si>
  <si>
    <t>Vrtání otvorů do pr. 70mm, šířky do 600mm</t>
  </si>
  <si>
    <t>K.35</t>
  </si>
  <si>
    <t>Vrtání otvorů do pr. 35mm, šířky do 500mm</t>
  </si>
  <si>
    <t>K.36</t>
  </si>
  <si>
    <t>Vrtání otvorů do pr. 20mm, šířky do 500mm</t>
  </si>
  <si>
    <t>K.37</t>
  </si>
  <si>
    <t>Vysekání otvoru pro krabici 150x150x77mm</t>
  </si>
  <si>
    <t>K.38</t>
  </si>
  <si>
    <t>Vysekání otvoru pro krabici KU68</t>
  </si>
  <si>
    <t>M.38</t>
  </si>
  <si>
    <t>Protipožární tmel</t>
  </si>
  <si>
    <t>K.39</t>
  </si>
  <si>
    <t>Montáž protipožární ucpávky</t>
  </si>
  <si>
    <t>K.40</t>
  </si>
  <si>
    <t>Označení protipožární ucpávky štítkem</t>
  </si>
  <si>
    <t>K.41</t>
  </si>
  <si>
    <t>Sekání drážky do 30x30mm</t>
  </si>
  <si>
    <t>K.42</t>
  </si>
  <si>
    <t>Sekání drážky do 60x60mm</t>
  </si>
  <si>
    <t>K.43</t>
  </si>
  <si>
    <t>Sekání drážky do 100x100mm</t>
  </si>
  <si>
    <t>K.44</t>
  </si>
  <si>
    <t>Odvoz stavební suti na provizorní skládku do 50m</t>
  </si>
  <si>
    <t>K.45</t>
  </si>
  <si>
    <t>Naložení sutě na dopravní prostředek</t>
  </si>
  <si>
    <t>M.39</t>
  </si>
  <si>
    <t>Podružný materiál</t>
  </si>
  <si>
    <t>SO02.6.3 - Slaboproud</t>
  </si>
  <si>
    <t>D2 - Stavební práce</t>
  </si>
  <si>
    <t>Demontáž stávající SLP instalace</t>
  </si>
  <si>
    <t>Demontáž a opětná montáž stávajících zařízení</t>
  </si>
  <si>
    <t>Kontrola stávajících SLP rozvodů</t>
  </si>
  <si>
    <t>UTP kabel Cat6</t>
  </si>
  <si>
    <t>Montáž kabelu Cat6</t>
  </si>
  <si>
    <t>Datová zásuvka 2xRJ45</t>
  </si>
  <si>
    <t>Montáž datové zásuvky 2xRJ45</t>
  </si>
  <si>
    <t>Datová zásuvka do parapetního žlabu 2xRJ45</t>
  </si>
  <si>
    <t>Koncovka RJ45</t>
  </si>
  <si>
    <t>Montáž koncovky RJ45</t>
  </si>
  <si>
    <t>Kamera, 360°, POE</t>
  </si>
  <si>
    <t>Montáž kamery</t>
  </si>
  <si>
    <t>Záznamové zařízení vč. disku</t>
  </si>
  <si>
    <t>Montáž záznamového zařízení</t>
  </si>
  <si>
    <t>WIFI anténa</t>
  </si>
  <si>
    <t>Montáž WIFI antény</t>
  </si>
  <si>
    <t>2N dveřní interkom</t>
  </si>
  <si>
    <t>Montáž dveřního interkomu</t>
  </si>
  <si>
    <t>Elektrický zámek</t>
  </si>
  <si>
    <t>Montáž elektrického zámku</t>
  </si>
  <si>
    <t>Komunikační brána LAN/relé výstup 24VDC</t>
  </si>
  <si>
    <t>Montáž komunikační brány</t>
  </si>
  <si>
    <t>Plechový žlab plný 100x60mm</t>
  </si>
  <si>
    <t>Montáž plechového žlabu 100x60mm</t>
  </si>
  <si>
    <t>Plastová ohebná chránička pr. 50mm</t>
  </si>
  <si>
    <t>Montáž ohebné chráničky pr. 50mm</t>
  </si>
  <si>
    <t>Plastová ohebná chránička pr. 25mm</t>
  </si>
  <si>
    <t>Montáž ohebné chráničky pr. 25mm</t>
  </si>
  <si>
    <t>Vrtání otvorů do pr. 60mm, šířky do 600mm</t>
  </si>
  <si>
    <t>Sekání drážky do 40x40mm</t>
  </si>
  <si>
    <t>Sekání drážky do 100x60mm</t>
  </si>
  <si>
    <t>SO02.6.4 - EZS</t>
  </si>
  <si>
    <t>Demontáž a opětná montáž rozvaděče centralizované ochrany</t>
  </si>
  <si>
    <t>Demontáž a opětná montáž stávajících prvků EZS dle požadavků investora</t>
  </si>
  <si>
    <t>Kontrola stávajících koncových prvků EZS</t>
  </si>
  <si>
    <t>Údržba stávajících koncových prvků EZS</t>
  </si>
  <si>
    <t>Klávesnice EZS, venkovní</t>
  </si>
  <si>
    <t>Montáž venkovní klávesnice EZS</t>
  </si>
  <si>
    <t>Pohybový senzor pro EZS</t>
  </si>
  <si>
    <t>Montáž pohybové senzoru EZS</t>
  </si>
  <si>
    <t>Audio detektor tříštění skla</t>
  </si>
  <si>
    <t>Montáž audio detektoru tříštění skla</t>
  </si>
  <si>
    <t>Magnetický kontakt</t>
  </si>
  <si>
    <t>Montáž magnetického kontaktu</t>
  </si>
  <si>
    <t>Kabel LiYY 4x0,22</t>
  </si>
  <si>
    <t>Montáž kabelu LiYY 4x0,22 v chráničce</t>
  </si>
  <si>
    <t>Kabel LIYCY 4x0,5</t>
  </si>
  <si>
    <t>Montáž kabelu LIYCY 4x0,5 v chráničce</t>
  </si>
  <si>
    <t>Kabel LAPP BUS 2x2x0,8</t>
  </si>
  <si>
    <t>Montáž kabelu LAPP BUS 2x2x0,8 v chráničce</t>
  </si>
  <si>
    <t>Kabelelová spojka</t>
  </si>
  <si>
    <t>Montáž kabelové spojky</t>
  </si>
  <si>
    <t>Ukončení kabelu LiYY</t>
  </si>
  <si>
    <t>Ukončení kabelu LiYCY</t>
  </si>
  <si>
    <t>Ukončený kabelu LAPP BUS</t>
  </si>
  <si>
    <t>SO 08 - Vodovodní přípojka objektu pro č.p. 1405</t>
  </si>
  <si>
    <t xml:space="preserve">    5 - Komunikace</t>
  </si>
  <si>
    <t xml:space="preserve">    8 - Trubní vedení</t>
  </si>
  <si>
    <t xml:space="preserve">    99 - Přesun hmot</t>
  </si>
  <si>
    <t>113106121</t>
  </si>
  <si>
    <t>Rozebrání dlažeb z betonových nebo kamenných dlaždic komunikací pro pěší ručně</t>
  </si>
  <si>
    <t>12*0,8 "vodovodní přípojka</t>
  </si>
  <si>
    <t>113154513</t>
  </si>
  <si>
    <t>Frézování živičného krytu tl 50 mm pruh š do 0,5 m pl do 500 m2</t>
  </si>
  <si>
    <t>6*1,0 "vodovodní přípojka</t>
  </si>
  <si>
    <t>113107141</t>
  </si>
  <si>
    <t>Odstranění podkladu pl do 50 m2 živičných tl 50 mm</t>
  </si>
  <si>
    <t>113107122</t>
  </si>
  <si>
    <t>Odstranění podkladu pl do 50 m2 z kameniva drceného tl 200 mm</t>
  </si>
  <si>
    <t>6*1,0+12*0,8 "vodovodní přípojka</t>
  </si>
  <si>
    <t>119001421</t>
  </si>
  <si>
    <t>Dočasné zajištění kabelů a kabelových tratí ze 3 volně ložených kabelů</t>
  </si>
  <si>
    <t>(2*1,0) "práce v místě křížení sítí</t>
  </si>
  <si>
    <t>120001101</t>
  </si>
  <si>
    <t>Příplatek za ztížení vykopávky v blízkosti podzemního vedení</t>
  </si>
  <si>
    <t>(2*1,0*1,5) "práce v místě křížení sítí</t>
  </si>
  <si>
    <t>131251201</t>
  </si>
  <si>
    <t>Hloubení jam zapažených v hornině třídy těžitelnosti I skupiny 3 objem do 20 m3 strojně</t>
  </si>
  <si>
    <t>(1,5*1,5*1,8) "napojení na řad</t>
  </si>
  <si>
    <t>(1,0*1,0*1,5) "zaslepení přípojky</t>
  </si>
  <si>
    <t>132254102</t>
  </si>
  <si>
    <t>Hloubení rýh zapažených š do 800 mm v hornině třídy těžitelnosti I skupiny 3 objem do 50 m3 strojně</t>
  </si>
  <si>
    <t>(18*0,8*1,5) "vodovodní přípojka</t>
  </si>
  <si>
    <t>151101201</t>
  </si>
  <si>
    <t>Zřízení příložného pažení stěn výkopu hl do 4 m</t>
  </si>
  <si>
    <t>2*((1,5+1,5)*1,8) "napojení na řad</t>
  </si>
  <si>
    <t>2*((1,0+1,0)*1,5) "zaslepení přípojky</t>
  </si>
  <si>
    <t>2*(18*1,5) "vodovodní přípojka</t>
  </si>
  <si>
    <t>151101211</t>
  </si>
  <si>
    <t>Odstranění příložného pažení stěn hl do 4 m</t>
  </si>
  <si>
    <t>151101301</t>
  </si>
  <si>
    <t>Zřízení rozepření stěn při pažení příložném hl do 4 m</t>
  </si>
  <si>
    <t>5,550 "hloubení jam</t>
  </si>
  <si>
    <t>151101311</t>
  </si>
  <si>
    <t>Odstranění rozepření stěn při pažení příložném hl do 4 m</t>
  </si>
  <si>
    <t>5,550+21,600 "hloubené vykopávky</t>
  </si>
  <si>
    <t>1,440+0,325 "lože</t>
  </si>
  <si>
    <t>6,444 "obsypy</t>
  </si>
  <si>
    <t>1,8*8,209</t>
  </si>
  <si>
    <t>171251201</t>
  </si>
  <si>
    <t>Uložení sypaniny na skládky nebo meziskládky</t>
  </si>
  <si>
    <t>8,209 "přesun hmot</t>
  </si>
  <si>
    <t>-8,209 "vodorovný přesun</t>
  </si>
  <si>
    <t>(1,5*1,5*0,40) "napojení na řad</t>
  </si>
  <si>
    <t>(1,0*1,0*0,36) "zaslepení přípojky</t>
  </si>
  <si>
    <t>(18*0,8*0,36) "vodovodní přípojka</t>
  </si>
  <si>
    <t>1,7*6,444</t>
  </si>
  <si>
    <t>(18*0,8*0,1) "vodovodní přípojka</t>
  </si>
  <si>
    <t>(1,5*1,5*0,1) "napojení na řad</t>
  </si>
  <si>
    <t>(1,0*1,0*0,1) "zaslepení přípojky</t>
  </si>
  <si>
    <t>Komunikace</t>
  </si>
  <si>
    <t>596211220</t>
  </si>
  <si>
    <t>Kladení zámkové dlažby komunikací pro pěší ručně tl 80 mm skupiny B pl do 50 m2</t>
  </si>
  <si>
    <t>565165111</t>
  </si>
  <si>
    <t>Asfaltový beton vrstva podkladní ACP 16 (obalované kamenivo OKS) tl 80 mm š do 3 m</t>
  </si>
  <si>
    <t>573211111</t>
  </si>
  <si>
    <t>Postřik živičný spojovací z asfaltu v množství do 0,70 kg/m2</t>
  </si>
  <si>
    <t>577144131</t>
  </si>
  <si>
    <t>Asfaltový beton vrstva obrusná ACO 11 (ABS) tř. I tl 50 mm š do 3 m z modifikovaného asfaltu</t>
  </si>
  <si>
    <t>6*1,0 "kanalizace přípojka</t>
  </si>
  <si>
    <t>577166111</t>
  </si>
  <si>
    <t>Asfaltový beton vrstva ložní ACL 22 (ABVH) tl 70 mm š do 3 m z nemodifikovaného asfaltu</t>
  </si>
  <si>
    <t>567122114</t>
  </si>
  <si>
    <t>Podklad z kameniva zpevněného cementem KSC I tl 150 mm</t>
  </si>
  <si>
    <t>Trubní vedení</t>
  </si>
  <si>
    <t>871211141</t>
  </si>
  <si>
    <t>Montáž potrubí z PE100 RC SDR 11 otevřený výkop svařovaných na tupo d 63 x 5,8 mm</t>
  </si>
  <si>
    <t>18 "vodovodní přípojka</t>
  </si>
  <si>
    <t>28613503</t>
  </si>
  <si>
    <t>potrubí vodovodní dvouvrstvé PE100 RC SDR11 63x5,8mm</t>
  </si>
  <si>
    <t>18 "vodovod</t>
  </si>
  <si>
    <t>18*1,015 "Přepočtené koeficientem množství</t>
  </si>
  <si>
    <t>879211111</t>
  </si>
  <si>
    <t>Montáž vodovodní přípojky na potrubí DN 50</t>
  </si>
  <si>
    <t>1 "napojení na řad</t>
  </si>
  <si>
    <t>891261111</t>
  </si>
  <si>
    <t>Montáž vodovodních šoupátek otevřený výkop DN 100</t>
  </si>
  <si>
    <t>42221423</t>
  </si>
  <si>
    <t>šoupátko přípojkové přímé DN 40 ISO/vnější závit PN16, 50x2"</t>
  </si>
  <si>
    <t>42273493</t>
  </si>
  <si>
    <t>pás navrtávací uzávěrový z tvárné litiny DN 200, pro litinové a ocelové potrubí, se závitovým výstupem 2"</t>
  </si>
  <si>
    <t>56230636</t>
  </si>
  <si>
    <t>deska podkladová uličního poklopu plastového ventilkového a šoupatového</t>
  </si>
  <si>
    <t>56230633</t>
  </si>
  <si>
    <t>poklop uliční šoupátkový kulatý plastový PA s litinovým víkem</t>
  </si>
  <si>
    <t>42291072</t>
  </si>
  <si>
    <t>souprava zemní pro šoupátka DN 40-50mm Rd 1,5m</t>
  </si>
  <si>
    <t>733191918</t>
  </si>
  <si>
    <t>Zaslepení potrubí ocelového závitového zavařením a skováním DN 50</t>
  </si>
  <si>
    <t>1 "zaslepení stávající přípojky</t>
  </si>
  <si>
    <t>892000012-R</t>
  </si>
  <si>
    <t>Zaměření trasy potrubí</t>
  </si>
  <si>
    <t>892233122</t>
  </si>
  <si>
    <t>Proplach a dezinfekce vodovodního potrubí DN od 40 do 70</t>
  </si>
  <si>
    <t>892241111</t>
  </si>
  <si>
    <t>Tlakové zkoušky vodou na potrubí DN do 80</t>
  </si>
  <si>
    <t>899721111</t>
  </si>
  <si>
    <t>Signalizační vodič DN do 150 mm na potrubí</t>
  </si>
  <si>
    <t>1,25*(18) "přiložen k potrubí vodovodu</t>
  </si>
  <si>
    <t>899722114</t>
  </si>
  <si>
    <t>Krytí potrubí z plastů výstražnou fólií z PVC přes 34 do 40 cm</t>
  </si>
  <si>
    <t>10*7,823</t>
  </si>
  <si>
    <t>997221875</t>
  </si>
  <si>
    <t>Poplatek za uložení na recyklační skládce (skládkovné) stavebního odpadu asfaltového bez obsahu dehtu zatříděného do Katalogu odpadů pod kódem 17 03 02</t>
  </si>
  <si>
    <t>998276101</t>
  </si>
  <si>
    <t>Přesun hmot pro trubní vedení z trub z plastických hmot otevřený výkop</t>
  </si>
  <si>
    <t>SO 09 - Kanalizační přípojka objektu č.p. 1405</t>
  </si>
  <si>
    <t>(2*1,0) "kanalizační přípojka</t>
  </si>
  <si>
    <t>(1,5*1,5) "zaslepení přípojky</t>
  </si>
  <si>
    <t>2*1,0 "kanalizační přípojka</t>
  </si>
  <si>
    <t>1,5*1,5 "zaslepení přípojky</t>
  </si>
  <si>
    <t>(1,5*1,5*2,0) "zaslepení přípojky</t>
  </si>
  <si>
    <t>132254101</t>
  </si>
  <si>
    <t>Hloubení rýh zapažených š do 800 mm v hornině třídy těžitelnosti I skupiny 3 objem do 20 m3 strojně</t>
  </si>
  <si>
    <t>(2*1,0*1,3) "kanalizační přípojka</t>
  </si>
  <si>
    <t>2*((1,5+1,5)*2,0) "zaslepení přípojky</t>
  </si>
  <si>
    <t>2*(2*1,3) "kanalizační přípojka</t>
  </si>
  <si>
    <t>4,500+2,600 "hloubené vykopávky</t>
  </si>
  <si>
    <t>0,200+0,225 "lože</t>
  </si>
  <si>
    <t>2,005 "obsypy</t>
  </si>
  <si>
    <t>1,8*2,430</t>
  </si>
  <si>
    <t>2,430 "přesun hmot</t>
  </si>
  <si>
    <t>-2,430 "vodorovný přesun</t>
  </si>
  <si>
    <t>(1,5*1,5*0,50) "zaslepení přípojky</t>
  </si>
  <si>
    <t>(2*1,0*0,46)-(2*0,020) "kanalizační přípojka</t>
  </si>
  <si>
    <t>1,7*2,005</t>
  </si>
  <si>
    <t>(2*1,0*0,1) "kanalizační přípojka</t>
  </si>
  <si>
    <t>(1,5*1,5*0,1) "zaslepení přípojky</t>
  </si>
  <si>
    <t>2*1,0 "vodovodní přípojka</t>
  </si>
  <si>
    <t>871313122</t>
  </si>
  <si>
    <t>Montáž kanalizačního potrubí hladkého plnostěnného SN 10 z PVC-U DN 160</t>
  </si>
  <si>
    <t>2 "kanalizační přípojka</t>
  </si>
  <si>
    <t>28611174</t>
  </si>
  <si>
    <t>trubka kanalizační PVC-U plnostěnná jednovrstvá DN 160x3000mm SN10</t>
  </si>
  <si>
    <t>1,015*2</t>
  </si>
  <si>
    <t>899910201</t>
  </si>
  <si>
    <t>Výplň potrubí spádem cementopopílkovou suspenzí délky potrubí do 50 m</t>
  </si>
  <si>
    <t>(7+3)*0,030 "zrušení přípojky</t>
  </si>
  <si>
    <t>ELM.EPZAS200PP</t>
  </si>
  <si>
    <t>Záslepka hrdlová kanalizační ULTRA SOLID PP DN/OD 200 mm</t>
  </si>
  <si>
    <t>1+1+1 "zaslepení potrubí</t>
  </si>
  <si>
    <t>892001500-R1</t>
  </si>
  <si>
    <t>Napojení na stávající kanalizaci do šachty, úprava dna šachty, zkrácení, propojení, úprava v místě napojení</t>
  </si>
  <si>
    <t>4 "napojení na stávající kanalizaci</t>
  </si>
  <si>
    <t>892351111</t>
  </si>
  <si>
    <t>Tlaková zkouška vodou potrubí DN 150 nebo 200</t>
  </si>
  <si>
    <t>10*2,017</t>
  </si>
  <si>
    <t>721262203</t>
  </si>
  <si>
    <t>Klapka koncová polypropylen PP DN 160</t>
  </si>
  <si>
    <t>1 "zpětná klapka</t>
  </si>
  <si>
    <t>998721101</t>
  </si>
  <si>
    <t>Přesun hmot tonážní pro vnitřní kanalizaci v objektech v do 6 m</t>
  </si>
  <si>
    <t>SO 10 - Přemístění rozvodné instalační skříně objektu č.p. 1405</t>
  </si>
  <si>
    <t>D3 - Výkopové práce</t>
  </si>
  <si>
    <t>D4 - Ostatní</t>
  </si>
  <si>
    <t>Pojistková skříň vč. pilíře, do venkovního prostředí</t>
  </si>
  <si>
    <t>Montáž pojistkové skříně</t>
  </si>
  <si>
    <t>Demontáž stávající pojistkové skříně</t>
  </si>
  <si>
    <t>Kabel silový NAYY-J 4x240</t>
  </si>
  <si>
    <t>Montáž kabelu NAYY-J 4x240 uložený do výkopu</t>
  </si>
  <si>
    <t>Demontáž stávajících kabelů NN</t>
  </si>
  <si>
    <t>Kabelová spojka pro NAYY 4x240</t>
  </si>
  <si>
    <t>Kabelová koncovka, oko do 240mm2</t>
  </si>
  <si>
    <t>Ukončení kabelu do 240mm2, včetně nalisování oka</t>
  </si>
  <si>
    <t>Pojistka 315A</t>
  </si>
  <si>
    <t>Montáž pojistek 315A</t>
  </si>
  <si>
    <t>Vysekání stávající pojistkové skříně v objektu</t>
  </si>
  <si>
    <t>Vysekání stávajících kabelů NN (100x100mm)</t>
  </si>
  <si>
    <t>Výkopové práce</t>
  </si>
  <si>
    <t>Výkop jámy pro spojku, ručně</t>
  </si>
  <si>
    <t>Zához jámy pro spojku včetně hutnění</t>
  </si>
  <si>
    <t>Výkop kabelové rýhy 100x100cm, ručně</t>
  </si>
  <si>
    <t>Zához kabelové rýhy 80x100cm včetně hutnění</t>
  </si>
  <si>
    <t>Odstranění stávajích povrchů</t>
  </si>
  <si>
    <t>Kabelové lože pískové š. 100cm, včetně materiálu</t>
  </si>
  <si>
    <t>Výstražná fólie červená, šířky 32cm, vč. materiálu</t>
  </si>
  <si>
    <t>Provizorní úprava terénu</t>
  </si>
  <si>
    <t>Def. úprava terénu - betonová komunikace vč. podkladních vrstev a hutnění</t>
  </si>
  <si>
    <t>Odvoz zeminy a stavební suti na provizorní skládku do 50m</t>
  </si>
  <si>
    <t>D4</t>
  </si>
  <si>
    <t>Ostatní</t>
  </si>
  <si>
    <t>K001</t>
  </si>
  <si>
    <t>-1463076453</t>
  </si>
  <si>
    <t>K002</t>
  </si>
  <si>
    <t xml:space="preserve">hod </t>
  </si>
  <si>
    <t>-1944217726</t>
  </si>
  <si>
    <t>K003</t>
  </si>
  <si>
    <t>-1460361012</t>
  </si>
  <si>
    <t>K004</t>
  </si>
  <si>
    <t>672919416</t>
  </si>
  <si>
    <t>K005</t>
  </si>
  <si>
    <t>-547170974</t>
  </si>
  <si>
    <t>K006</t>
  </si>
  <si>
    <t>575418682</t>
  </si>
  <si>
    <t>K007</t>
  </si>
  <si>
    <t>1950939463</t>
  </si>
  <si>
    <t>K008</t>
  </si>
  <si>
    <t>Ekologická likvidace odpadů vč. dopravy</t>
  </si>
  <si>
    <t>-827536153</t>
  </si>
  <si>
    <t>K009</t>
  </si>
  <si>
    <t>-758295650</t>
  </si>
  <si>
    <t>K010</t>
  </si>
  <si>
    <t>1495741878</t>
  </si>
  <si>
    <t>K011</t>
  </si>
  <si>
    <t>Geodetické práce zhotovitele stavby</t>
  </si>
  <si>
    <t>-2039116547</t>
  </si>
  <si>
    <t>K012</t>
  </si>
  <si>
    <t>Manipulace vedení</t>
  </si>
  <si>
    <t>1269620845</t>
  </si>
  <si>
    <t>K013</t>
  </si>
  <si>
    <t>Vytyčení stávajících podzemních sítí</t>
  </si>
  <si>
    <t>1583209893</t>
  </si>
  <si>
    <t xml:space="preserve">VRN - Vedlejší rozpočtové náklady </t>
  </si>
  <si>
    <t>NEDÍLNOU SOUČÁSTÍ ROZPOČTU JE PROJEKTOVÁ DOKUMENTACE! Soupis prací je sestaven s využitím položek Cenové soustavy ÚRS. Cenové a technické podmínky soustavy ÚRS, které nejsou součástí soupisu prací, jsou neomezeně dálkově k dispozici na www.cs-urs.cz. Položky soupisu prací, které nemají ve sloupci "Cenová soustava" uveden žádný údaj, nepochází s Cenové soustavy ÚRS.  Dodávka akce se předpokládá včetně kompletní montáže, dopravy, vnitrostaveništní manipulace, veškerého souvisejícího doplňkového, podružného a montážního materiálu tak, aby celé zařízení bylo funkční a splňovalo všechny předpisy, které se na ně vztahují. Při zpracování nabídky je nutné vycházet ze všech částí dokumentace (textové i grafické části, všech schémat a specifikace materiálu). Součástí ceny musí být veškeré náklady, aby cena byla konečná a zahrnovala celou dodávku a montáž akce. Všechny použité výrobky musí mít osvědčení o schválení k provozu v České republice. V průběhu provádění prací budou respektovány všechny příslušné platné předpisy a požadavky BOZP. Náklady vyplývající z jejich dodržení jsou součástí jednotkové ceny a nebudou zvlášť hrazeny. Veškeré práce budou provedeny úhledně, řádně a kvalitně řemeslným způsobem. Zařízení bude uvedeno do provozu až po provedení všech výchozích zkouškách (revizích) el. instalace a pod. O provedených zkouškách budou vystaveny protokoly. POVINNOSTÍ DODAVATELE JE PŘEKONTROLOVAT SPECIFIKACI MATERIÁLŮ A CHYBĚJÍCÍ MATERIÁL NEBO VÝKON DOPLNIT A OCENIT! Všechny R položky není li uvedeno jinak se počítají jako kompletní provedení vč. přesunu hmot a stavebních přípomocí. Rozpočet je zpracován dle projektové dokumentace a dle jejího předpokladu, v případě že se bude lišit skutečnost od PD bude účtováno dle zjišťovacích protokolů a skutečnosti na stavbě</t>
  </si>
  <si>
    <t>VRN - Vedlejší rozpočtové náklady</t>
  </si>
  <si>
    <t>Vedlejší rozpočtové náklady</t>
  </si>
  <si>
    <t>010001000</t>
  </si>
  <si>
    <t>Průzkumné, geodetické a projektové práce</t>
  </si>
  <si>
    <t>Kč</t>
  </si>
  <si>
    <t>1024</t>
  </si>
  <si>
    <t>-1812649997</t>
  </si>
  <si>
    <t>Poznámka k položce:_x000D_
Zaměření a vytýčení stávajících inženýrských sítí v místě stavby z hlediska jejich ochrany při provádění stavby a ochrana stávajících vedení a zařízení před poškozením</t>
  </si>
  <si>
    <t>013254000</t>
  </si>
  <si>
    <t>1097142975</t>
  </si>
  <si>
    <t>013294000R</t>
  </si>
  <si>
    <t>Dílenské dokumentace</t>
  </si>
  <si>
    <t>-1510039693</t>
  </si>
  <si>
    <t>1 "všechny jednotlivé dílenské dokumentace dle PD a potřebné pro realizaci díla - např- zábradlí apod</t>
  </si>
  <si>
    <t>030001000</t>
  </si>
  <si>
    <t>Zařízení staveniště</t>
  </si>
  <si>
    <t>592807381</t>
  </si>
  <si>
    <t xml:space="preserve">Poznámka k položce:_x000D_
Součástí předmětu plnění je mj.  další práce, služby, dodávky a režijní náklady dle zadávací dokumentace._x000D_
_x000D_
Náklady spojené s vybudováním, provozem zařízení staveniště_x000D_
</t>
  </si>
  <si>
    <t>032002000</t>
  </si>
  <si>
    <t>Vybavení staveniště</t>
  </si>
  <si>
    <t>356509626</t>
  </si>
  <si>
    <t xml:space="preserve">Poznámka k položce:_x000D_
zdvihací a manipulační technika dle zvyklostí zhotovitele_x000D_
mimostaveništní doprava strojů apod souvisejících s výstavbou </t>
  </si>
  <si>
    <t>032103000</t>
  </si>
  <si>
    <t>Náklady na stavební buňky</t>
  </si>
  <si>
    <t>-1289340019</t>
  </si>
  <si>
    <t>033002000</t>
  </si>
  <si>
    <t>Připojení staveniště na inženýrské sítě</t>
  </si>
  <si>
    <t>1151272915</t>
  </si>
  <si>
    <t>034002000</t>
  </si>
  <si>
    <t>Zabezpečení staveniště</t>
  </si>
  <si>
    <t>100489786</t>
  </si>
  <si>
    <t>034103000</t>
  </si>
  <si>
    <t>Oplocení staveniště</t>
  </si>
  <si>
    <t>47133070</t>
  </si>
  <si>
    <t>034203000</t>
  </si>
  <si>
    <t>Opatření na ochranu pozemků sousedních se staveništěm</t>
  </si>
  <si>
    <t>-315021551</t>
  </si>
  <si>
    <t>034303000</t>
  </si>
  <si>
    <t>Dopravní řešení</t>
  </si>
  <si>
    <t>1682897062</t>
  </si>
  <si>
    <t>034503000</t>
  </si>
  <si>
    <t>Informační tabule na staveništi</t>
  </si>
  <si>
    <t>900688662</t>
  </si>
  <si>
    <t>039002000</t>
  </si>
  <si>
    <t>Zrušení zařízení staveniště</t>
  </si>
  <si>
    <t>261746429</t>
  </si>
  <si>
    <t>039203000</t>
  </si>
  <si>
    <t>Úprava terénu a ploch po zrušení zařízení staveniště</t>
  </si>
  <si>
    <t>186385657</t>
  </si>
  <si>
    <t>044002000</t>
  </si>
  <si>
    <t>Revize</t>
  </si>
  <si>
    <t>143994734</t>
  </si>
  <si>
    <t>045002000</t>
  </si>
  <si>
    <t>Kompletační a koordinační činnost</t>
  </si>
  <si>
    <t>313037878</t>
  </si>
  <si>
    <t>049002000</t>
  </si>
  <si>
    <t>Ostatní inženýrská činnost</t>
  </si>
  <si>
    <t>480253040</t>
  </si>
  <si>
    <t>072002000R</t>
  </si>
  <si>
    <t xml:space="preserve">Zábor veřejného prostranství </t>
  </si>
  <si>
    <t>1156054843</t>
  </si>
  <si>
    <t>Radiální hlukově izolovaný ventilátor do čtyřhranného potrubí; n1190 m3/h; 270 Pa; 0,267 kW; 230 V; 1,18 A; Lw = 42 dBA spotřeba v pracovním bodě na 3° otáček: 560m3/h, 70Pa; 120W; Lw = 28 dBA vč. protidešťové stříšky a 4 silentbl</t>
  </si>
  <si>
    <t xml:space="preserve">Poznámka k položce:_x000D_
"Radiální hlukově izolovaný ventilátor do čtyřhranného potrubí; n
1190 m3/h; 270 Pa; 0,267 kW; 230 V; 1,18 A; Lw = 42 dBA
spotřeba v pracovním bodě na 3° otáček: 560m3/h, 70Pa; 120W; Lw = 28 dBA
vč. protidešťové stříšky a 4 silentbloků"_x000D_
</t>
  </si>
  <si>
    <t>Ohebné polotuhé Al potrubí Ø125 mm</t>
  </si>
  <si>
    <t>Ohebné polotuhé Al potrubí  Ø80 mm</t>
  </si>
  <si>
    <t>Kruhové spirálně stáčené potrubí Ø250 mm z pozinkovaného plechu spojované systémem těsnění dvěma břity z pryže, vč. tvarovek, montážního, závěsového, spojovacího a těsnícího materiálu. Rozsah, viz. výkresová dokumentace. Kvalitativní provede</t>
  </si>
  <si>
    <t xml:space="preserve">Poznámka k položce:_x000D_
Kruhové spirálně stáčené potrubí  Ø250 mm z pozinkovaného plechu spojované systémem těsnění dvěma břity z pryže, vč. tvarovek, montážního, závěsového, spojovacího a těsnícího materiálu. Rozsah, viz. výkresová dokumentace. Kvalitativní provedení potrubí, viz. technická zpráva. _x000D_
</t>
  </si>
  <si>
    <t xml:space="preserve">Poznámka k položce:_x000D_
Kruhové spirálně stáčené potrubí Ø125 mm z pozinkovaného plechu spojované systémem těsnění dvěma břity z pryže, vč. tvarovek, montážního, závěsového, spojovacího a těsnícího materiálu. Rozsah, viz. výkresová dokumentace. Kvalitativní provedení potrubí, viz. technická zpráva. _x000D_
_x000D_
</t>
  </si>
  <si>
    <t>Kruhové spirálně stáčené potrubí  Ø160 mm z pozinkovaného plechu spojované systémem těsnění dvěma břity z pryže, vč. tvarovek, montážního, závěsového, spojovacího a těsnícího materiálu. Rozsah, viz. výkresová dokumentace. Kvalitativní provede</t>
  </si>
  <si>
    <t>Hranaté potrubí z pozinkovaného plechu, vč. montážního, závěsového, spojovacího a těsnícího materiálu. Rozsah, viz. výkresová dokumentace. Kvalitativní provedení potrubí, viz. technická zpráva.</t>
  </si>
  <si>
    <t xml:space="preserve">Poznámka k položce:_x000D_
Kruhové spirálně stáčené potrubí Ø160 mm z pozinkovaného plechu spojované systémem těsnění dvěma břity z pryže, vč. tvarovek, montážního, závěsového, spojovacího a těsnícího materiálu. Rozsah, viz. výkresová dokumentace. Kvalitativní provedení potrubí, viz. technická zpráva. _x000D_
</t>
  </si>
  <si>
    <t>Kruhové spirálně stáčené potrubí  Ø125 mm z pozinkovaného plechu spojované systémem těsnění dvěma břity z pryže, vč. tvarovek, montážního, závěsového, spojovacího a těsnícího materiálu. Rozsah, viz. výkresová dokumentace. Kvalitativní provede</t>
  </si>
  <si>
    <t>Hranaté potrubí  z pozinkovaného plechu, vč. montážního, závěsového, spojovacího a těsnícího materiálu. Rozsah, viz. výkresová dokumentace. Kvalitativní provedení potrubí, viz. technická zpráva.</t>
  </si>
  <si>
    <t xml:space="preserve">Poznámka k položce:_x000D_
Kruhové spirálně stáčené potrubí Ø125 mm z pozinkovaného plechu spojované systémem těsnění dvěma břity z pryže, vč. tvarovek, montážního, závěsového, spojovacího a těsnícího materiálu. Rozsah, viz. výkresová dokumentace. Kvalitativní provedení potrubí, viz. technická zpráva. _x000D_
</t>
  </si>
  <si>
    <t xml:space="preserve">Poznámka k položce:_x000D_
Hranaté potrubí  z pozinkovaného plechu, vč. montážního, závěsového, spojovacího a těsnícího materiálu. Rozsah, viz. výkresová dokumentace. Kvalitativní provedení potrubí, viz. technická zpráva. _x000D_
</t>
  </si>
  <si>
    <t>Izolace tepelná, ze syntetického kaučuku, parotěsná, samolepící, pás o tl. 15 mm s povrchovou úpravou "tenká ocelová fólie, stříbrná"; λ = 0,036 W/mK při 0°C nebo s lepšími parametry; (vč. izolování přírub)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</si>
</sst>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5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Alignment="1">
      <alignment vertical="center"/>
    </xf>
    <xf numFmtId="166" fontId="21" fillId="0" borderId="0" xfId="0" applyNumberFormat="1" applyFont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166" fontId="29" fillId="0" borderId="0" xfId="0" applyNumberFormat="1" applyFont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3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4" fontId="25" fillId="0" borderId="0" xfId="0" applyNumberFormat="1" applyFont="1"/>
    <xf numFmtId="166" fontId="34" fillId="0" borderId="12" xfId="0" applyNumberFormat="1" applyFont="1" applyBorder="1"/>
    <xf numFmtId="166" fontId="34" fillId="0" borderId="13" xfId="0" applyNumberFormat="1" applyFont="1" applyBorder="1"/>
    <xf numFmtId="4" fontId="35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center" vertical="center"/>
    </xf>
    <xf numFmtId="166" fontId="24" fillId="0" borderId="0" xfId="0" applyNumberFormat="1" applyFont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7" fillId="0" borderId="22" xfId="0" applyFont="1" applyBorder="1" applyAlignment="1" applyProtection="1">
      <alignment horizontal="center" vertical="center"/>
      <protection locked="0"/>
    </xf>
    <xf numFmtId="49" fontId="37" fillId="0" borderId="22" xfId="0" applyNumberFormat="1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center" vertical="center" wrapText="1"/>
      <protection locked="0"/>
    </xf>
    <xf numFmtId="167" fontId="37" fillId="0" borderId="22" xfId="0" applyNumberFormat="1" applyFont="1" applyBorder="1" applyAlignment="1" applyProtection="1">
      <alignment vertical="center"/>
      <protection locked="0"/>
    </xf>
    <xf numFmtId="4" fontId="37" fillId="3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  <protection locked="0"/>
    </xf>
    <xf numFmtId="0" fontId="38" fillId="0" borderId="3" xfId="0" applyFont="1" applyBorder="1" applyAlignment="1">
      <alignment vertical="center"/>
    </xf>
    <xf numFmtId="0" fontId="37" fillId="3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Alignment="1">
      <alignment horizontal="center"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9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167" fontId="23" fillId="3" borderId="22" xfId="0" applyNumberFormat="1" applyFont="1" applyFill="1" applyBorder="1" applyAlignment="1" applyProtection="1">
      <alignment vertical="center"/>
      <protection locked="0"/>
    </xf>
    <xf numFmtId="0" fontId="11" fillId="0" borderId="19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24" fillId="3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0" fontId="37" fillId="3" borderId="19" xfId="0" applyFont="1" applyFill="1" applyBorder="1" applyAlignment="1" applyProtection="1">
      <alignment horizontal="left" vertical="center"/>
      <protection locked="0"/>
    </xf>
    <xf numFmtId="0" fontId="37" fillId="0" borderId="20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 wrapText="1"/>
    </xf>
    <xf numFmtId="0" fontId="31" fillId="0" borderId="0" xfId="0" applyFont="1" applyAlignment="1">
      <alignment horizontal="left" vertical="center" wrapText="1"/>
    </xf>
    <xf numFmtId="0" fontId="23" fillId="5" borderId="7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23" fillId="5" borderId="6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3" fillId="5" borderId="8" xfId="0" applyFont="1" applyFill="1" applyBorder="1" applyAlignment="1">
      <alignment horizontal="lef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23" fillId="5" borderId="7" xfId="0" applyFont="1" applyFill="1" applyBorder="1" applyAlignment="1">
      <alignment horizontal="right" vertical="center"/>
    </xf>
    <xf numFmtId="4" fontId="7" fillId="0" borderId="0" xfId="0" applyNumberFormat="1" applyFont="1" applyAlignment="1">
      <alignment horizontal="right" vertical="center"/>
    </xf>
    <xf numFmtId="4" fontId="28" fillId="0" borderId="0" xfId="0" applyNumberFormat="1" applyFont="1" applyAlignment="1">
      <alignment horizontal="right"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11"/>
  <sheetViews>
    <sheetView showGridLines="0" workbookViewId="0"/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hidden="1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ht="36.9" customHeight="1">
      <c r="AR2" s="234" t="s">
        <v>5</v>
      </c>
      <c r="AS2" s="219"/>
      <c r="AT2" s="219"/>
      <c r="AU2" s="219"/>
      <c r="AV2" s="219"/>
      <c r="AW2" s="219"/>
      <c r="AX2" s="219"/>
      <c r="AY2" s="219"/>
      <c r="AZ2" s="219"/>
      <c r="BA2" s="219"/>
      <c r="BB2" s="219"/>
      <c r="BC2" s="219"/>
      <c r="BD2" s="219"/>
      <c r="BE2" s="219"/>
      <c r="BS2" s="17" t="s">
        <v>6</v>
      </c>
      <c r="BT2" s="17" t="s">
        <v>7</v>
      </c>
    </row>
    <row r="3" spans="1:74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ht="12" customHeight="1">
      <c r="B5" s="20"/>
      <c r="D5" s="24" t="s">
        <v>13</v>
      </c>
      <c r="K5" s="218" t="s">
        <v>14</v>
      </c>
      <c r="L5" s="219"/>
      <c r="M5" s="219"/>
      <c r="N5" s="219"/>
      <c r="O5" s="219"/>
      <c r="P5" s="219"/>
      <c r="Q5" s="219"/>
      <c r="R5" s="219"/>
      <c r="S5" s="219"/>
      <c r="T5" s="219"/>
      <c r="U5" s="219"/>
      <c r="V5" s="219"/>
      <c r="W5" s="219"/>
      <c r="X5" s="219"/>
      <c r="Y5" s="219"/>
      <c r="Z5" s="219"/>
      <c r="AA5" s="219"/>
      <c r="AB5" s="219"/>
      <c r="AC5" s="219"/>
      <c r="AD5" s="219"/>
      <c r="AE5" s="219"/>
      <c r="AF5" s="219"/>
      <c r="AG5" s="219"/>
      <c r="AH5" s="219"/>
      <c r="AI5" s="219"/>
      <c r="AJ5" s="219"/>
      <c r="AK5" s="219"/>
      <c r="AL5" s="219"/>
      <c r="AM5" s="219"/>
      <c r="AN5" s="219"/>
      <c r="AO5" s="219"/>
      <c r="AR5" s="20"/>
      <c r="BE5" s="215" t="s">
        <v>15</v>
      </c>
      <c r="BS5" s="17" t="s">
        <v>6</v>
      </c>
    </row>
    <row r="6" spans="1:74" ht="36.9" customHeight="1">
      <c r="B6" s="20"/>
      <c r="D6" s="26" t="s">
        <v>16</v>
      </c>
      <c r="K6" s="220" t="s">
        <v>17</v>
      </c>
      <c r="L6" s="219"/>
      <c r="M6" s="219"/>
      <c r="N6" s="219"/>
      <c r="O6" s="219"/>
      <c r="P6" s="219"/>
      <c r="Q6" s="219"/>
      <c r="R6" s="219"/>
      <c r="S6" s="219"/>
      <c r="T6" s="219"/>
      <c r="U6" s="219"/>
      <c r="V6" s="219"/>
      <c r="W6" s="219"/>
      <c r="X6" s="219"/>
      <c r="Y6" s="219"/>
      <c r="Z6" s="219"/>
      <c r="AA6" s="219"/>
      <c r="AB6" s="219"/>
      <c r="AC6" s="219"/>
      <c r="AD6" s="219"/>
      <c r="AE6" s="219"/>
      <c r="AF6" s="219"/>
      <c r="AG6" s="219"/>
      <c r="AH6" s="219"/>
      <c r="AI6" s="219"/>
      <c r="AJ6" s="219"/>
      <c r="AK6" s="219"/>
      <c r="AL6" s="219"/>
      <c r="AM6" s="219"/>
      <c r="AN6" s="219"/>
      <c r="AO6" s="219"/>
      <c r="AR6" s="20"/>
      <c r="BE6" s="216"/>
      <c r="BS6" s="17" t="s">
        <v>6</v>
      </c>
    </row>
    <row r="7" spans="1:74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16"/>
      <c r="BS7" s="17" t="s">
        <v>6</v>
      </c>
    </row>
    <row r="8" spans="1:74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16"/>
      <c r="BS8" s="17" t="s">
        <v>6</v>
      </c>
    </row>
    <row r="9" spans="1:74" ht="14.4" customHeight="1">
      <c r="B9" s="20"/>
      <c r="AR9" s="20"/>
      <c r="BE9" s="216"/>
      <c r="BS9" s="17" t="s">
        <v>6</v>
      </c>
    </row>
    <row r="10" spans="1:74" ht="12" customHeight="1">
      <c r="B10" s="20"/>
      <c r="D10" s="27" t="s">
        <v>24</v>
      </c>
      <c r="AK10" s="27" t="s">
        <v>25</v>
      </c>
      <c r="AN10" s="25" t="s">
        <v>1</v>
      </c>
      <c r="AR10" s="20"/>
      <c r="BE10" s="216"/>
      <c r="BS10" s="17" t="s">
        <v>6</v>
      </c>
    </row>
    <row r="11" spans="1:74" ht="18.45" customHeight="1">
      <c r="B11" s="20"/>
      <c r="E11" s="25" t="s">
        <v>26</v>
      </c>
      <c r="AK11" s="27" t="s">
        <v>27</v>
      </c>
      <c r="AN11" s="25" t="s">
        <v>1</v>
      </c>
      <c r="AR11" s="20"/>
      <c r="BE11" s="216"/>
      <c r="BS11" s="17" t="s">
        <v>6</v>
      </c>
    </row>
    <row r="12" spans="1:74" ht="6.9" customHeight="1">
      <c r="B12" s="20"/>
      <c r="AR12" s="20"/>
      <c r="BE12" s="216"/>
      <c r="BS12" s="17" t="s">
        <v>6</v>
      </c>
    </row>
    <row r="13" spans="1:74" ht="12" customHeight="1">
      <c r="B13" s="20"/>
      <c r="D13" s="27" t="s">
        <v>28</v>
      </c>
      <c r="AK13" s="27" t="s">
        <v>25</v>
      </c>
      <c r="AN13" s="29" t="s">
        <v>29</v>
      </c>
      <c r="AR13" s="20"/>
      <c r="BE13" s="216"/>
      <c r="BS13" s="17" t="s">
        <v>6</v>
      </c>
    </row>
    <row r="14" spans="1:74" ht="13.2">
      <c r="B14" s="20"/>
      <c r="E14" s="221" t="s">
        <v>29</v>
      </c>
      <c r="F14" s="222"/>
      <c r="G14" s="222"/>
      <c r="H14" s="222"/>
      <c r="I14" s="222"/>
      <c r="J14" s="222"/>
      <c r="K14" s="222"/>
      <c r="L14" s="222"/>
      <c r="M14" s="222"/>
      <c r="N14" s="222"/>
      <c r="O14" s="222"/>
      <c r="P14" s="222"/>
      <c r="Q14" s="222"/>
      <c r="R14" s="222"/>
      <c r="S14" s="222"/>
      <c r="T14" s="222"/>
      <c r="U14" s="222"/>
      <c r="V14" s="222"/>
      <c r="W14" s="222"/>
      <c r="X14" s="222"/>
      <c r="Y14" s="222"/>
      <c r="Z14" s="222"/>
      <c r="AA14" s="222"/>
      <c r="AB14" s="222"/>
      <c r="AC14" s="222"/>
      <c r="AD14" s="222"/>
      <c r="AE14" s="222"/>
      <c r="AF14" s="222"/>
      <c r="AG14" s="222"/>
      <c r="AH14" s="222"/>
      <c r="AI14" s="222"/>
      <c r="AJ14" s="222"/>
      <c r="AK14" s="27" t="s">
        <v>27</v>
      </c>
      <c r="AN14" s="29" t="s">
        <v>29</v>
      </c>
      <c r="AR14" s="20"/>
      <c r="BE14" s="216"/>
      <c r="BS14" s="17" t="s">
        <v>6</v>
      </c>
    </row>
    <row r="15" spans="1:74" ht="6.9" customHeight="1">
      <c r="B15" s="20"/>
      <c r="AR15" s="20"/>
      <c r="BE15" s="216"/>
      <c r="BS15" s="17" t="s">
        <v>3</v>
      </c>
    </row>
    <row r="16" spans="1:74" ht="12" customHeight="1">
      <c r="B16" s="20"/>
      <c r="D16" s="27" t="s">
        <v>30</v>
      </c>
      <c r="AK16" s="27" t="s">
        <v>25</v>
      </c>
      <c r="AN16" s="25" t="s">
        <v>1</v>
      </c>
      <c r="AR16" s="20"/>
      <c r="BE16" s="216"/>
      <c r="BS16" s="17" t="s">
        <v>3</v>
      </c>
    </row>
    <row r="17" spans="2:71" ht="18.45" customHeight="1">
      <c r="B17" s="20"/>
      <c r="E17" s="25" t="s">
        <v>31</v>
      </c>
      <c r="AK17" s="27" t="s">
        <v>27</v>
      </c>
      <c r="AN17" s="25" t="s">
        <v>1</v>
      </c>
      <c r="AR17" s="20"/>
      <c r="BE17" s="216"/>
      <c r="BS17" s="17" t="s">
        <v>32</v>
      </c>
    </row>
    <row r="18" spans="2:71" ht="6.9" customHeight="1">
      <c r="B18" s="20"/>
      <c r="AR18" s="20"/>
      <c r="BE18" s="216"/>
      <c r="BS18" s="17" t="s">
        <v>6</v>
      </c>
    </row>
    <row r="19" spans="2:71" ht="12" customHeight="1">
      <c r="B19" s="20"/>
      <c r="D19" s="27" t="s">
        <v>33</v>
      </c>
      <c r="AK19" s="27" t="s">
        <v>25</v>
      </c>
      <c r="AN19" s="25" t="s">
        <v>1</v>
      </c>
      <c r="AR19" s="20"/>
      <c r="BE19" s="216"/>
      <c r="BS19" s="17" t="s">
        <v>6</v>
      </c>
    </row>
    <row r="20" spans="2:71" ht="18.45" customHeight="1">
      <c r="B20" s="20"/>
      <c r="E20" s="25" t="s">
        <v>34</v>
      </c>
      <c r="AK20" s="27" t="s">
        <v>27</v>
      </c>
      <c r="AN20" s="25" t="s">
        <v>1</v>
      </c>
      <c r="AR20" s="20"/>
      <c r="BE20" s="216"/>
      <c r="BS20" s="17" t="s">
        <v>32</v>
      </c>
    </row>
    <row r="21" spans="2:71" ht="6.9" customHeight="1">
      <c r="B21" s="20"/>
      <c r="AR21" s="20"/>
      <c r="BE21" s="216"/>
    </row>
    <row r="22" spans="2:71" ht="12" customHeight="1">
      <c r="B22" s="20"/>
      <c r="D22" s="27" t="s">
        <v>35</v>
      </c>
      <c r="AR22" s="20"/>
      <c r="BE22" s="216"/>
    </row>
    <row r="23" spans="2:71" ht="287.25" customHeight="1">
      <c r="B23" s="20"/>
      <c r="E23" s="223" t="s">
        <v>36</v>
      </c>
      <c r="F23" s="223"/>
      <c r="G23" s="223"/>
      <c r="H23" s="223"/>
      <c r="I23" s="223"/>
      <c r="J23" s="223"/>
      <c r="K23" s="223"/>
      <c r="L23" s="223"/>
      <c r="M23" s="223"/>
      <c r="N23" s="223"/>
      <c r="O23" s="223"/>
      <c r="P23" s="223"/>
      <c r="Q23" s="223"/>
      <c r="R23" s="223"/>
      <c r="S23" s="223"/>
      <c r="T23" s="223"/>
      <c r="U23" s="223"/>
      <c r="V23" s="223"/>
      <c r="W23" s="223"/>
      <c r="X23" s="223"/>
      <c r="Y23" s="223"/>
      <c r="Z23" s="223"/>
      <c r="AA23" s="223"/>
      <c r="AB23" s="223"/>
      <c r="AC23" s="223"/>
      <c r="AD23" s="223"/>
      <c r="AE23" s="223"/>
      <c r="AF23" s="223"/>
      <c r="AG23" s="223"/>
      <c r="AH23" s="223"/>
      <c r="AI23" s="223"/>
      <c r="AJ23" s="223"/>
      <c r="AK23" s="223"/>
      <c r="AL23" s="223"/>
      <c r="AM23" s="223"/>
      <c r="AN23" s="223"/>
      <c r="AR23" s="20"/>
      <c r="BE23" s="216"/>
    </row>
    <row r="24" spans="2:71" ht="6.9" customHeight="1">
      <c r="B24" s="20"/>
      <c r="AR24" s="20"/>
      <c r="BE24" s="216"/>
    </row>
    <row r="25" spans="2:71" ht="6.9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16"/>
    </row>
    <row r="26" spans="2:71" s="1" customFormat="1" ht="25.95" customHeight="1">
      <c r="B26" s="32"/>
      <c r="D26" s="33" t="s">
        <v>37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24">
        <f>ROUND(AG94,2)</f>
        <v>0</v>
      </c>
      <c r="AL26" s="225"/>
      <c r="AM26" s="225"/>
      <c r="AN26" s="225"/>
      <c r="AO26" s="225"/>
      <c r="AR26" s="32"/>
      <c r="BE26" s="216"/>
    </row>
    <row r="27" spans="2:71" s="1" customFormat="1" ht="6.9" customHeight="1">
      <c r="B27" s="32"/>
      <c r="AR27" s="32"/>
      <c r="BE27" s="216"/>
    </row>
    <row r="28" spans="2:71" s="1" customFormat="1" ht="13.2">
      <c r="B28" s="32"/>
      <c r="L28" s="226" t="s">
        <v>38</v>
      </c>
      <c r="M28" s="226"/>
      <c r="N28" s="226"/>
      <c r="O28" s="226"/>
      <c r="P28" s="226"/>
      <c r="W28" s="226" t="s">
        <v>39</v>
      </c>
      <c r="X28" s="226"/>
      <c r="Y28" s="226"/>
      <c r="Z28" s="226"/>
      <c r="AA28" s="226"/>
      <c r="AB28" s="226"/>
      <c r="AC28" s="226"/>
      <c r="AD28" s="226"/>
      <c r="AE28" s="226"/>
      <c r="AK28" s="226" t="s">
        <v>40</v>
      </c>
      <c r="AL28" s="226"/>
      <c r="AM28" s="226"/>
      <c r="AN28" s="226"/>
      <c r="AO28" s="226"/>
      <c r="AR28" s="32"/>
      <c r="BE28" s="216"/>
    </row>
    <row r="29" spans="2:71" s="2" customFormat="1" ht="14.4" customHeight="1">
      <c r="B29" s="36"/>
      <c r="D29" s="27" t="s">
        <v>41</v>
      </c>
      <c r="F29" s="27" t="s">
        <v>42</v>
      </c>
      <c r="L29" s="229">
        <v>0.21</v>
      </c>
      <c r="M29" s="228"/>
      <c r="N29" s="228"/>
      <c r="O29" s="228"/>
      <c r="P29" s="228"/>
      <c r="W29" s="227">
        <f>ROUND(AZ94, 2)</f>
        <v>0</v>
      </c>
      <c r="X29" s="228"/>
      <c r="Y29" s="228"/>
      <c r="Z29" s="228"/>
      <c r="AA29" s="228"/>
      <c r="AB29" s="228"/>
      <c r="AC29" s="228"/>
      <c r="AD29" s="228"/>
      <c r="AE29" s="228"/>
      <c r="AK29" s="227">
        <f>ROUND(AV94, 2)</f>
        <v>0</v>
      </c>
      <c r="AL29" s="228"/>
      <c r="AM29" s="228"/>
      <c r="AN29" s="228"/>
      <c r="AO29" s="228"/>
      <c r="AR29" s="36"/>
      <c r="BE29" s="217"/>
    </row>
    <row r="30" spans="2:71" s="2" customFormat="1" ht="14.4" customHeight="1">
      <c r="B30" s="36"/>
      <c r="F30" s="27" t="s">
        <v>43</v>
      </c>
      <c r="L30" s="229">
        <v>0.12</v>
      </c>
      <c r="M30" s="228"/>
      <c r="N30" s="228"/>
      <c r="O30" s="228"/>
      <c r="P30" s="228"/>
      <c r="W30" s="227">
        <f>ROUND(BA94, 2)</f>
        <v>0</v>
      </c>
      <c r="X30" s="228"/>
      <c r="Y30" s="228"/>
      <c r="Z30" s="228"/>
      <c r="AA30" s="228"/>
      <c r="AB30" s="228"/>
      <c r="AC30" s="228"/>
      <c r="AD30" s="228"/>
      <c r="AE30" s="228"/>
      <c r="AK30" s="227">
        <f>ROUND(AW94, 2)</f>
        <v>0</v>
      </c>
      <c r="AL30" s="228"/>
      <c r="AM30" s="228"/>
      <c r="AN30" s="228"/>
      <c r="AO30" s="228"/>
      <c r="AR30" s="36"/>
      <c r="BE30" s="217"/>
    </row>
    <row r="31" spans="2:71" s="2" customFormat="1" ht="14.4" hidden="1" customHeight="1">
      <c r="B31" s="36"/>
      <c r="F31" s="27" t="s">
        <v>44</v>
      </c>
      <c r="L31" s="229">
        <v>0.21</v>
      </c>
      <c r="M31" s="228"/>
      <c r="N31" s="228"/>
      <c r="O31" s="228"/>
      <c r="P31" s="228"/>
      <c r="W31" s="227">
        <f>ROUND(BB94, 2)</f>
        <v>0</v>
      </c>
      <c r="X31" s="228"/>
      <c r="Y31" s="228"/>
      <c r="Z31" s="228"/>
      <c r="AA31" s="228"/>
      <c r="AB31" s="228"/>
      <c r="AC31" s="228"/>
      <c r="AD31" s="228"/>
      <c r="AE31" s="228"/>
      <c r="AK31" s="227">
        <v>0</v>
      </c>
      <c r="AL31" s="228"/>
      <c r="AM31" s="228"/>
      <c r="AN31" s="228"/>
      <c r="AO31" s="228"/>
      <c r="AR31" s="36"/>
      <c r="BE31" s="217"/>
    </row>
    <row r="32" spans="2:71" s="2" customFormat="1" ht="14.4" hidden="1" customHeight="1">
      <c r="B32" s="36"/>
      <c r="F32" s="27" t="s">
        <v>45</v>
      </c>
      <c r="L32" s="229">
        <v>0.12</v>
      </c>
      <c r="M32" s="228"/>
      <c r="N32" s="228"/>
      <c r="O32" s="228"/>
      <c r="P32" s="228"/>
      <c r="W32" s="227">
        <f>ROUND(BC94, 2)</f>
        <v>0</v>
      </c>
      <c r="X32" s="228"/>
      <c r="Y32" s="228"/>
      <c r="Z32" s="228"/>
      <c r="AA32" s="228"/>
      <c r="AB32" s="228"/>
      <c r="AC32" s="228"/>
      <c r="AD32" s="228"/>
      <c r="AE32" s="228"/>
      <c r="AK32" s="227">
        <v>0</v>
      </c>
      <c r="AL32" s="228"/>
      <c r="AM32" s="228"/>
      <c r="AN32" s="228"/>
      <c r="AO32" s="228"/>
      <c r="AR32" s="36"/>
      <c r="BE32" s="217"/>
    </row>
    <row r="33" spans="2:57" s="2" customFormat="1" ht="14.4" hidden="1" customHeight="1">
      <c r="B33" s="36"/>
      <c r="F33" s="27" t="s">
        <v>46</v>
      </c>
      <c r="L33" s="229">
        <v>0</v>
      </c>
      <c r="M33" s="228"/>
      <c r="N33" s="228"/>
      <c r="O33" s="228"/>
      <c r="P33" s="228"/>
      <c r="W33" s="227">
        <f>ROUND(BD94, 2)</f>
        <v>0</v>
      </c>
      <c r="X33" s="228"/>
      <c r="Y33" s="228"/>
      <c r="Z33" s="228"/>
      <c r="AA33" s="228"/>
      <c r="AB33" s="228"/>
      <c r="AC33" s="228"/>
      <c r="AD33" s="228"/>
      <c r="AE33" s="228"/>
      <c r="AK33" s="227">
        <v>0</v>
      </c>
      <c r="AL33" s="228"/>
      <c r="AM33" s="228"/>
      <c r="AN33" s="228"/>
      <c r="AO33" s="228"/>
      <c r="AR33" s="36"/>
      <c r="BE33" s="217"/>
    </row>
    <row r="34" spans="2:57" s="1" customFormat="1" ht="6.9" customHeight="1">
      <c r="B34" s="32"/>
      <c r="AR34" s="32"/>
      <c r="BE34" s="216"/>
    </row>
    <row r="35" spans="2:57" s="1" customFormat="1" ht="25.95" customHeight="1">
      <c r="B35" s="32"/>
      <c r="C35" s="37"/>
      <c r="D35" s="38" t="s">
        <v>47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48</v>
      </c>
      <c r="U35" s="39"/>
      <c r="V35" s="39"/>
      <c r="W35" s="39"/>
      <c r="X35" s="233" t="s">
        <v>49</v>
      </c>
      <c r="Y35" s="231"/>
      <c r="Z35" s="231"/>
      <c r="AA35" s="231"/>
      <c r="AB35" s="231"/>
      <c r="AC35" s="39"/>
      <c r="AD35" s="39"/>
      <c r="AE35" s="39"/>
      <c r="AF35" s="39"/>
      <c r="AG35" s="39"/>
      <c r="AH35" s="39"/>
      <c r="AI35" s="39"/>
      <c r="AJ35" s="39"/>
      <c r="AK35" s="230">
        <f>SUM(AK26:AK33)</f>
        <v>0</v>
      </c>
      <c r="AL35" s="231"/>
      <c r="AM35" s="231"/>
      <c r="AN35" s="231"/>
      <c r="AO35" s="232"/>
      <c r="AP35" s="37"/>
      <c r="AQ35" s="37"/>
      <c r="AR35" s="32"/>
    </row>
    <row r="36" spans="2:57" s="1" customFormat="1" ht="6.9" customHeight="1">
      <c r="B36" s="32"/>
      <c r="AR36" s="32"/>
    </row>
    <row r="37" spans="2:57" s="1" customFormat="1" ht="14.4" customHeight="1">
      <c r="B37" s="32"/>
      <c r="AR37" s="32"/>
    </row>
    <row r="38" spans="2:57" ht="14.4" customHeight="1">
      <c r="B38" s="20"/>
      <c r="AR38" s="20"/>
    </row>
    <row r="39" spans="2:57" ht="14.4" customHeight="1">
      <c r="B39" s="20"/>
      <c r="AR39" s="20"/>
    </row>
    <row r="40" spans="2:57" ht="14.4" customHeight="1">
      <c r="B40" s="20"/>
      <c r="AR40" s="20"/>
    </row>
    <row r="41" spans="2:57" ht="14.4" customHeight="1">
      <c r="B41" s="20"/>
      <c r="AR41" s="20"/>
    </row>
    <row r="42" spans="2:57" ht="14.4" customHeight="1">
      <c r="B42" s="20"/>
      <c r="AR42" s="20"/>
    </row>
    <row r="43" spans="2:57" ht="14.4" customHeight="1">
      <c r="B43" s="20"/>
      <c r="AR43" s="20"/>
    </row>
    <row r="44" spans="2:57" ht="14.4" customHeight="1">
      <c r="B44" s="20"/>
      <c r="AR44" s="20"/>
    </row>
    <row r="45" spans="2:57" ht="14.4" customHeight="1">
      <c r="B45" s="20"/>
      <c r="AR45" s="20"/>
    </row>
    <row r="46" spans="2:57" ht="14.4" customHeight="1">
      <c r="B46" s="20"/>
      <c r="AR46" s="20"/>
    </row>
    <row r="47" spans="2:57" ht="14.4" customHeight="1">
      <c r="B47" s="20"/>
      <c r="AR47" s="20"/>
    </row>
    <row r="48" spans="2:57" ht="14.4" customHeight="1">
      <c r="B48" s="20"/>
      <c r="AR48" s="20"/>
    </row>
    <row r="49" spans="2:44" s="1" customFormat="1" ht="14.4" customHeight="1">
      <c r="B49" s="32"/>
      <c r="D49" s="41" t="s">
        <v>50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51</v>
      </c>
      <c r="AI49" s="42"/>
      <c r="AJ49" s="42"/>
      <c r="AK49" s="42"/>
      <c r="AL49" s="42"/>
      <c r="AM49" s="42"/>
      <c r="AN49" s="42"/>
      <c r="AO49" s="42"/>
      <c r="AR49" s="32"/>
    </row>
    <row r="50" spans="2:44">
      <c r="B50" s="20"/>
      <c r="AR50" s="20"/>
    </row>
    <row r="51" spans="2:44">
      <c r="B51" s="20"/>
      <c r="AR51" s="20"/>
    </row>
    <row r="52" spans="2:44">
      <c r="B52" s="20"/>
      <c r="AR52" s="20"/>
    </row>
    <row r="53" spans="2:44">
      <c r="B53" s="20"/>
      <c r="AR53" s="20"/>
    </row>
    <row r="54" spans="2:44">
      <c r="B54" s="20"/>
      <c r="AR54" s="20"/>
    </row>
    <row r="55" spans="2:44">
      <c r="B55" s="20"/>
      <c r="AR55" s="20"/>
    </row>
    <row r="56" spans="2:44">
      <c r="B56" s="20"/>
      <c r="AR56" s="20"/>
    </row>
    <row r="57" spans="2:44">
      <c r="B57" s="20"/>
      <c r="AR57" s="20"/>
    </row>
    <row r="58" spans="2:44">
      <c r="B58" s="20"/>
      <c r="AR58" s="20"/>
    </row>
    <row r="59" spans="2:44">
      <c r="B59" s="20"/>
      <c r="AR59" s="20"/>
    </row>
    <row r="60" spans="2:44" s="1" customFormat="1" ht="13.2">
      <c r="B60" s="32"/>
      <c r="D60" s="43" t="s">
        <v>52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3" t="s">
        <v>53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3" t="s">
        <v>52</v>
      </c>
      <c r="AI60" s="34"/>
      <c r="AJ60" s="34"/>
      <c r="AK60" s="34"/>
      <c r="AL60" s="34"/>
      <c r="AM60" s="43" t="s">
        <v>53</v>
      </c>
      <c r="AN60" s="34"/>
      <c r="AO60" s="34"/>
      <c r="AR60" s="32"/>
    </row>
    <row r="61" spans="2:44">
      <c r="B61" s="20"/>
      <c r="AR61" s="20"/>
    </row>
    <row r="62" spans="2:44">
      <c r="B62" s="20"/>
      <c r="AR62" s="20"/>
    </row>
    <row r="63" spans="2:44">
      <c r="B63" s="20"/>
      <c r="AR63" s="20"/>
    </row>
    <row r="64" spans="2:44" s="1" customFormat="1" ht="13.2">
      <c r="B64" s="32"/>
      <c r="D64" s="41" t="s">
        <v>54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1" t="s">
        <v>55</v>
      </c>
      <c r="AI64" s="42"/>
      <c r="AJ64" s="42"/>
      <c r="AK64" s="42"/>
      <c r="AL64" s="42"/>
      <c r="AM64" s="42"/>
      <c r="AN64" s="42"/>
      <c r="AO64" s="42"/>
      <c r="AR64" s="32"/>
    </row>
    <row r="65" spans="2:44">
      <c r="B65" s="20"/>
      <c r="AR65" s="20"/>
    </row>
    <row r="66" spans="2:44">
      <c r="B66" s="20"/>
      <c r="AR66" s="20"/>
    </row>
    <row r="67" spans="2:44">
      <c r="B67" s="20"/>
      <c r="AR67" s="20"/>
    </row>
    <row r="68" spans="2:44">
      <c r="B68" s="20"/>
      <c r="AR68" s="20"/>
    </row>
    <row r="69" spans="2:44">
      <c r="B69" s="20"/>
      <c r="AR69" s="20"/>
    </row>
    <row r="70" spans="2:44">
      <c r="B70" s="20"/>
      <c r="AR70" s="20"/>
    </row>
    <row r="71" spans="2:44">
      <c r="B71" s="20"/>
      <c r="AR71" s="20"/>
    </row>
    <row r="72" spans="2:44">
      <c r="B72" s="20"/>
      <c r="AR72" s="20"/>
    </row>
    <row r="73" spans="2:44">
      <c r="B73" s="20"/>
      <c r="AR73" s="20"/>
    </row>
    <row r="74" spans="2:44">
      <c r="B74" s="20"/>
      <c r="AR74" s="20"/>
    </row>
    <row r="75" spans="2:44" s="1" customFormat="1" ht="13.2">
      <c r="B75" s="32"/>
      <c r="D75" s="43" t="s">
        <v>52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3" t="s">
        <v>53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3" t="s">
        <v>52</v>
      </c>
      <c r="AI75" s="34"/>
      <c r="AJ75" s="34"/>
      <c r="AK75" s="34"/>
      <c r="AL75" s="34"/>
      <c r="AM75" s="43" t="s">
        <v>53</v>
      </c>
      <c r="AN75" s="34"/>
      <c r="AO75" s="34"/>
      <c r="AR75" s="32"/>
    </row>
    <row r="76" spans="2:44" s="1" customFormat="1">
      <c r="B76" s="32"/>
      <c r="AR76" s="32"/>
    </row>
    <row r="77" spans="2:44" s="1" customFormat="1" ht="6.9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2"/>
    </row>
    <row r="81" spans="1:91" s="1" customFormat="1" ht="6.9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2"/>
    </row>
    <row r="82" spans="1:91" s="1" customFormat="1" ht="24.9" customHeight="1">
      <c r="B82" s="32"/>
      <c r="C82" s="21" t="s">
        <v>56</v>
      </c>
      <c r="AR82" s="32"/>
    </row>
    <row r="83" spans="1:91" s="1" customFormat="1" ht="6.9" customHeight="1">
      <c r="B83" s="32"/>
      <c r="AR83" s="32"/>
    </row>
    <row r="84" spans="1:91" s="3" customFormat="1" ht="12" customHeight="1">
      <c r="B84" s="48"/>
      <c r="C84" s="27" t="s">
        <v>13</v>
      </c>
      <c r="L84" s="3" t="str">
        <f>K5</f>
        <v>22082024</v>
      </c>
      <c r="AR84" s="48"/>
    </row>
    <row r="85" spans="1:91" s="4" customFormat="1" ht="36.9" customHeight="1">
      <c r="B85" s="49"/>
      <c r="C85" s="50" t="s">
        <v>16</v>
      </c>
      <c r="L85" s="207" t="str">
        <f>K6</f>
        <v>Stavební úpravy ADM budovy Dělnická 1405, Ústí nad Orlicí</v>
      </c>
      <c r="M85" s="208"/>
      <c r="N85" s="208"/>
      <c r="O85" s="208"/>
      <c r="P85" s="208"/>
      <c r="Q85" s="208"/>
      <c r="R85" s="208"/>
      <c r="S85" s="208"/>
      <c r="T85" s="208"/>
      <c r="U85" s="208"/>
      <c r="V85" s="208"/>
      <c r="W85" s="208"/>
      <c r="X85" s="208"/>
      <c r="Y85" s="208"/>
      <c r="Z85" s="208"/>
      <c r="AA85" s="208"/>
      <c r="AB85" s="208"/>
      <c r="AC85" s="208"/>
      <c r="AD85" s="208"/>
      <c r="AE85" s="208"/>
      <c r="AF85" s="208"/>
      <c r="AG85" s="208"/>
      <c r="AH85" s="208"/>
      <c r="AI85" s="208"/>
      <c r="AJ85" s="208"/>
      <c r="AK85" s="208"/>
      <c r="AL85" s="208"/>
      <c r="AM85" s="208"/>
      <c r="AN85" s="208"/>
      <c r="AO85" s="208"/>
      <c r="AR85" s="49"/>
    </row>
    <row r="86" spans="1:91" s="1" customFormat="1" ht="6.9" customHeight="1">
      <c r="B86" s="32"/>
      <c r="AR86" s="32"/>
    </row>
    <row r="87" spans="1:91" s="1" customFormat="1" ht="12" customHeight="1">
      <c r="B87" s="32"/>
      <c r="C87" s="27" t="s">
        <v>20</v>
      </c>
      <c r="L87" s="51" t="str">
        <f>IF(K8="","",K8)</f>
        <v>Dělnická 1405</v>
      </c>
      <c r="AI87" s="27" t="s">
        <v>22</v>
      </c>
      <c r="AM87" s="238" t="str">
        <f>IF(AN8= "","",AN8)</f>
        <v>20. 8. 2024</v>
      </c>
      <c r="AN87" s="238"/>
      <c r="AR87" s="32"/>
    </row>
    <row r="88" spans="1:91" s="1" customFormat="1" ht="6.9" customHeight="1">
      <c r="B88" s="32"/>
      <c r="AR88" s="32"/>
    </row>
    <row r="89" spans="1:91" s="1" customFormat="1" ht="25.65" customHeight="1">
      <c r="B89" s="32"/>
      <c r="C89" s="27" t="s">
        <v>24</v>
      </c>
      <c r="L89" s="3" t="str">
        <f>IF(E11= "","",E11)</f>
        <v>Město Ústí nad Orlicí, Sychrova 16, 562 24</v>
      </c>
      <c r="AI89" s="27" t="s">
        <v>30</v>
      </c>
      <c r="AM89" s="239" t="str">
        <f>IF(E17="","",E17)</f>
        <v xml:space="preserve">B3ATELIER, Palackého tř. 72, Brno </v>
      </c>
      <c r="AN89" s="240"/>
      <c r="AO89" s="240"/>
      <c r="AP89" s="240"/>
      <c r="AR89" s="32"/>
      <c r="AS89" s="241" t="s">
        <v>57</v>
      </c>
      <c r="AT89" s="242"/>
      <c r="AU89" s="53"/>
      <c r="AV89" s="53"/>
      <c r="AW89" s="53"/>
      <c r="AX89" s="53"/>
      <c r="AY89" s="53"/>
      <c r="AZ89" s="53"/>
      <c r="BA89" s="53"/>
      <c r="BB89" s="53"/>
      <c r="BC89" s="53"/>
      <c r="BD89" s="54"/>
    </row>
    <row r="90" spans="1:91" s="1" customFormat="1" ht="15.15" customHeight="1">
      <c r="B90" s="32"/>
      <c r="C90" s="27" t="s">
        <v>28</v>
      </c>
      <c r="L90" s="3" t="str">
        <f>IF(E14= "Vyplň údaj","",E14)</f>
        <v/>
      </c>
      <c r="AI90" s="27" t="s">
        <v>33</v>
      </c>
      <c r="AM90" s="239" t="str">
        <f>IF(E20="","",E20)</f>
        <v xml:space="preserve"> </v>
      </c>
      <c r="AN90" s="240"/>
      <c r="AO90" s="240"/>
      <c r="AP90" s="240"/>
      <c r="AR90" s="32"/>
      <c r="AS90" s="243"/>
      <c r="AT90" s="244"/>
      <c r="BD90" s="56"/>
    </row>
    <row r="91" spans="1:91" s="1" customFormat="1" ht="10.8" customHeight="1">
      <c r="B91" s="32"/>
      <c r="AR91" s="32"/>
      <c r="AS91" s="243"/>
      <c r="AT91" s="244"/>
      <c r="BD91" s="56"/>
    </row>
    <row r="92" spans="1:91" s="1" customFormat="1" ht="29.25" customHeight="1">
      <c r="B92" s="32"/>
      <c r="C92" s="206" t="s">
        <v>58</v>
      </c>
      <c r="D92" s="205"/>
      <c r="E92" s="205"/>
      <c r="F92" s="205"/>
      <c r="G92" s="205"/>
      <c r="H92" s="57"/>
      <c r="I92" s="204" t="s">
        <v>59</v>
      </c>
      <c r="J92" s="205"/>
      <c r="K92" s="205"/>
      <c r="L92" s="205"/>
      <c r="M92" s="205"/>
      <c r="N92" s="205"/>
      <c r="O92" s="205"/>
      <c r="P92" s="205"/>
      <c r="Q92" s="205"/>
      <c r="R92" s="205"/>
      <c r="S92" s="205"/>
      <c r="T92" s="205"/>
      <c r="U92" s="205"/>
      <c r="V92" s="205"/>
      <c r="W92" s="205"/>
      <c r="X92" s="205"/>
      <c r="Y92" s="205"/>
      <c r="Z92" s="205"/>
      <c r="AA92" s="205"/>
      <c r="AB92" s="205"/>
      <c r="AC92" s="205"/>
      <c r="AD92" s="205"/>
      <c r="AE92" s="205"/>
      <c r="AF92" s="205"/>
      <c r="AG92" s="235" t="s">
        <v>60</v>
      </c>
      <c r="AH92" s="205"/>
      <c r="AI92" s="205"/>
      <c r="AJ92" s="205"/>
      <c r="AK92" s="205"/>
      <c r="AL92" s="205"/>
      <c r="AM92" s="205"/>
      <c r="AN92" s="204" t="s">
        <v>61</v>
      </c>
      <c r="AO92" s="205"/>
      <c r="AP92" s="212"/>
      <c r="AQ92" s="58" t="s">
        <v>62</v>
      </c>
      <c r="AR92" s="32"/>
      <c r="AS92" s="59" t="s">
        <v>63</v>
      </c>
      <c r="AT92" s="60" t="s">
        <v>64</v>
      </c>
      <c r="AU92" s="60" t="s">
        <v>65</v>
      </c>
      <c r="AV92" s="60" t="s">
        <v>66</v>
      </c>
      <c r="AW92" s="60" t="s">
        <v>67</v>
      </c>
      <c r="AX92" s="60" t="s">
        <v>68</v>
      </c>
      <c r="AY92" s="60" t="s">
        <v>69</v>
      </c>
      <c r="AZ92" s="60" t="s">
        <v>70</v>
      </c>
      <c r="BA92" s="60" t="s">
        <v>71</v>
      </c>
      <c r="BB92" s="60" t="s">
        <v>72</v>
      </c>
      <c r="BC92" s="60" t="s">
        <v>73</v>
      </c>
      <c r="BD92" s="61" t="s">
        <v>74</v>
      </c>
    </row>
    <row r="93" spans="1:91" s="1" customFormat="1" ht="10.8" customHeight="1">
      <c r="B93" s="32"/>
      <c r="AR93" s="32"/>
      <c r="AS93" s="62"/>
      <c r="AT93" s="53"/>
      <c r="AU93" s="53"/>
      <c r="AV93" s="53"/>
      <c r="AW93" s="53"/>
      <c r="AX93" s="53"/>
      <c r="AY93" s="53"/>
      <c r="AZ93" s="53"/>
      <c r="BA93" s="53"/>
      <c r="BB93" s="53"/>
      <c r="BC93" s="53"/>
      <c r="BD93" s="54"/>
    </row>
    <row r="94" spans="1:91" s="5" customFormat="1" ht="32.4" customHeight="1">
      <c r="B94" s="63"/>
      <c r="C94" s="64" t="s">
        <v>75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209">
        <f>ROUND(AG95+SUM(AG106:AG109),2)</f>
        <v>0</v>
      </c>
      <c r="AH94" s="209"/>
      <c r="AI94" s="209"/>
      <c r="AJ94" s="209"/>
      <c r="AK94" s="209"/>
      <c r="AL94" s="209"/>
      <c r="AM94" s="209"/>
      <c r="AN94" s="245">
        <f t="shared" ref="AN94:AN109" si="0">SUM(AG94,AT94)</f>
        <v>0</v>
      </c>
      <c r="AO94" s="245"/>
      <c r="AP94" s="245"/>
      <c r="AQ94" s="67" t="s">
        <v>1</v>
      </c>
      <c r="AR94" s="63"/>
      <c r="AS94" s="68">
        <f>ROUND(AS95+SUM(AS106:AS109),2)</f>
        <v>0</v>
      </c>
      <c r="AT94" s="69">
        <f t="shared" ref="AT94:AT109" si="1">ROUND(SUM(AV94:AW94),2)</f>
        <v>0</v>
      </c>
      <c r="AU94" s="70">
        <f>ROUND(AU95+SUM(AU106:AU109),5)</f>
        <v>0</v>
      </c>
      <c r="AV94" s="69">
        <f>ROUND(AZ94*L29,2)</f>
        <v>0</v>
      </c>
      <c r="AW94" s="69">
        <f>ROUND(BA94*L30,2)</f>
        <v>0</v>
      </c>
      <c r="AX94" s="69">
        <f>ROUND(BB94*L29,2)</f>
        <v>0</v>
      </c>
      <c r="AY94" s="69">
        <f>ROUND(BC94*L30,2)</f>
        <v>0</v>
      </c>
      <c r="AZ94" s="69">
        <f>ROUND(AZ95+SUM(AZ106:AZ109),2)</f>
        <v>0</v>
      </c>
      <c r="BA94" s="69">
        <f>ROUND(BA95+SUM(BA106:BA109),2)</f>
        <v>0</v>
      </c>
      <c r="BB94" s="69">
        <f>ROUND(BB95+SUM(BB106:BB109),2)</f>
        <v>0</v>
      </c>
      <c r="BC94" s="69">
        <f>ROUND(BC95+SUM(BC106:BC109),2)</f>
        <v>0</v>
      </c>
      <c r="BD94" s="71">
        <f>ROUND(BD95+SUM(BD106:BD109),2)</f>
        <v>0</v>
      </c>
      <c r="BS94" s="72" t="s">
        <v>76</v>
      </c>
      <c r="BT94" s="72" t="s">
        <v>77</v>
      </c>
      <c r="BU94" s="73" t="s">
        <v>78</v>
      </c>
      <c r="BV94" s="72" t="s">
        <v>79</v>
      </c>
      <c r="BW94" s="72" t="s">
        <v>4</v>
      </c>
      <c r="BX94" s="72" t="s">
        <v>80</v>
      </c>
      <c r="CL94" s="72" t="s">
        <v>1</v>
      </c>
    </row>
    <row r="95" spans="1:91" s="6" customFormat="1" ht="24.75" customHeight="1">
      <c r="B95" s="74"/>
      <c r="C95" s="75"/>
      <c r="D95" s="202" t="s">
        <v>81</v>
      </c>
      <c r="E95" s="202"/>
      <c r="F95" s="202"/>
      <c r="G95" s="202"/>
      <c r="H95" s="202"/>
      <c r="I95" s="76"/>
      <c r="J95" s="202" t="s">
        <v>82</v>
      </c>
      <c r="K95" s="202"/>
      <c r="L95" s="202"/>
      <c r="M95" s="202"/>
      <c r="N95" s="202"/>
      <c r="O95" s="202"/>
      <c r="P95" s="202"/>
      <c r="Q95" s="202"/>
      <c r="R95" s="202"/>
      <c r="S95" s="202"/>
      <c r="T95" s="202"/>
      <c r="U95" s="202"/>
      <c r="V95" s="202"/>
      <c r="W95" s="202"/>
      <c r="X95" s="202"/>
      <c r="Y95" s="202"/>
      <c r="Z95" s="202"/>
      <c r="AA95" s="202"/>
      <c r="AB95" s="202"/>
      <c r="AC95" s="202"/>
      <c r="AD95" s="202"/>
      <c r="AE95" s="202"/>
      <c r="AF95" s="202"/>
      <c r="AG95" s="237">
        <f>ROUND(AG96+SUM(AG97:AG101),2)</f>
        <v>0</v>
      </c>
      <c r="AH95" s="214"/>
      <c r="AI95" s="214"/>
      <c r="AJ95" s="214"/>
      <c r="AK95" s="214"/>
      <c r="AL95" s="214"/>
      <c r="AM95" s="214"/>
      <c r="AN95" s="213">
        <f t="shared" si="0"/>
        <v>0</v>
      </c>
      <c r="AO95" s="214"/>
      <c r="AP95" s="214"/>
      <c r="AQ95" s="77" t="s">
        <v>83</v>
      </c>
      <c r="AR95" s="74"/>
      <c r="AS95" s="78">
        <f>ROUND(AS96+SUM(AS97:AS101),2)</f>
        <v>0</v>
      </c>
      <c r="AT95" s="79">
        <f t="shared" si="1"/>
        <v>0</v>
      </c>
      <c r="AU95" s="80">
        <f>ROUND(AU96+SUM(AU97:AU101),5)</f>
        <v>0</v>
      </c>
      <c r="AV95" s="79">
        <f>ROUND(AZ95*L29,2)</f>
        <v>0</v>
      </c>
      <c r="AW95" s="79">
        <f>ROUND(BA95*L30,2)</f>
        <v>0</v>
      </c>
      <c r="AX95" s="79">
        <f>ROUND(BB95*L29,2)</f>
        <v>0</v>
      </c>
      <c r="AY95" s="79">
        <f>ROUND(BC95*L30,2)</f>
        <v>0</v>
      </c>
      <c r="AZ95" s="79">
        <f>ROUND(AZ96+SUM(AZ97:AZ101),2)</f>
        <v>0</v>
      </c>
      <c r="BA95" s="79">
        <f>ROUND(BA96+SUM(BA97:BA101),2)</f>
        <v>0</v>
      </c>
      <c r="BB95" s="79">
        <f>ROUND(BB96+SUM(BB97:BB101),2)</f>
        <v>0</v>
      </c>
      <c r="BC95" s="79">
        <f>ROUND(BC96+SUM(BC97:BC101),2)</f>
        <v>0</v>
      </c>
      <c r="BD95" s="81">
        <f>ROUND(BD96+SUM(BD97:BD101),2)</f>
        <v>0</v>
      </c>
      <c r="BS95" s="82" t="s">
        <v>76</v>
      </c>
      <c r="BT95" s="82" t="s">
        <v>84</v>
      </c>
      <c r="BU95" s="82" t="s">
        <v>78</v>
      </c>
      <c r="BV95" s="82" t="s">
        <v>79</v>
      </c>
      <c r="BW95" s="82" t="s">
        <v>85</v>
      </c>
      <c r="BX95" s="82" t="s">
        <v>4</v>
      </c>
      <c r="CL95" s="82" t="s">
        <v>1</v>
      </c>
      <c r="CM95" s="82" t="s">
        <v>86</v>
      </c>
    </row>
    <row r="96" spans="1:91" s="3" customFormat="1" ht="16.5" customHeight="1">
      <c r="A96" s="83" t="s">
        <v>87</v>
      </c>
      <c r="B96" s="48"/>
      <c r="C96" s="9"/>
      <c r="D96" s="9"/>
      <c r="E96" s="203" t="s">
        <v>88</v>
      </c>
      <c r="F96" s="203"/>
      <c r="G96" s="203"/>
      <c r="H96" s="203"/>
      <c r="I96" s="203"/>
      <c r="J96" s="9"/>
      <c r="K96" s="203" t="s">
        <v>89</v>
      </c>
      <c r="L96" s="203"/>
      <c r="M96" s="203"/>
      <c r="N96" s="203"/>
      <c r="O96" s="203"/>
      <c r="P96" s="203"/>
      <c r="Q96" s="203"/>
      <c r="R96" s="203"/>
      <c r="S96" s="203"/>
      <c r="T96" s="203"/>
      <c r="U96" s="203"/>
      <c r="V96" s="203"/>
      <c r="W96" s="203"/>
      <c r="X96" s="203"/>
      <c r="Y96" s="203"/>
      <c r="Z96" s="203"/>
      <c r="AA96" s="203"/>
      <c r="AB96" s="203"/>
      <c r="AC96" s="203"/>
      <c r="AD96" s="203"/>
      <c r="AE96" s="203"/>
      <c r="AF96" s="203"/>
      <c r="AG96" s="210">
        <f>'SO02.1 - Stavební úpravy'!J32</f>
        <v>0</v>
      </c>
      <c r="AH96" s="211"/>
      <c r="AI96" s="211"/>
      <c r="AJ96" s="211"/>
      <c r="AK96" s="211"/>
      <c r="AL96" s="211"/>
      <c r="AM96" s="211"/>
      <c r="AN96" s="210">
        <f t="shared" si="0"/>
        <v>0</v>
      </c>
      <c r="AO96" s="211"/>
      <c r="AP96" s="211"/>
      <c r="AQ96" s="84" t="s">
        <v>90</v>
      </c>
      <c r="AR96" s="48"/>
      <c r="AS96" s="85">
        <v>0</v>
      </c>
      <c r="AT96" s="86">
        <f t="shared" si="1"/>
        <v>0</v>
      </c>
      <c r="AU96" s="87">
        <f>'SO02.1 - Stavební úpravy'!P138</f>
        <v>0</v>
      </c>
      <c r="AV96" s="86">
        <f>'SO02.1 - Stavební úpravy'!J35</f>
        <v>0</v>
      </c>
      <c r="AW96" s="86">
        <f>'SO02.1 - Stavební úpravy'!J36</f>
        <v>0</v>
      </c>
      <c r="AX96" s="86">
        <f>'SO02.1 - Stavební úpravy'!J37</f>
        <v>0</v>
      </c>
      <c r="AY96" s="86">
        <f>'SO02.1 - Stavební úpravy'!J38</f>
        <v>0</v>
      </c>
      <c r="AZ96" s="86">
        <f>'SO02.1 - Stavební úpravy'!F35</f>
        <v>0</v>
      </c>
      <c r="BA96" s="86">
        <f>'SO02.1 - Stavební úpravy'!F36</f>
        <v>0</v>
      </c>
      <c r="BB96" s="86">
        <f>'SO02.1 - Stavební úpravy'!F37</f>
        <v>0</v>
      </c>
      <c r="BC96" s="86">
        <f>'SO02.1 - Stavební úpravy'!F38</f>
        <v>0</v>
      </c>
      <c r="BD96" s="88">
        <f>'SO02.1 - Stavební úpravy'!F39</f>
        <v>0</v>
      </c>
      <c r="BT96" s="25" t="s">
        <v>86</v>
      </c>
      <c r="BV96" s="25" t="s">
        <v>79</v>
      </c>
      <c r="BW96" s="25" t="s">
        <v>91</v>
      </c>
      <c r="BX96" s="25" t="s">
        <v>85</v>
      </c>
      <c r="CL96" s="25" t="s">
        <v>1</v>
      </c>
    </row>
    <row r="97" spans="1:91" s="3" customFormat="1" ht="16.5" customHeight="1">
      <c r="A97" s="83" t="s">
        <v>87</v>
      </c>
      <c r="B97" s="48"/>
      <c r="C97" s="9"/>
      <c r="D97" s="9"/>
      <c r="E97" s="203" t="s">
        <v>92</v>
      </c>
      <c r="F97" s="203"/>
      <c r="G97" s="203"/>
      <c r="H97" s="203"/>
      <c r="I97" s="203"/>
      <c r="J97" s="9"/>
      <c r="K97" s="203" t="s">
        <v>93</v>
      </c>
      <c r="L97" s="203"/>
      <c r="M97" s="203"/>
      <c r="N97" s="203"/>
      <c r="O97" s="203"/>
      <c r="P97" s="203"/>
      <c r="Q97" s="203"/>
      <c r="R97" s="203"/>
      <c r="S97" s="203"/>
      <c r="T97" s="203"/>
      <c r="U97" s="203"/>
      <c r="V97" s="203"/>
      <c r="W97" s="203"/>
      <c r="X97" s="203"/>
      <c r="Y97" s="203"/>
      <c r="Z97" s="203"/>
      <c r="AA97" s="203"/>
      <c r="AB97" s="203"/>
      <c r="AC97" s="203"/>
      <c r="AD97" s="203"/>
      <c r="AE97" s="203"/>
      <c r="AF97" s="203"/>
      <c r="AG97" s="210">
        <f>'SO02.2 - VZT'!J32</f>
        <v>0</v>
      </c>
      <c r="AH97" s="211"/>
      <c r="AI97" s="211"/>
      <c r="AJ97" s="211"/>
      <c r="AK97" s="211"/>
      <c r="AL97" s="211"/>
      <c r="AM97" s="211"/>
      <c r="AN97" s="210">
        <f t="shared" si="0"/>
        <v>0</v>
      </c>
      <c r="AO97" s="211"/>
      <c r="AP97" s="211"/>
      <c r="AQ97" s="84" t="s">
        <v>90</v>
      </c>
      <c r="AR97" s="48"/>
      <c r="AS97" s="85">
        <v>0</v>
      </c>
      <c r="AT97" s="86">
        <f t="shared" si="1"/>
        <v>0</v>
      </c>
      <c r="AU97" s="87">
        <f>'SO02.2 - VZT'!P123</f>
        <v>0</v>
      </c>
      <c r="AV97" s="86">
        <f>'SO02.2 - VZT'!J35</f>
        <v>0</v>
      </c>
      <c r="AW97" s="86">
        <f>'SO02.2 - VZT'!J36</f>
        <v>0</v>
      </c>
      <c r="AX97" s="86">
        <f>'SO02.2 - VZT'!J37</f>
        <v>0</v>
      </c>
      <c r="AY97" s="86">
        <f>'SO02.2 - VZT'!J38</f>
        <v>0</v>
      </c>
      <c r="AZ97" s="86">
        <f>'SO02.2 - VZT'!F35</f>
        <v>0</v>
      </c>
      <c r="BA97" s="86">
        <f>'SO02.2 - VZT'!F36</f>
        <v>0</v>
      </c>
      <c r="BB97" s="86">
        <f>'SO02.2 - VZT'!F37</f>
        <v>0</v>
      </c>
      <c r="BC97" s="86">
        <f>'SO02.2 - VZT'!F38</f>
        <v>0</v>
      </c>
      <c r="BD97" s="88">
        <f>'SO02.2 - VZT'!F39</f>
        <v>0</v>
      </c>
      <c r="BT97" s="25" t="s">
        <v>86</v>
      </c>
      <c r="BV97" s="25" t="s">
        <v>79</v>
      </c>
      <c r="BW97" s="25" t="s">
        <v>94</v>
      </c>
      <c r="BX97" s="25" t="s">
        <v>85</v>
      </c>
      <c r="CL97" s="25" t="s">
        <v>1</v>
      </c>
    </row>
    <row r="98" spans="1:91" s="3" customFormat="1" ht="16.5" customHeight="1">
      <c r="A98" s="83" t="s">
        <v>87</v>
      </c>
      <c r="B98" s="48"/>
      <c r="C98" s="9"/>
      <c r="D98" s="9"/>
      <c r="E98" s="203" t="s">
        <v>95</v>
      </c>
      <c r="F98" s="203"/>
      <c r="G98" s="203"/>
      <c r="H98" s="203"/>
      <c r="I98" s="203"/>
      <c r="J98" s="9"/>
      <c r="K98" s="203" t="s">
        <v>96</v>
      </c>
      <c r="L98" s="203"/>
      <c r="M98" s="203"/>
      <c r="N98" s="203"/>
      <c r="O98" s="203"/>
      <c r="P98" s="203"/>
      <c r="Q98" s="203"/>
      <c r="R98" s="203"/>
      <c r="S98" s="203"/>
      <c r="T98" s="203"/>
      <c r="U98" s="203"/>
      <c r="V98" s="203"/>
      <c r="W98" s="203"/>
      <c r="X98" s="203"/>
      <c r="Y98" s="203"/>
      <c r="Z98" s="203"/>
      <c r="AA98" s="203"/>
      <c r="AB98" s="203"/>
      <c r="AC98" s="203"/>
      <c r="AD98" s="203"/>
      <c r="AE98" s="203"/>
      <c r="AF98" s="203"/>
      <c r="AG98" s="210">
        <f>'SO02.3 - PLYNOVÁ ODBĚRNÁ ...'!J32</f>
        <v>0</v>
      </c>
      <c r="AH98" s="211"/>
      <c r="AI98" s="211"/>
      <c r="AJ98" s="211"/>
      <c r="AK98" s="211"/>
      <c r="AL98" s="211"/>
      <c r="AM98" s="211"/>
      <c r="AN98" s="210">
        <f t="shared" si="0"/>
        <v>0</v>
      </c>
      <c r="AO98" s="211"/>
      <c r="AP98" s="211"/>
      <c r="AQ98" s="84" t="s">
        <v>90</v>
      </c>
      <c r="AR98" s="48"/>
      <c r="AS98" s="85">
        <v>0</v>
      </c>
      <c r="AT98" s="86">
        <f t="shared" si="1"/>
        <v>0</v>
      </c>
      <c r="AU98" s="87">
        <f>'SO02.3 - PLYNOVÁ ODBĚRNÁ ...'!P123</f>
        <v>0</v>
      </c>
      <c r="AV98" s="86">
        <f>'SO02.3 - PLYNOVÁ ODBĚRNÁ ...'!J35</f>
        <v>0</v>
      </c>
      <c r="AW98" s="86">
        <f>'SO02.3 - PLYNOVÁ ODBĚRNÁ ...'!J36</f>
        <v>0</v>
      </c>
      <c r="AX98" s="86">
        <f>'SO02.3 - PLYNOVÁ ODBĚRNÁ ...'!J37</f>
        <v>0</v>
      </c>
      <c r="AY98" s="86">
        <f>'SO02.3 - PLYNOVÁ ODBĚRNÁ ...'!J38</f>
        <v>0</v>
      </c>
      <c r="AZ98" s="86">
        <f>'SO02.3 - PLYNOVÁ ODBĚRNÁ ...'!F35</f>
        <v>0</v>
      </c>
      <c r="BA98" s="86">
        <f>'SO02.3 - PLYNOVÁ ODBĚRNÁ ...'!F36</f>
        <v>0</v>
      </c>
      <c r="BB98" s="86">
        <f>'SO02.3 - PLYNOVÁ ODBĚRNÁ ...'!F37</f>
        <v>0</v>
      </c>
      <c r="BC98" s="86">
        <f>'SO02.3 - PLYNOVÁ ODBĚRNÁ ...'!F38</f>
        <v>0</v>
      </c>
      <c r="BD98" s="88">
        <f>'SO02.3 - PLYNOVÁ ODBĚRNÁ ...'!F39</f>
        <v>0</v>
      </c>
      <c r="BT98" s="25" t="s">
        <v>86</v>
      </c>
      <c r="BV98" s="25" t="s">
        <v>79</v>
      </c>
      <c r="BW98" s="25" t="s">
        <v>97</v>
      </c>
      <c r="BX98" s="25" t="s">
        <v>85</v>
      </c>
      <c r="CL98" s="25" t="s">
        <v>1</v>
      </c>
    </row>
    <row r="99" spans="1:91" s="3" customFormat="1" ht="16.5" customHeight="1">
      <c r="A99" s="83" t="s">
        <v>87</v>
      </c>
      <c r="B99" s="48"/>
      <c r="C99" s="9"/>
      <c r="D99" s="9"/>
      <c r="E99" s="203" t="s">
        <v>98</v>
      </c>
      <c r="F99" s="203"/>
      <c r="G99" s="203"/>
      <c r="H99" s="203"/>
      <c r="I99" s="203"/>
      <c r="J99" s="9"/>
      <c r="K99" s="203" t="s">
        <v>99</v>
      </c>
      <c r="L99" s="203"/>
      <c r="M99" s="203"/>
      <c r="N99" s="203"/>
      <c r="O99" s="203"/>
      <c r="P99" s="203"/>
      <c r="Q99" s="203"/>
      <c r="R99" s="203"/>
      <c r="S99" s="203"/>
      <c r="T99" s="203"/>
      <c r="U99" s="203"/>
      <c r="V99" s="203"/>
      <c r="W99" s="203"/>
      <c r="X99" s="203"/>
      <c r="Y99" s="203"/>
      <c r="Z99" s="203"/>
      <c r="AA99" s="203"/>
      <c r="AB99" s="203"/>
      <c r="AC99" s="203"/>
      <c r="AD99" s="203"/>
      <c r="AE99" s="203"/>
      <c r="AF99" s="203"/>
      <c r="AG99" s="210">
        <f>'SO02.4 -  VYTÁPĚNÍ'!J32</f>
        <v>0</v>
      </c>
      <c r="AH99" s="211"/>
      <c r="AI99" s="211"/>
      <c r="AJ99" s="211"/>
      <c r="AK99" s="211"/>
      <c r="AL99" s="211"/>
      <c r="AM99" s="211"/>
      <c r="AN99" s="210">
        <f t="shared" si="0"/>
        <v>0</v>
      </c>
      <c r="AO99" s="211"/>
      <c r="AP99" s="211"/>
      <c r="AQ99" s="84" t="s">
        <v>90</v>
      </c>
      <c r="AR99" s="48"/>
      <c r="AS99" s="85">
        <v>0</v>
      </c>
      <c r="AT99" s="86">
        <f t="shared" si="1"/>
        <v>0</v>
      </c>
      <c r="AU99" s="87">
        <f>'SO02.4 -  VYTÁPĚNÍ'!P126</f>
        <v>0</v>
      </c>
      <c r="AV99" s="86">
        <f>'SO02.4 -  VYTÁPĚNÍ'!J35</f>
        <v>0</v>
      </c>
      <c r="AW99" s="86">
        <f>'SO02.4 -  VYTÁPĚNÍ'!J36</f>
        <v>0</v>
      </c>
      <c r="AX99" s="86">
        <f>'SO02.4 -  VYTÁPĚNÍ'!J37</f>
        <v>0</v>
      </c>
      <c r="AY99" s="86">
        <f>'SO02.4 -  VYTÁPĚNÍ'!J38</f>
        <v>0</v>
      </c>
      <c r="AZ99" s="86">
        <f>'SO02.4 -  VYTÁPĚNÍ'!F35</f>
        <v>0</v>
      </c>
      <c r="BA99" s="86">
        <f>'SO02.4 -  VYTÁPĚNÍ'!F36</f>
        <v>0</v>
      </c>
      <c r="BB99" s="86">
        <f>'SO02.4 -  VYTÁPĚNÍ'!F37</f>
        <v>0</v>
      </c>
      <c r="BC99" s="86">
        <f>'SO02.4 -  VYTÁPĚNÍ'!F38</f>
        <v>0</v>
      </c>
      <c r="BD99" s="88">
        <f>'SO02.4 -  VYTÁPĚNÍ'!F39</f>
        <v>0</v>
      </c>
      <c r="BT99" s="25" t="s">
        <v>86</v>
      </c>
      <c r="BV99" s="25" t="s">
        <v>79</v>
      </c>
      <c r="BW99" s="25" t="s">
        <v>100</v>
      </c>
      <c r="BX99" s="25" t="s">
        <v>85</v>
      </c>
      <c r="CL99" s="25" t="s">
        <v>1</v>
      </c>
    </row>
    <row r="100" spans="1:91" s="3" customFormat="1" ht="16.5" customHeight="1">
      <c r="A100" s="83" t="s">
        <v>87</v>
      </c>
      <c r="B100" s="48"/>
      <c r="C100" s="9"/>
      <c r="D100" s="9"/>
      <c r="E100" s="203" t="s">
        <v>101</v>
      </c>
      <c r="F100" s="203"/>
      <c r="G100" s="203"/>
      <c r="H100" s="203"/>
      <c r="I100" s="203"/>
      <c r="J100" s="9"/>
      <c r="K100" s="203" t="s">
        <v>102</v>
      </c>
      <c r="L100" s="203"/>
      <c r="M100" s="203"/>
      <c r="N100" s="203"/>
      <c r="O100" s="203"/>
      <c r="P100" s="203"/>
      <c r="Q100" s="203"/>
      <c r="R100" s="203"/>
      <c r="S100" s="203"/>
      <c r="T100" s="203"/>
      <c r="U100" s="203"/>
      <c r="V100" s="203"/>
      <c r="W100" s="203"/>
      <c r="X100" s="203"/>
      <c r="Y100" s="203"/>
      <c r="Z100" s="203"/>
      <c r="AA100" s="203"/>
      <c r="AB100" s="203"/>
      <c r="AC100" s="203"/>
      <c r="AD100" s="203"/>
      <c r="AE100" s="203"/>
      <c r="AF100" s="203"/>
      <c r="AG100" s="210">
        <f>'SO02.5 - ZDRAVOTNĚ TECHNI...'!J32</f>
        <v>0</v>
      </c>
      <c r="AH100" s="211"/>
      <c r="AI100" s="211"/>
      <c r="AJ100" s="211"/>
      <c r="AK100" s="211"/>
      <c r="AL100" s="211"/>
      <c r="AM100" s="211"/>
      <c r="AN100" s="210">
        <f t="shared" si="0"/>
        <v>0</v>
      </c>
      <c r="AO100" s="211"/>
      <c r="AP100" s="211"/>
      <c r="AQ100" s="84" t="s">
        <v>90</v>
      </c>
      <c r="AR100" s="48"/>
      <c r="AS100" s="85">
        <v>0</v>
      </c>
      <c r="AT100" s="86">
        <f t="shared" si="1"/>
        <v>0</v>
      </c>
      <c r="AU100" s="87">
        <f>'SO02.5 - ZDRAVOTNĚ TECHNI...'!P134</f>
        <v>0</v>
      </c>
      <c r="AV100" s="86">
        <f>'SO02.5 - ZDRAVOTNĚ TECHNI...'!J35</f>
        <v>0</v>
      </c>
      <c r="AW100" s="86">
        <f>'SO02.5 - ZDRAVOTNĚ TECHNI...'!J36</f>
        <v>0</v>
      </c>
      <c r="AX100" s="86">
        <f>'SO02.5 - ZDRAVOTNĚ TECHNI...'!J37</f>
        <v>0</v>
      </c>
      <c r="AY100" s="86">
        <f>'SO02.5 - ZDRAVOTNĚ TECHNI...'!J38</f>
        <v>0</v>
      </c>
      <c r="AZ100" s="86">
        <f>'SO02.5 - ZDRAVOTNĚ TECHNI...'!F35</f>
        <v>0</v>
      </c>
      <c r="BA100" s="86">
        <f>'SO02.5 - ZDRAVOTNĚ TECHNI...'!F36</f>
        <v>0</v>
      </c>
      <c r="BB100" s="86">
        <f>'SO02.5 - ZDRAVOTNĚ TECHNI...'!F37</f>
        <v>0</v>
      </c>
      <c r="BC100" s="86">
        <f>'SO02.5 - ZDRAVOTNĚ TECHNI...'!F38</f>
        <v>0</v>
      </c>
      <c r="BD100" s="88">
        <f>'SO02.5 - ZDRAVOTNĚ TECHNI...'!F39</f>
        <v>0</v>
      </c>
      <c r="BT100" s="25" t="s">
        <v>86</v>
      </c>
      <c r="BV100" s="25" t="s">
        <v>79</v>
      </c>
      <c r="BW100" s="25" t="s">
        <v>103</v>
      </c>
      <c r="BX100" s="25" t="s">
        <v>85</v>
      </c>
      <c r="CL100" s="25" t="s">
        <v>1</v>
      </c>
    </row>
    <row r="101" spans="1:91" s="3" customFormat="1" ht="16.5" customHeight="1">
      <c r="B101" s="48"/>
      <c r="C101" s="9"/>
      <c r="D101" s="9"/>
      <c r="E101" s="203" t="s">
        <v>104</v>
      </c>
      <c r="F101" s="203"/>
      <c r="G101" s="203"/>
      <c r="H101" s="203"/>
      <c r="I101" s="203"/>
      <c r="J101" s="9"/>
      <c r="K101" s="203" t="s">
        <v>105</v>
      </c>
      <c r="L101" s="203"/>
      <c r="M101" s="203"/>
      <c r="N101" s="203"/>
      <c r="O101" s="203"/>
      <c r="P101" s="203"/>
      <c r="Q101" s="203"/>
      <c r="R101" s="203"/>
      <c r="S101" s="203"/>
      <c r="T101" s="203"/>
      <c r="U101" s="203"/>
      <c r="V101" s="203"/>
      <c r="W101" s="203"/>
      <c r="X101" s="203"/>
      <c r="Y101" s="203"/>
      <c r="Z101" s="203"/>
      <c r="AA101" s="203"/>
      <c r="AB101" s="203"/>
      <c r="AC101" s="203"/>
      <c r="AD101" s="203"/>
      <c r="AE101" s="203"/>
      <c r="AF101" s="203"/>
      <c r="AG101" s="236">
        <f>ROUND(SUM(AG102:AG105),2)</f>
        <v>0</v>
      </c>
      <c r="AH101" s="211"/>
      <c r="AI101" s="211"/>
      <c r="AJ101" s="211"/>
      <c r="AK101" s="211"/>
      <c r="AL101" s="211"/>
      <c r="AM101" s="211"/>
      <c r="AN101" s="210">
        <f t="shared" si="0"/>
        <v>0</v>
      </c>
      <c r="AO101" s="211"/>
      <c r="AP101" s="211"/>
      <c r="AQ101" s="84" t="s">
        <v>90</v>
      </c>
      <c r="AR101" s="48"/>
      <c r="AS101" s="85">
        <f>ROUND(SUM(AS102:AS105),2)</f>
        <v>0</v>
      </c>
      <c r="AT101" s="86">
        <f t="shared" si="1"/>
        <v>0</v>
      </c>
      <c r="AU101" s="87">
        <f>ROUND(SUM(AU102:AU105),5)</f>
        <v>0</v>
      </c>
      <c r="AV101" s="86">
        <f>ROUND(AZ101*L29,2)</f>
        <v>0</v>
      </c>
      <c r="AW101" s="86">
        <f>ROUND(BA101*L30,2)</f>
        <v>0</v>
      </c>
      <c r="AX101" s="86">
        <f>ROUND(BB101*L29,2)</f>
        <v>0</v>
      </c>
      <c r="AY101" s="86">
        <f>ROUND(BC101*L30,2)</f>
        <v>0</v>
      </c>
      <c r="AZ101" s="86">
        <f>ROUND(SUM(AZ102:AZ105),2)</f>
        <v>0</v>
      </c>
      <c r="BA101" s="86">
        <f>ROUND(SUM(BA102:BA105),2)</f>
        <v>0</v>
      </c>
      <c r="BB101" s="86">
        <f>ROUND(SUM(BB102:BB105),2)</f>
        <v>0</v>
      </c>
      <c r="BC101" s="86">
        <f>ROUND(SUM(BC102:BC105),2)</f>
        <v>0</v>
      </c>
      <c r="BD101" s="88">
        <f>ROUND(SUM(BD102:BD105),2)</f>
        <v>0</v>
      </c>
      <c r="BS101" s="25" t="s">
        <v>76</v>
      </c>
      <c r="BT101" s="25" t="s">
        <v>86</v>
      </c>
      <c r="BU101" s="25" t="s">
        <v>78</v>
      </c>
      <c r="BV101" s="25" t="s">
        <v>79</v>
      </c>
      <c r="BW101" s="25" t="s">
        <v>106</v>
      </c>
      <c r="BX101" s="25" t="s">
        <v>85</v>
      </c>
      <c r="CL101" s="25" t="s">
        <v>1</v>
      </c>
    </row>
    <row r="102" spans="1:91" s="3" customFormat="1" ht="16.5" customHeight="1">
      <c r="A102" s="83" t="s">
        <v>87</v>
      </c>
      <c r="B102" s="48"/>
      <c r="C102" s="9"/>
      <c r="D102" s="9"/>
      <c r="E102" s="9"/>
      <c r="F102" s="203" t="s">
        <v>107</v>
      </c>
      <c r="G102" s="203"/>
      <c r="H102" s="203"/>
      <c r="I102" s="203"/>
      <c r="J102" s="203"/>
      <c r="K102" s="9"/>
      <c r="L102" s="203" t="s">
        <v>108</v>
      </c>
      <c r="M102" s="203"/>
      <c r="N102" s="203"/>
      <c r="O102" s="203"/>
      <c r="P102" s="203"/>
      <c r="Q102" s="203"/>
      <c r="R102" s="203"/>
      <c r="S102" s="203"/>
      <c r="T102" s="203"/>
      <c r="U102" s="203"/>
      <c r="V102" s="203"/>
      <c r="W102" s="203"/>
      <c r="X102" s="203"/>
      <c r="Y102" s="203"/>
      <c r="Z102" s="203"/>
      <c r="AA102" s="203"/>
      <c r="AB102" s="203"/>
      <c r="AC102" s="203"/>
      <c r="AD102" s="203"/>
      <c r="AE102" s="203"/>
      <c r="AF102" s="203"/>
      <c r="AG102" s="210">
        <f>'SO02.6.1 - Globální nákla...'!J34</f>
        <v>0</v>
      </c>
      <c r="AH102" s="211"/>
      <c r="AI102" s="211"/>
      <c r="AJ102" s="211"/>
      <c r="AK102" s="211"/>
      <c r="AL102" s="211"/>
      <c r="AM102" s="211"/>
      <c r="AN102" s="210">
        <f t="shared" si="0"/>
        <v>0</v>
      </c>
      <c r="AO102" s="211"/>
      <c r="AP102" s="211"/>
      <c r="AQ102" s="84" t="s">
        <v>90</v>
      </c>
      <c r="AR102" s="48"/>
      <c r="AS102" s="85">
        <v>0</v>
      </c>
      <c r="AT102" s="86">
        <f t="shared" si="1"/>
        <v>0</v>
      </c>
      <c r="AU102" s="87">
        <f>'SO02.6.1 - Globální nákla...'!P125</f>
        <v>0</v>
      </c>
      <c r="AV102" s="86">
        <f>'SO02.6.1 - Globální nákla...'!J37</f>
        <v>0</v>
      </c>
      <c r="AW102" s="86">
        <f>'SO02.6.1 - Globální nákla...'!J38</f>
        <v>0</v>
      </c>
      <c r="AX102" s="86">
        <f>'SO02.6.1 - Globální nákla...'!J39</f>
        <v>0</v>
      </c>
      <c r="AY102" s="86">
        <f>'SO02.6.1 - Globální nákla...'!J40</f>
        <v>0</v>
      </c>
      <c r="AZ102" s="86">
        <f>'SO02.6.1 - Globální nákla...'!F37</f>
        <v>0</v>
      </c>
      <c r="BA102" s="86">
        <f>'SO02.6.1 - Globální nákla...'!F38</f>
        <v>0</v>
      </c>
      <c r="BB102" s="86">
        <f>'SO02.6.1 - Globální nákla...'!F39</f>
        <v>0</v>
      </c>
      <c r="BC102" s="86">
        <f>'SO02.6.1 - Globální nákla...'!F40</f>
        <v>0</v>
      </c>
      <c r="BD102" s="88">
        <f>'SO02.6.1 - Globální nákla...'!F41</f>
        <v>0</v>
      </c>
      <c r="BT102" s="25" t="s">
        <v>109</v>
      </c>
      <c r="BV102" s="25" t="s">
        <v>79</v>
      </c>
      <c r="BW102" s="25" t="s">
        <v>110</v>
      </c>
      <c r="BX102" s="25" t="s">
        <v>106</v>
      </c>
      <c r="CL102" s="25" t="s">
        <v>1</v>
      </c>
    </row>
    <row r="103" spans="1:91" s="3" customFormat="1" ht="16.5" customHeight="1">
      <c r="A103" s="83" t="s">
        <v>87</v>
      </c>
      <c r="B103" s="48"/>
      <c r="C103" s="9"/>
      <c r="D103" s="9"/>
      <c r="E103" s="9"/>
      <c r="F103" s="203" t="s">
        <v>111</v>
      </c>
      <c r="G103" s="203"/>
      <c r="H103" s="203"/>
      <c r="I103" s="203"/>
      <c r="J103" s="203"/>
      <c r="K103" s="9"/>
      <c r="L103" s="203" t="s">
        <v>112</v>
      </c>
      <c r="M103" s="203"/>
      <c r="N103" s="203"/>
      <c r="O103" s="203"/>
      <c r="P103" s="203"/>
      <c r="Q103" s="203"/>
      <c r="R103" s="203"/>
      <c r="S103" s="203"/>
      <c r="T103" s="203"/>
      <c r="U103" s="203"/>
      <c r="V103" s="203"/>
      <c r="W103" s="203"/>
      <c r="X103" s="203"/>
      <c r="Y103" s="203"/>
      <c r="Z103" s="203"/>
      <c r="AA103" s="203"/>
      <c r="AB103" s="203"/>
      <c r="AC103" s="203"/>
      <c r="AD103" s="203"/>
      <c r="AE103" s="203"/>
      <c r="AF103" s="203"/>
      <c r="AG103" s="210">
        <f>'SO02.6.2 - Silnoproud'!J34</f>
        <v>0</v>
      </c>
      <c r="AH103" s="211"/>
      <c r="AI103" s="211"/>
      <c r="AJ103" s="211"/>
      <c r="AK103" s="211"/>
      <c r="AL103" s="211"/>
      <c r="AM103" s="211"/>
      <c r="AN103" s="210">
        <f t="shared" si="0"/>
        <v>0</v>
      </c>
      <c r="AO103" s="211"/>
      <c r="AP103" s="211"/>
      <c r="AQ103" s="84" t="s">
        <v>90</v>
      </c>
      <c r="AR103" s="48"/>
      <c r="AS103" s="85">
        <v>0</v>
      </c>
      <c r="AT103" s="86">
        <f t="shared" si="1"/>
        <v>0</v>
      </c>
      <c r="AU103" s="87">
        <f>'SO02.6.2 - Silnoproud'!P127</f>
        <v>0</v>
      </c>
      <c r="AV103" s="86">
        <f>'SO02.6.2 - Silnoproud'!J37</f>
        <v>0</v>
      </c>
      <c r="AW103" s="86">
        <f>'SO02.6.2 - Silnoproud'!J38</f>
        <v>0</v>
      </c>
      <c r="AX103" s="86">
        <f>'SO02.6.2 - Silnoproud'!J39</f>
        <v>0</v>
      </c>
      <c r="AY103" s="86">
        <f>'SO02.6.2 - Silnoproud'!J40</f>
        <v>0</v>
      </c>
      <c r="AZ103" s="86">
        <f>'SO02.6.2 - Silnoproud'!F37</f>
        <v>0</v>
      </c>
      <c r="BA103" s="86">
        <f>'SO02.6.2 - Silnoproud'!F38</f>
        <v>0</v>
      </c>
      <c r="BB103" s="86">
        <f>'SO02.6.2 - Silnoproud'!F39</f>
        <v>0</v>
      </c>
      <c r="BC103" s="86">
        <f>'SO02.6.2 - Silnoproud'!F40</f>
        <v>0</v>
      </c>
      <c r="BD103" s="88">
        <f>'SO02.6.2 - Silnoproud'!F41</f>
        <v>0</v>
      </c>
      <c r="BT103" s="25" t="s">
        <v>109</v>
      </c>
      <c r="BV103" s="25" t="s">
        <v>79</v>
      </c>
      <c r="BW103" s="25" t="s">
        <v>113</v>
      </c>
      <c r="BX103" s="25" t="s">
        <v>106</v>
      </c>
      <c r="CL103" s="25" t="s">
        <v>1</v>
      </c>
    </row>
    <row r="104" spans="1:91" s="3" customFormat="1" ht="16.5" customHeight="1">
      <c r="A104" s="83" t="s">
        <v>87</v>
      </c>
      <c r="B104" s="48"/>
      <c r="C104" s="9"/>
      <c r="D104" s="9"/>
      <c r="E104" s="9"/>
      <c r="F104" s="203" t="s">
        <v>114</v>
      </c>
      <c r="G104" s="203"/>
      <c r="H104" s="203"/>
      <c r="I104" s="203"/>
      <c r="J104" s="203"/>
      <c r="K104" s="9"/>
      <c r="L104" s="203" t="s">
        <v>115</v>
      </c>
      <c r="M104" s="203"/>
      <c r="N104" s="203"/>
      <c r="O104" s="203"/>
      <c r="P104" s="203"/>
      <c r="Q104" s="203"/>
      <c r="R104" s="203"/>
      <c r="S104" s="203"/>
      <c r="T104" s="203"/>
      <c r="U104" s="203"/>
      <c r="V104" s="203"/>
      <c r="W104" s="203"/>
      <c r="X104" s="203"/>
      <c r="Y104" s="203"/>
      <c r="Z104" s="203"/>
      <c r="AA104" s="203"/>
      <c r="AB104" s="203"/>
      <c r="AC104" s="203"/>
      <c r="AD104" s="203"/>
      <c r="AE104" s="203"/>
      <c r="AF104" s="203"/>
      <c r="AG104" s="210">
        <f>'SO02.6.3 - Slaboproud'!J34</f>
        <v>0</v>
      </c>
      <c r="AH104" s="211"/>
      <c r="AI104" s="211"/>
      <c r="AJ104" s="211"/>
      <c r="AK104" s="211"/>
      <c r="AL104" s="211"/>
      <c r="AM104" s="211"/>
      <c r="AN104" s="210">
        <f t="shared" si="0"/>
        <v>0</v>
      </c>
      <c r="AO104" s="211"/>
      <c r="AP104" s="211"/>
      <c r="AQ104" s="84" t="s">
        <v>90</v>
      </c>
      <c r="AR104" s="48"/>
      <c r="AS104" s="85">
        <v>0</v>
      </c>
      <c r="AT104" s="86">
        <f t="shared" si="1"/>
        <v>0</v>
      </c>
      <c r="AU104" s="87">
        <f>'SO02.6.3 - Slaboproud'!P126</f>
        <v>0</v>
      </c>
      <c r="AV104" s="86">
        <f>'SO02.6.3 - Slaboproud'!J37</f>
        <v>0</v>
      </c>
      <c r="AW104" s="86">
        <f>'SO02.6.3 - Slaboproud'!J38</f>
        <v>0</v>
      </c>
      <c r="AX104" s="86">
        <f>'SO02.6.3 - Slaboproud'!J39</f>
        <v>0</v>
      </c>
      <c r="AY104" s="86">
        <f>'SO02.6.3 - Slaboproud'!J40</f>
        <v>0</v>
      </c>
      <c r="AZ104" s="86">
        <f>'SO02.6.3 - Slaboproud'!F37</f>
        <v>0</v>
      </c>
      <c r="BA104" s="86">
        <f>'SO02.6.3 - Slaboproud'!F38</f>
        <v>0</v>
      </c>
      <c r="BB104" s="86">
        <f>'SO02.6.3 - Slaboproud'!F39</f>
        <v>0</v>
      </c>
      <c r="BC104" s="86">
        <f>'SO02.6.3 - Slaboproud'!F40</f>
        <v>0</v>
      </c>
      <c r="BD104" s="88">
        <f>'SO02.6.3 - Slaboproud'!F41</f>
        <v>0</v>
      </c>
      <c r="BT104" s="25" t="s">
        <v>109</v>
      </c>
      <c r="BV104" s="25" t="s">
        <v>79</v>
      </c>
      <c r="BW104" s="25" t="s">
        <v>116</v>
      </c>
      <c r="BX104" s="25" t="s">
        <v>106</v>
      </c>
      <c r="CL104" s="25" t="s">
        <v>1</v>
      </c>
    </row>
    <row r="105" spans="1:91" s="3" customFormat="1" ht="16.5" customHeight="1">
      <c r="A105" s="83" t="s">
        <v>87</v>
      </c>
      <c r="B105" s="48"/>
      <c r="C105" s="9"/>
      <c r="D105" s="9"/>
      <c r="E105" s="9"/>
      <c r="F105" s="203" t="s">
        <v>117</v>
      </c>
      <c r="G105" s="203"/>
      <c r="H105" s="203"/>
      <c r="I105" s="203"/>
      <c r="J105" s="203"/>
      <c r="K105" s="9"/>
      <c r="L105" s="203" t="s">
        <v>118</v>
      </c>
      <c r="M105" s="203"/>
      <c r="N105" s="203"/>
      <c r="O105" s="203"/>
      <c r="P105" s="203"/>
      <c r="Q105" s="203"/>
      <c r="R105" s="203"/>
      <c r="S105" s="203"/>
      <c r="T105" s="203"/>
      <c r="U105" s="203"/>
      <c r="V105" s="203"/>
      <c r="W105" s="203"/>
      <c r="X105" s="203"/>
      <c r="Y105" s="203"/>
      <c r="Z105" s="203"/>
      <c r="AA105" s="203"/>
      <c r="AB105" s="203"/>
      <c r="AC105" s="203"/>
      <c r="AD105" s="203"/>
      <c r="AE105" s="203"/>
      <c r="AF105" s="203"/>
      <c r="AG105" s="210">
        <f>'SO02.6.4 - EZS'!J34</f>
        <v>0</v>
      </c>
      <c r="AH105" s="211"/>
      <c r="AI105" s="211"/>
      <c r="AJ105" s="211"/>
      <c r="AK105" s="211"/>
      <c r="AL105" s="211"/>
      <c r="AM105" s="211"/>
      <c r="AN105" s="210">
        <f t="shared" si="0"/>
        <v>0</v>
      </c>
      <c r="AO105" s="211"/>
      <c r="AP105" s="211"/>
      <c r="AQ105" s="84" t="s">
        <v>90</v>
      </c>
      <c r="AR105" s="48"/>
      <c r="AS105" s="85">
        <v>0</v>
      </c>
      <c r="AT105" s="86">
        <f t="shared" si="1"/>
        <v>0</v>
      </c>
      <c r="AU105" s="87">
        <f>'SO02.6.4 - EZS'!P126</f>
        <v>0</v>
      </c>
      <c r="AV105" s="86">
        <f>'SO02.6.4 - EZS'!J37</f>
        <v>0</v>
      </c>
      <c r="AW105" s="86">
        <f>'SO02.6.4 - EZS'!J38</f>
        <v>0</v>
      </c>
      <c r="AX105" s="86">
        <f>'SO02.6.4 - EZS'!J39</f>
        <v>0</v>
      </c>
      <c r="AY105" s="86">
        <f>'SO02.6.4 - EZS'!J40</f>
        <v>0</v>
      </c>
      <c r="AZ105" s="86">
        <f>'SO02.6.4 - EZS'!F37</f>
        <v>0</v>
      </c>
      <c r="BA105" s="86">
        <f>'SO02.6.4 - EZS'!F38</f>
        <v>0</v>
      </c>
      <c r="BB105" s="86">
        <f>'SO02.6.4 - EZS'!F39</f>
        <v>0</v>
      </c>
      <c r="BC105" s="86">
        <f>'SO02.6.4 - EZS'!F40</f>
        <v>0</v>
      </c>
      <c r="BD105" s="88">
        <f>'SO02.6.4 - EZS'!F41</f>
        <v>0</v>
      </c>
      <c r="BT105" s="25" t="s">
        <v>109</v>
      </c>
      <c r="BV105" s="25" t="s">
        <v>79</v>
      </c>
      <c r="BW105" s="25" t="s">
        <v>119</v>
      </c>
      <c r="BX105" s="25" t="s">
        <v>106</v>
      </c>
      <c r="CL105" s="25" t="s">
        <v>1</v>
      </c>
    </row>
    <row r="106" spans="1:91" s="6" customFormat="1" ht="24.75" customHeight="1">
      <c r="A106" s="83" t="s">
        <v>87</v>
      </c>
      <c r="B106" s="74"/>
      <c r="C106" s="75"/>
      <c r="D106" s="202" t="s">
        <v>120</v>
      </c>
      <c r="E106" s="202"/>
      <c r="F106" s="202"/>
      <c r="G106" s="202"/>
      <c r="H106" s="202"/>
      <c r="I106" s="76"/>
      <c r="J106" s="202" t="s">
        <v>121</v>
      </c>
      <c r="K106" s="202"/>
      <c r="L106" s="202"/>
      <c r="M106" s="202"/>
      <c r="N106" s="202"/>
      <c r="O106" s="202"/>
      <c r="P106" s="202"/>
      <c r="Q106" s="202"/>
      <c r="R106" s="202"/>
      <c r="S106" s="202"/>
      <c r="T106" s="202"/>
      <c r="U106" s="202"/>
      <c r="V106" s="202"/>
      <c r="W106" s="202"/>
      <c r="X106" s="202"/>
      <c r="Y106" s="202"/>
      <c r="Z106" s="202"/>
      <c r="AA106" s="202"/>
      <c r="AB106" s="202"/>
      <c r="AC106" s="202"/>
      <c r="AD106" s="202"/>
      <c r="AE106" s="202"/>
      <c r="AF106" s="202"/>
      <c r="AG106" s="213">
        <f>'SO 08 - Vodovodní přípojk...'!J30</f>
        <v>0</v>
      </c>
      <c r="AH106" s="214"/>
      <c r="AI106" s="214"/>
      <c r="AJ106" s="214"/>
      <c r="AK106" s="214"/>
      <c r="AL106" s="214"/>
      <c r="AM106" s="214"/>
      <c r="AN106" s="213">
        <f t="shared" si="0"/>
        <v>0</v>
      </c>
      <c r="AO106" s="214"/>
      <c r="AP106" s="214"/>
      <c r="AQ106" s="77" t="s">
        <v>83</v>
      </c>
      <c r="AR106" s="74"/>
      <c r="AS106" s="78">
        <v>0</v>
      </c>
      <c r="AT106" s="79">
        <f t="shared" si="1"/>
        <v>0</v>
      </c>
      <c r="AU106" s="80">
        <f>'SO 08 - Vodovodní přípojk...'!P122</f>
        <v>0</v>
      </c>
      <c r="AV106" s="79">
        <f>'SO 08 - Vodovodní přípojk...'!J33</f>
        <v>0</v>
      </c>
      <c r="AW106" s="79">
        <f>'SO 08 - Vodovodní přípojk...'!J34</f>
        <v>0</v>
      </c>
      <c r="AX106" s="79">
        <f>'SO 08 - Vodovodní přípojk...'!J35</f>
        <v>0</v>
      </c>
      <c r="AY106" s="79">
        <f>'SO 08 - Vodovodní přípojk...'!J36</f>
        <v>0</v>
      </c>
      <c r="AZ106" s="79">
        <f>'SO 08 - Vodovodní přípojk...'!F33</f>
        <v>0</v>
      </c>
      <c r="BA106" s="79">
        <f>'SO 08 - Vodovodní přípojk...'!F34</f>
        <v>0</v>
      </c>
      <c r="BB106" s="79">
        <f>'SO 08 - Vodovodní přípojk...'!F35</f>
        <v>0</v>
      </c>
      <c r="BC106" s="79">
        <f>'SO 08 - Vodovodní přípojk...'!F36</f>
        <v>0</v>
      </c>
      <c r="BD106" s="81">
        <f>'SO 08 - Vodovodní přípojk...'!F37</f>
        <v>0</v>
      </c>
      <c r="BT106" s="82" t="s">
        <v>84</v>
      </c>
      <c r="BV106" s="82" t="s">
        <v>79</v>
      </c>
      <c r="BW106" s="82" t="s">
        <v>122</v>
      </c>
      <c r="BX106" s="82" t="s">
        <v>4</v>
      </c>
      <c r="CL106" s="82" t="s">
        <v>1</v>
      </c>
      <c r="CM106" s="82" t="s">
        <v>86</v>
      </c>
    </row>
    <row r="107" spans="1:91" s="6" customFormat="1" ht="16.5" customHeight="1">
      <c r="A107" s="83" t="s">
        <v>87</v>
      </c>
      <c r="B107" s="74"/>
      <c r="C107" s="75"/>
      <c r="D107" s="202" t="s">
        <v>123</v>
      </c>
      <c r="E107" s="202"/>
      <c r="F107" s="202"/>
      <c r="G107" s="202"/>
      <c r="H107" s="202"/>
      <c r="I107" s="76"/>
      <c r="J107" s="202" t="s">
        <v>124</v>
      </c>
      <c r="K107" s="202"/>
      <c r="L107" s="202"/>
      <c r="M107" s="202"/>
      <c r="N107" s="202"/>
      <c r="O107" s="202"/>
      <c r="P107" s="202"/>
      <c r="Q107" s="202"/>
      <c r="R107" s="202"/>
      <c r="S107" s="202"/>
      <c r="T107" s="202"/>
      <c r="U107" s="202"/>
      <c r="V107" s="202"/>
      <c r="W107" s="202"/>
      <c r="X107" s="202"/>
      <c r="Y107" s="202"/>
      <c r="Z107" s="202"/>
      <c r="AA107" s="202"/>
      <c r="AB107" s="202"/>
      <c r="AC107" s="202"/>
      <c r="AD107" s="202"/>
      <c r="AE107" s="202"/>
      <c r="AF107" s="202"/>
      <c r="AG107" s="213">
        <f>'SO 09 - Kanalizační přípo...'!J30</f>
        <v>0</v>
      </c>
      <c r="AH107" s="214"/>
      <c r="AI107" s="214"/>
      <c r="AJ107" s="214"/>
      <c r="AK107" s="214"/>
      <c r="AL107" s="214"/>
      <c r="AM107" s="214"/>
      <c r="AN107" s="213">
        <f t="shared" si="0"/>
        <v>0</v>
      </c>
      <c r="AO107" s="214"/>
      <c r="AP107" s="214"/>
      <c r="AQ107" s="77" t="s">
        <v>83</v>
      </c>
      <c r="AR107" s="74"/>
      <c r="AS107" s="78">
        <v>0</v>
      </c>
      <c r="AT107" s="79">
        <f t="shared" si="1"/>
        <v>0</v>
      </c>
      <c r="AU107" s="80">
        <f>'SO 09 - Kanalizační přípo...'!P124</f>
        <v>0</v>
      </c>
      <c r="AV107" s="79">
        <f>'SO 09 - Kanalizační přípo...'!J33</f>
        <v>0</v>
      </c>
      <c r="AW107" s="79">
        <f>'SO 09 - Kanalizační přípo...'!J34</f>
        <v>0</v>
      </c>
      <c r="AX107" s="79">
        <f>'SO 09 - Kanalizační přípo...'!J35</f>
        <v>0</v>
      </c>
      <c r="AY107" s="79">
        <f>'SO 09 - Kanalizační přípo...'!J36</f>
        <v>0</v>
      </c>
      <c r="AZ107" s="79">
        <f>'SO 09 - Kanalizační přípo...'!F33</f>
        <v>0</v>
      </c>
      <c r="BA107" s="79">
        <f>'SO 09 - Kanalizační přípo...'!F34</f>
        <v>0</v>
      </c>
      <c r="BB107" s="79">
        <f>'SO 09 - Kanalizační přípo...'!F35</f>
        <v>0</v>
      </c>
      <c r="BC107" s="79">
        <f>'SO 09 - Kanalizační přípo...'!F36</f>
        <v>0</v>
      </c>
      <c r="BD107" s="81">
        <f>'SO 09 - Kanalizační přípo...'!F37</f>
        <v>0</v>
      </c>
      <c r="BT107" s="82" t="s">
        <v>84</v>
      </c>
      <c r="BV107" s="82" t="s">
        <v>79</v>
      </c>
      <c r="BW107" s="82" t="s">
        <v>125</v>
      </c>
      <c r="BX107" s="82" t="s">
        <v>4</v>
      </c>
      <c r="CL107" s="82" t="s">
        <v>1</v>
      </c>
      <c r="CM107" s="82" t="s">
        <v>86</v>
      </c>
    </row>
    <row r="108" spans="1:91" s="6" customFormat="1" ht="24.75" customHeight="1">
      <c r="A108" s="83" t="s">
        <v>87</v>
      </c>
      <c r="B108" s="74"/>
      <c r="C108" s="75"/>
      <c r="D108" s="202" t="s">
        <v>126</v>
      </c>
      <c r="E108" s="202"/>
      <c r="F108" s="202"/>
      <c r="G108" s="202"/>
      <c r="H108" s="202"/>
      <c r="I108" s="76"/>
      <c r="J108" s="202" t="s">
        <v>127</v>
      </c>
      <c r="K108" s="202"/>
      <c r="L108" s="202"/>
      <c r="M108" s="202"/>
      <c r="N108" s="202"/>
      <c r="O108" s="202"/>
      <c r="P108" s="202"/>
      <c r="Q108" s="202"/>
      <c r="R108" s="202"/>
      <c r="S108" s="202"/>
      <c r="T108" s="202"/>
      <c r="U108" s="202"/>
      <c r="V108" s="202"/>
      <c r="W108" s="202"/>
      <c r="X108" s="202"/>
      <c r="Y108" s="202"/>
      <c r="Z108" s="202"/>
      <c r="AA108" s="202"/>
      <c r="AB108" s="202"/>
      <c r="AC108" s="202"/>
      <c r="AD108" s="202"/>
      <c r="AE108" s="202"/>
      <c r="AF108" s="202"/>
      <c r="AG108" s="213">
        <f>'SO 10 - Přemístění rozvod...'!J30</f>
        <v>0</v>
      </c>
      <c r="AH108" s="214"/>
      <c r="AI108" s="214"/>
      <c r="AJ108" s="214"/>
      <c r="AK108" s="214"/>
      <c r="AL108" s="214"/>
      <c r="AM108" s="214"/>
      <c r="AN108" s="213">
        <f t="shared" si="0"/>
        <v>0</v>
      </c>
      <c r="AO108" s="214"/>
      <c r="AP108" s="214"/>
      <c r="AQ108" s="77" t="s">
        <v>83</v>
      </c>
      <c r="AR108" s="74"/>
      <c r="AS108" s="78">
        <v>0</v>
      </c>
      <c r="AT108" s="79">
        <f t="shared" si="1"/>
        <v>0</v>
      </c>
      <c r="AU108" s="80">
        <f>'SO 10 - Přemístění rozvod...'!P120</f>
        <v>0</v>
      </c>
      <c r="AV108" s="79">
        <f>'SO 10 - Přemístění rozvod...'!J33</f>
        <v>0</v>
      </c>
      <c r="AW108" s="79">
        <f>'SO 10 - Přemístění rozvod...'!J34</f>
        <v>0</v>
      </c>
      <c r="AX108" s="79">
        <f>'SO 10 - Přemístění rozvod...'!J35</f>
        <v>0</v>
      </c>
      <c r="AY108" s="79">
        <f>'SO 10 - Přemístění rozvod...'!J36</f>
        <v>0</v>
      </c>
      <c r="AZ108" s="79">
        <f>'SO 10 - Přemístění rozvod...'!F33</f>
        <v>0</v>
      </c>
      <c r="BA108" s="79">
        <f>'SO 10 - Přemístění rozvod...'!F34</f>
        <v>0</v>
      </c>
      <c r="BB108" s="79">
        <f>'SO 10 - Přemístění rozvod...'!F35</f>
        <v>0</v>
      </c>
      <c r="BC108" s="79">
        <f>'SO 10 - Přemístění rozvod...'!F36</f>
        <v>0</v>
      </c>
      <c r="BD108" s="81">
        <f>'SO 10 - Přemístění rozvod...'!F37</f>
        <v>0</v>
      </c>
      <c r="BT108" s="82" t="s">
        <v>84</v>
      </c>
      <c r="BV108" s="82" t="s">
        <v>79</v>
      </c>
      <c r="BW108" s="82" t="s">
        <v>128</v>
      </c>
      <c r="BX108" s="82" t="s">
        <v>4</v>
      </c>
      <c r="CL108" s="82" t="s">
        <v>1</v>
      </c>
      <c r="CM108" s="82" t="s">
        <v>86</v>
      </c>
    </row>
    <row r="109" spans="1:91" s="6" customFormat="1" ht="16.5" customHeight="1">
      <c r="A109" s="83" t="s">
        <v>87</v>
      </c>
      <c r="B109" s="74"/>
      <c r="C109" s="75"/>
      <c r="D109" s="202" t="s">
        <v>129</v>
      </c>
      <c r="E109" s="202"/>
      <c r="F109" s="202"/>
      <c r="G109" s="202"/>
      <c r="H109" s="202"/>
      <c r="I109" s="76"/>
      <c r="J109" s="202" t="s">
        <v>130</v>
      </c>
      <c r="K109" s="202"/>
      <c r="L109" s="202"/>
      <c r="M109" s="202"/>
      <c r="N109" s="202"/>
      <c r="O109" s="202"/>
      <c r="P109" s="202"/>
      <c r="Q109" s="202"/>
      <c r="R109" s="202"/>
      <c r="S109" s="202"/>
      <c r="T109" s="202"/>
      <c r="U109" s="202"/>
      <c r="V109" s="202"/>
      <c r="W109" s="202"/>
      <c r="X109" s="202"/>
      <c r="Y109" s="202"/>
      <c r="Z109" s="202"/>
      <c r="AA109" s="202"/>
      <c r="AB109" s="202"/>
      <c r="AC109" s="202"/>
      <c r="AD109" s="202"/>
      <c r="AE109" s="202"/>
      <c r="AF109" s="202"/>
      <c r="AG109" s="213">
        <f>'VRN - Vedlejší rozpočtové...'!J30</f>
        <v>0</v>
      </c>
      <c r="AH109" s="214"/>
      <c r="AI109" s="214"/>
      <c r="AJ109" s="214"/>
      <c r="AK109" s="214"/>
      <c r="AL109" s="214"/>
      <c r="AM109" s="214"/>
      <c r="AN109" s="213">
        <f t="shared" si="0"/>
        <v>0</v>
      </c>
      <c r="AO109" s="214"/>
      <c r="AP109" s="214"/>
      <c r="AQ109" s="77" t="s">
        <v>83</v>
      </c>
      <c r="AR109" s="74"/>
      <c r="AS109" s="89">
        <v>0</v>
      </c>
      <c r="AT109" s="90">
        <f t="shared" si="1"/>
        <v>0</v>
      </c>
      <c r="AU109" s="91">
        <f>'VRN - Vedlejší rozpočtové...'!P117</f>
        <v>0</v>
      </c>
      <c r="AV109" s="90">
        <f>'VRN - Vedlejší rozpočtové...'!J33</f>
        <v>0</v>
      </c>
      <c r="AW109" s="90">
        <f>'VRN - Vedlejší rozpočtové...'!J34</f>
        <v>0</v>
      </c>
      <c r="AX109" s="90">
        <f>'VRN - Vedlejší rozpočtové...'!J35</f>
        <v>0</v>
      </c>
      <c r="AY109" s="90">
        <f>'VRN - Vedlejší rozpočtové...'!J36</f>
        <v>0</v>
      </c>
      <c r="AZ109" s="90">
        <f>'VRN - Vedlejší rozpočtové...'!F33</f>
        <v>0</v>
      </c>
      <c r="BA109" s="90">
        <f>'VRN - Vedlejší rozpočtové...'!F34</f>
        <v>0</v>
      </c>
      <c r="BB109" s="90">
        <f>'VRN - Vedlejší rozpočtové...'!F35</f>
        <v>0</v>
      </c>
      <c r="BC109" s="90">
        <f>'VRN - Vedlejší rozpočtové...'!F36</f>
        <v>0</v>
      </c>
      <c r="BD109" s="92">
        <f>'VRN - Vedlejší rozpočtové...'!F37</f>
        <v>0</v>
      </c>
      <c r="BT109" s="82" t="s">
        <v>84</v>
      </c>
      <c r="BV109" s="82" t="s">
        <v>79</v>
      </c>
      <c r="BW109" s="82" t="s">
        <v>131</v>
      </c>
      <c r="BX109" s="82" t="s">
        <v>4</v>
      </c>
      <c r="CL109" s="82" t="s">
        <v>1</v>
      </c>
      <c r="CM109" s="82" t="s">
        <v>86</v>
      </c>
    </row>
    <row r="110" spans="1:91" s="1" customFormat="1" ht="30" customHeight="1">
      <c r="B110" s="32"/>
      <c r="AR110" s="32"/>
    </row>
    <row r="111" spans="1:91" s="1" customFormat="1" ht="6.9" customHeight="1">
      <c r="B111" s="44"/>
      <c r="C111" s="45"/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45"/>
      <c r="O111" s="45"/>
      <c r="P111" s="45"/>
      <c r="Q111" s="45"/>
      <c r="R111" s="45"/>
      <c r="S111" s="45"/>
      <c r="T111" s="45"/>
      <c r="U111" s="45"/>
      <c r="V111" s="45"/>
      <c r="W111" s="45"/>
      <c r="X111" s="45"/>
      <c r="Y111" s="45"/>
      <c r="Z111" s="45"/>
      <c r="AA111" s="45"/>
      <c r="AB111" s="45"/>
      <c r="AC111" s="45"/>
      <c r="AD111" s="45"/>
      <c r="AE111" s="45"/>
      <c r="AF111" s="45"/>
      <c r="AG111" s="45"/>
      <c r="AH111" s="45"/>
      <c r="AI111" s="45"/>
      <c r="AJ111" s="45"/>
      <c r="AK111" s="45"/>
      <c r="AL111" s="45"/>
      <c r="AM111" s="45"/>
      <c r="AN111" s="45"/>
      <c r="AO111" s="45"/>
      <c r="AP111" s="45"/>
      <c r="AQ111" s="45"/>
      <c r="AR111" s="32"/>
    </row>
  </sheetData>
  <mergeCells count="98">
    <mergeCell ref="AN107:AP107"/>
    <mergeCell ref="AG107:AM107"/>
    <mergeCell ref="AN108:AP108"/>
    <mergeCell ref="AG108:AM108"/>
    <mergeCell ref="AN109:AP109"/>
    <mergeCell ref="AG109:AM109"/>
    <mergeCell ref="AS89:AT91"/>
    <mergeCell ref="AN105:AP105"/>
    <mergeCell ref="AG105:AM105"/>
    <mergeCell ref="AN106:AP106"/>
    <mergeCell ref="AG106:AM106"/>
    <mergeCell ref="AN94:AP94"/>
    <mergeCell ref="AR2:BE2"/>
    <mergeCell ref="AG97:AM97"/>
    <mergeCell ref="AG104:AM104"/>
    <mergeCell ref="AG103:AM103"/>
    <mergeCell ref="AG102:AM102"/>
    <mergeCell ref="AG92:AM92"/>
    <mergeCell ref="AG100:AM100"/>
    <mergeCell ref="AG101:AM101"/>
    <mergeCell ref="AG96:AM96"/>
    <mergeCell ref="AG98:AM98"/>
    <mergeCell ref="AG99:AM99"/>
    <mergeCell ref="AG95:AM95"/>
    <mergeCell ref="AM87:AN87"/>
    <mergeCell ref="AM89:AP89"/>
    <mergeCell ref="AM90:AP90"/>
    <mergeCell ref="AN104:AP104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D107:H107"/>
    <mergeCell ref="J107:AF107"/>
    <mergeCell ref="D108:H108"/>
    <mergeCell ref="J108:AF108"/>
    <mergeCell ref="D109:H109"/>
    <mergeCell ref="J109:AF109"/>
    <mergeCell ref="L85:AO85"/>
    <mergeCell ref="F105:J105"/>
    <mergeCell ref="L105:AF105"/>
    <mergeCell ref="D106:H106"/>
    <mergeCell ref="J106:AF106"/>
    <mergeCell ref="AG94:AM94"/>
    <mergeCell ref="AN103:AP103"/>
    <mergeCell ref="AN96:AP96"/>
    <mergeCell ref="AN92:AP92"/>
    <mergeCell ref="AN101:AP101"/>
    <mergeCell ref="AN97:AP97"/>
    <mergeCell ref="AN99:AP99"/>
    <mergeCell ref="AN100:AP100"/>
    <mergeCell ref="AN95:AP95"/>
    <mergeCell ref="AN102:AP102"/>
    <mergeCell ref="AN98:AP98"/>
    <mergeCell ref="E101:I101"/>
    <mergeCell ref="F102:J102"/>
    <mergeCell ref="F103:J103"/>
    <mergeCell ref="F104:J104"/>
    <mergeCell ref="I92:AF92"/>
    <mergeCell ref="J95:AF95"/>
    <mergeCell ref="K101:AF101"/>
    <mergeCell ref="K100:AF100"/>
    <mergeCell ref="K97:AF97"/>
    <mergeCell ref="K99:AF99"/>
    <mergeCell ref="K96:AF96"/>
    <mergeCell ref="K98:AF98"/>
    <mergeCell ref="L102:AF102"/>
    <mergeCell ref="L103:AF103"/>
    <mergeCell ref="L104:AF104"/>
    <mergeCell ref="C92:G92"/>
    <mergeCell ref="D95:H95"/>
    <mergeCell ref="E100:I100"/>
    <mergeCell ref="E97:I97"/>
    <mergeCell ref="E96:I96"/>
    <mergeCell ref="E99:I99"/>
    <mergeCell ref="E98:I98"/>
  </mergeCells>
  <hyperlinks>
    <hyperlink ref="A96" location="'SO02.1 - Stavební úpravy'!C2" display="/" xr:uid="{00000000-0004-0000-0000-000000000000}"/>
    <hyperlink ref="A97" location="'SO02.2 - VZT'!C2" display="/" xr:uid="{00000000-0004-0000-0000-000001000000}"/>
    <hyperlink ref="A98" location="'SO02.3 - PLYNOVÁ ODBĚRNÁ ...'!C2" display="/" xr:uid="{00000000-0004-0000-0000-000002000000}"/>
    <hyperlink ref="A99" location="'SO02.4 -  VYTÁPĚNÍ'!C2" display="/" xr:uid="{00000000-0004-0000-0000-000003000000}"/>
    <hyperlink ref="A100" location="'SO02.5 - ZDRAVOTNĚ TECHNI...'!C2" display="/" xr:uid="{00000000-0004-0000-0000-000004000000}"/>
    <hyperlink ref="A102" location="'SO02.6.1 - Globální nákla...'!C2" display="/" xr:uid="{00000000-0004-0000-0000-000005000000}"/>
    <hyperlink ref="A103" location="'SO02.6.2 - Silnoproud'!C2" display="/" xr:uid="{00000000-0004-0000-0000-000006000000}"/>
    <hyperlink ref="A104" location="'SO02.6.3 - Slaboproud'!C2" display="/" xr:uid="{00000000-0004-0000-0000-000007000000}"/>
    <hyperlink ref="A105" location="'SO02.6.4 - EZS'!C2" display="/" xr:uid="{00000000-0004-0000-0000-000008000000}"/>
    <hyperlink ref="A106" location="'SO 08 - Vodovodní přípojk...'!C2" display="/" xr:uid="{00000000-0004-0000-0000-000009000000}"/>
    <hyperlink ref="A107" location="'SO 09 - Kanalizační přípo...'!C2" display="/" xr:uid="{00000000-0004-0000-0000-00000A000000}"/>
    <hyperlink ref="A108" location="'SO 10 - Přemístění rozvod...'!C2" display="/" xr:uid="{00000000-0004-0000-0000-00000B000000}"/>
    <hyperlink ref="A109" location="'VRN - Vedlejší rozpočtové...'!C2" display="/" xr:uid="{00000000-0004-0000-0000-00000C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2:BM163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34" t="s">
        <v>5</v>
      </c>
      <c r="M2" s="219"/>
      <c r="N2" s="219"/>
      <c r="O2" s="219"/>
      <c r="P2" s="219"/>
      <c r="Q2" s="219"/>
      <c r="R2" s="219"/>
      <c r="S2" s="219"/>
      <c r="T2" s="219"/>
      <c r="U2" s="219"/>
      <c r="V2" s="219"/>
      <c r="AT2" s="17" t="s">
        <v>119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86</v>
      </c>
    </row>
    <row r="4" spans="2:46" ht="24.9" customHeight="1">
      <c r="B4" s="20"/>
      <c r="D4" s="21" t="s">
        <v>132</v>
      </c>
      <c r="L4" s="20"/>
      <c r="M4" s="93" t="s">
        <v>10</v>
      </c>
      <c r="AT4" s="17" t="s">
        <v>3</v>
      </c>
    </row>
    <row r="5" spans="2:46" ht="6.9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47" t="str">
        <f>'Rekapitulace stavby'!K6</f>
        <v>Stavební úpravy ADM budovy Dělnická 1405, Ústí nad Orlicí</v>
      </c>
      <c r="F7" s="248"/>
      <c r="G7" s="248"/>
      <c r="H7" s="248"/>
      <c r="L7" s="20"/>
    </row>
    <row r="8" spans="2:46" ht="13.2">
      <c r="B8" s="20"/>
      <c r="D8" s="27" t="s">
        <v>133</v>
      </c>
      <c r="L8" s="20"/>
    </row>
    <row r="9" spans="2:46" ht="16.5" customHeight="1">
      <c r="B9" s="20"/>
      <c r="E9" s="247" t="s">
        <v>134</v>
      </c>
      <c r="F9" s="219"/>
      <c r="G9" s="219"/>
      <c r="H9" s="219"/>
      <c r="L9" s="20"/>
    </row>
    <row r="10" spans="2:46" ht="12" customHeight="1">
      <c r="B10" s="20"/>
      <c r="D10" s="27" t="s">
        <v>135</v>
      </c>
      <c r="L10" s="20"/>
    </row>
    <row r="11" spans="2:46" s="1" customFormat="1" ht="16.5" customHeight="1">
      <c r="B11" s="32"/>
      <c r="E11" s="244" t="s">
        <v>1700</v>
      </c>
      <c r="F11" s="246"/>
      <c r="G11" s="246"/>
      <c r="H11" s="246"/>
      <c r="L11" s="32"/>
    </row>
    <row r="12" spans="2:46" s="1" customFormat="1" ht="12" customHeight="1">
      <c r="B12" s="32"/>
      <c r="D12" s="27" t="s">
        <v>1701</v>
      </c>
      <c r="L12" s="32"/>
    </row>
    <row r="13" spans="2:46" s="1" customFormat="1" ht="16.5" customHeight="1">
      <c r="B13" s="32"/>
      <c r="E13" s="207" t="s">
        <v>1935</v>
      </c>
      <c r="F13" s="246"/>
      <c r="G13" s="246"/>
      <c r="H13" s="246"/>
      <c r="L13" s="32"/>
    </row>
    <row r="14" spans="2:46" s="1" customFormat="1">
      <c r="B14" s="32"/>
      <c r="L14" s="32"/>
    </row>
    <row r="15" spans="2:46" s="1" customFormat="1" ht="12" customHeight="1">
      <c r="B15" s="32"/>
      <c r="D15" s="27" t="s">
        <v>18</v>
      </c>
      <c r="F15" s="25" t="s">
        <v>1</v>
      </c>
      <c r="I15" s="27" t="s">
        <v>19</v>
      </c>
      <c r="J15" s="25" t="s">
        <v>1</v>
      </c>
      <c r="L15" s="32"/>
    </row>
    <row r="16" spans="2:46" s="1" customFormat="1" ht="12" customHeight="1">
      <c r="B16" s="32"/>
      <c r="D16" s="27" t="s">
        <v>20</v>
      </c>
      <c r="F16" s="25" t="s">
        <v>21</v>
      </c>
      <c r="I16" s="27" t="s">
        <v>22</v>
      </c>
      <c r="J16" s="52" t="str">
        <f>'Rekapitulace stavby'!AN8</f>
        <v>20. 8. 2024</v>
      </c>
      <c r="L16" s="32"/>
    </row>
    <row r="17" spans="2:12" s="1" customFormat="1" ht="10.8" customHeight="1">
      <c r="B17" s="32"/>
      <c r="L17" s="32"/>
    </row>
    <row r="18" spans="2:12" s="1" customFormat="1" ht="12" customHeight="1">
      <c r="B18" s="32"/>
      <c r="D18" s="27" t="s">
        <v>24</v>
      </c>
      <c r="I18" s="27" t="s">
        <v>25</v>
      </c>
      <c r="J18" s="25" t="s">
        <v>1</v>
      </c>
      <c r="L18" s="32"/>
    </row>
    <row r="19" spans="2:12" s="1" customFormat="1" ht="18" customHeight="1">
      <c r="B19" s="32"/>
      <c r="E19" s="25" t="s">
        <v>26</v>
      </c>
      <c r="I19" s="27" t="s">
        <v>27</v>
      </c>
      <c r="J19" s="25" t="s">
        <v>1</v>
      </c>
      <c r="L19" s="32"/>
    </row>
    <row r="20" spans="2:12" s="1" customFormat="1" ht="6.9" customHeight="1">
      <c r="B20" s="32"/>
      <c r="L20" s="32"/>
    </row>
    <row r="21" spans="2:12" s="1" customFormat="1" ht="12" customHeight="1">
      <c r="B21" s="32"/>
      <c r="D21" s="27" t="s">
        <v>28</v>
      </c>
      <c r="I21" s="27" t="s">
        <v>25</v>
      </c>
      <c r="J21" s="28" t="str">
        <f>'Rekapitulace stavby'!AN13</f>
        <v>Vyplň údaj</v>
      </c>
      <c r="L21" s="32"/>
    </row>
    <row r="22" spans="2:12" s="1" customFormat="1" ht="18" customHeight="1">
      <c r="B22" s="32"/>
      <c r="E22" s="249" t="str">
        <f>'Rekapitulace stavby'!E14</f>
        <v>Vyplň údaj</v>
      </c>
      <c r="F22" s="218"/>
      <c r="G22" s="218"/>
      <c r="H22" s="218"/>
      <c r="I22" s="27" t="s">
        <v>27</v>
      </c>
      <c r="J22" s="28" t="str">
        <f>'Rekapitulace stavby'!AN14</f>
        <v>Vyplň údaj</v>
      </c>
      <c r="L22" s="32"/>
    </row>
    <row r="23" spans="2:12" s="1" customFormat="1" ht="6.9" customHeight="1">
      <c r="B23" s="32"/>
      <c r="L23" s="32"/>
    </row>
    <row r="24" spans="2:12" s="1" customFormat="1" ht="12" customHeight="1">
      <c r="B24" s="32"/>
      <c r="D24" s="27" t="s">
        <v>30</v>
      </c>
      <c r="I24" s="27" t="s">
        <v>25</v>
      </c>
      <c r="J24" s="25" t="s">
        <v>1</v>
      </c>
      <c r="L24" s="32"/>
    </row>
    <row r="25" spans="2:12" s="1" customFormat="1" ht="18" customHeight="1">
      <c r="B25" s="32"/>
      <c r="E25" s="25" t="s">
        <v>31</v>
      </c>
      <c r="I25" s="27" t="s">
        <v>27</v>
      </c>
      <c r="J25" s="25" t="s">
        <v>1</v>
      </c>
      <c r="L25" s="32"/>
    </row>
    <row r="26" spans="2:12" s="1" customFormat="1" ht="6.9" customHeight="1">
      <c r="B26" s="32"/>
      <c r="L26" s="32"/>
    </row>
    <row r="27" spans="2:12" s="1" customFormat="1" ht="12" customHeight="1">
      <c r="B27" s="32"/>
      <c r="D27" s="27" t="s">
        <v>33</v>
      </c>
      <c r="I27" s="27" t="s">
        <v>25</v>
      </c>
      <c r="J27" s="25" t="str">
        <f>IF('Rekapitulace stavby'!AN19="","",'Rekapitulace stavby'!AN19)</f>
        <v/>
      </c>
      <c r="L27" s="32"/>
    </row>
    <row r="28" spans="2:12" s="1" customFormat="1" ht="18" customHeight="1">
      <c r="B28" s="32"/>
      <c r="E28" s="25" t="str">
        <f>IF('Rekapitulace stavby'!E20="","",'Rekapitulace stavby'!E20)</f>
        <v xml:space="preserve"> </v>
      </c>
      <c r="I28" s="27" t="s">
        <v>27</v>
      </c>
      <c r="J28" s="25" t="str">
        <f>IF('Rekapitulace stavby'!AN20="","",'Rekapitulace stavby'!AN20)</f>
        <v/>
      </c>
      <c r="L28" s="32"/>
    </row>
    <row r="29" spans="2:12" s="1" customFormat="1" ht="6.9" customHeight="1">
      <c r="B29" s="32"/>
      <c r="L29" s="32"/>
    </row>
    <row r="30" spans="2:12" s="1" customFormat="1" ht="12" customHeight="1">
      <c r="B30" s="32"/>
      <c r="D30" s="27" t="s">
        <v>35</v>
      </c>
      <c r="L30" s="32"/>
    </row>
    <row r="31" spans="2:12" s="7" customFormat="1" ht="16.5" customHeight="1">
      <c r="B31" s="94"/>
      <c r="E31" s="223" t="s">
        <v>1</v>
      </c>
      <c r="F31" s="223"/>
      <c r="G31" s="223"/>
      <c r="H31" s="223"/>
      <c r="L31" s="94"/>
    </row>
    <row r="32" spans="2:12" s="1" customFormat="1" ht="6.9" customHeight="1">
      <c r="B32" s="32"/>
      <c r="L32" s="32"/>
    </row>
    <row r="33" spans="2:12" s="1" customFormat="1" ht="6.9" customHeight="1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25.35" customHeight="1">
      <c r="B34" s="32"/>
      <c r="D34" s="95" t="s">
        <v>37</v>
      </c>
      <c r="J34" s="66">
        <f>ROUND(J126, 2)</f>
        <v>0</v>
      </c>
      <c r="L34" s="32"/>
    </row>
    <row r="35" spans="2:12" s="1" customFormat="1" ht="6.9" customHeight="1">
      <c r="B35" s="32"/>
      <c r="D35" s="53"/>
      <c r="E35" s="53"/>
      <c r="F35" s="53"/>
      <c r="G35" s="53"/>
      <c r="H35" s="53"/>
      <c r="I35" s="53"/>
      <c r="J35" s="53"/>
      <c r="K35" s="53"/>
      <c r="L35" s="32"/>
    </row>
    <row r="36" spans="2:12" s="1" customFormat="1" ht="14.4" customHeight="1">
      <c r="B36" s="32"/>
      <c r="F36" s="35" t="s">
        <v>39</v>
      </c>
      <c r="I36" s="35" t="s">
        <v>38</v>
      </c>
      <c r="J36" s="35" t="s">
        <v>40</v>
      </c>
      <c r="L36" s="32"/>
    </row>
    <row r="37" spans="2:12" s="1" customFormat="1" ht="14.4" customHeight="1">
      <c r="B37" s="32"/>
      <c r="D37" s="55" t="s">
        <v>41</v>
      </c>
      <c r="E37" s="27" t="s">
        <v>42</v>
      </c>
      <c r="F37" s="86">
        <f>ROUND((SUM(BE126:BE162)),  2)</f>
        <v>0</v>
      </c>
      <c r="I37" s="96">
        <v>0.21</v>
      </c>
      <c r="J37" s="86">
        <f>ROUND(((SUM(BE126:BE162))*I37),  2)</f>
        <v>0</v>
      </c>
      <c r="L37" s="32"/>
    </row>
    <row r="38" spans="2:12" s="1" customFormat="1" ht="14.4" customHeight="1">
      <c r="B38" s="32"/>
      <c r="E38" s="27" t="s">
        <v>43</v>
      </c>
      <c r="F38" s="86">
        <f>ROUND((SUM(BF126:BF162)),  2)</f>
        <v>0</v>
      </c>
      <c r="I38" s="96">
        <v>0.12</v>
      </c>
      <c r="J38" s="86">
        <f>ROUND(((SUM(BF126:BF162))*I38),  2)</f>
        <v>0</v>
      </c>
      <c r="L38" s="32"/>
    </row>
    <row r="39" spans="2:12" s="1" customFormat="1" ht="14.4" hidden="1" customHeight="1">
      <c r="B39" s="32"/>
      <c r="E39" s="27" t="s">
        <v>44</v>
      </c>
      <c r="F39" s="86">
        <f>ROUND((SUM(BG126:BG162)),  2)</f>
        <v>0</v>
      </c>
      <c r="I39" s="96">
        <v>0.21</v>
      </c>
      <c r="J39" s="86">
        <f>0</f>
        <v>0</v>
      </c>
      <c r="L39" s="32"/>
    </row>
    <row r="40" spans="2:12" s="1" customFormat="1" ht="14.4" hidden="1" customHeight="1">
      <c r="B40" s="32"/>
      <c r="E40" s="27" t="s">
        <v>45</v>
      </c>
      <c r="F40" s="86">
        <f>ROUND((SUM(BH126:BH162)),  2)</f>
        <v>0</v>
      </c>
      <c r="I40" s="96">
        <v>0.12</v>
      </c>
      <c r="J40" s="86">
        <f>0</f>
        <v>0</v>
      </c>
      <c r="L40" s="32"/>
    </row>
    <row r="41" spans="2:12" s="1" customFormat="1" ht="14.4" hidden="1" customHeight="1">
      <c r="B41" s="32"/>
      <c r="E41" s="27" t="s">
        <v>46</v>
      </c>
      <c r="F41" s="86">
        <f>ROUND((SUM(BI126:BI162)),  2)</f>
        <v>0</v>
      </c>
      <c r="I41" s="96">
        <v>0</v>
      </c>
      <c r="J41" s="86">
        <f>0</f>
        <v>0</v>
      </c>
      <c r="L41" s="32"/>
    </row>
    <row r="42" spans="2:12" s="1" customFormat="1" ht="6.9" customHeight="1">
      <c r="B42" s="32"/>
      <c r="L42" s="32"/>
    </row>
    <row r="43" spans="2:12" s="1" customFormat="1" ht="25.35" customHeight="1">
      <c r="B43" s="32"/>
      <c r="C43" s="97"/>
      <c r="D43" s="98" t="s">
        <v>47</v>
      </c>
      <c r="E43" s="57"/>
      <c r="F43" s="57"/>
      <c r="G43" s="99" t="s">
        <v>48</v>
      </c>
      <c r="H43" s="100" t="s">
        <v>49</v>
      </c>
      <c r="I43" s="57"/>
      <c r="J43" s="101">
        <f>SUM(J34:J41)</f>
        <v>0</v>
      </c>
      <c r="K43" s="102"/>
      <c r="L43" s="32"/>
    </row>
    <row r="44" spans="2:12" s="1" customFormat="1" ht="14.4" customHeight="1">
      <c r="B44" s="32"/>
      <c r="L44" s="32"/>
    </row>
    <row r="45" spans="2:12" ht="14.4" customHeight="1">
      <c r="B45" s="20"/>
      <c r="L45" s="20"/>
    </row>
    <row r="46" spans="2:12" ht="14.4" customHeight="1">
      <c r="B46" s="20"/>
      <c r="L46" s="20"/>
    </row>
    <row r="47" spans="2:12" ht="14.4" customHeight="1">
      <c r="B47" s="20"/>
      <c r="L47" s="20"/>
    </row>
    <row r="48" spans="2:12" ht="14.4" customHeight="1">
      <c r="B48" s="20"/>
      <c r="L48" s="20"/>
    </row>
    <row r="49" spans="2:12" ht="14.4" customHeight="1">
      <c r="B49" s="20"/>
      <c r="L49" s="20"/>
    </row>
    <row r="50" spans="2:12" s="1" customFormat="1" ht="14.4" customHeight="1">
      <c r="B50" s="32"/>
      <c r="D50" s="41" t="s">
        <v>50</v>
      </c>
      <c r="E50" s="42"/>
      <c r="F50" s="42"/>
      <c r="G50" s="41" t="s">
        <v>51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3.2">
      <c r="B61" s="32"/>
      <c r="D61" s="43" t="s">
        <v>52</v>
      </c>
      <c r="E61" s="34"/>
      <c r="F61" s="103" t="s">
        <v>53</v>
      </c>
      <c r="G61" s="43" t="s">
        <v>52</v>
      </c>
      <c r="H61" s="34"/>
      <c r="I61" s="34"/>
      <c r="J61" s="104" t="s">
        <v>53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3.2">
      <c r="B65" s="32"/>
      <c r="D65" s="41" t="s">
        <v>54</v>
      </c>
      <c r="E65" s="42"/>
      <c r="F65" s="42"/>
      <c r="G65" s="41" t="s">
        <v>55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3.2">
      <c r="B76" s="32"/>
      <c r="D76" s="43" t="s">
        <v>52</v>
      </c>
      <c r="E76" s="34"/>
      <c r="F76" s="103" t="s">
        <v>53</v>
      </c>
      <c r="G76" s="43" t="s">
        <v>52</v>
      </c>
      <c r="H76" s="34"/>
      <c r="I76" s="34"/>
      <c r="J76" s="104" t="s">
        <v>53</v>
      </c>
      <c r="K76" s="34"/>
      <c r="L76" s="32"/>
    </row>
    <row r="77" spans="2:12" s="1" customFormat="1" ht="14.4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" customHeight="1">
      <c r="B82" s="32"/>
      <c r="C82" s="21" t="s">
        <v>137</v>
      </c>
      <c r="L82" s="32"/>
    </row>
    <row r="83" spans="2:12" s="1" customFormat="1" ht="6.9" customHeight="1">
      <c r="B83" s="32"/>
      <c r="L83" s="32"/>
    </row>
    <row r="84" spans="2:12" s="1" customFormat="1" ht="12" customHeight="1">
      <c r="B84" s="32"/>
      <c r="C84" s="27" t="s">
        <v>16</v>
      </c>
      <c r="L84" s="32"/>
    </row>
    <row r="85" spans="2:12" s="1" customFormat="1" ht="16.5" customHeight="1">
      <c r="B85" s="32"/>
      <c r="E85" s="247" t="str">
        <f>E7</f>
        <v>Stavební úpravy ADM budovy Dělnická 1405, Ústí nad Orlicí</v>
      </c>
      <c r="F85" s="248"/>
      <c r="G85" s="248"/>
      <c r="H85" s="248"/>
      <c r="L85" s="32"/>
    </row>
    <row r="86" spans="2:12" ht="12" customHeight="1">
      <c r="B86" s="20"/>
      <c r="C86" s="27" t="s">
        <v>133</v>
      </c>
      <c r="L86" s="20"/>
    </row>
    <row r="87" spans="2:12" ht="16.5" customHeight="1">
      <c r="B87" s="20"/>
      <c r="E87" s="247" t="s">
        <v>134</v>
      </c>
      <c r="F87" s="219"/>
      <c r="G87" s="219"/>
      <c r="H87" s="219"/>
      <c r="L87" s="20"/>
    </row>
    <row r="88" spans="2:12" ht="12" customHeight="1">
      <c r="B88" s="20"/>
      <c r="C88" s="27" t="s">
        <v>135</v>
      </c>
      <c r="L88" s="20"/>
    </row>
    <row r="89" spans="2:12" s="1" customFormat="1" ht="16.5" customHeight="1">
      <c r="B89" s="32"/>
      <c r="E89" s="244" t="s">
        <v>1700</v>
      </c>
      <c r="F89" s="246"/>
      <c r="G89" s="246"/>
      <c r="H89" s="246"/>
      <c r="L89" s="32"/>
    </row>
    <row r="90" spans="2:12" s="1" customFormat="1" ht="12" customHeight="1">
      <c r="B90" s="32"/>
      <c r="C90" s="27" t="s">
        <v>1701</v>
      </c>
      <c r="L90" s="32"/>
    </row>
    <row r="91" spans="2:12" s="1" customFormat="1" ht="16.5" customHeight="1">
      <c r="B91" s="32"/>
      <c r="E91" s="207" t="str">
        <f>E13</f>
        <v>SO02.6.4 - EZS</v>
      </c>
      <c r="F91" s="246"/>
      <c r="G91" s="246"/>
      <c r="H91" s="246"/>
      <c r="L91" s="32"/>
    </row>
    <row r="92" spans="2:12" s="1" customFormat="1" ht="6.9" customHeight="1">
      <c r="B92" s="32"/>
      <c r="L92" s="32"/>
    </row>
    <row r="93" spans="2:12" s="1" customFormat="1" ht="12" customHeight="1">
      <c r="B93" s="32"/>
      <c r="C93" s="27" t="s">
        <v>20</v>
      </c>
      <c r="F93" s="25" t="str">
        <f>F16</f>
        <v>Dělnická 1405</v>
      </c>
      <c r="I93" s="27" t="s">
        <v>22</v>
      </c>
      <c r="J93" s="52" t="str">
        <f>IF(J16="","",J16)</f>
        <v>20. 8. 2024</v>
      </c>
      <c r="L93" s="32"/>
    </row>
    <row r="94" spans="2:12" s="1" customFormat="1" ht="6.9" customHeight="1">
      <c r="B94" s="32"/>
      <c r="L94" s="32"/>
    </row>
    <row r="95" spans="2:12" s="1" customFormat="1" ht="40.049999999999997" customHeight="1">
      <c r="B95" s="32"/>
      <c r="C95" s="27" t="s">
        <v>24</v>
      </c>
      <c r="F95" s="25" t="str">
        <f>E19</f>
        <v>Město Ústí nad Orlicí, Sychrova 16, 562 24</v>
      </c>
      <c r="I95" s="27" t="s">
        <v>30</v>
      </c>
      <c r="J95" s="30" t="str">
        <f>E25</f>
        <v xml:space="preserve">B3ATELIER, Palackého tř. 72, Brno </v>
      </c>
      <c r="L95" s="32"/>
    </row>
    <row r="96" spans="2:12" s="1" customFormat="1" ht="15.15" customHeight="1">
      <c r="B96" s="32"/>
      <c r="C96" s="27" t="s">
        <v>28</v>
      </c>
      <c r="F96" s="25" t="str">
        <f>IF(E22="","",E22)</f>
        <v>Vyplň údaj</v>
      </c>
      <c r="I96" s="27" t="s">
        <v>33</v>
      </c>
      <c r="J96" s="30" t="str">
        <f>E28</f>
        <v xml:space="preserve"> </v>
      </c>
      <c r="L96" s="32"/>
    </row>
    <row r="97" spans="2:47" s="1" customFormat="1" ht="10.35" customHeight="1">
      <c r="B97" s="32"/>
      <c r="L97" s="32"/>
    </row>
    <row r="98" spans="2:47" s="1" customFormat="1" ht="29.25" customHeight="1">
      <c r="B98" s="32"/>
      <c r="C98" s="105" t="s">
        <v>138</v>
      </c>
      <c r="D98" s="97"/>
      <c r="E98" s="97"/>
      <c r="F98" s="97"/>
      <c r="G98" s="97"/>
      <c r="H98" s="97"/>
      <c r="I98" s="97"/>
      <c r="J98" s="106" t="s">
        <v>139</v>
      </c>
      <c r="K98" s="97"/>
      <c r="L98" s="32"/>
    </row>
    <row r="99" spans="2:47" s="1" customFormat="1" ht="10.35" customHeight="1">
      <c r="B99" s="32"/>
      <c r="L99" s="32"/>
    </row>
    <row r="100" spans="2:47" s="1" customFormat="1" ht="22.8" customHeight="1">
      <c r="B100" s="32"/>
      <c r="C100" s="107" t="s">
        <v>140</v>
      </c>
      <c r="J100" s="66">
        <f>J126</f>
        <v>0</v>
      </c>
      <c r="L100" s="32"/>
      <c r="AU100" s="17" t="s">
        <v>141</v>
      </c>
    </row>
    <row r="101" spans="2:47" s="8" customFormat="1" ht="24.9" customHeight="1">
      <c r="B101" s="108"/>
      <c r="D101" s="109" t="s">
        <v>1740</v>
      </c>
      <c r="E101" s="110"/>
      <c r="F101" s="110"/>
      <c r="G101" s="110"/>
      <c r="H101" s="110"/>
      <c r="I101" s="110"/>
      <c r="J101" s="111">
        <f>J127</f>
        <v>0</v>
      </c>
      <c r="L101" s="108"/>
    </row>
    <row r="102" spans="2:47" s="8" customFormat="1" ht="24.9" customHeight="1">
      <c r="B102" s="108"/>
      <c r="D102" s="109" t="s">
        <v>1903</v>
      </c>
      <c r="E102" s="110"/>
      <c r="F102" s="110"/>
      <c r="G102" s="110"/>
      <c r="H102" s="110"/>
      <c r="I102" s="110"/>
      <c r="J102" s="111">
        <f>J156</f>
        <v>0</v>
      </c>
      <c r="L102" s="108"/>
    </row>
    <row r="103" spans="2:47" s="1" customFormat="1" ht="21.75" customHeight="1">
      <c r="B103" s="32"/>
      <c r="L103" s="32"/>
    </row>
    <row r="104" spans="2:47" s="1" customFormat="1" ht="6.9" customHeight="1">
      <c r="B104" s="44"/>
      <c r="C104" s="45"/>
      <c r="D104" s="45"/>
      <c r="E104" s="45"/>
      <c r="F104" s="45"/>
      <c r="G104" s="45"/>
      <c r="H104" s="45"/>
      <c r="I104" s="45"/>
      <c r="J104" s="45"/>
      <c r="K104" s="45"/>
      <c r="L104" s="32"/>
    </row>
    <row r="108" spans="2:47" s="1" customFormat="1" ht="6.9" customHeight="1">
      <c r="B108" s="46"/>
      <c r="C108" s="47"/>
      <c r="D108" s="47"/>
      <c r="E108" s="47"/>
      <c r="F108" s="47"/>
      <c r="G108" s="47"/>
      <c r="H108" s="47"/>
      <c r="I108" s="47"/>
      <c r="J108" s="47"/>
      <c r="K108" s="47"/>
      <c r="L108" s="32"/>
    </row>
    <row r="109" spans="2:47" s="1" customFormat="1" ht="24.9" customHeight="1">
      <c r="B109" s="32"/>
      <c r="C109" s="21" t="s">
        <v>160</v>
      </c>
      <c r="L109" s="32"/>
    </row>
    <row r="110" spans="2:47" s="1" customFormat="1" ht="6.9" customHeight="1">
      <c r="B110" s="32"/>
      <c r="L110" s="32"/>
    </row>
    <row r="111" spans="2:47" s="1" customFormat="1" ht="12" customHeight="1">
      <c r="B111" s="32"/>
      <c r="C111" s="27" t="s">
        <v>16</v>
      </c>
      <c r="L111" s="32"/>
    </row>
    <row r="112" spans="2:47" s="1" customFormat="1" ht="16.5" customHeight="1">
      <c r="B112" s="32"/>
      <c r="E112" s="247" t="str">
        <f>E7</f>
        <v>Stavební úpravy ADM budovy Dělnická 1405, Ústí nad Orlicí</v>
      </c>
      <c r="F112" s="248"/>
      <c r="G112" s="248"/>
      <c r="H112" s="248"/>
      <c r="L112" s="32"/>
    </row>
    <row r="113" spans="2:65" ht="12" customHeight="1">
      <c r="B113" s="20"/>
      <c r="C113" s="27" t="s">
        <v>133</v>
      </c>
      <c r="L113" s="20"/>
    </row>
    <row r="114" spans="2:65" ht="16.5" customHeight="1">
      <c r="B114" s="20"/>
      <c r="E114" s="247" t="s">
        <v>134</v>
      </c>
      <c r="F114" s="219"/>
      <c r="G114" s="219"/>
      <c r="H114" s="219"/>
      <c r="L114" s="20"/>
    </row>
    <row r="115" spans="2:65" ht="12" customHeight="1">
      <c r="B115" s="20"/>
      <c r="C115" s="27" t="s">
        <v>135</v>
      </c>
      <c r="L115" s="20"/>
    </row>
    <row r="116" spans="2:65" s="1" customFormat="1" ht="16.5" customHeight="1">
      <c r="B116" s="32"/>
      <c r="E116" s="244" t="s">
        <v>1700</v>
      </c>
      <c r="F116" s="246"/>
      <c r="G116" s="246"/>
      <c r="H116" s="246"/>
      <c r="L116" s="32"/>
    </row>
    <row r="117" spans="2:65" s="1" customFormat="1" ht="12" customHeight="1">
      <c r="B117" s="32"/>
      <c r="C117" s="27" t="s">
        <v>1701</v>
      </c>
      <c r="L117" s="32"/>
    </row>
    <row r="118" spans="2:65" s="1" customFormat="1" ht="16.5" customHeight="1">
      <c r="B118" s="32"/>
      <c r="E118" s="207" t="str">
        <f>E13</f>
        <v>SO02.6.4 - EZS</v>
      </c>
      <c r="F118" s="246"/>
      <c r="G118" s="246"/>
      <c r="H118" s="246"/>
      <c r="L118" s="32"/>
    </row>
    <row r="119" spans="2:65" s="1" customFormat="1" ht="6.9" customHeight="1">
      <c r="B119" s="32"/>
      <c r="L119" s="32"/>
    </row>
    <row r="120" spans="2:65" s="1" customFormat="1" ht="12" customHeight="1">
      <c r="B120" s="32"/>
      <c r="C120" s="27" t="s">
        <v>20</v>
      </c>
      <c r="F120" s="25" t="str">
        <f>F16</f>
        <v>Dělnická 1405</v>
      </c>
      <c r="I120" s="27" t="s">
        <v>22</v>
      </c>
      <c r="J120" s="52" t="str">
        <f>IF(J16="","",J16)</f>
        <v>20. 8. 2024</v>
      </c>
      <c r="L120" s="32"/>
    </row>
    <row r="121" spans="2:65" s="1" customFormat="1" ht="6.9" customHeight="1">
      <c r="B121" s="32"/>
      <c r="L121" s="32"/>
    </row>
    <row r="122" spans="2:65" s="1" customFormat="1" ht="40.049999999999997" customHeight="1">
      <c r="B122" s="32"/>
      <c r="C122" s="27" t="s">
        <v>24</v>
      </c>
      <c r="F122" s="25" t="str">
        <f>E19</f>
        <v>Město Ústí nad Orlicí, Sychrova 16, 562 24</v>
      </c>
      <c r="I122" s="27" t="s">
        <v>30</v>
      </c>
      <c r="J122" s="30" t="str">
        <f>E25</f>
        <v xml:space="preserve">B3ATELIER, Palackého tř. 72, Brno </v>
      </c>
      <c r="L122" s="32"/>
    </row>
    <row r="123" spans="2:65" s="1" customFormat="1" ht="15.15" customHeight="1">
      <c r="B123" s="32"/>
      <c r="C123" s="27" t="s">
        <v>28</v>
      </c>
      <c r="F123" s="25" t="str">
        <f>IF(E22="","",E22)</f>
        <v>Vyplň údaj</v>
      </c>
      <c r="I123" s="27" t="s">
        <v>33</v>
      </c>
      <c r="J123" s="30" t="str">
        <f>E28</f>
        <v xml:space="preserve"> </v>
      </c>
      <c r="L123" s="32"/>
    </row>
    <row r="124" spans="2:65" s="1" customFormat="1" ht="10.35" customHeight="1">
      <c r="B124" s="32"/>
      <c r="L124" s="32"/>
    </row>
    <row r="125" spans="2:65" s="10" customFormat="1" ht="29.25" customHeight="1">
      <c r="B125" s="116"/>
      <c r="C125" s="117" t="s">
        <v>161</v>
      </c>
      <c r="D125" s="118" t="s">
        <v>62</v>
      </c>
      <c r="E125" s="118" t="s">
        <v>58</v>
      </c>
      <c r="F125" s="118" t="s">
        <v>59</v>
      </c>
      <c r="G125" s="118" t="s">
        <v>162</v>
      </c>
      <c r="H125" s="118" t="s">
        <v>163</v>
      </c>
      <c r="I125" s="118" t="s">
        <v>164</v>
      </c>
      <c r="J125" s="118" t="s">
        <v>139</v>
      </c>
      <c r="K125" s="119" t="s">
        <v>165</v>
      </c>
      <c r="L125" s="116"/>
      <c r="M125" s="59" t="s">
        <v>1</v>
      </c>
      <c r="N125" s="60" t="s">
        <v>41</v>
      </c>
      <c r="O125" s="60" t="s">
        <v>166</v>
      </c>
      <c r="P125" s="60" t="s">
        <v>167</v>
      </c>
      <c r="Q125" s="60" t="s">
        <v>168</v>
      </c>
      <c r="R125" s="60" t="s">
        <v>169</v>
      </c>
      <c r="S125" s="60" t="s">
        <v>170</v>
      </c>
      <c r="T125" s="61" t="s">
        <v>171</v>
      </c>
    </row>
    <row r="126" spans="2:65" s="1" customFormat="1" ht="22.8" customHeight="1">
      <c r="B126" s="32"/>
      <c r="C126" s="64" t="s">
        <v>172</v>
      </c>
      <c r="J126" s="120">
        <f>BK126</f>
        <v>0</v>
      </c>
      <c r="L126" s="32"/>
      <c r="M126" s="62"/>
      <c r="N126" s="53"/>
      <c r="O126" s="53"/>
      <c r="P126" s="121">
        <f>P127+P156</f>
        <v>0</v>
      </c>
      <c r="Q126" s="53"/>
      <c r="R126" s="121">
        <f>R127+R156</f>
        <v>0</v>
      </c>
      <c r="S126" s="53"/>
      <c r="T126" s="122">
        <f>T127+T156</f>
        <v>0</v>
      </c>
      <c r="AT126" s="17" t="s">
        <v>76</v>
      </c>
      <c r="AU126" s="17" t="s">
        <v>141</v>
      </c>
      <c r="BK126" s="123">
        <f>BK127+BK156</f>
        <v>0</v>
      </c>
    </row>
    <row r="127" spans="2:65" s="11" customFormat="1" ht="25.95" customHeight="1">
      <c r="B127" s="124"/>
      <c r="D127" s="125" t="s">
        <v>76</v>
      </c>
      <c r="E127" s="126" t="s">
        <v>1106</v>
      </c>
      <c r="F127" s="126" t="s">
        <v>1743</v>
      </c>
      <c r="I127" s="127"/>
      <c r="J127" s="128">
        <f>BK127</f>
        <v>0</v>
      </c>
      <c r="L127" s="124"/>
      <c r="M127" s="129"/>
      <c r="P127" s="130">
        <f>SUM(P128:P155)</f>
        <v>0</v>
      </c>
      <c r="R127" s="130">
        <f>SUM(R128:R155)</f>
        <v>0</v>
      </c>
      <c r="T127" s="131">
        <f>SUM(T128:T155)</f>
        <v>0</v>
      </c>
      <c r="AR127" s="125" t="s">
        <v>84</v>
      </c>
      <c r="AT127" s="132" t="s">
        <v>76</v>
      </c>
      <c r="AU127" s="132" t="s">
        <v>77</v>
      </c>
      <c r="AY127" s="125" t="s">
        <v>175</v>
      </c>
      <c r="BK127" s="133">
        <f>SUM(BK128:BK155)</f>
        <v>0</v>
      </c>
    </row>
    <row r="128" spans="2:65" s="1" customFormat="1" ht="24.15" customHeight="1">
      <c r="B128" s="136"/>
      <c r="C128" s="137" t="s">
        <v>84</v>
      </c>
      <c r="D128" s="137" t="s">
        <v>177</v>
      </c>
      <c r="E128" s="138" t="s">
        <v>177</v>
      </c>
      <c r="F128" s="139" t="s">
        <v>1936</v>
      </c>
      <c r="G128" s="140" t="s">
        <v>1059</v>
      </c>
      <c r="H128" s="141">
        <v>4</v>
      </c>
      <c r="I128" s="142"/>
      <c r="J128" s="143">
        <f t="shared" ref="J128:J155" si="0">ROUND(I128*H128,2)</f>
        <v>0</v>
      </c>
      <c r="K128" s="139" t="s">
        <v>1</v>
      </c>
      <c r="L128" s="32"/>
      <c r="M128" s="144" t="s">
        <v>1</v>
      </c>
      <c r="N128" s="145" t="s">
        <v>42</v>
      </c>
      <c r="P128" s="146">
        <f t="shared" ref="P128:P155" si="1">O128*H128</f>
        <v>0</v>
      </c>
      <c r="Q128" s="146">
        <v>0</v>
      </c>
      <c r="R128" s="146">
        <f t="shared" ref="R128:R155" si="2">Q128*H128</f>
        <v>0</v>
      </c>
      <c r="S128" s="146">
        <v>0</v>
      </c>
      <c r="T128" s="147">
        <f t="shared" ref="T128:T155" si="3">S128*H128</f>
        <v>0</v>
      </c>
      <c r="AR128" s="148" t="s">
        <v>182</v>
      </c>
      <c r="AT128" s="148" t="s">
        <v>177</v>
      </c>
      <c r="AU128" s="148" t="s">
        <v>84</v>
      </c>
      <c r="AY128" s="17" t="s">
        <v>175</v>
      </c>
      <c r="BE128" s="149">
        <f t="shared" ref="BE128:BE155" si="4">IF(N128="základní",J128,0)</f>
        <v>0</v>
      </c>
      <c r="BF128" s="149">
        <f t="shared" ref="BF128:BF155" si="5">IF(N128="snížená",J128,0)</f>
        <v>0</v>
      </c>
      <c r="BG128" s="149">
        <f t="shared" ref="BG128:BG155" si="6">IF(N128="zákl. přenesená",J128,0)</f>
        <v>0</v>
      </c>
      <c r="BH128" s="149">
        <f t="shared" ref="BH128:BH155" si="7">IF(N128="sníž. přenesená",J128,0)</f>
        <v>0</v>
      </c>
      <c r="BI128" s="149">
        <f t="shared" ref="BI128:BI155" si="8">IF(N128="nulová",J128,0)</f>
        <v>0</v>
      </c>
      <c r="BJ128" s="17" t="s">
        <v>84</v>
      </c>
      <c r="BK128" s="149">
        <f t="shared" ref="BK128:BK155" si="9">ROUND(I128*H128,2)</f>
        <v>0</v>
      </c>
      <c r="BL128" s="17" t="s">
        <v>182</v>
      </c>
      <c r="BM128" s="148" t="s">
        <v>86</v>
      </c>
    </row>
    <row r="129" spans="2:65" s="1" customFormat="1" ht="24.15" customHeight="1">
      <c r="B129" s="136"/>
      <c r="C129" s="137" t="s">
        <v>86</v>
      </c>
      <c r="D129" s="137" t="s">
        <v>177</v>
      </c>
      <c r="E129" s="138" t="s">
        <v>1707</v>
      </c>
      <c r="F129" s="139" t="s">
        <v>1937</v>
      </c>
      <c r="G129" s="140" t="s">
        <v>1059</v>
      </c>
      <c r="H129" s="141">
        <v>12</v>
      </c>
      <c r="I129" s="142"/>
      <c r="J129" s="143">
        <f t="shared" si="0"/>
        <v>0</v>
      </c>
      <c r="K129" s="139" t="s">
        <v>1</v>
      </c>
      <c r="L129" s="32"/>
      <c r="M129" s="144" t="s">
        <v>1</v>
      </c>
      <c r="N129" s="145" t="s">
        <v>42</v>
      </c>
      <c r="P129" s="146">
        <f t="shared" si="1"/>
        <v>0</v>
      </c>
      <c r="Q129" s="146">
        <v>0</v>
      </c>
      <c r="R129" s="146">
        <f t="shared" si="2"/>
        <v>0</v>
      </c>
      <c r="S129" s="146">
        <v>0</v>
      </c>
      <c r="T129" s="147">
        <f t="shared" si="3"/>
        <v>0</v>
      </c>
      <c r="AR129" s="148" t="s">
        <v>182</v>
      </c>
      <c r="AT129" s="148" t="s">
        <v>177</v>
      </c>
      <c r="AU129" s="148" t="s">
        <v>84</v>
      </c>
      <c r="AY129" s="17" t="s">
        <v>175</v>
      </c>
      <c r="BE129" s="149">
        <f t="shared" si="4"/>
        <v>0</v>
      </c>
      <c r="BF129" s="149">
        <f t="shared" si="5"/>
        <v>0</v>
      </c>
      <c r="BG129" s="149">
        <f t="shared" si="6"/>
        <v>0</v>
      </c>
      <c r="BH129" s="149">
        <f t="shared" si="7"/>
        <v>0</v>
      </c>
      <c r="BI129" s="149">
        <f t="shared" si="8"/>
        <v>0</v>
      </c>
      <c r="BJ129" s="17" t="s">
        <v>84</v>
      </c>
      <c r="BK129" s="149">
        <f t="shared" si="9"/>
        <v>0</v>
      </c>
      <c r="BL129" s="17" t="s">
        <v>182</v>
      </c>
      <c r="BM129" s="148" t="s">
        <v>182</v>
      </c>
    </row>
    <row r="130" spans="2:65" s="1" customFormat="1" ht="16.5" customHeight="1">
      <c r="B130" s="136"/>
      <c r="C130" s="137" t="s">
        <v>109</v>
      </c>
      <c r="D130" s="137" t="s">
        <v>177</v>
      </c>
      <c r="E130" s="138" t="s">
        <v>1709</v>
      </c>
      <c r="F130" s="139" t="s">
        <v>1938</v>
      </c>
      <c r="G130" s="140" t="s">
        <v>1059</v>
      </c>
      <c r="H130" s="141">
        <v>18</v>
      </c>
      <c r="I130" s="142"/>
      <c r="J130" s="143">
        <f t="shared" si="0"/>
        <v>0</v>
      </c>
      <c r="K130" s="139" t="s">
        <v>1</v>
      </c>
      <c r="L130" s="32"/>
      <c r="M130" s="144" t="s">
        <v>1</v>
      </c>
      <c r="N130" s="145" t="s">
        <v>42</v>
      </c>
      <c r="P130" s="146">
        <f t="shared" si="1"/>
        <v>0</v>
      </c>
      <c r="Q130" s="146">
        <v>0</v>
      </c>
      <c r="R130" s="146">
        <f t="shared" si="2"/>
        <v>0</v>
      </c>
      <c r="S130" s="146">
        <v>0</v>
      </c>
      <c r="T130" s="147">
        <f t="shared" si="3"/>
        <v>0</v>
      </c>
      <c r="AR130" s="148" t="s">
        <v>182</v>
      </c>
      <c r="AT130" s="148" t="s">
        <v>177</v>
      </c>
      <c r="AU130" s="148" t="s">
        <v>84</v>
      </c>
      <c r="AY130" s="17" t="s">
        <v>175</v>
      </c>
      <c r="BE130" s="149">
        <f t="shared" si="4"/>
        <v>0</v>
      </c>
      <c r="BF130" s="149">
        <f t="shared" si="5"/>
        <v>0</v>
      </c>
      <c r="BG130" s="149">
        <f t="shared" si="6"/>
        <v>0</v>
      </c>
      <c r="BH130" s="149">
        <f t="shared" si="7"/>
        <v>0</v>
      </c>
      <c r="BI130" s="149">
        <f t="shared" si="8"/>
        <v>0</v>
      </c>
      <c r="BJ130" s="17" t="s">
        <v>84</v>
      </c>
      <c r="BK130" s="149">
        <f t="shared" si="9"/>
        <v>0</v>
      </c>
      <c r="BL130" s="17" t="s">
        <v>182</v>
      </c>
      <c r="BM130" s="148" t="s">
        <v>198</v>
      </c>
    </row>
    <row r="131" spans="2:65" s="1" customFormat="1" ht="16.5" customHeight="1">
      <c r="B131" s="136"/>
      <c r="C131" s="137" t="s">
        <v>182</v>
      </c>
      <c r="D131" s="137" t="s">
        <v>177</v>
      </c>
      <c r="E131" s="138" t="s">
        <v>1711</v>
      </c>
      <c r="F131" s="139" t="s">
        <v>1939</v>
      </c>
      <c r="G131" s="140" t="s">
        <v>1059</v>
      </c>
      <c r="H131" s="141">
        <v>36</v>
      </c>
      <c r="I131" s="142"/>
      <c r="J131" s="143">
        <f t="shared" si="0"/>
        <v>0</v>
      </c>
      <c r="K131" s="139" t="s">
        <v>1</v>
      </c>
      <c r="L131" s="32"/>
      <c r="M131" s="144" t="s">
        <v>1</v>
      </c>
      <c r="N131" s="145" t="s">
        <v>42</v>
      </c>
      <c r="P131" s="146">
        <f t="shared" si="1"/>
        <v>0</v>
      </c>
      <c r="Q131" s="146">
        <v>0</v>
      </c>
      <c r="R131" s="146">
        <f t="shared" si="2"/>
        <v>0</v>
      </c>
      <c r="S131" s="146">
        <v>0</v>
      </c>
      <c r="T131" s="147">
        <f t="shared" si="3"/>
        <v>0</v>
      </c>
      <c r="AR131" s="148" t="s">
        <v>182</v>
      </c>
      <c r="AT131" s="148" t="s">
        <v>177</v>
      </c>
      <c r="AU131" s="148" t="s">
        <v>84</v>
      </c>
      <c r="AY131" s="17" t="s">
        <v>175</v>
      </c>
      <c r="BE131" s="149">
        <f t="shared" si="4"/>
        <v>0</v>
      </c>
      <c r="BF131" s="149">
        <f t="shared" si="5"/>
        <v>0</v>
      </c>
      <c r="BG131" s="149">
        <f t="shared" si="6"/>
        <v>0</v>
      </c>
      <c r="BH131" s="149">
        <f t="shared" si="7"/>
        <v>0</v>
      </c>
      <c r="BI131" s="149">
        <f t="shared" si="8"/>
        <v>0</v>
      </c>
      <c r="BJ131" s="17" t="s">
        <v>84</v>
      </c>
      <c r="BK131" s="149">
        <f t="shared" si="9"/>
        <v>0</v>
      </c>
      <c r="BL131" s="17" t="s">
        <v>182</v>
      </c>
      <c r="BM131" s="148" t="s">
        <v>195</v>
      </c>
    </row>
    <row r="132" spans="2:65" s="1" customFormat="1" ht="16.5" customHeight="1">
      <c r="B132" s="136"/>
      <c r="C132" s="171" t="s">
        <v>205</v>
      </c>
      <c r="D132" s="171" t="s">
        <v>192</v>
      </c>
      <c r="E132" s="172" t="s">
        <v>192</v>
      </c>
      <c r="F132" s="173" t="s">
        <v>1940</v>
      </c>
      <c r="G132" s="174" t="s">
        <v>190</v>
      </c>
      <c r="H132" s="175">
        <v>1</v>
      </c>
      <c r="I132" s="176"/>
      <c r="J132" s="177">
        <f t="shared" si="0"/>
        <v>0</v>
      </c>
      <c r="K132" s="173" t="s">
        <v>1</v>
      </c>
      <c r="L132" s="178"/>
      <c r="M132" s="179" t="s">
        <v>1</v>
      </c>
      <c r="N132" s="180" t="s">
        <v>42</v>
      </c>
      <c r="P132" s="146">
        <f t="shared" si="1"/>
        <v>0</v>
      </c>
      <c r="Q132" s="146">
        <v>0</v>
      </c>
      <c r="R132" s="146">
        <f t="shared" si="2"/>
        <v>0</v>
      </c>
      <c r="S132" s="146">
        <v>0</v>
      </c>
      <c r="T132" s="147">
        <f t="shared" si="3"/>
        <v>0</v>
      </c>
      <c r="AR132" s="148" t="s">
        <v>195</v>
      </c>
      <c r="AT132" s="148" t="s">
        <v>192</v>
      </c>
      <c r="AU132" s="148" t="s">
        <v>84</v>
      </c>
      <c r="AY132" s="17" t="s">
        <v>175</v>
      </c>
      <c r="BE132" s="149">
        <f t="shared" si="4"/>
        <v>0</v>
      </c>
      <c r="BF132" s="149">
        <f t="shared" si="5"/>
        <v>0</v>
      </c>
      <c r="BG132" s="149">
        <f t="shared" si="6"/>
        <v>0</v>
      </c>
      <c r="BH132" s="149">
        <f t="shared" si="7"/>
        <v>0</v>
      </c>
      <c r="BI132" s="149">
        <f t="shared" si="8"/>
        <v>0</v>
      </c>
      <c r="BJ132" s="17" t="s">
        <v>84</v>
      </c>
      <c r="BK132" s="149">
        <f t="shared" si="9"/>
        <v>0</v>
      </c>
      <c r="BL132" s="17" t="s">
        <v>182</v>
      </c>
      <c r="BM132" s="148" t="s">
        <v>224</v>
      </c>
    </row>
    <row r="133" spans="2:65" s="1" customFormat="1" ht="16.5" customHeight="1">
      <c r="B133" s="136"/>
      <c r="C133" s="137" t="s">
        <v>198</v>
      </c>
      <c r="D133" s="137" t="s">
        <v>177</v>
      </c>
      <c r="E133" s="138" t="s">
        <v>1713</v>
      </c>
      <c r="F133" s="139" t="s">
        <v>1941</v>
      </c>
      <c r="G133" s="140" t="s">
        <v>190</v>
      </c>
      <c r="H133" s="141">
        <v>1</v>
      </c>
      <c r="I133" s="142"/>
      <c r="J133" s="143">
        <f t="shared" si="0"/>
        <v>0</v>
      </c>
      <c r="K133" s="139" t="s">
        <v>1</v>
      </c>
      <c r="L133" s="32"/>
      <c r="M133" s="144" t="s">
        <v>1</v>
      </c>
      <c r="N133" s="145" t="s">
        <v>42</v>
      </c>
      <c r="P133" s="146">
        <f t="shared" si="1"/>
        <v>0</v>
      </c>
      <c r="Q133" s="146">
        <v>0</v>
      </c>
      <c r="R133" s="146">
        <f t="shared" si="2"/>
        <v>0</v>
      </c>
      <c r="S133" s="146">
        <v>0</v>
      </c>
      <c r="T133" s="147">
        <f t="shared" si="3"/>
        <v>0</v>
      </c>
      <c r="AR133" s="148" t="s">
        <v>182</v>
      </c>
      <c r="AT133" s="148" t="s">
        <v>177</v>
      </c>
      <c r="AU133" s="148" t="s">
        <v>84</v>
      </c>
      <c r="AY133" s="17" t="s">
        <v>175</v>
      </c>
      <c r="BE133" s="149">
        <f t="shared" si="4"/>
        <v>0</v>
      </c>
      <c r="BF133" s="149">
        <f t="shared" si="5"/>
        <v>0</v>
      </c>
      <c r="BG133" s="149">
        <f t="shared" si="6"/>
        <v>0</v>
      </c>
      <c r="BH133" s="149">
        <f t="shared" si="7"/>
        <v>0</v>
      </c>
      <c r="BI133" s="149">
        <f t="shared" si="8"/>
        <v>0</v>
      </c>
      <c r="BJ133" s="17" t="s">
        <v>84</v>
      </c>
      <c r="BK133" s="149">
        <f t="shared" si="9"/>
        <v>0</v>
      </c>
      <c r="BL133" s="17" t="s">
        <v>182</v>
      </c>
      <c r="BM133" s="148" t="s">
        <v>8</v>
      </c>
    </row>
    <row r="134" spans="2:65" s="1" customFormat="1" ht="16.5" customHeight="1">
      <c r="B134" s="136"/>
      <c r="C134" s="171" t="s">
        <v>201</v>
      </c>
      <c r="D134" s="171" t="s">
        <v>192</v>
      </c>
      <c r="E134" s="172" t="s">
        <v>1746</v>
      </c>
      <c r="F134" s="173" t="s">
        <v>1942</v>
      </c>
      <c r="G134" s="174" t="s">
        <v>190</v>
      </c>
      <c r="H134" s="175">
        <v>12</v>
      </c>
      <c r="I134" s="176"/>
      <c r="J134" s="177">
        <f t="shared" si="0"/>
        <v>0</v>
      </c>
      <c r="K134" s="173" t="s">
        <v>1</v>
      </c>
      <c r="L134" s="178"/>
      <c r="M134" s="179" t="s">
        <v>1</v>
      </c>
      <c r="N134" s="180" t="s">
        <v>42</v>
      </c>
      <c r="P134" s="146">
        <f t="shared" si="1"/>
        <v>0</v>
      </c>
      <c r="Q134" s="146">
        <v>0</v>
      </c>
      <c r="R134" s="146">
        <f t="shared" si="2"/>
        <v>0</v>
      </c>
      <c r="S134" s="146">
        <v>0</v>
      </c>
      <c r="T134" s="147">
        <f t="shared" si="3"/>
        <v>0</v>
      </c>
      <c r="AR134" s="148" t="s">
        <v>195</v>
      </c>
      <c r="AT134" s="148" t="s">
        <v>192</v>
      </c>
      <c r="AU134" s="148" t="s">
        <v>84</v>
      </c>
      <c r="AY134" s="17" t="s">
        <v>175</v>
      </c>
      <c r="BE134" s="149">
        <f t="shared" si="4"/>
        <v>0</v>
      </c>
      <c r="BF134" s="149">
        <f t="shared" si="5"/>
        <v>0</v>
      </c>
      <c r="BG134" s="149">
        <f t="shared" si="6"/>
        <v>0</v>
      </c>
      <c r="BH134" s="149">
        <f t="shared" si="7"/>
        <v>0</v>
      </c>
      <c r="BI134" s="149">
        <f t="shared" si="8"/>
        <v>0</v>
      </c>
      <c r="BJ134" s="17" t="s">
        <v>84</v>
      </c>
      <c r="BK134" s="149">
        <f t="shared" si="9"/>
        <v>0</v>
      </c>
      <c r="BL134" s="17" t="s">
        <v>182</v>
      </c>
      <c r="BM134" s="148" t="s">
        <v>260</v>
      </c>
    </row>
    <row r="135" spans="2:65" s="1" customFormat="1" ht="16.5" customHeight="1">
      <c r="B135" s="136"/>
      <c r="C135" s="137" t="s">
        <v>195</v>
      </c>
      <c r="D135" s="137" t="s">
        <v>177</v>
      </c>
      <c r="E135" s="138" t="s">
        <v>1715</v>
      </c>
      <c r="F135" s="139" t="s">
        <v>1943</v>
      </c>
      <c r="G135" s="140" t="s">
        <v>190</v>
      </c>
      <c r="H135" s="141">
        <v>12</v>
      </c>
      <c r="I135" s="142"/>
      <c r="J135" s="143">
        <f t="shared" si="0"/>
        <v>0</v>
      </c>
      <c r="K135" s="139" t="s">
        <v>1</v>
      </c>
      <c r="L135" s="32"/>
      <c r="M135" s="144" t="s">
        <v>1</v>
      </c>
      <c r="N135" s="145" t="s">
        <v>42</v>
      </c>
      <c r="P135" s="146">
        <f t="shared" si="1"/>
        <v>0</v>
      </c>
      <c r="Q135" s="146">
        <v>0</v>
      </c>
      <c r="R135" s="146">
        <f t="shared" si="2"/>
        <v>0</v>
      </c>
      <c r="S135" s="146">
        <v>0</v>
      </c>
      <c r="T135" s="147">
        <f t="shared" si="3"/>
        <v>0</v>
      </c>
      <c r="AR135" s="148" t="s">
        <v>182</v>
      </c>
      <c r="AT135" s="148" t="s">
        <v>177</v>
      </c>
      <c r="AU135" s="148" t="s">
        <v>84</v>
      </c>
      <c r="AY135" s="17" t="s">
        <v>175</v>
      </c>
      <c r="BE135" s="149">
        <f t="shared" si="4"/>
        <v>0</v>
      </c>
      <c r="BF135" s="149">
        <f t="shared" si="5"/>
        <v>0</v>
      </c>
      <c r="BG135" s="149">
        <f t="shared" si="6"/>
        <v>0</v>
      </c>
      <c r="BH135" s="149">
        <f t="shared" si="7"/>
        <v>0</v>
      </c>
      <c r="BI135" s="149">
        <f t="shared" si="8"/>
        <v>0</v>
      </c>
      <c r="BJ135" s="17" t="s">
        <v>84</v>
      </c>
      <c r="BK135" s="149">
        <f t="shared" si="9"/>
        <v>0</v>
      </c>
      <c r="BL135" s="17" t="s">
        <v>182</v>
      </c>
      <c r="BM135" s="148" t="s">
        <v>278</v>
      </c>
    </row>
    <row r="136" spans="2:65" s="1" customFormat="1" ht="16.5" customHeight="1">
      <c r="B136" s="136"/>
      <c r="C136" s="171" t="s">
        <v>218</v>
      </c>
      <c r="D136" s="171" t="s">
        <v>192</v>
      </c>
      <c r="E136" s="172" t="s">
        <v>1748</v>
      </c>
      <c r="F136" s="173" t="s">
        <v>1944</v>
      </c>
      <c r="G136" s="174" t="s">
        <v>190</v>
      </c>
      <c r="H136" s="175">
        <v>12</v>
      </c>
      <c r="I136" s="176"/>
      <c r="J136" s="177">
        <f t="shared" si="0"/>
        <v>0</v>
      </c>
      <c r="K136" s="173" t="s">
        <v>1</v>
      </c>
      <c r="L136" s="178"/>
      <c r="M136" s="179" t="s">
        <v>1</v>
      </c>
      <c r="N136" s="180" t="s">
        <v>42</v>
      </c>
      <c r="P136" s="146">
        <f t="shared" si="1"/>
        <v>0</v>
      </c>
      <c r="Q136" s="146">
        <v>0</v>
      </c>
      <c r="R136" s="146">
        <f t="shared" si="2"/>
        <v>0</v>
      </c>
      <c r="S136" s="146">
        <v>0</v>
      </c>
      <c r="T136" s="147">
        <f t="shared" si="3"/>
        <v>0</v>
      </c>
      <c r="AR136" s="148" t="s">
        <v>195</v>
      </c>
      <c r="AT136" s="148" t="s">
        <v>192</v>
      </c>
      <c r="AU136" s="148" t="s">
        <v>84</v>
      </c>
      <c r="AY136" s="17" t="s">
        <v>175</v>
      </c>
      <c r="BE136" s="149">
        <f t="shared" si="4"/>
        <v>0</v>
      </c>
      <c r="BF136" s="149">
        <f t="shared" si="5"/>
        <v>0</v>
      </c>
      <c r="BG136" s="149">
        <f t="shared" si="6"/>
        <v>0</v>
      </c>
      <c r="BH136" s="149">
        <f t="shared" si="7"/>
        <v>0</v>
      </c>
      <c r="BI136" s="149">
        <f t="shared" si="8"/>
        <v>0</v>
      </c>
      <c r="BJ136" s="17" t="s">
        <v>84</v>
      </c>
      <c r="BK136" s="149">
        <f t="shared" si="9"/>
        <v>0</v>
      </c>
      <c r="BL136" s="17" t="s">
        <v>182</v>
      </c>
      <c r="BM136" s="148" t="s">
        <v>290</v>
      </c>
    </row>
    <row r="137" spans="2:65" s="1" customFormat="1" ht="16.5" customHeight="1">
      <c r="B137" s="136"/>
      <c r="C137" s="137" t="s">
        <v>224</v>
      </c>
      <c r="D137" s="137" t="s">
        <v>177</v>
      </c>
      <c r="E137" s="138" t="s">
        <v>1717</v>
      </c>
      <c r="F137" s="139" t="s">
        <v>1945</v>
      </c>
      <c r="G137" s="140" t="s">
        <v>190</v>
      </c>
      <c r="H137" s="141">
        <v>12</v>
      </c>
      <c r="I137" s="142"/>
      <c r="J137" s="143">
        <f t="shared" si="0"/>
        <v>0</v>
      </c>
      <c r="K137" s="139" t="s">
        <v>1</v>
      </c>
      <c r="L137" s="32"/>
      <c r="M137" s="144" t="s">
        <v>1</v>
      </c>
      <c r="N137" s="145" t="s">
        <v>42</v>
      </c>
      <c r="P137" s="146">
        <f t="shared" si="1"/>
        <v>0</v>
      </c>
      <c r="Q137" s="146">
        <v>0</v>
      </c>
      <c r="R137" s="146">
        <f t="shared" si="2"/>
        <v>0</v>
      </c>
      <c r="S137" s="146">
        <v>0</v>
      </c>
      <c r="T137" s="147">
        <f t="shared" si="3"/>
        <v>0</v>
      </c>
      <c r="AR137" s="148" t="s">
        <v>182</v>
      </c>
      <c r="AT137" s="148" t="s">
        <v>177</v>
      </c>
      <c r="AU137" s="148" t="s">
        <v>84</v>
      </c>
      <c r="AY137" s="17" t="s">
        <v>175</v>
      </c>
      <c r="BE137" s="149">
        <f t="shared" si="4"/>
        <v>0</v>
      </c>
      <c r="BF137" s="149">
        <f t="shared" si="5"/>
        <v>0</v>
      </c>
      <c r="BG137" s="149">
        <f t="shared" si="6"/>
        <v>0</v>
      </c>
      <c r="BH137" s="149">
        <f t="shared" si="7"/>
        <v>0</v>
      </c>
      <c r="BI137" s="149">
        <f t="shared" si="8"/>
        <v>0</v>
      </c>
      <c r="BJ137" s="17" t="s">
        <v>84</v>
      </c>
      <c r="BK137" s="149">
        <f t="shared" si="9"/>
        <v>0</v>
      </c>
      <c r="BL137" s="17" t="s">
        <v>182</v>
      </c>
      <c r="BM137" s="148" t="s">
        <v>300</v>
      </c>
    </row>
    <row r="138" spans="2:65" s="1" customFormat="1" ht="16.5" customHeight="1">
      <c r="B138" s="136"/>
      <c r="C138" s="171" t="s">
        <v>230</v>
      </c>
      <c r="D138" s="171" t="s">
        <v>192</v>
      </c>
      <c r="E138" s="172" t="s">
        <v>1751</v>
      </c>
      <c r="F138" s="173" t="s">
        <v>1946</v>
      </c>
      <c r="G138" s="174" t="s">
        <v>190</v>
      </c>
      <c r="H138" s="175">
        <v>18</v>
      </c>
      <c r="I138" s="176"/>
      <c r="J138" s="177">
        <f t="shared" si="0"/>
        <v>0</v>
      </c>
      <c r="K138" s="173" t="s">
        <v>1</v>
      </c>
      <c r="L138" s="178"/>
      <c r="M138" s="179" t="s">
        <v>1</v>
      </c>
      <c r="N138" s="180" t="s">
        <v>42</v>
      </c>
      <c r="P138" s="146">
        <f t="shared" si="1"/>
        <v>0</v>
      </c>
      <c r="Q138" s="146">
        <v>0</v>
      </c>
      <c r="R138" s="146">
        <f t="shared" si="2"/>
        <v>0</v>
      </c>
      <c r="S138" s="146">
        <v>0</v>
      </c>
      <c r="T138" s="147">
        <f t="shared" si="3"/>
        <v>0</v>
      </c>
      <c r="AR138" s="148" t="s">
        <v>195</v>
      </c>
      <c r="AT138" s="148" t="s">
        <v>192</v>
      </c>
      <c r="AU138" s="148" t="s">
        <v>84</v>
      </c>
      <c r="AY138" s="17" t="s">
        <v>175</v>
      </c>
      <c r="BE138" s="149">
        <f t="shared" si="4"/>
        <v>0</v>
      </c>
      <c r="BF138" s="149">
        <f t="shared" si="5"/>
        <v>0</v>
      </c>
      <c r="BG138" s="149">
        <f t="shared" si="6"/>
        <v>0</v>
      </c>
      <c r="BH138" s="149">
        <f t="shared" si="7"/>
        <v>0</v>
      </c>
      <c r="BI138" s="149">
        <f t="shared" si="8"/>
        <v>0</v>
      </c>
      <c r="BJ138" s="17" t="s">
        <v>84</v>
      </c>
      <c r="BK138" s="149">
        <f t="shared" si="9"/>
        <v>0</v>
      </c>
      <c r="BL138" s="17" t="s">
        <v>182</v>
      </c>
      <c r="BM138" s="148" t="s">
        <v>307</v>
      </c>
    </row>
    <row r="139" spans="2:65" s="1" customFormat="1" ht="16.5" customHeight="1">
      <c r="B139" s="136"/>
      <c r="C139" s="137" t="s">
        <v>8</v>
      </c>
      <c r="D139" s="137" t="s">
        <v>177</v>
      </c>
      <c r="E139" s="138" t="s">
        <v>1719</v>
      </c>
      <c r="F139" s="139" t="s">
        <v>1947</v>
      </c>
      <c r="G139" s="140" t="s">
        <v>190</v>
      </c>
      <c r="H139" s="141">
        <v>18</v>
      </c>
      <c r="I139" s="142"/>
      <c r="J139" s="143">
        <f t="shared" si="0"/>
        <v>0</v>
      </c>
      <c r="K139" s="139" t="s">
        <v>1</v>
      </c>
      <c r="L139" s="32"/>
      <c r="M139" s="144" t="s">
        <v>1</v>
      </c>
      <c r="N139" s="145" t="s">
        <v>42</v>
      </c>
      <c r="P139" s="146">
        <f t="shared" si="1"/>
        <v>0</v>
      </c>
      <c r="Q139" s="146">
        <v>0</v>
      </c>
      <c r="R139" s="146">
        <f t="shared" si="2"/>
        <v>0</v>
      </c>
      <c r="S139" s="146">
        <v>0</v>
      </c>
      <c r="T139" s="147">
        <f t="shared" si="3"/>
        <v>0</v>
      </c>
      <c r="AR139" s="148" t="s">
        <v>182</v>
      </c>
      <c r="AT139" s="148" t="s">
        <v>177</v>
      </c>
      <c r="AU139" s="148" t="s">
        <v>84</v>
      </c>
      <c r="AY139" s="17" t="s">
        <v>175</v>
      </c>
      <c r="BE139" s="149">
        <f t="shared" si="4"/>
        <v>0</v>
      </c>
      <c r="BF139" s="149">
        <f t="shared" si="5"/>
        <v>0</v>
      </c>
      <c r="BG139" s="149">
        <f t="shared" si="6"/>
        <v>0</v>
      </c>
      <c r="BH139" s="149">
        <f t="shared" si="7"/>
        <v>0</v>
      </c>
      <c r="BI139" s="149">
        <f t="shared" si="8"/>
        <v>0</v>
      </c>
      <c r="BJ139" s="17" t="s">
        <v>84</v>
      </c>
      <c r="BK139" s="149">
        <f t="shared" si="9"/>
        <v>0</v>
      </c>
      <c r="BL139" s="17" t="s">
        <v>182</v>
      </c>
      <c r="BM139" s="148" t="s">
        <v>319</v>
      </c>
    </row>
    <row r="140" spans="2:65" s="1" customFormat="1" ht="16.5" customHeight="1">
      <c r="B140" s="136"/>
      <c r="C140" s="171" t="s">
        <v>251</v>
      </c>
      <c r="D140" s="171" t="s">
        <v>192</v>
      </c>
      <c r="E140" s="172" t="s">
        <v>1754</v>
      </c>
      <c r="F140" s="173" t="s">
        <v>1948</v>
      </c>
      <c r="G140" s="174" t="s">
        <v>263</v>
      </c>
      <c r="H140" s="175">
        <v>255</v>
      </c>
      <c r="I140" s="176"/>
      <c r="J140" s="177">
        <f t="shared" si="0"/>
        <v>0</v>
      </c>
      <c r="K140" s="173" t="s">
        <v>1</v>
      </c>
      <c r="L140" s="178"/>
      <c r="M140" s="179" t="s">
        <v>1</v>
      </c>
      <c r="N140" s="180" t="s">
        <v>42</v>
      </c>
      <c r="P140" s="146">
        <f t="shared" si="1"/>
        <v>0</v>
      </c>
      <c r="Q140" s="146">
        <v>0</v>
      </c>
      <c r="R140" s="146">
        <f t="shared" si="2"/>
        <v>0</v>
      </c>
      <c r="S140" s="146">
        <v>0</v>
      </c>
      <c r="T140" s="147">
        <f t="shared" si="3"/>
        <v>0</v>
      </c>
      <c r="AR140" s="148" t="s">
        <v>195</v>
      </c>
      <c r="AT140" s="148" t="s">
        <v>192</v>
      </c>
      <c r="AU140" s="148" t="s">
        <v>84</v>
      </c>
      <c r="AY140" s="17" t="s">
        <v>175</v>
      </c>
      <c r="BE140" s="149">
        <f t="shared" si="4"/>
        <v>0</v>
      </c>
      <c r="BF140" s="149">
        <f t="shared" si="5"/>
        <v>0</v>
      </c>
      <c r="BG140" s="149">
        <f t="shared" si="6"/>
        <v>0</v>
      </c>
      <c r="BH140" s="149">
        <f t="shared" si="7"/>
        <v>0</v>
      </c>
      <c r="BI140" s="149">
        <f t="shared" si="8"/>
        <v>0</v>
      </c>
      <c r="BJ140" s="17" t="s">
        <v>84</v>
      </c>
      <c r="BK140" s="149">
        <f t="shared" si="9"/>
        <v>0</v>
      </c>
      <c r="BL140" s="17" t="s">
        <v>182</v>
      </c>
      <c r="BM140" s="148" t="s">
        <v>332</v>
      </c>
    </row>
    <row r="141" spans="2:65" s="1" customFormat="1" ht="16.5" customHeight="1">
      <c r="B141" s="136"/>
      <c r="C141" s="137" t="s">
        <v>260</v>
      </c>
      <c r="D141" s="137" t="s">
        <v>177</v>
      </c>
      <c r="E141" s="138" t="s">
        <v>1721</v>
      </c>
      <c r="F141" s="139" t="s">
        <v>1949</v>
      </c>
      <c r="G141" s="140" t="s">
        <v>263</v>
      </c>
      <c r="H141" s="141">
        <v>255</v>
      </c>
      <c r="I141" s="142"/>
      <c r="J141" s="143">
        <f t="shared" si="0"/>
        <v>0</v>
      </c>
      <c r="K141" s="139" t="s">
        <v>1</v>
      </c>
      <c r="L141" s="32"/>
      <c r="M141" s="144" t="s">
        <v>1</v>
      </c>
      <c r="N141" s="145" t="s">
        <v>42</v>
      </c>
      <c r="P141" s="146">
        <f t="shared" si="1"/>
        <v>0</v>
      </c>
      <c r="Q141" s="146">
        <v>0</v>
      </c>
      <c r="R141" s="146">
        <f t="shared" si="2"/>
        <v>0</v>
      </c>
      <c r="S141" s="146">
        <v>0</v>
      </c>
      <c r="T141" s="147">
        <f t="shared" si="3"/>
        <v>0</v>
      </c>
      <c r="AR141" s="148" t="s">
        <v>182</v>
      </c>
      <c r="AT141" s="148" t="s">
        <v>177</v>
      </c>
      <c r="AU141" s="148" t="s">
        <v>84</v>
      </c>
      <c r="AY141" s="17" t="s">
        <v>175</v>
      </c>
      <c r="BE141" s="149">
        <f t="shared" si="4"/>
        <v>0</v>
      </c>
      <c r="BF141" s="149">
        <f t="shared" si="5"/>
        <v>0</v>
      </c>
      <c r="BG141" s="149">
        <f t="shared" si="6"/>
        <v>0</v>
      </c>
      <c r="BH141" s="149">
        <f t="shared" si="7"/>
        <v>0</v>
      </c>
      <c r="BI141" s="149">
        <f t="shared" si="8"/>
        <v>0</v>
      </c>
      <c r="BJ141" s="17" t="s">
        <v>84</v>
      </c>
      <c r="BK141" s="149">
        <f t="shared" si="9"/>
        <v>0</v>
      </c>
      <c r="BL141" s="17" t="s">
        <v>182</v>
      </c>
      <c r="BM141" s="148" t="s">
        <v>340</v>
      </c>
    </row>
    <row r="142" spans="2:65" s="1" customFormat="1" ht="16.5" customHeight="1">
      <c r="B142" s="136"/>
      <c r="C142" s="171" t="s">
        <v>271</v>
      </c>
      <c r="D142" s="171" t="s">
        <v>192</v>
      </c>
      <c r="E142" s="172" t="s">
        <v>1757</v>
      </c>
      <c r="F142" s="173" t="s">
        <v>1950</v>
      </c>
      <c r="G142" s="174" t="s">
        <v>263</v>
      </c>
      <c r="H142" s="175">
        <v>210</v>
      </c>
      <c r="I142" s="176"/>
      <c r="J142" s="177">
        <f t="shared" si="0"/>
        <v>0</v>
      </c>
      <c r="K142" s="173" t="s">
        <v>1</v>
      </c>
      <c r="L142" s="178"/>
      <c r="M142" s="179" t="s">
        <v>1</v>
      </c>
      <c r="N142" s="180" t="s">
        <v>42</v>
      </c>
      <c r="P142" s="146">
        <f t="shared" si="1"/>
        <v>0</v>
      </c>
      <c r="Q142" s="146">
        <v>0</v>
      </c>
      <c r="R142" s="146">
        <f t="shared" si="2"/>
        <v>0</v>
      </c>
      <c r="S142" s="146">
        <v>0</v>
      </c>
      <c r="T142" s="147">
        <f t="shared" si="3"/>
        <v>0</v>
      </c>
      <c r="AR142" s="148" t="s">
        <v>195</v>
      </c>
      <c r="AT142" s="148" t="s">
        <v>192</v>
      </c>
      <c r="AU142" s="148" t="s">
        <v>84</v>
      </c>
      <c r="AY142" s="17" t="s">
        <v>175</v>
      </c>
      <c r="BE142" s="149">
        <f t="shared" si="4"/>
        <v>0</v>
      </c>
      <c r="BF142" s="149">
        <f t="shared" si="5"/>
        <v>0</v>
      </c>
      <c r="BG142" s="149">
        <f t="shared" si="6"/>
        <v>0</v>
      </c>
      <c r="BH142" s="149">
        <f t="shared" si="7"/>
        <v>0</v>
      </c>
      <c r="BI142" s="149">
        <f t="shared" si="8"/>
        <v>0</v>
      </c>
      <c r="BJ142" s="17" t="s">
        <v>84</v>
      </c>
      <c r="BK142" s="149">
        <f t="shared" si="9"/>
        <v>0</v>
      </c>
      <c r="BL142" s="17" t="s">
        <v>182</v>
      </c>
      <c r="BM142" s="148" t="s">
        <v>348</v>
      </c>
    </row>
    <row r="143" spans="2:65" s="1" customFormat="1" ht="16.5" customHeight="1">
      <c r="B143" s="136"/>
      <c r="C143" s="137" t="s">
        <v>278</v>
      </c>
      <c r="D143" s="137" t="s">
        <v>177</v>
      </c>
      <c r="E143" s="138" t="s">
        <v>1723</v>
      </c>
      <c r="F143" s="139" t="s">
        <v>1951</v>
      </c>
      <c r="G143" s="140" t="s">
        <v>263</v>
      </c>
      <c r="H143" s="141">
        <v>210</v>
      </c>
      <c r="I143" s="142"/>
      <c r="J143" s="143">
        <f t="shared" si="0"/>
        <v>0</v>
      </c>
      <c r="K143" s="139" t="s">
        <v>1</v>
      </c>
      <c r="L143" s="32"/>
      <c r="M143" s="144" t="s">
        <v>1</v>
      </c>
      <c r="N143" s="145" t="s">
        <v>42</v>
      </c>
      <c r="P143" s="146">
        <f t="shared" si="1"/>
        <v>0</v>
      </c>
      <c r="Q143" s="146">
        <v>0</v>
      </c>
      <c r="R143" s="146">
        <f t="shared" si="2"/>
        <v>0</v>
      </c>
      <c r="S143" s="146">
        <v>0</v>
      </c>
      <c r="T143" s="147">
        <f t="shared" si="3"/>
        <v>0</v>
      </c>
      <c r="AR143" s="148" t="s">
        <v>182</v>
      </c>
      <c r="AT143" s="148" t="s">
        <v>177</v>
      </c>
      <c r="AU143" s="148" t="s">
        <v>84</v>
      </c>
      <c r="AY143" s="17" t="s">
        <v>175</v>
      </c>
      <c r="BE143" s="149">
        <f t="shared" si="4"/>
        <v>0</v>
      </c>
      <c r="BF143" s="149">
        <f t="shared" si="5"/>
        <v>0</v>
      </c>
      <c r="BG143" s="149">
        <f t="shared" si="6"/>
        <v>0</v>
      </c>
      <c r="BH143" s="149">
        <f t="shared" si="7"/>
        <v>0</v>
      </c>
      <c r="BI143" s="149">
        <f t="shared" si="8"/>
        <v>0</v>
      </c>
      <c r="BJ143" s="17" t="s">
        <v>84</v>
      </c>
      <c r="BK143" s="149">
        <f t="shared" si="9"/>
        <v>0</v>
      </c>
      <c r="BL143" s="17" t="s">
        <v>182</v>
      </c>
      <c r="BM143" s="148" t="s">
        <v>359</v>
      </c>
    </row>
    <row r="144" spans="2:65" s="1" customFormat="1" ht="16.5" customHeight="1">
      <c r="B144" s="136"/>
      <c r="C144" s="171" t="s">
        <v>284</v>
      </c>
      <c r="D144" s="171" t="s">
        <v>192</v>
      </c>
      <c r="E144" s="172" t="s">
        <v>1760</v>
      </c>
      <c r="F144" s="173" t="s">
        <v>1952</v>
      </c>
      <c r="G144" s="174" t="s">
        <v>263</v>
      </c>
      <c r="H144" s="175">
        <v>210</v>
      </c>
      <c r="I144" s="176"/>
      <c r="J144" s="177">
        <f t="shared" si="0"/>
        <v>0</v>
      </c>
      <c r="K144" s="173" t="s">
        <v>1</v>
      </c>
      <c r="L144" s="178"/>
      <c r="M144" s="179" t="s">
        <v>1</v>
      </c>
      <c r="N144" s="180" t="s">
        <v>42</v>
      </c>
      <c r="P144" s="146">
        <f t="shared" si="1"/>
        <v>0</v>
      </c>
      <c r="Q144" s="146">
        <v>0</v>
      </c>
      <c r="R144" s="146">
        <f t="shared" si="2"/>
        <v>0</v>
      </c>
      <c r="S144" s="146">
        <v>0</v>
      </c>
      <c r="T144" s="147">
        <f t="shared" si="3"/>
        <v>0</v>
      </c>
      <c r="AR144" s="148" t="s">
        <v>195</v>
      </c>
      <c r="AT144" s="148" t="s">
        <v>192</v>
      </c>
      <c r="AU144" s="148" t="s">
        <v>84</v>
      </c>
      <c r="AY144" s="17" t="s">
        <v>175</v>
      </c>
      <c r="BE144" s="149">
        <f t="shared" si="4"/>
        <v>0</v>
      </c>
      <c r="BF144" s="149">
        <f t="shared" si="5"/>
        <v>0</v>
      </c>
      <c r="BG144" s="149">
        <f t="shared" si="6"/>
        <v>0</v>
      </c>
      <c r="BH144" s="149">
        <f t="shared" si="7"/>
        <v>0</v>
      </c>
      <c r="BI144" s="149">
        <f t="shared" si="8"/>
        <v>0</v>
      </c>
      <c r="BJ144" s="17" t="s">
        <v>84</v>
      </c>
      <c r="BK144" s="149">
        <f t="shared" si="9"/>
        <v>0</v>
      </c>
      <c r="BL144" s="17" t="s">
        <v>182</v>
      </c>
      <c r="BM144" s="148" t="s">
        <v>371</v>
      </c>
    </row>
    <row r="145" spans="2:65" s="1" customFormat="1" ht="16.5" customHeight="1">
      <c r="B145" s="136"/>
      <c r="C145" s="137" t="s">
        <v>290</v>
      </c>
      <c r="D145" s="137" t="s">
        <v>177</v>
      </c>
      <c r="E145" s="138" t="s">
        <v>1725</v>
      </c>
      <c r="F145" s="139" t="s">
        <v>1953</v>
      </c>
      <c r="G145" s="140" t="s">
        <v>263</v>
      </c>
      <c r="H145" s="141">
        <v>210</v>
      </c>
      <c r="I145" s="142"/>
      <c r="J145" s="143">
        <f t="shared" si="0"/>
        <v>0</v>
      </c>
      <c r="K145" s="139" t="s">
        <v>1</v>
      </c>
      <c r="L145" s="32"/>
      <c r="M145" s="144" t="s">
        <v>1</v>
      </c>
      <c r="N145" s="145" t="s">
        <v>42</v>
      </c>
      <c r="P145" s="146">
        <f t="shared" si="1"/>
        <v>0</v>
      </c>
      <c r="Q145" s="146">
        <v>0</v>
      </c>
      <c r="R145" s="146">
        <f t="shared" si="2"/>
        <v>0</v>
      </c>
      <c r="S145" s="146">
        <v>0</v>
      </c>
      <c r="T145" s="147">
        <f t="shared" si="3"/>
        <v>0</v>
      </c>
      <c r="AR145" s="148" t="s">
        <v>182</v>
      </c>
      <c r="AT145" s="148" t="s">
        <v>177</v>
      </c>
      <c r="AU145" s="148" t="s">
        <v>84</v>
      </c>
      <c r="AY145" s="17" t="s">
        <v>175</v>
      </c>
      <c r="BE145" s="149">
        <f t="shared" si="4"/>
        <v>0</v>
      </c>
      <c r="BF145" s="149">
        <f t="shared" si="5"/>
        <v>0</v>
      </c>
      <c r="BG145" s="149">
        <f t="shared" si="6"/>
        <v>0</v>
      </c>
      <c r="BH145" s="149">
        <f t="shared" si="7"/>
        <v>0</v>
      </c>
      <c r="BI145" s="149">
        <f t="shared" si="8"/>
        <v>0</v>
      </c>
      <c r="BJ145" s="17" t="s">
        <v>84</v>
      </c>
      <c r="BK145" s="149">
        <f t="shared" si="9"/>
        <v>0</v>
      </c>
      <c r="BL145" s="17" t="s">
        <v>182</v>
      </c>
      <c r="BM145" s="148" t="s">
        <v>381</v>
      </c>
    </row>
    <row r="146" spans="2:65" s="1" customFormat="1" ht="16.5" customHeight="1">
      <c r="B146" s="136"/>
      <c r="C146" s="171" t="s">
        <v>296</v>
      </c>
      <c r="D146" s="171" t="s">
        <v>192</v>
      </c>
      <c r="E146" s="172" t="s">
        <v>1763</v>
      </c>
      <c r="F146" s="173" t="s">
        <v>1954</v>
      </c>
      <c r="G146" s="174" t="s">
        <v>190</v>
      </c>
      <c r="H146" s="175">
        <v>90</v>
      </c>
      <c r="I146" s="176"/>
      <c r="J146" s="177">
        <f t="shared" si="0"/>
        <v>0</v>
      </c>
      <c r="K146" s="173" t="s">
        <v>1</v>
      </c>
      <c r="L146" s="178"/>
      <c r="M146" s="179" t="s">
        <v>1</v>
      </c>
      <c r="N146" s="180" t="s">
        <v>42</v>
      </c>
      <c r="P146" s="146">
        <f t="shared" si="1"/>
        <v>0</v>
      </c>
      <c r="Q146" s="146">
        <v>0</v>
      </c>
      <c r="R146" s="146">
        <f t="shared" si="2"/>
        <v>0</v>
      </c>
      <c r="S146" s="146">
        <v>0</v>
      </c>
      <c r="T146" s="147">
        <f t="shared" si="3"/>
        <v>0</v>
      </c>
      <c r="AR146" s="148" t="s">
        <v>195</v>
      </c>
      <c r="AT146" s="148" t="s">
        <v>192</v>
      </c>
      <c r="AU146" s="148" t="s">
        <v>84</v>
      </c>
      <c r="AY146" s="17" t="s">
        <v>175</v>
      </c>
      <c r="BE146" s="149">
        <f t="shared" si="4"/>
        <v>0</v>
      </c>
      <c r="BF146" s="149">
        <f t="shared" si="5"/>
        <v>0</v>
      </c>
      <c r="BG146" s="149">
        <f t="shared" si="6"/>
        <v>0</v>
      </c>
      <c r="BH146" s="149">
        <f t="shared" si="7"/>
        <v>0</v>
      </c>
      <c r="BI146" s="149">
        <f t="shared" si="8"/>
        <v>0</v>
      </c>
      <c r="BJ146" s="17" t="s">
        <v>84</v>
      </c>
      <c r="BK146" s="149">
        <f t="shared" si="9"/>
        <v>0</v>
      </c>
      <c r="BL146" s="17" t="s">
        <v>182</v>
      </c>
      <c r="BM146" s="148" t="s">
        <v>392</v>
      </c>
    </row>
    <row r="147" spans="2:65" s="1" customFormat="1" ht="16.5" customHeight="1">
      <c r="B147" s="136"/>
      <c r="C147" s="137" t="s">
        <v>300</v>
      </c>
      <c r="D147" s="137" t="s">
        <v>177</v>
      </c>
      <c r="E147" s="138" t="s">
        <v>1727</v>
      </c>
      <c r="F147" s="139" t="s">
        <v>1955</v>
      </c>
      <c r="G147" s="140" t="s">
        <v>190</v>
      </c>
      <c r="H147" s="141">
        <v>90</v>
      </c>
      <c r="I147" s="142"/>
      <c r="J147" s="143">
        <f t="shared" si="0"/>
        <v>0</v>
      </c>
      <c r="K147" s="139" t="s">
        <v>1</v>
      </c>
      <c r="L147" s="32"/>
      <c r="M147" s="144" t="s">
        <v>1</v>
      </c>
      <c r="N147" s="145" t="s">
        <v>42</v>
      </c>
      <c r="P147" s="146">
        <f t="shared" si="1"/>
        <v>0</v>
      </c>
      <c r="Q147" s="146">
        <v>0</v>
      </c>
      <c r="R147" s="146">
        <f t="shared" si="2"/>
        <v>0</v>
      </c>
      <c r="S147" s="146">
        <v>0</v>
      </c>
      <c r="T147" s="147">
        <f t="shared" si="3"/>
        <v>0</v>
      </c>
      <c r="AR147" s="148" t="s">
        <v>182</v>
      </c>
      <c r="AT147" s="148" t="s">
        <v>177</v>
      </c>
      <c r="AU147" s="148" t="s">
        <v>84</v>
      </c>
      <c r="AY147" s="17" t="s">
        <v>175</v>
      </c>
      <c r="BE147" s="149">
        <f t="shared" si="4"/>
        <v>0</v>
      </c>
      <c r="BF147" s="149">
        <f t="shared" si="5"/>
        <v>0</v>
      </c>
      <c r="BG147" s="149">
        <f t="shared" si="6"/>
        <v>0</v>
      </c>
      <c r="BH147" s="149">
        <f t="shared" si="7"/>
        <v>0</v>
      </c>
      <c r="BI147" s="149">
        <f t="shared" si="8"/>
        <v>0</v>
      </c>
      <c r="BJ147" s="17" t="s">
        <v>84</v>
      </c>
      <c r="BK147" s="149">
        <f t="shared" si="9"/>
        <v>0</v>
      </c>
      <c r="BL147" s="17" t="s">
        <v>182</v>
      </c>
      <c r="BM147" s="148" t="s">
        <v>404</v>
      </c>
    </row>
    <row r="148" spans="2:65" s="1" customFormat="1" ht="16.5" customHeight="1">
      <c r="B148" s="136"/>
      <c r="C148" s="137" t="s">
        <v>7</v>
      </c>
      <c r="D148" s="137" t="s">
        <v>177</v>
      </c>
      <c r="E148" s="138" t="s">
        <v>1729</v>
      </c>
      <c r="F148" s="139" t="s">
        <v>1956</v>
      </c>
      <c r="G148" s="140" t="s">
        <v>190</v>
      </c>
      <c r="H148" s="141">
        <v>56</v>
      </c>
      <c r="I148" s="142"/>
      <c r="J148" s="143">
        <f t="shared" si="0"/>
        <v>0</v>
      </c>
      <c r="K148" s="139" t="s">
        <v>1</v>
      </c>
      <c r="L148" s="32"/>
      <c r="M148" s="144" t="s">
        <v>1</v>
      </c>
      <c r="N148" s="145" t="s">
        <v>42</v>
      </c>
      <c r="P148" s="146">
        <f t="shared" si="1"/>
        <v>0</v>
      </c>
      <c r="Q148" s="146">
        <v>0</v>
      </c>
      <c r="R148" s="146">
        <f t="shared" si="2"/>
        <v>0</v>
      </c>
      <c r="S148" s="146">
        <v>0</v>
      </c>
      <c r="T148" s="147">
        <f t="shared" si="3"/>
        <v>0</v>
      </c>
      <c r="AR148" s="148" t="s">
        <v>182</v>
      </c>
      <c r="AT148" s="148" t="s">
        <v>177</v>
      </c>
      <c r="AU148" s="148" t="s">
        <v>84</v>
      </c>
      <c r="AY148" s="17" t="s">
        <v>175</v>
      </c>
      <c r="BE148" s="149">
        <f t="shared" si="4"/>
        <v>0</v>
      </c>
      <c r="BF148" s="149">
        <f t="shared" si="5"/>
        <v>0</v>
      </c>
      <c r="BG148" s="149">
        <f t="shared" si="6"/>
        <v>0</v>
      </c>
      <c r="BH148" s="149">
        <f t="shared" si="7"/>
        <v>0</v>
      </c>
      <c r="BI148" s="149">
        <f t="shared" si="8"/>
        <v>0</v>
      </c>
      <c r="BJ148" s="17" t="s">
        <v>84</v>
      </c>
      <c r="BK148" s="149">
        <f t="shared" si="9"/>
        <v>0</v>
      </c>
      <c r="BL148" s="17" t="s">
        <v>182</v>
      </c>
      <c r="BM148" s="148" t="s">
        <v>415</v>
      </c>
    </row>
    <row r="149" spans="2:65" s="1" customFormat="1" ht="16.5" customHeight="1">
      <c r="B149" s="136"/>
      <c r="C149" s="137" t="s">
        <v>307</v>
      </c>
      <c r="D149" s="137" t="s">
        <v>177</v>
      </c>
      <c r="E149" s="138" t="s">
        <v>1731</v>
      </c>
      <c r="F149" s="139" t="s">
        <v>1957</v>
      </c>
      <c r="G149" s="140" t="s">
        <v>190</v>
      </c>
      <c r="H149" s="141">
        <v>68</v>
      </c>
      <c r="I149" s="142"/>
      <c r="J149" s="143">
        <f t="shared" si="0"/>
        <v>0</v>
      </c>
      <c r="K149" s="139" t="s">
        <v>1</v>
      </c>
      <c r="L149" s="32"/>
      <c r="M149" s="144" t="s">
        <v>1</v>
      </c>
      <c r="N149" s="145" t="s">
        <v>42</v>
      </c>
      <c r="P149" s="146">
        <f t="shared" si="1"/>
        <v>0</v>
      </c>
      <c r="Q149" s="146">
        <v>0</v>
      </c>
      <c r="R149" s="146">
        <f t="shared" si="2"/>
        <v>0</v>
      </c>
      <c r="S149" s="146">
        <v>0</v>
      </c>
      <c r="T149" s="147">
        <f t="shared" si="3"/>
        <v>0</v>
      </c>
      <c r="AR149" s="148" t="s">
        <v>182</v>
      </c>
      <c r="AT149" s="148" t="s">
        <v>177</v>
      </c>
      <c r="AU149" s="148" t="s">
        <v>84</v>
      </c>
      <c r="AY149" s="17" t="s">
        <v>175</v>
      </c>
      <c r="BE149" s="149">
        <f t="shared" si="4"/>
        <v>0</v>
      </c>
      <c r="BF149" s="149">
        <f t="shared" si="5"/>
        <v>0</v>
      </c>
      <c r="BG149" s="149">
        <f t="shared" si="6"/>
        <v>0</v>
      </c>
      <c r="BH149" s="149">
        <f t="shared" si="7"/>
        <v>0</v>
      </c>
      <c r="BI149" s="149">
        <f t="shared" si="8"/>
        <v>0</v>
      </c>
      <c r="BJ149" s="17" t="s">
        <v>84</v>
      </c>
      <c r="BK149" s="149">
        <f t="shared" si="9"/>
        <v>0</v>
      </c>
      <c r="BL149" s="17" t="s">
        <v>182</v>
      </c>
      <c r="BM149" s="148" t="s">
        <v>435</v>
      </c>
    </row>
    <row r="150" spans="2:65" s="1" customFormat="1" ht="16.5" customHeight="1">
      <c r="B150" s="136"/>
      <c r="C150" s="137" t="s">
        <v>314</v>
      </c>
      <c r="D150" s="137" t="s">
        <v>177</v>
      </c>
      <c r="E150" s="138" t="s">
        <v>1733</v>
      </c>
      <c r="F150" s="139" t="s">
        <v>1958</v>
      </c>
      <c r="G150" s="140" t="s">
        <v>190</v>
      </c>
      <c r="H150" s="141">
        <v>68</v>
      </c>
      <c r="I150" s="142"/>
      <c r="J150" s="143">
        <f t="shared" si="0"/>
        <v>0</v>
      </c>
      <c r="K150" s="139" t="s">
        <v>1</v>
      </c>
      <c r="L150" s="32"/>
      <c r="M150" s="144" t="s">
        <v>1</v>
      </c>
      <c r="N150" s="145" t="s">
        <v>42</v>
      </c>
      <c r="P150" s="146">
        <f t="shared" si="1"/>
        <v>0</v>
      </c>
      <c r="Q150" s="146">
        <v>0</v>
      </c>
      <c r="R150" s="146">
        <f t="shared" si="2"/>
        <v>0</v>
      </c>
      <c r="S150" s="146">
        <v>0</v>
      </c>
      <c r="T150" s="147">
        <f t="shared" si="3"/>
        <v>0</v>
      </c>
      <c r="AR150" s="148" t="s">
        <v>182</v>
      </c>
      <c r="AT150" s="148" t="s">
        <v>177</v>
      </c>
      <c r="AU150" s="148" t="s">
        <v>84</v>
      </c>
      <c r="AY150" s="17" t="s">
        <v>175</v>
      </c>
      <c r="BE150" s="149">
        <f t="shared" si="4"/>
        <v>0</v>
      </c>
      <c r="BF150" s="149">
        <f t="shared" si="5"/>
        <v>0</v>
      </c>
      <c r="BG150" s="149">
        <f t="shared" si="6"/>
        <v>0</v>
      </c>
      <c r="BH150" s="149">
        <f t="shared" si="7"/>
        <v>0</v>
      </c>
      <c r="BI150" s="149">
        <f t="shared" si="8"/>
        <v>0</v>
      </c>
      <c r="BJ150" s="17" t="s">
        <v>84</v>
      </c>
      <c r="BK150" s="149">
        <f t="shared" si="9"/>
        <v>0</v>
      </c>
      <c r="BL150" s="17" t="s">
        <v>182</v>
      </c>
      <c r="BM150" s="148" t="s">
        <v>453</v>
      </c>
    </row>
    <row r="151" spans="2:65" s="1" customFormat="1" ht="16.5" customHeight="1">
      <c r="B151" s="136"/>
      <c r="C151" s="171" t="s">
        <v>319</v>
      </c>
      <c r="D151" s="171" t="s">
        <v>192</v>
      </c>
      <c r="E151" s="172" t="s">
        <v>1766</v>
      </c>
      <c r="F151" s="173" t="s">
        <v>1930</v>
      </c>
      <c r="G151" s="174" t="s">
        <v>263</v>
      </c>
      <c r="H151" s="175">
        <v>472</v>
      </c>
      <c r="I151" s="176"/>
      <c r="J151" s="177">
        <f t="shared" si="0"/>
        <v>0</v>
      </c>
      <c r="K151" s="173" t="s">
        <v>1</v>
      </c>
      <c r="L151" s="178"/>
      <c r="M151" s="179" t="s">
        <v>1</v>
      </c>
      <c r="N151" s="180" t="s">
        <v>42</v>
      </c>
      <c r="P151" s="146">
        <f t="shared" si="1"/>
        <v>0</v>
      </c>
      <c r="Q151" s="146">
        <v>0</v>
      </c>
      <c r="R151" s="146">
        <f t="shared" si="2"/>
        <v>0</v>
      </c>
      <c r="S151" s="146">
        <v>0</v>
      </c>
      <c r="T151" s="147">
        <f t="shared" si="3"/>
        <v>0</v>
      </c>
      <c r="AR151" s="148" t="s">
        <v>195</v>
      </c>
      <c r="AT151" s="148" t="s">
        <v>192</v>
      </c>
      <c r="AU151" s="148" t="s">
        <v>84</v>
      </c>
      <c r="AY151" s="17" t="s">
        <v>175</v>
      </c>
      <c r="BE151" s="149">
        <f t="shared" si="4"/>
        <v>0</v>
      </c>
      <c r="BF151" s="149">
        <f t="shared" si="5"/>
        <v>0</v>
      </c>
      <c r="BG151" s="149">
        <f t="shared" si="6"/>
        <v>0</v>
      </c>
      <c r="BH151" s="149">
        <f t="shared" si="7"/>
        <v>0</v>
      </c>
      <c r="BI151" s="149">
        <f t="shared" si="8"/>
        <v>0</v>
      </c>
      <c r="BJ151" s="17" t="s">
        <v>84</v>
      </c>
      <c r="BK151" s="149">
        <f t="shared" si="9"/>
        <v>0</v>
      </c>
      <c r="BL151" s="17" t="s">
        <v>182</v>
      </c>
      <c r="BM151" s="148" t="s">
        <v>467</v>
      </c>
    </row>
    <row r="152" spans="2:65" s="1" customFormat="1" ht="16.5" customHeight="1">
      <c r="B152" s="136"/>
      <c r="C152" s="137" t="s">
        <v>327</v>
      </c>
      <c r="D152" s="137" t="s">
        <v>177</v>
      </c>
      <c r="E152" s="138" t="s">
        <v>1735</v>
      </c>
      <c r="F152" s="139" t="s">
        <v>1931</v>
      </c>
      <c r="G152" s="140" t="s">
        <v>263</v>
      </c>
      <c r="H152" s="141">
        <v>472</v>
      </c>
      <c r="I152" s="142"/>
      <c r="J152" s="143">
        <f t="shared" si="0"/>
        <v>0</v>
      </c>
      <c r="K152" s="139" t="s">
        <v>1</v>
      </c>
      <c r="L152" s="32"/>
      <c r="M152" s="144" t="s">
        <v>1</v>
      </c>
      <c r="N152" s="145" t="s">
        <v>42</v>
      </c>
      <c r="P152" s="146">
        <f t="shared" si="1"/>
        <v>0</v>
      </c>
      <c r="Q152" s="146">
        <v>0</v>
      </c>
      <c r="R152" s="146">
        <f t="shared" si="2"/>
        <v>0</v>
      </c>
      <c r="S152" s="146">
        <v>0</v>
      </c>
      <c r="T152" s="147">
        <f t="shared" si="3"/>
        <v>0</v>
      </c>
      <c r="AR152" s="148" t="s">
        <v>182</v>
      </c>
      <c r="AT152" s="148" t="s">
        <v>177</v>
      </c>
      <c r="AU152" s="148" t="s">
        <v>84</v>
      </c>
      <c r="AY152" s="17" t="s">
        <v>175</v>
      </c>
      <c r="BE152" s="149">
        <f t="shared" si="4"/>
        <v>0</v>
      </c>
      <c r="BF152" s="149">
        <f t="shared" si="5"/>
        <v>0</v>
      </c>
      <c r="BG152" s="149">
        <f t="shared" si="6"/>
        <v>0</v>
      </c>
      <c r="BH152" s="149">
        <f t="shared" si="7"/>
        <v>0</v>
      </c>
      <c r="BI152" s="149">
        <f t="shared" si="8"/>
        <v>0</v>
      </c>
      <c r="BJ152" s="17" t="s">
        <v>84</v>
      </c>
      <c r="BK152" s="149">
        <f t="shared" si="9"/>
        <v>0</v>
      </c>
      <c r="BL152" s="17" t="s">
        <v>182</v>
      </c>
      <c r="BM152" s="148" t="s">
        <v>478</v>
      </c>
    </row>
    <row r="153" spans="2:65" s="1" customFormat="1" ht="16.5" customHeight="1">
      <c r="B153" s="136"/>
      <c r="C153" s="171" t="s">
        <v>332</v>
      </c>
      <c r="D153" s="171" t="s">
        <v>192</v>
      </c>
      <c r="E153" s="172" t="s">
        <v>1769</v>
      </c>
      <c r="F153" s="173" t="s">
        <v>1813</v>
      </c>
      <c r="G153" s="174" t="s">
        <v>190</v>
      </c>
      <c r="H153" s="175">
        <v>24</v>
      </c>
      <c r="I153" s="176"/>
      <c r="J153" s="177">
        <f t="shared" si="0"/>
        <v>0</v>
      </c>
      <c r="K153" s="173" t="s">
        <v>1</v>
      </c>
      <c r="L153" s="178"/>
      <c r="M153" s="179" t="s">
        <v>1</v>
      </c>
      <c r="N153" s="180" t="s">
        <v>42</v>
      </c>
      <c r="P153" s="146">
        <f t="shared" si="1"/>
        <v>0</v>
      </c>
      <c r="Q153" s="146">
        <v>0</v>
      </c>
      <c r="R153" s="146">
        <f t="shared" si="2"/>
        <v>0</v>
      </c>
      <c r="S153" s="146">
        <v>0</v>
      </c>
      <c r="T153" s="147">
        <f t="shared" si="3"/>
        <v>0</v>
      </c>
      <c r="AR153" s="148" t="s">
        <v>195</v>
      </c>
      <c r="AT153" s="148" t="s">
        <v>192</v>
      </c>
      <c r="AU153" s="148" t="s">
        <v>84</v>
      </c>
      <c r="AY153" s="17" t="s">
        <v>175</v>
      </c>
      <c r="BE153" s="149">
        <f t="shared" si="4"/>
        <v>0</v>
      </c>
      <c r="BF153" s="149">
        <f t="shared" si="5"/>
        <v>0</v>
      </c>
      <c r="BG153" s="149">
        <f t="shared" si="6"/>
        <v>0</v>
      </c>
      <c r="BH153" s="149">
        <f t="shared" si="7"/>
        <v>0</v>
      </c>
      <c r="BI153" s="149">
        <f t="shared" si="8"/>
        <v>0</v>
      </c>
      <c r="BJ153" s="17" t="s">
        <v>84</v>
      </c>
      <c r="BK153" s="149">
        <f t="shared" si="9"/>
        <v>0</v>
      </c>
      <c r="BL153" s="17" t="s">
        <v>182</v>
      </c>
      <c r="BM153" s="148" t="s">
        <v>491</v>
      </c>
    </row>
    <row r="154" spans="2:65" s="1" customFormat="1" ht="16.5" customHeight="1">
      <c r="B154" s="136"/>
      <c r="C154" s="137" t="s">
        <v>336</v>
      </c>
      <c r="D154" s="137" t="s">
        <v>177</v>
      </c>
      <c r="E154" s="138" t="s">
        <v>1737</v>
      </c>
      <c r="F154" s="139" t="s">
        <v>1815</v>
      </c>
      <c r="G154" s="140" t="s">
        <v>190</v>
      </c>
      <c r="H154" s="141">
        <v>24</v>
      </c>
      <c r="I154" s="142"/>
      <c r="J154" s="143">
        <f t="shared" si="0"/>
        <v>0</v>
      </c>
      <c r="K154" s="139" t="s">
        <v>1</v>
      </c>
      <c r="L154" s="32"/>
      <c r="M154" s="144" t="s">
        <v>1</v>
      </c>
      <c r="N154" s="145" t="s">
        <v>42</v>
      </c>
      <c r="P154" s="146">
        <f t="shared" si="1"/>
        <v>0</v>
      </c>
      <c r="Q154" s="146">
        <v>0</v>
      </c>
      <c r="R154" s="146">
        <f t="shared" si="2"/>
        <v>0</v>
      </c>
      <c r="S154" s="146">
        <v>0</v>
      </c>
      <c r="T154" s="147">
        <f t="shared" si="3"/>
        <v>0</v>
      </c>
      <c r="AR154" s="148" t="s">
        <v>182</v>
      </c>
      <c r="AT154" s="148" t="s">
        <v>177</v>
      </c>
      <c r="AU154" s="148" t="s">
        <v>84</v>
      </c>
      <c r="AY154" s="17" t="s">
        <v>175</v>
      </c>
      <c r="BE154" s="149">
        <f t="shared" si="4"/>
        <v>0</v>
      </c>
      <c r="BF154" s="149">
        <f t="shared" si="5"/>
        <v>0</v>
      </c>
      <c r="BG154" s="149">
        <f t="shared" si="6"/>
        <v>0</v>
      </c>
      <c r="BH154" s="149">
        <f t="shared" si="7"/>
        <v>0</v>
      </c>
      <c r="BI154" s="149">
        <f t="shared" si="8"/>
        <v>0</v>
      </c>
      <c r="BJ154" s="17" t="s">
        <v>84</v>
      </c>
      <c r="BK154" s="149">
        <f t="shared" si="9"/>
        <v>0</v>
      </c>
      <c r="BL154" s="17" t="s">
        <v>182</v>
      </c>
      <c r="BM154" s="148" t="s">
        <v>500</v>
      </c>
    </row>
    <row r="155" spans="2:65" s="1" customFormat="1" ht="16.5" customHeight="1">
      <c r="B155" s="136"/>
      <c r="C155" s="171" t="s">
        <v>340</v>
      </c>
      <c r="D155" s="171" t="s">
        <v>192</v>
      </c>
      <c r="E155" s="172" t="s">
        <v>1772</v>
      </c>
      <c r="F155" s="173" t="s">
        <v>1827</v>
      </c>
      <c r="G155" s="174" t="s">
        <v>1069</v>
      </c>
      <c r="H155" s="175">
        <v>1</v>
      </c>
      <c r="I155" s="176"/>
      <c r="J155" s="177">
        <f t="shared" si="0"/>
        <v>0</v>
      </c>
      <c r="K155" s="173" t="s">
        <v>1</v>
      </c>
      <c r="L155" s="178"/>
      <c r="M155" s="179" t="s">
        <v>1</v>
      </c>
      <c r="N155" s="180" t="s">
        <v>42</v>
      </c>
      <c r="P155" s="146">
        <f t="shared" si="1"/>
        <v>0</v>
      </c>
      <c r="Q155" s="146">
        <v>0</v>
      </c>
      <c r="R155" s="146">
        <f t="shared" si="2"/>
        <v>0</v>
      </c>
      <c r="S155" s="146">
        <v>0</v>
      </c>
      <c r="T155" s="147">
        <f t="shared" si="3"/>
        <v>0</v>
      </c>
      <c r="AR155" s="148" t="s">
        <v>195</v>
      </c>
      <c r="AT155" s="148" t="s">
        <v>192</v>
      </c>
      <c r="AU155" s="148" t="s">
        <v>84</v>
      </c>
      <c r="AY155" s="17" t="s">
        <v>175</v>
      </c>
      <c r="BE155" s="149">
        <f t="shared" si="4"/>
        <v>0</v>
      </c>
      <c r="BF155" s="149">
        <f t="shared" si="5"/>
        <v>0</v>
      </c>
      <c r="BG155" s="149">
        <f t="shared" si="6"/>
        <v>0</v>
      </c>
      <c r="BH155" s="149">
        <f t="shared" si="7"/>
        <v>0</v>
      </c>
      <c r="BI155" s="149">
        <f t="shared" si="8"/>
        <v>0</v>
      </c>
      <c r="BJ155" s="17" t="s">
        <v>84</v>
      </c>
      <c r="BK155" s="149">
        <f t="shared" si="9"/>
        <v>0</v>
      </c>
      <c r="BL155" s="17" t="s">
        <v>182</v>
      </c>
      <c r="BM155" s="148" t="s">
        <v>511</v>
      </c>
    </row>
    <row r="156" spans="2:65" s="11" customFormat="1" ht="25.95" customHeight="1">
      <c r="B156" s="124"/>
      <c r="D156" s="125" t="s">
        <v>76</v>
      </c>
      <c r="E156" s="126" t="s">
        <v>1828</v>
      </c>
      <c r="F156" s="126" t="s">
        <v>1869</v>
      </c>
      <c r="I156" s="127"/>
      <c r="J156" s="128">
        <f>BK156</f>
        <v>0</v>
      </c>
      <c r="L156" s="124"/>
      <c r="M156" s="129"/>
      <c r="P156" s="130">
        <f>SUM(P157:P162)</f>
        <v>0</v>
      </c>
      <c r="R156" s="130">
        <f>SUM(R157:R162)</f>
        <v>0</v>
      </c>
      <c r="T156" s="131">
        <f>SUM(T157:T162)</f>
        <v>0</v>
      </c>
      <c r="AR156" s="125" t="s">
        <v>84</v>
      </c>
      <c r="AT156" s="132" t="s">
        <v>76</v>
      </c>
      <c r="AU156" s="132" t="s">
        <v>77</v>
      </c>
      <c r="AY156" s="125" t="s">
        <v>175</v>
      </c>
      <c r="BK156" s="133">
        <f>SUM(BK157:BK162)</f>
        <v>0</v>
      </c>
    </row>
    <row r="157" spans="2:65" s="1" customFormat="1" ht="16.5" customHeight="1">
      <c r="B157" s="136"/>
      <c r="C157" s="137" t="s">
        <v>344</v>
      </c>
      <c r="D157" s="137" t="s">
        <v>177</v>
      </c>
      <c r="E157" s="138" t="s">
        <v>1788</v>
      </c>
      <c r="F157" s="139" t="s">
        <v>1932</v>
      </c>
      <c r="G157" s="140" t="s">
        <v>190</v>
      </c>
      <c r="H157" s="141">
        <v>2</v>
      </c>
      <c r="I157" s="142"/>
      <c r="J157" s="143">
        <f t="shared" ref="J157:J162" si="10">ROUND(I157*H157,2)</f>
        <v>0</v>
      </c>
      <c r="K157" s="139" t="s">
        <v>1</v>
      </c>
      <c r="L157" s="32"/>
      <c r="M157" s="144" t="s">
        <v>1</v>
      </c>
      <c r="N157" s="145" t="s">
        <v>42</v>
      </c>
      <c r="P157" s="146">
        <f t="shared" ref="P157:P162" si="11">O157*H157</f>
        <v>0</v>
      </c>
      <c r="Q157" s="146">
        <v>0</v>
      </c>
      <c r="R157" s="146">
        <f t="shared" ref="R157:R162" si="12">Q157*H157</f>
        <v>0</v>
      </c>
      <c r="S157" s="146">
        <v>0</v>
      </c>
      <c r="T157" s="147">
        <f t="shared" ref="T157:T162" si="13">S157*H157</f>
        <v>0</v>
      </c>
      <c r="AR157" s="148" t="s">
        <v>182</v>
      </c>
      <c r="AT157" s="148" t="s">
        <v>177</v>
      </c>
      <c r="AU157" s="148" t="s">
        <v>84</v>
      </c>
      <c r="AY157" s="17" t="s">
        <v>175</v>
      </c>
      <c r="BE157" s="149">
        <f t="shared" ref="BE157:BE162" si="14">IF(N157="základní",J157,0)</f>
        <v>0</v>
      </c>
      <c r="BF157" s="149">
        <f t="shared" ref="BF157:BF162" si="15">IF(N157="snížená",J157,0)</f>
        <v>0</v>
      </c>
      <c r="BG157" s="149">
        <f t="shared" ref="BG157:BG162" si="16">IF(N157="zákl. přenesená",J157,0)</f>
        <v>0</v>
      </c>
      <c r="BH157" s="149">
        <f t="shared" ref="BH157:BH162" si="17">IF(N157="sníž. přenesená",J157,0)</f>
        <v>0</v>
      </c>
      <c r="BI157" s="149">
        <f t="shared" ref="BI157:BI162" si="18">IF(N157="nulová",J157,0)</f>
        <v>0</v>
      </c>
      <c r="BJ157" s="17" t="s">
        <v>84</v>
      </c>
      <c r="BK157" s="149">
        <f t="shared" ref="BK157:BK162" si="19">ROUND(I157*H157,2)</f>
        <v>0</v>
      </c>
      <c r="BL157" s="17" t="s">
        <v>182</v>
      </c>
      <c r="BM157" s="148" t="s">
        <v>523</v>
      </c>
    </row>
    <row r="158" spans="2:65" s="1" customFormat="1" ht="16.5" customHeight="1">
      <c r="B158" s="136"/>
      <c r="C158" s="137" t="s">
        <v>348</v>
      </c>
      <c r="D158" s="137" t="s">
        <v>177</v>
      </c>
      <c r="E158" s="138" t="s">
        <v>1790</v>
      </c>
      <c r="F158" s="139" t="s">
        <v>1877</v>
      </c>
      <c r="G158" s="140" t="s">
        <v>190</v>
      </c>
      <c r="H158" s="141">
        <v>36</v>
      </c>
      <c r="I158" s="142"/>
      <c r="J158" s="143">
        <f t="shared" si="10"/>
        <v>0</v>
      </c>
      <c r="K158" s="139" t="s">
        <v>1</v>
      </c>
      <c r="L158" s="32"/>
      <c r="M158" s="144" t="s">
        <v>1</v>
      </c>
      <c r="N158" s="145" t="s">
        <v>42</v>
      </c>
      <c r="P158" s="146">
        <f t="shared" si="11"/>
        <v>0</v>
      </c>
      <c r="Q158" s="146">
        <v>0</v>
      </c>
      <c r="R158" s="146">
        <f t="shared" si="12"/>
        <v>0</v>
      </c>
      <c r="S158" s="146">
        <v>0</v>
      </c>
      <c r="T158" s="147">
        <f t="shared" si="13"/>
        <v>0</v>
      </c>
      <c r="AR158" s="148" t="s">
        <v>182</v>
      </c>
      <c r="AT158" s="148" t="s">
        <v>177</v>
      </c>
      <c r="AU158" s="148" t="s">
        <v>84</v>
      </c>
      <c r="AY158" s="17" t="s">
        <v>175</v>
      </c>
      <c r="BE158" s="149">
        <f t="shared" si="14"/>
        <v>0</v>
      </c>
      <c r="BF158" s="149">
        <f t="shared" si="15"/>
        <v>0</v>
      </c>
      <c r="BG158" s="149">
        <f t="shared" si="16"/>
        <v>0</v>
      </c>
      <c r="BH158" s="149">
        <f t="shared" si="17"/>
        <v>0</v>
      </c>
      <c r="BI158" s="149">
        <f t="shared" si="18"/>
        <v>0</v>
      </c>
      <c r="BJ158" s="17" t="s">
        <v>84</v>
      </c>
      <c r="BK158" s="149">
        <f t="shared" si="19"/>
        <v>0</v>
      </c>
      <c r="BL158" s="17" t="s">
        <v>182</v>
      </c>
      <c r="BM158" s="148" t="s">
        <v>531</v>
      </c>
    </row>
    <row r="159" spans="2:65" s="1" customFormat="1" ht="16.5" customHeight="1">
      <c r="B159" s="136"/>
      <c r="C159" s="137" t="s">
        <v>354</v>
      </c>
      <c r="D159" s="137" t="s">
        <v>177</v>
      </c>
      <c r="E159" s="138" t="s">
        <v>1794</v>
      </c>
      <c r="F159" s="139" t="s">
        <v>1933</v>
      </c>
      <c r="G159" s="140" t="s">
        <v>263</v>
      </c>
      <c r="H159" s="141">
        <v>150</v>
      </c>
      <c r="I159" s="142"/>
      <c r="J159" s="143">
        <f t="shared" si="10"/>
        <v>0</v>
      </c>
      <c r="K159" s="139" t="s">
        <v>1</v>
      </c>
      <c r="L159" s="32"/>
      <c r="M159" s="144" t="s">
        <v>1</v>
      </c>
      <c r="N159" s="145" t="s">
        <v>42</v>
      </c>
      <c r="P159" s="146">
        <f t="shared" si="11"/>
        <v>0</v>
      </c>
      <c r="Q159" s="146">
        <v>0</v>
      </c>
      <c r="R159" s="146">
        <f t="shared" si="12"/>
        <v>0</v>
      </c>
      <c r="S159" s="146">
        <v>0</v>
      </c>
      <c r="T159" s="147">
        <f t="shared" si="13"/>
        <v>0</v>
      </c>
      <c r="AR159" s="148" t="s">
        <v>182</v>
      </c>
      <c r="AT159" s="148" t="s">
        <v>177</v>
      </c>
      <c r="AU159" s="148" t="s">
        <v>84</v>
      </c>
      <c r="AY159" s="17" t="s">
        <v>175</v>
      </c>
      <c r="BE159" s="149">
        <f t="shared" si="14"/>
        <v>0</v>
      </c>
      <c r="BF159" s="149">
        <f t="shared" si="15"/>
        <v>0</v>
      </c>
      <c r="BG159" s="149">
        <f t="shared" si="16"/>
        <v>0</v>
      </c>
      <c r="BH159" s="149">
        <f t="shared" si="17"/>
        <v>0</v>
      </c>
      <c r="BI159" s="149">
        <f t="shared" si="18"/>
        <v>0</v>
      </c>
      <c r="BJ159" s="17" t="s">
        <v>84</v>
      </c>
      <c r="BK159" s="149">
        <f t="shared" si="19"/>
        <v>0</v>
      </c>
      <c r="BL159" s="17" t="s">
        <v>182</v>
      </c>
      <c r="BM159" s="148" t="s">
        <v>539</v>
      </c>
    </row>
    <row r="160" spans="2:65" s="1" customFormat="1" ht="21.75" customHeight="1">
      <c r="B160" s="136"/>
      <c r="C160" s="137" t="s">
        <v>359</v>
      </c>
      <c r="D160" s="137" t="s">
        <v>177</v>
      </c>
      <c r="E160" s="138" t="s">
        <v>1798</v>
      </c>
      <c r="F160" s="139" t="s">
        <v>1897</v>
      </c>
      <c r="G160" s="140" t="s">
        <v>180</v>
      </c>
      <c r="H160" s="141">
        <v>0.24</v>
      </c>
      <c r="I160" s="142"/>
      <c r="J160" s="143">
        <f t="shared" si="10"/>
        <v>0</v>
      </c>
      <c r="K160" s="139" t="s">
        <v>1</v>
      </c>
      <c r="L160" s="32"/>
      <c r="M160" s="144" t="s">
        <v>1</v>
      </c>
      <c r="N160" s="145" t="s">
        <v>42</v>
      </c>
      <c r="P160" s="146">
        <f t="shared" si="11"/>
        <v>0</v>
      </c>
      <c r="Q160" s="146">
        <v>0</v>
      </c>
      <c r="R160" s="146">
        <f t="shared" si="12"/>
        <v>0</v>
      </c>
      <c r="S160" s="146">
        <v>0</v>
      </c>
      <c r="T160" s="147">
        <f t="shared" si="13"/>
        <v>0</v>
      </c>
      <c r="AR160" s="148" t="s">
        <v>182</v>
      </c>
      <c r="AT160" s="148" t="s">
        <v>177</v>
      </c>
      <c r="AU160" s="148" t="s">
        <v>84</v>
      </c>
      <c r="AY160" s="17" t="s">
        <v>175</v>
      </c>
      <c r="BE160" s="149">
        <f t="shared" si="14"/>
        <v>0</v>
      </c>
      <c r="BF160" s="149">
        <f t="shared" si="15"/>
        <v>0</v>
      </c>
      <c r="BG160" s="149">
        <f t="shared" si="16"/>
        <v>0</v>
      </c>
      <c r="BH160" s="149">
        <f t="shared" si="17"/>
        <v>0</v>
      </c>
      <c r="BI160" s="149">
        <f t="shared" si="18"/>
        <v>0</v>
      </c>
      <c r="BJ160" s="17" t="s">
        <v>84</v>
      </c>
      <c r="BK160" s="149">
        <f t="shared" si="19"/>
        <v>0</v>
      </c>
      <c r="BL160" s="17" t="s">
        <v>182</v>
      </c>
      <c r="BM160" s="148" t="s">
        <v>547</v>
      </c>
    </row>
    <row r="161" spans="2:65" s="1" customFormat="1" ht="16.5" customHeight="1">
      <c r="B161" s="136"/>
      <c r="C161" s="137" t="s">
        <v>367</v>
      </c>
      <c r="D161" s="137" t="s">
        <v>177</v>
      </c>
      <c r="E161" s="138" t="s">
        <v>1802</v>
      </c>
      <c r="F161" s="139" t="s">
        <v>1899</v>
      </c>
      <c r="G161" s="140" t="s">
        <v>180</v>
      </c>
      <c r="H161" s="141">
        <v>0.24</v>
      </c>
      <c r="I161" s="142"/>
      <c r="J161" s="143">
        <f t="shared" si="10"/>
        <v>0</v>
      </c>
      <c r="K161" s="139" t="s">
        <v>1</v>
      </c>
      <c r="L161" s="32"/>
      <c r="M161" s="144" t="s">
        <v>1</v>
      </c>
      <c r="N161" s="145" t="s">
        <v>42</v>
      </c>
      <c r="P161" s="146">
        <f t="shared" si="11"/>
        <v>0</v>
      </c>
      <c r="Q161" s="146">
        <v>0</v>
      </c>
      <c r="R161" s="146">
        <f t="shared" si="12"/>
        <v>0</v>
      </c>
      <c r="S161" s="146">
        <v>0</v>
      </c>
      <c r="T161" s="147">
        <f t="shared" si="13"/>
        <v>0</v>
      </c>
      <c r="AR161" s="148" t="s">
        <v>182</v>
      </c>
      <c r="AT161" s="148" t="s">
        <v>177</v>
      </c>
      <c r="AU161" s="148" t="s">
        <v>84</v>
      </c>
      <c r="AY161" s="17" t="s">
        <v>175</v>
      </c>
      <c r="BE161" s="149">
        <f t="shared" si="14"/>
        <v>0</v>
      </c>
      <c r="BF161" s="149">
        <f t="shared" si="15"/>
        <v>0</v>
      </c>
      <c r="BG161" s="149">
        <f t="shared" si="16"/>
        <v>0</v>
      </c>
      <c r="BH161" s="149">
        <f t="shared" si="17"/>
        <v>0</v>
      </c>
      <c r="BI161" s="149">
        <f t="shared" si="18"/>
        <v>0</v>
      </c>
      <c r="BJ161" s="17" t="s">
        <v>84</v>
      </c>
      <c r="BK161" s="149">
        <f t="shared" si="19"/>
        <v>0</v>
      </c>
      <c r="BL161" s="17" t="s">
        <v>182</v>
      </c>
      <c r="BM161" s="148" t="s">
        <v>558</v>
      </c>
    </row>
    <row r="162" spans="2:65" s="1" customFormat="1" ht="16.5" customHeight="1">
      <c r="B162" s="136"/>
      <c r="C162" s="171" t="s">
        <v>371</v>
      </c>
      <c r="D162" s="171" t="s">
        <v>192</v>
      </c>
      <c r="E162" s="172" t="s">
        <v>1775</v>
      </c>
      <c r="F162" s="173" t="s">
        <v>1901</v>
      </c>
      <c r="G162" s="174" t="s">
        <v>1069</v>
      </c>
      <c r="H162" s="175">
        <v>1</v>
      </c>
      <c r="I162" s="176"/>
      <c r="J162" s="177">
        <f t="shared" si="10"/>
        <v>0</v>
      </c>
      <c r="K162" s="173" t="s">
        <v>1</v>
      </c>
      <c r="L162" s="178"/>
      <c r="M162" s="200" t="s">
        <v>1</v>
      </c>
      <c r="N162" s="201" t="s">
        <v>42</v>
      </c>
      <c r="O162" s="197"/>
      <c r="P162" s="198">
        <f t="shared" si="11"/>
        <v>0</v>
      </c>
      <c r="Q162" s="198">
        <v>0</v>
      </c>
      <c r="R162" s="198">
        <f t="shared" si="12"/>
        <v>0</v>
      </c>
      <c r="S162" s="198">
        <v>0</v>
      </c>
      <c r="T162" s="199">
        <f t="shared" si="13"/>
        <v>0</v>
      </c>
      <c r="AR162" s="148" t="s">
        <v>195</v>
      </c>
      <c r="AT162" s="148" t="s">
        <v>192</v>
      </c>
      <c r="AU162" s="148" t="s">
        <v>84</v>
      </c>
      <c r="AY162" s="17" t="s">
        <v>175</v>
      </c>
      <c r="BE162" s="149">
        <f t="shared" si="14"/>
        <v>0</v>
      </c>
      <c r="BF162" s="149">
        <f t="shared" si="15"/>
        <v>0</v>
      </c>
      <c r="BG162" s="149">
        <f t="shared" si="16"/>
        <v>0</v>
      </c>
      <c r="BH162" s="149">
        <f t="shared" si="17"/>
        <v>0</v>
      </c>
      <c r="BI162" s="149">
        <f t="shared" si="18"/>
        <v>0</v>
      </c>
      <c r="BJ162" s="17" t="s">
        <v>84</v>
      </c>
      <c r="BK162" s="149">
        <f t="shared" si="19"/>
        <v>0</v>
      </c>
      <c r="BL162" s="17" t="s">
        <v>182</v>
      </c>
      <c r="BM162" s="148" t="s">
        <v>572</v>
      </c>
    </row>
    <row r="163" spans="2:65" s="1" customFormat="1" ht="6.9" customHeight="1">
      <c r="B163" s="44"/>
      <c r="C163" s="45"/>
      <c r="D163" s="45"/>
      <c r="E163" s="45"/>
      <c r="F163" s="45"/>
      <c r="G163" s="45"/>
      <c r="H163" s="45"/>
      <c r="I163" s="45"/>
      <c r="J163" s="45"/>
      <c r="K163" s="45"/>
      <c r="L163" s="32"/>
    </row>
  </sheetData>
  <autoFilter ref="C125:K162" xr:uid="{00000000-0009-0000-0000-000009000000}"/>
  <mergeCells count="15">
    <mergeCell ref="E112:H112"/>
    <mergeCell ref="E116:H116"/>
    <mergeCell ref="E114:H114"/>
    <mergeCell ref="E118:H118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2:BM257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34" t="s">
        <v>5</v>
      </c>
      <c r="M2" s="219"/>
      <c r="N2" s="219"/>
      <c r="O2" s="219"/>
      <c r="P2" s="219"/>
      <c r="Q2" s="219"/>
      <c r="R2" s="219"/>
      <c r="S2" s="219"/>
      <c r="T2" s="219"/>
      <c r="U2" s="219"/>
      <c r="V2" s="219"/>
      <c r="AT2" s="17" t="s">
        <v>122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86</v>
      </c>
    </row>
    <row r="4" spans="2:46" ht="24.9" customHeight="1">
      <c r="B4" s="20"/>
      <c r="D4" s="21" t="s">
        <v>132</v>
      </c>
      <c r="L4" s="20"/>
      <c r="M4" s="93" t="s">
        <v>10</v>
      </c>
      <c r="AT4" s="17" t="s">
        <v>3</v>
      </c>
    </row>
    <row r="5" spans="2:46" ht="6.9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47" t="str">
        <f>'Rekapitulace stavby'!K6</f>
        <v>Stavební úpravy ADM budovy Dělnická 1405, Ústí nad Orlicí</v>
      </c>
      <c r="F7" s="248"/>
      <c r="G7" s="248"/>
      <c r="H7" s="248"/>
      <c r="L7" s="20"/>
    </row>
    <row r="8" spans="2:46" s="1" customFormat="1" ht="12" customHeight="1">
      <c r="B8" s="32"/>
      <c r="D8" s="27" t="s">
        <v>133</v>
      </c>
      <c r="L8" s="32"/>
    </row>
    <row r="9" spans="2:46" s="1" customFormat="1" ht="16.5" customHeight="1">
      <c r="B9" s="32"/>
      <c r="E9" s="207" t="s">
        <v>1959</v>
      </c>
      <c r="F9" s="246"/>
      <c r="G9" s="246"/>
      <c r="H9" s="246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20. 8. 2024</v>
      </c>
      <c r="L12" s="32"/>
    </row>
    <row r="13" spans="2:46" s="1" customFormat="1" ht="10.8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">
        <v>1</v>
      </c>
      <c r="L14" s="32"/>
    </row>
    <row r="15" spans="2:46" s="1" customFormat="1" ht="18" customHeight="1">
      <c r="B15" s="32"/>
      <c r="E15" s="25" t="s">
        <v>26</v>
      </c>
      <c r="I15" s="27" t="s">
        <v>27</v>
      </c>
      <c r="J15" s="25" t="s">
        <v>1</v>
      </c>
      <c r="L15" s="32"/>
    </row>
    <row r="16" spans="2:46" s="1" customFormat="1" ht="6.9" customHeight="1">
      <c r="B16" s="32"/>
      <c r="L16" s="32"/>
    </row>
    <row r="17" spans="2:12" s="1" customFormat="1" ht="12" customHeight="1">
      <c r="B17" s="32"/>
      <c r="D17" s="27" t="s">
        <v>28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49" t="str">
        <f>'Rekapitulace stavby'!E14</f>
        <v>Vyplň údaj</v>
      </c>
      <c r="F18" s="218"/>
      <c r="G18" s="218"/>
      <c r="H18" s="218"/>
      <c r="I18" s="27" t="s">
        <v>27</v>
      </c>
      <c r="J18" s="28" t="str">
        <f>'Rekapitulace stavby'!AN14</f>
        <v>Vyplň údaj</v>
      </c>
      <c r="L18" s="32"/>
    </row>
    <row r="19" spans="2:12" s="1" customFormat="1" ht="6.9" customHeight="1">
      <c r="B19" s="32"/>
      <c r="L19" s="32"/>
    </row>
    <row r="20" spans="2:12" s="1" customFormat="1" ht="12" customHeight="1">
      <c r="B20" s="32"/>
      <c r="D20" s="27" t="s">
        <v>30</v>
      </c>
      <c r="I20" s="27" t="s">
        <v>25</v>
      </c>
      <c r="J20" s="25" t="s">
        <v>1</v>
      </c>
      <c r="L20" s="32"/>
    </row>
    <row r="21" spans="2:12" s="1" customFormat="1" ht="18" customHeight="1">
      <c r="B21" s="32"/>
      <c r="E21" s="25" t="s">
        <v>31</v>
      </c>
      <c r="I21" s="27" t="s">
        <v>27</v>
      </c>
      <c r="J21" s="25" t="s">
        <v>1</v>
      </c>
      <c r="L21" s="32"/>
    </row>
    <row r="22" spans="2:12" s="1" customFormat="1" ht="6.9" customHeight="1">
      <c r="B22" s="32"/>
      <c r="L22" s="32"/>
    </row>
    <row r="23" spans="2:12" s="1" customFormat="1" ht="12" customHeight="1">
      <c r="B23" s="32"/>
      <c r="D23" s="27" t="s">
        <v>33</v>
      </c>
      <c r="I23" s="27" t="s">
        <v>25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 xml:space="preserve"> </v>
      </c>
      <c r="I24" s="27" t="s">
        <v>27</v>
      </c>
      <c r="J24" s="25" t="str">
        <f>IF('Rekapitulace stavby'!AN20="","",'Rekapitulace stavby'!AN20)</f>
        <v/>
      </c>
      <c r="L24" s="32"/>
    </row>
    <row r="25" spans="2:12" s="1" customFormat="1" ht="6.9" customHeight="1">
      <c r="B25" s="32"/>
      <c r="L25" s="32"/>
    </row>
    <row r="26" spans="2:12" s="1" customFormat="1" ht="12" customHeight="1">
      <c r="B26" s="32"/>
      <c r="D26" s="27" t="s">
        <v>35</v>
      </c>
      <c r="L26" s="32"/>
    </row>
    <row r="27" spans="2:12" s="7" customFormat="1" ht="16.5" customHeight="1">
      <c r="B27" s="94"/>
      <c r="E27" s="223" t="s">
        <v>1</v>
      </c>
      <c r="F27" s="223"/>
      <c r="G27" s="223"/>
      <c r="H27" s="223"/>
      <c r="L27" s="94"/>
    </row>
    <row r="28" spans="2:12" s="1" customFormat="1" ht="6.9" customHeight="1">
      <c r="B28" s="32"/>
      <c r="L28" s="32"/>
    </row>
    <row r="29" spans="2:12" s="1" customFormat="1" ht="6.9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5" t="s">
        <v>37</v>
      </c>
      <c r="J30" s="66">
        <f>ROUND(J122, 2)</f>
        <v>0</v>
      </c>
      <c r="L30" s="32"/>
    </row>
    <row r="31" spans="2:12" s="1" customFormat="1" ht="6.9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" customHeight="1">
      <c r="B32" s="32"/>
      <c r="F32" s="35" t="s">
        <v>39</v>
      </c>
      <c r="I32" s="35" t="s">
        <v>38</v>
      </c>
      <c r="J32" s="35" t="s">
        <v>40</v>
      </c>
      <c r="L32" s="32"/>
    </row>
    <row r="33" spans="2:12" s="1" customFormat="1" ht="14.4" customHeight="1">
      <c r="B33" s="32"/>
      <c r="D33" s="55" t="s">
        <v>41</v>
      </c>
      <c r="E33" s="27" t="s">
        <v>42</v>
      </c>
      <c r="F33" s="86">
        <f>ROUND((SUM(BE122:BE256)),  2)</f>
        <v>0</v>
      </c>
      <c r="I33" s="96">
        <v>0.21</v>
      </c>
      <c r="J33" s="86">
        <f>ROUND(((SUM(BE122:BE256))*I33),  2)</f>
        <v>0</v>
      </c>
      <c r="L33" s="32"/>
    </row>
    <row r="34" spans="2:12" s="1" customFormat="1" ht="14.4" customHeight="1">
      <c r="B34" s="32"/>
      <c r="E34" s="27" t="s">
        <v>43</v>
      </c>
      <c r="F34" s="86">
        <f>ROUND((SUM(BF122:BF256)),  2)</f>
        <v>0</v>
      </c>
      <c r="I34" s="96">
        <v>0.12</v>
      </c>
      <c r="J34" s="86">
        <f>ROUND(((SUM(BF122:BF256))*I34),  2)</f>
        <v>0</v>
      </c>
      <c r="L34" s="32"/>
    </row>
    <row r="35" spans="2:12" s="1" customFormat="1" ht="14.4" hidden="1" customHeight="1">
      <c r="B35" s="32"/>
      <c r="E35" s="27" t="s">
        <v>44</v>
      </c>
      <c r="F35" s="86">
        <f>ROUND((SUM(BG122:BG256)),  2)</f>
        <v>0</v>
      </c>
      <c r="I35" s="96">
        <v>0.21</v>
      </c>
      <c r="J35" s="86">
        <f>0</f>
        <v>0</v>
      </c>
      <c r="L35" s="32"/>
    </row>
    <row r="36" spans="2:12" s="1" customFormat="1" ht="14.4" hidden="1" customHeight="1">
      <c r="B36" s="32"/>
      <c r="E36" s="27" t="s">
        <v>45</v>
      </c>
      <c r="F36" s="86">
        <f>ROUND((SUM(BH122:BH256)),  2)</f>
        <v>0</v>
      </c>
      <c r="I36" s="96">
        <v>0.12</v>
      </c>
      <c r="J36" s="86">
        <f>0</f>
        <v>0</v>
      </c>
      <c r="L36" s="32"/>
    </row>
    <row r="37" spans="2:12" s="1" customFormat="1" ht="14.4" hidden="1" customHeight="1">
      <c r="B37" s="32"/>
      <c r="E37" s="27" t="s">
        <v>46</v>
      </c>
      <c r="F37" s="86">
        <f>ROUND((SUM(BI122:BI256)),  2)</f>
        <v>0</v>
      </c>
      <c r="I37" s="96">
        <v>0</v>
      </c>
      <c r="J37" s="86">
        <f>0</f>
        <v>0</v>
      </c>
      <c r="L37" s="32"/>
    </row>
    <row r="38" spans="2:12" s="1" customFormat="1" ht="6.9" customHeight="1">
      <c r="B38" s="32"/>
      <c r="L38" s="32"/>
    </row>
    <row r="39" spans="2:12" s="1" customFormat="1" ht="25.35" customHeight="1">
      <c r="B39" s="32"/>
      <c r="C39" s="97"/>
      <c r="D39" s="98" t="s">
        <v>47</v>
      </c>
      <c r="E39" s="57"/>
      <c r="F39" s="57"/>
      <c r="G39" s="99" t="s">
        <v>48</v>
      </c>
      <c r="H39" s="100" t="s">
        <v>49</v>
      </c>
      <c r="I39" s="57"/>
      <c r="J39" s="101">
        <f>SUM(J30:J37)</f>
        <v>0</v>
      </c>
      <c r="K39" s="102"/>
      <c r="L39" s="32"/>
    </row>
    <row r="40" spans="2:12" s="1" customFormat="1" ht="14.4" customHeight="1">
      <c r="B40" s="32"/>
      <c r="L40" s="32"/>
    </row>
    <row r="41" spans="2:12" ht="14.4" customHeight="1">
      <c r="B41" s="20"/>
      <c r="L41" s="20"/>
    </row>
    <row r="42" spans="2:12" ht="14.4" customHeight="1">
      <c r="B42" s="20"/>
      <c r="L42" s="20"/>
    </row>
    <row r="43" spans="2:12" ht="14.4" customHeight="1">
      <c r="B43" s="20"/>
      <c r="L43" s="20"/>
    </row>
    <row r="44" spans="2:12" ht="14.4" customHeight="1">
      <c r="B44" s="20"/>
      <c r="L44" s="20"/>
    </row>
    <row r="45" spans="2:12" ht="14.4" customHeight="1">
      <c r="B45" s="20"/>
      <c r="L45" s="20"/>
    </row>
    <row r="46" spans="2:12" ht="14.4" customHeight="1">
      <c r="B46" s="20"/>
      <c r="L46" s="20"/>
    </row>
    <row r="47" spans="2:12" ht="14.4" customHeight="1">
      <c r="B47" s="20"/>
      <c r="L47" s="20"/>
    </row>
    <row r="48" spans="2:12" ht="14.4" customHeight="1">
      <c r="B48" s="20"/>
      <c r="L48" s="20"/>
    </row>
    <row r="49" spans="2:12" ht="14.4" customHeight="1">
      <c r="B49" s="20"/>
      <c r="L49" s="20"/>
    </row>
    <row r="50" spans="2:12" s="1" customFormat="1" ht="14.4" customHeight="1">
      <c r="B50" s="32"/>
      <c r="D50" s="41" t="s">
        <v>50</v>
      </c>
      <c r="E50" s="42"/>
      <c r="F50" s="42"/>
      <c r="G50" s="41" t="s">
        <v>51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3.2">
      <c r="B61" s="32"/>
      <c r="D61" s="43" t="s">
        <v>52</v>
      </c>
      <c r="E61" s="34"/>
      <c r="F61" s="103" t="s">
        <v>53</v>
      </c>
      <c r="G61" s="43" t="s">
        <v>52</v>
      </c>
      <c r="H61" s="34"/>
      <c r="I61" s="34"/>
      <c r="J61" s="104" t="s">
        <v>53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3.2">
      <c r="B65" s="32"/>
      <c r="D65" s="41" t="s">
        <v>54</v>
      </c>
      <c r="E65" s="42"/>
      <c r="F65" s="42"/>
      <c r="G65" s="41" t="s">
        <v>55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3.2">
      <c r="B76" s="32"/>
      <c r="D76" s="43" t="s">
        <v>52</v>
      </c>
      <c r="E76" s="34"/>
      <c r="F76" s="103" t="s">
        <v>53</v>
      </c>
      <c r="G76" s="43" t="s">
        <v>52</v>
      </c>
      <c r="H76" s="34"/>
      <c r="I76" s="34"/>
      <c r="J76" s="104" t="s">
        <v>53</v>
      </c>
      <c r="K76" s="34"/>
      <c r="L76" s="32"/>
    </row>
    <row r="77" spans="2:12" s="1" customFormat="1" ht="14.4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" customHeight="1">
      <c r="B82" s="32"/>
      <c r="C82" s="21" t="s">
        <v>137</v>
      </c>
      <c r="L82" s="32"/>
    </row>
    <row r="83" spans="2:47" s="1" customFormat="1" ht="6.9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47" t="str">
        <f>E7</f>
        <v>Stavební úpravy ADM budovy Dělnická 1405, Ústí nad Orlicí</v>
      </c>
      <c r="F85" s="248"/>
      <c r="G85" s="248"/>
      <c r="H85" s="248"/>
      <c r="L85" s="32"/>
    </row>
    <row r="86" spans="2:47" s="1" customFormat="1" ht="12" customHeight="1">
      <c r="B86" s="32"/>
      <c r="C86" s="27" t="s">
        <v>133</v>
      </c>
      <c r="L86" s="32"/>
    </row>
    <row r="87" spans="2:47" s="1" customFormat="1" ht="16.5" customHeight="1">
      <c r="B87" s="32"/>
      <c r="E87" s="207" t="str">
        <f>E9</f>
        <v>SO 08 - Vodovodní přípojka objektu pro č.p. 1405</v>
      </c>
      <c r="F87" s="246"/>
      <c r="G87" s="246"/>
      <c r="H87" s="246"/>
      <c r="L87" s="32"/>
    </row>
    <row r="88" spans="2:47" s="1" customFormat="1" ht="6.9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>Dělnická 1405</v>
      </c>
      <c r="I89" s="27" t="s">
        <v>22</v>
      </c>
      <c r="J89" s="52" t="str">
        <f>IF(J12="","",J12)</f>
        <v>20. 8. 2024</v>
      </c>
      <c r="L89" s="32"/>
    </row>
    <row r="90" spans="2:47" s="1" customFormat="1" ht="6.9" customHeight="1">
      <c r="B90" s="32"/>
      <c r="L90" s="32"/>
    </row>
    <row r="91" spans="2:47" s="1" customFormat="1" ht="40.049999999999997" customHeight="1">
      <c r="B91" s="32"/>
      <c r="C91" s="27" t="s">
        <v>24</v>
      </c>
      <c r="F91" s="25" t="str">
        <f>E15</f>
        <v>Město Ústí nad Orlicí, Sychrova 16, 562 24</v>
      </c>
      <c r="I91" s="27" t="s">
        <v>30</v>
      </c>
      <c r="J91" s="30" t="str">
        <f>E21</f>
        <v xml:space="preserve">B3ATELIER, Palackého tř. 72, Brno </v>
      </c>
      <c r="L91" s="32"/>
    </row>
    <row r="92" spans="2:47" s="1" customFormat="1" ht="15.15" customHeight="1">
      <c r="B92" s="32"/>
      <c r="C92" s="27" t="s">
        <v>28</v>
      </c>
      <c r="F92" s="25" t="str">
        <f>IF(E18="","",E18)</f>
        <v>Vyplň údaj</v>
      </c>
      <c r="I92" s="27" t="s">
        <v>33</v>
      </c>
      <c r="J92" s="30" t="str">
        <f>E24</f>
        <v xml:space="preserve"> 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5" t="s">
        <v>138</v>
      </c>
      <c r="D94" s="97"/>
      <c r="E94" s="97"/>
      <c r="F94" s="97"/>
      <c r="G94" s="97"/>
      <c r="H94" s="97"/>
      <c r="I94" s="97"/>
      <c r="J94" s="106" t="s">
        <v>139</v>
      </c>
      <c r="K94" s="97"/>
      <c r="L94" s="32"/>
    </row>
    <row r="95" spans="2:47" s="1" customFormat="1" ht="10.35" customHeight="1">
      <c r="B95" s="32"/>
      <c r="L95" s="32"/>
    </row>
    <row r="96" spans="2:47" s="1" customFormat="1" ht="22.8" customHeight="1">
      <c r="B96" s="32"/>
      <c r="C96" s="107" t="s">
        <v>140</v>
      </c>
      <c r="J96" s="66">
        <f>J122</f>
        <v>0</v>
      </c>
      <c r="L96" s="32"/>
      <c r="AU96" s="17" t="s">
        <v>141</v>
      </c>
    </row>
    <row r="97" spans="2:12" s="8" customFormat="1" ht="24.9" customHeight="1">
      <c r="B97" s="108"/>
      <c r="D97" s="109" t="s">
        <v>142</v>
      </c>
      <c r="E97" s="110"/>
      <c r="F97" s="110"/>
      <c r="G97" s="110"/>
      <c r="H97" s="110"/>
      <c r="I97" s="110"/>
      <c r="J97" s="111">
        <f>J123</f>
        <v>0</v>
      </c>
      <c r="L97" s="108"/>
    </row>
    <row r="98" spans="2:12" s="9" customFormat="1" ht="19.95" customHeight="1">
      <c r="B98" s="112"/>
      <c r="D98" s="113" t="s">
        <v>1292</v>
      </c>
      <c r="E98" s="114"/>
      <c r="F98" s="114"/>
      <c r="G98" s="114"/>
      <c r="H98" s="114"/>
      <c r="I98" s="114"/>
      <c r="J98" s="115">
        <f>J124</f>
        <v>0</v>
      </c>
      <c r="L98" s="112"/>
    </row>
    <row r="99" spans="2:12" s="9" customFormat="1" ht="19.95" customHeight="1">
      <c r="B99" s="112"/>
      <c r="D99" s="113" t="s">
        <v>144</v>
      </c>
      <c r="E99" s="114"/>
      <c r="F99" s="114"/>
      <c r="G99" s="114"/>
      <c r="H99" s="114"/>
      <c r="I99" s="114"/>
      <c r="J99" s="115">
        <f>J185</f>
        <v>0</v>
      </c>
      <c r="L99" s="112"/>
    </row>
    <row r="100" spans="2:12" s="9" customFormat="1" ht="19.95" customHeight="1">
      <c r="B100" s="112"/>
      <c r="D100" s="113" t="s">
        <v>1960</v>
      </c>
      <c r="E100" s="114"/>
      <c r="F100" s="114"/>
      <c r="G100" s="114"/>
      <c r="H100" s="114"/>
      <c r="I100" s="114"/>
      <c r="J100" s="115">
        <f>J193</f>
        <v>0</v>
      </c>
      <c r="L100" s="112"/>
    </row>
    <row r="101" spans="2:12" s="9" customFormat="1" ht="19.95" customHeight="1">
      <c r="B101" s="112"/>
      <c r="D101" s="113" t="s">
        <v>1961</v>
      </c>
      <c r="E101" s="114"/>
      <c r="F101" s="114"/>
      <c r="G101" s="114"/>
      <c r="H101" s="114"/>
      <c r="I101" s="114"/>
      <c r="J101" s="115">
        <f>J212</f>
        <v>0</v>
      </c>
      <c r="L101" s="112"/>
    </row>
    <row r="102" spans="2:12" s="9" customFormat="1" ht="19.95" customHeight="1">
      <c r="B102" s="112"/>
      <c r="D102" s="113" t="s">
        <v>1962</v>
      </c>
      <c r="E102" s="114"/>
      <c r="F102" s="114"/>
      <c r="G102" s="114"/>
      <c r="H102" s="114"/>
      <c r="I102" s="114"/>
      <c r="J102" s="115">
        <f>J250</f>
        <v>0</v>
      </c>
      <c r="L102" s="112"/>
    </row>
    <row r="103" spans="2:12" s="1" customFormat="1" ht="21.75" customHeight="1">
      <c r="B103" s="32"/>
      <c r="L103" s="32"/>
    </row>
    <row r="104" spans="2:12" s="1" customFormat="1" ht="6.9" customHeight="1">
      <c r="B104" s="44"/>
      <c r="C104" s="45"/>
      <c r="D104" s="45"/>
      <c r="E104" s="45"/>
      <c r="F104" s="45"/>
      <c r="G104" s="45"/>
      <c r="H104" s="45"/>
      <c r="I104" s="45"/>
      <c r="J104" s="45"/>
      <c r="K104" s="45"/>
      <c r="L104" s="32"/>
    </row>
    <row r="108" spans="2:12" s="1" customFormat="1" ht="6.9" customHeight="1">
      <c r="B108" s="46"/>
      <c r="C108" s="47"/>
      <c r="D108" s="47"/>
      <c r="E108" s="47"/>
      <c r="F108" s="47"/>
      <c r="G108" s="47"/>
      <c r="H108" s="47"/>
      <c r="I108" s="47"/>
      <c r="J108" s="47"/>
      <c r="K108" s="47"/>
      <c r="L108" s="32"/>
    </row>
    <row r="109" spans="2:12" s="1" customFormat="1" ht="24.9" customHeight="1">
      <c r="B109" s="32"/>
      <c r="C109" s="21" t="s">
        <v>160</v>
      </c>
      <c r="L109" s="32"/>
    </row>
    <row r="110" spans="2:12" s="1" customFormat="1" ht="6.9" customHeight="1">
      <c r="B110" s="32"/>
      <c r="L110" s="32"/>
    </row>
    <row r="111" spans="2:12" s="1" customFormat="1" ht="12" customHeight="1">
      <c r="B111" s="32"/>
      <c r="C111" s="27" t="s">
        <v>16</v>
      </c>
      <c r="L111" s="32"/>
    </row>
    <row r="112" spans="2:12" s="1" customFormat="1" ht="16.5" customHeight="1">
      <c r="B112" s="32"/>
      <c r="E112" s="247" t="str">
        <f>E7</f>
        <v>Stavební úpravy ADM budovy Dělnická 1405, Ústí nad Orlicí</v>
      </c>
      <c r="F112" s="248"/>
      <c r="G112" s="248"/>
      <c r="H112" s="248"/>
      <c r="L112" s="32"/>
    </row>
    <row r="113" spans="2:65" s="1" customFormat="1" ht="12" customHeight="1">
      <c r="B113" s="32"/>
      <c r="C113" s="27" t="s">
        <v>133</v>
      </c>
      <c r="L113" s="32"/>
    </row>
    <row r="114" spans="2:65" s="1" customFormat="1" ht="16.5" customHeight="1">
      <c r="B114" s="32"/>
      <c r="E114" s="207" t="str">
        <f>E9</f>
        <v>SO 08 - Vodovodní přípojka objektu pro č.p. 1405</v>
      </c>
      <c r="F114" s="246"/>
      <c r="G114" s="246"/>
      <c r="H114" s="246"/>
      <c r="L114" s="32"/>
    </row>
    <row r="115" spans="2:65" s="1" customFormat="1" ht="6.9" customHeight="1">
      <c r="B115" s="32"/>
      <c r="L115" s="32"/>
    </row>
    <row r="116" spans="2:65" s="1" customFormat="1" ht="12" customHeight="1">
      <c r="B116" s="32"/>
      <c r="C116" s="27" t="s">
        <v>20</v>
      </c>
      <c r="F116" s="25" t="str">
        <f>F12</f>
        <v>Dělnická 1405</v>
      </c>
      <c r="I116" s="27" t="s">
        <v>22</v>
      </c>
      <c r="J116" s="52" t="str">
        <f>IF(J12="","",J12)</f>
        <v>20. 8. 2024</v>
      </c>
      <c r="L116" s="32"/>
    </row>
    <row r="117" spans="2:65" s="1" customFormat="1" ht="6.9" customHeight="1">
      <c r="B117" s="32"/>
      <c r="L117" s="32"/>
    </row>
    <row r="118" spans="2:65" s="1" customFormat="1" ht="40.049999999999997" customHeight="1">
      <c r="B118" s="32"/>
      <c r="C118" s="27" t="s">
        <v>24</v>
      </c>
      <c r="F118" s="25" t="str">
        <f>E15</f>
        <v>Město Ústí nad Orlicí, Sychrova 16, 562 24</v>
      </c>
      <c r="I118" s="27" t="s">
        <v>30</v>
      </c>
      <c r="J118" s="30" t="str">
        <f>E21</f>
        <v xml:space="preserve">B3ATELIER, Palackého tř. 72, Brno </v>
      </c>
      <c r="L118" s="32"/>
    </row>
    <row r="119" spans="2:65" s="1" customFormat="1" ht="15.15" customHeight="1">
      <c r="B119" s="32"/>
      <c r="C119" s="27" t="s">
        <v>28</v>
      </c>
      <c r="F119" s="25" t="str">
        <f>IF(E18="","",E18)</f>
        <v>Vyplň údaj</v>
      </c>
      <c r="I119" s="27" t="s">
        <v>33</v>
      </c>
      <c r="J119" s="30" t="str">
        <f>E24</f>
        <v xml:space="preserve"> </v>
      </c>
      <c r="L119" s="32"/>
    </row>
    <row r="120" spans="2:65" s="1" customFormat="1" ht="10.35" customHeight="1">
      <c r="B120" s="32"/>
      <c r="L120" s="32"/>
    </row>
    <row r="121" spans="2:65" s="10" customFormat="1" ht="29.25" customHeight="1">
      <c r="B121" s="116"/>
      <c r="C121" s="117" t="s">
        <v>161</v>
      </c>
      <c r="D121" s="118" t="s">
        <v>62</v>
      </c>
      <c r="E121" s="118" t="s">
        <v>58</v>
      </c>
      <c r="F121" s="118" t="s">
        <v>59</v>
      </c>
      <c r="G121" s="118" t="s">
        <v>162</v>
      </c>
      <c r="H121" s="118" t="s">
        <v>163</v>
      </c>
      <c r="I121" s="118" t="s">
        <v>164</v>
      </c>
      <c r="J121" s="118" t="s">
        <v>139</v>
      </c>
      <c r="K121" s="119" t="s">
        <v>165</v>
      </c>
      <c r="L121" s="116"/>
      <c r="M121" s="59" t="s">
        <v>1</v>
      </c>
      <c r="N121" s="60" t="s">
        <v>41</v>
      </c>
      <c r="O121" s="60" t="s">
        <v>166</v>
      </c>
      <c r="P121" s="60" t="s">
        <v>167</v>
      </c>
      <c r="Q121" s="60" t="s">
        <v>168</v>
      </c>
      <c r="R121" s="60" t="s">
        <v>169</v>
      </c>
      <c r="S121" s="60" t="s">
        <v>170</v>
      </c>
      <c r="T121" s="61" t="s">
        <v>171</v>
      </c>
    </row>
    <row r="122" spans="2:65" s="1" customFormat="1" ht="22.8" customHeight="1">
      <c r="B122" s="32"/>
      <c r="C122" s="64" t="s">
        <v>172</v>
      </c>
      <c r="J122" s="120">
        <f>BK122</f>
        <v>0</v>
      </c>
      <c r="L122" s="32"/>
      <c r="M122" s="62"/>
      <c r="N122" s="53"/>
      <c r="O122" s="53"/>
      <c r="P122" s="121">
        <f>P123</f>
        <v>0</v>
      </c>
      <c r="Q122" s="53"/>
      <c r="R122" s="121">
        <f>R123</f>
        <v>6.0000000000000008E-5</v>
      </c>
      <c r="S122" s="53"/>
      <c r="T122" s="122">
        <f>T123</f>
        <v>0.69000000000000006</v>
      </c>
      <c r="AT122" s="17" t="s">
        <v>76</v>
      </c>
      <c r="AU122" s="17" t="s">
        <v>141</v>
      </c>
      <c r="BK122" s="123">
        <f>BK123</f>
        <v>0</v>
      </c>
    </row>
    <row r="123" spans="2:65" s="11" customFormat="1" ht="25.95" customHeight="1">
      <c r="B123" s="124"/>
      <c r="D123" s="125" t="s">
        <v>76</v>
      </c>
      <c r="E123" s="126" t="s">
        <v>173</v>
      </c>
      <c r="F123" s="126" t="s">
        <v>174</v>
      </c>
      <c r="I123" s="127"/>
      <c r="J123" s="128">
        <f>BK123</f>
        <v>0</v>
      </c>
      <c r="L123" s="124"/>
      <c r="M123" s="129"/>
      <c r="P123" s="130">
        <f>P124+P185+P193+P212+P250</f>
        <v>0</v>
      </c>
      <c r="R123" s="130">
        <f>R124+R185+R193+R212+R250</f>
        <v>6.0000000000000008E-5</v>
      </c>
      <c r="T123" s="131">
        <f>T124+T185+T193+T212+T250</f>
        <v>0.69000000000000006</v>
      </c>
      <c r="AR123" s="125" t="s">
        <v>84</v>
      </c>
      <c r="AT123" s="132" t="s">
        <v>76</v>
      </c>
      <c r="AU123" s="132" t="s">
        <v>77</v>
      </c>
      <c r="AY123" s="125" t="s">
        <v>175</v>
      </c>
      <c r="BK123" s="133">
        <f>BK124+BK185+BK193+BK212+BK250</f>
        <v>0</v>
      </c>
    </row>
    <row r="124" spans="2:65" s="11" customFormat="1" ht="22.8" customHeight="1">
      <c r="B124" s="124"/>
      <c r="D124" s="125" t="s">
        <v>76</v>
      </c>
      <c r="E124" s="134" t="s">
        <v>84</v>
      </c>
      <c r="F124" s="134" t="s">
        <v>1299</v>
      </c>
      <c r="I124" s="127"/>
      <c r="J124" s="135">
        <f>BK124</f>
        <v>0</v>
      </c>
      <c r="L124" s="124"/>
      <c r="M124" s="129"/>
      <c r="P124" s="130">
        <f>SUM(P125:P184)</f>
        <v>0</v>
      </c>
      <c r="R124" s="130">
        <f>SUM(R125:R184)</f>
        <v>6.0000000000000008E-5</v>
      </c>
      <c r="T124" s="131">
        <f>SUM(T125:T184)</f>
        <v>0.69000000000000006</v>
      </c>
      <c r="AR124" s="125" t="s">
        <v>84</v>
      </c>
      <c r="AT124" s="132" t="s">
        <v>76</v>
      </c>
      <c r="AU124" s="132" t="s">
        <v>84</v>
      </c>
      <c r="AY124" s="125" t="s">
        <v>175</v>
      </c>
      <c r="BK124" s="133">
        <f>SUM(BK125:BK184)</f>
        <v>0</v>
      </c>
    </row>
    <row r="125" spans="2:65" s="1" customFormat="1" ht="24.15" customHeight="1">
      <c r="B125" s="136"/>
      <c r="C125" s="137" t="s">
        <v>84</v>
      </c>
      <c r="D125" s="137" t="s">
        <v>177</v>
      </c>
      <c r="E125" s="138" t="s">
        <v>1963</v>
      </c>
      <c r="F125" s="139" t="s">
        <v>1964</v>
      </c>
      <c r="G125" s="140" t="s">
        <v>227</v>
      </c>
      <c r="H125" s="141">
        <v>9.6</v>
      </c>
      <c r="I125" s="142"/>
      <c r="J125" s="143">
        <f>ROUND(I125*H125,2)</f>
        <v>0</v>
      </c>
      <c r="K125" s="139" t="s">
        <v>181</v>
      </c>
      <c r="L125" s="32"/>
      <c r="M125" s="144" t="s">
        <v>1</v>
      </c>
      <c r="N125" s="145" t="s">
        <v>42</v>
      </c>
      <c r="P125" s="146">
        <f>O125*H125</f>
        <v>0</v>
      </c>
      <c r="Q125" s="146">
        <v>0</v>
      </c>
      <c r="R125" s="146">
        <f>Q125*H125</f>
        <v>0</v>
      </c>
      <c r="S125" s="146">
        <v>0</v>
      </c>
      <c r="T125" s="147">
        <f>S125*H125</f>
        <v>0</v>
      </c>
      <c r="AR125" s="148" t="s">
        <v>182</v>
      </c>
      <c r="AT125" s="148" t="s">
        <v>177</v>
      </c>
      <c r="AU125" s="148" t="s">
        <v>86</v>
      </c>
      <c r="AY125" s="17" t="s">
        <v>175</v>
      </c>
      <c r="BE125" s="149">
        <f>IF(N125="základní",J125,0)</f>
        <v>0</v>
      </c>
      <c r="BF125" s="149">
        <f>IF(N125="snížená",J125,0)</f>
        <v>0</v>
      </c>
      <c r="BG125" s="149">
        <f>IF(N125="zákl. přenesená",J125,0)</f>
        <v>0</v>
      </c>
      <c r="BH125" s="149">
        <f>IF(N125="sníž. přenesená",J125,0)</f>
        <v>0</v>
      </c>
      <c r="BI125" s="149">
        <f>IF(N125="nulová",J125,0)</f>
        <v>0</v>
      </c>
      <c r="BJ125" s="17" t="s">
        <v>84</v>
      </c>
      <c r="BK125" s="149">
        <f>ROUND(I125*H125,2)</f>
        <v>0</v>
      </c>
      <c r="BL125" s="17" t="s">
        <v>182</v>
      </c>
      <c r="BM125" s="148" t="s">
        <v>86</v>
      </c>
    </row>
    <row r="126" spans="2:65" s="13" customFormat="1">
      <c r="B126" s="157"/>
      <c r="D126" s="151" t="s">
        <v>184</v>
      </c>
      <c r="E126" s="158" t="s">
        <v>1</v>
      </c>
      <c r="F126" s="159" t="s">
        <v>1965</v>
      </c>
      <c r="H126" s="160">
        <v>9.6</v>
      </c>
      <c r="I126" s="161"/>
      <c r="L126" s="157"/>
      <c r="M126" s="162"/>
      <c r="T126" s="163"/>
      <c r="AT126" s="158" t="s">
        <v>184</v>
      </c>
      <c r="AU126" s="158" t="s">
        <v>86</v>
      </c>
      <c r="AV126" s="13" t="s">
        <v>86</v>
      </c>
      <c r="AW126" s="13" t="s">
        <v>32</v>
      </c>
      <c r="AX126" s="13" t="s">
        <v>77</v>
      </c>
      <c r="AY126" s="158" t="s">
        <v>175</v>
      </c>
    </row>
    <row r="127" spans="2:65" s="14" customFormat="1">
      <c r="B127" s="164"/>
      <c r="D127" s="151" t="s">
        <v>184</v>
      </c>
      <c r="E127" s="165" t="s">
        <v>1</v>
      </c>
      <c r="F127" s="166" t="s">
        <v>187</v>
      </c>
      <c r="H127" s="167">
        <v>9.6</v>
      </c>
      <c r="I127" s="168"/>
      <c r="L127" s="164"/>
      <c r="M127" s="169"/>
      <c r="T127" s="170"/>
      <c r="AT127" s="165" t="s">
        <v>184</v>
      </c>
      <c r="AU127" s="165" t="s">
        <v>86</v>
      </c>
      <c r="AV127" s="14" t="s">
        <v>182</v>
      </c>
      <c r="AW127" s="14" t="s">
        <v>32</v>
      </c>
      <c r="AX127" s="14" t="s">
        <v>84</v>
      </c>
      <c r="AY127" s="165" t="s">
        <v>175</v>
      </c>
    </row>
    <row r="128" spans="2:65" s="1" customFormat="1" ht="24.15" customHeight="1">
      <c r="B128" s="136"/>
      <c r="C128" s="137" t="s">
        <v>86</v>
      </c>
      <c r="D128" s="137" t="s">
        <v>177</v>
      </c>
      <c r="E128" s="138" t="s">
        <v>1966</v>
      </c>
      <c r="F128" s="139" t="s">
        <v>1967</v>
      </c>
      <c r="G128" s="140" t="s">
        <v>227</v>
      </c>
      <c r="H128" s="141">
        <v>6</v>
      </c>
      <c r="I128" s="142"/>
      <c r="J128" s="143">
        <f>ROUND(I128*H128,2)</f>
        <v>0</v>
      </c>
      <c r="K128" s="139" t="s">
        <v>181</v>
      </c>
      <c r="L128" s="32"/>
      <c r="M128" s="144" t="s">
        <v>1</v>
      </c>
      <c r="N128" s="145" t="s">
        <v>42</v>
      </c>
      <c r="P128" s="146">
        <f>O128*H128</f>
        <v>0</v>
      </c>
      <c r="Q128" s="146">
        <v>1.0000000000000001E-5</v>
      </c>
      <c r="R128" s="146">
        <f>Q128*H128</f>
        <v>6.0000000000000008E-5</v>
      </c>
      <c r="S128" s="146">
        <v>0.115</v>
      </c>
      <c r="T128" s="147">
        <f>S128*H128</f>
        <v>0.69000000000000006</v>
      </c>
      <c r="AR128" s="148" t="s">
        <v>182</v>
      </c>
      <c r="AT128" s="148" t="s">
        <v>177</v>
      </c>
      <c r="AU128" s="148" t="s">
        <v>86</v>
      </c>
      <c r="AY128" s="17" t="s">
        <v>175</v>
      </c>
      <c r="BE128" s="149">
        <f>IF(N128="základní",J128,0)</f>
        <v>0</v>
      </c>
      <c r="BF128" s="149">
        <f>IF(N128="snížená",J128,0)</f>
        <v>0</v>
      </c>
      <c r="BG128" s="149">
        <f>IF(N128="zákl. přenesená",J128,0)</f>
        <v>0</v>
      </c>
      <c r="BH128" s="149">
        <f>IF(N128="sníž. přenesená",J128,0)</f>
        <v>0</v>
      </c>
      <c r="BI128" s="149">
        <f>IF(N128="nulová",J128,0)</f>
        <v>0</v>
      </c>
      <c r="BJ128" s="17" t="s">
        <v>84</v>
      </c>
      <c r="BK128" s="149">
        <f>ROUND(I128*H128,2)</f>
        <v>0</v>
      </c>
      <c r="BL128" s="17" t="s">
        <v>182</v>
      </c>
      <c r="BM128" s="148" t="s">
        <v>182</v>
      </c>
    </row>
    <row r="129" spans="2:65" s="13" customFormat="1">
      <c r="B129" s="157"/>
      <c r="D129" s="151" t="s">
        <v>184</v>
      </c>
      <c r="E129" s="158" t="s">
        <v>1</v>
      </c>
      <c r="F129" s="159" t="s">
        <v>1968</v>
      </c>
      <c r="H129" s="160">
        <v>6</v>
      </c>
      <c r="I129" s="161"/>
      <c r="L129" s="157"/>
      <c r="M129" s="162"/>
      <c r="T129" s="163"/>
      <c r="AT129" s="158" t="s">
        <v>184</v>
      </c>
      <c r="AU129" s="158" t="s">
        <v>86</v>
      </c>
      <c r="AV129" s="13" t="s">
        <v>86</v>
      </c>
      <c r="AW129" s="13" t="s">
        <v>32</v>
      </c>
      <c r="AX129" s="13" t="s">
        <v>77</v>
      </c>
      <c r="AY129" s="158" t="s">
        <v>175</v>
      </c>
    </row>
    <row r="130" spans="2:65" s="14" customFormat="1">
      <c r="B130" s="164"/>
      <c r="D130" s="151" t="s">
        <v>184</v>
      </c>
      <c r="E130" s="165" t="s">
        <v>1</v>
      </c>
      <c r="F130" s="166" t="s">
        <v>187</v>
      </c>
      <c r="H130" s="167">
        <v>6</v>
      </c>
      <c r="I130" s="168"/>
      <c r="L130" s="164"/>
      <c r="M130" s="169"/>
      <c r="T130" s="170"/>
      <c r="AT130" s="165" t="s">
        <v>184</v>
      </c>
      <c r="AU130" s="165" t="s">
        <v>86</v>
      </c>
      <c r="AV130" s="14" t="s">
        <v>182</v>
      </c>
      <c r="AW130" s="14" t="s">
        <v>32</v>
      </c>
      <c r="AX130" s="14" t="s">
        <v>84</v>
      </c>
      <c r="AY130" s="165" t="s">
        <v>175</v>
      </c>
    </row>
    <row r="131" spans="2:65" s="1" customFormat="1" ht="21.75" customHeight="1">
      <c r="B131" s="136"/>
      <c r="C131" s="137" t="s">
        <v>109</v>
      </c>
      <c r="D131" s="137" t="s">
        <v>177</v>
      </c>
      <c r="E131" s="138" t="s">
        <v>1969</v>
      </c>
      <c r="F131" s="139" t="s">
        <v>1970</v>
      </c>
      <c r="G131" s="140" t="s">
        <v>227</v>
      </c>
      <c r="H131" s="141">
        <v>9.6</v>
      </c>
      <c r="I131" s="142"/>
      <c r="J131" s="143">
        <f>ROUND(I131*H131,2)</f>
        <v>0</v>
      </c>
      <c r="K131" s="139" t="s">
        <v>181</v>
      </c>
      <c r="L131" s="32"/>
      <c r="M131" s="144" t="s">
        <v>1</v>
      </c>
      <c r="N131" s="145" t="s">
        <v>42</v>
      </c>
      <c r="P131" s="146">
        <f>O131*H131</f>
        <v>0</v>
      </c>
      <c r="Q131" s="146">
        <v>0</v>
      </c>
      <c r="R131" s="146">
        <f>Q131*H131</f>
        <v>0</v>
      </c>
      <c r="S131" s="146">
        <v>0</v>
      </c>
      <c r="T131" s="147">
        <f>S131*H131</f>
        <v>0</v>
      </c>
      <c r="AR131" s="148" t="s">
        <v>182</v>
      </c>
      <c r="AT131" s="148" t="s">
        <v>177</v>
      </c>
      <c r="AU131" s="148" t="s">
        <v>86</v>
      </c>
      <c r="AY131" s="17" t="s">
        <v>175</v>
      </c>
      <c r="BE131" s="149">
        <f>IF(N131="základní",J131,0)</f>
        <v>0</v>
      </c>
      <c r="BF131" s="149">
        <f>IF(N131="snížená",J131,0)</f>
        <v>0</v>
      </c>
      <c r="BG131" s="149">
        <f>IF(N131="zákl. přenesená",J131,0)</f>
        <v>0</v>
      </c>
      <c r="BH131" s="149">
        <f>IF(N131="sníž. přenesená",J131,0)</f>
        <v>0</v>
      </c>
      <c r="BI131" s="149">
        <f>IF(N131="nulová",J131,0)</f>
        <v>0</v>
      </c>
      <c r="BJ131" s="17" t="s">
        <v>84</v>
      </c>
      <c r="BK131" s="149">
        <f>ROUND(I131*H131,2)</f>
        <v>0</v>
      </c>
      <c r="BL131" s="17" t="s">
        <v>182</v>
      </c>
      <c r="BM131" s="148" t="s">
        <v>198</v>
      </c>
    </row>
    <row r="132" spans="2:65" s="13" customFormat="1">
      <c r="B132" s="157"/>
      <c r="D132" s="151" t="s">
        <v>184</v>
      </c>
      <c r="E132" s="158" t="s">
        <v>1</v>
      </c>
      <c r="F132" s="159" t="s">
        <v>1965</v>
      </c>
      <c r="H132" s="160">
        <v>9.6</v>
      </c>
      <c r="I132" s="161"/>
      <c r="L132" s="157"/>
      <c r="M132" s="162"/>
      <c r="T132" s="163"/>
      <c r="AT132" s="158" t="s">
        <v>184</v>
      </c>
      <c r="AU132" s="158" t="s">
        <v>86</v>
      </c>
      <c r="AV132" s="13" t="s">
        <v>86</v>
      </c>
      <c r="AW132" s="13" t="s">
        <v>32</v>
      </c>
      <c r="AX132" s="13" t="s">
        <v>77</v>
      </c>
      <c r="AY132" s="158" t="s">
        <v>175</v>
      </c>
    </row>
    <row r="133" spans="2:65" s="14" customFormat="1">
      <c r="B133" s="164"/>
      <c r="D133" s="151" t="s">
        <v>184</v>
      </c>
      <c r="E133" s="165" t="s">
        <v>1</v>
      </c>
      <c r="F133" s="166" t="s">
        <v>187</v>
      </c>
      <c r="H133" s="167">
        <v>9.6</v>
      </c>
      <c r="I133" s="168"/>
      <c r="L133" s="164"/>
      <c r="M133" s="169"/>
      <c r="T133" s="170"/>
      <c r="AT133" s="165" t="s">
        <v>184</v>
      </c>
      <c r="AU133" s="165" t="s">
        <v>86</v>
      </c>
      <c r="AV133" s="14" t="s">
        <v>182</v>
      </c>
      <c r="AW133" s="14" t="s">
        <v>32</v>
      </c>
      <c r="AX133" s="14" t="s">
        <v>84</v>
      </c>
      <c r="AY133" s="165" t="s">
        <v>175</v>
      </c>
    </row>
    <row r="134" spans="2:65" s="1" customFormat="1" ht="24.15" customHeight="1">
      <c r="B134" s="136"/>
      <c r="C134" s="137" t="s">
        <v>182</v>
      </c>
      <c r="D134" s="137" t="s">
        <v>177</v>
      </c>
      <c r="E134" s="138" t="s">
        <v>1971</v>
      </c>
      <c r="F134" s="139" t="s">
        <v>1972</v>
      </c>
      <c r="G134" s="140" t="s">
        <v>227</v>
      </c>
      <c r="H134" s="141">
        <v>15.6</v>
      </c>
      <c r="I134" s="142"/>
      <c r="J134" s="143">
        <f>ROUND(I134*H134,2)</f>
        <v>0</v>
      </c>
      <c r="K134" s="139" t="s">
        <v>181</v>
      </c>
      <c r="L134" s="32"/>
      <c r="M134" s="144" t="s">
        <v>1</v>
      </c>
      <c r="N134" s="145" t="s">
        <v>42</v>
      </c>
      <c r="P134" s="146">
        <f>O134*H134</f>
        <v>0</v>
      </c>
      <c r="Q134" s="146">
        <v>0</v>
      </c>
      <c r="R134" s="146">
        <f>Q134*H134</f>
        <v>0</v>
      </c>
      <c r="S134" s="146">
        <v>0</v>
      </c>
      <c r="T134" s="147">
        <f>S134*H134</f>
        <v>0</v>
      </c>
      <c r="AR134" s="148" t="s">
        <v>182</v>
      </c>
      <c r="AT134" s="148" t="s">
        <v>177</v>
      </c>
      <c r="AU134" s="148" t="s">
        <v>86</v>
      </c>
      <c r="AY134" s="17" t="s">
        <v>175</v>
      </c>
      <c r="BE134" s="149">
        <f>IF(N134="základní",J134,0)</f>
        <v>0</v>
      </c>
      <c r="BF134" s="149">
        <f>IF(N134="snížená",J134,0)</f>
        <v>0</v>
      </c>
      <c r="BG134" s="149">
        <f>IF(N134="zákl. přenesená",J134,0)</f>
        <v>0</v>
      </c>
      <c r="BH134" s="149">
        <f>IF(N134="sníž. přenesená",J134,0)</f>
        <v>0</v>
      </c>
      <c r="BI134" s="149">
        <f>IF(N134="nulová",J134,0)</f>
        <v>0</v>
      </c>
      <c r="BJ134" s="17" t="s">
        <v>84</v>
      </c>
      <c r="BK134" s="149">
        <f>ROUND(I134*H134,2)</f>
        <v>0</v>
      </c>
      <c r="BL134" s="17" t="s">
        <v>182</v>
      </c>
      <c r="BM134" s="148" t="s">
        <v>195</v>
      </c>
    </row>
    <row r="135" spans="2:65" s="13" customFormat="1">
      <c r="B135" s="157"/>
      <c r="D135" s="151" t="s">
        <v>184</v>
      </c>
      <c r="E135" s="158" t="s">
        <v>1</v>
      </c>
      <c r="F135" s="159" t="s">
        <v>1973</v>
      </c>
      <c r="H135" s="160">
        <v>15.6</v>
      </c>
      <c r="I135" s="161"/>
      <c r="L135" s="157"/>
      <c r="M135" s="162"/>
      <c r="T135" s="163"/>
      <c r="AT135" s="158" t="s">
        <v>184</v>
      </c>
      <c r="AU135" s="158" t="s">
        <v>86</v>
      </c>
      <c r="AV135" s="13" t="s">
        <v>86</v>
      </c>
      <c r="AW135" s="13" t="s">
        <v>32</v>
      </c>
      <c r="AX135" s="13" t="s">
        <v>77</v>
      </c>
      <c r="AY135" s="158" t="s">
        <v>175</v>
      </c>
    </row>
    <row r="136" spans="2:65" s="14" customFormat="1">
      <c r="B136" s="164"/>
      <c r="D136" s="151" t="s">
        <v>184</v>
      </c>
      <c r="E136" s="165" t="s">
        <v>1</v>
      </c>
      <c r="F136" s="166" t="s">
        <v>187</v>
      </c>
      <c r="H136" s="167">
        <v>15.6</v>
      </c>
      <c r="I136" s="168"/>
      <c r="L136" s="164"/>
      <c r="M136" s="169"/>
      <c r="T136" s="170"/>
      <c r="AT136" s="165" t="s">
        <v>184</v>
      </c>
      <c r="AU136" s="165" t="s">
        <v>86</v>
      </c>
      <c r="AV136" s="14" t="s">
        <v>182</v>
      </c>
      <c r="AW136" s="14" t="s">
        <v>32</v>
      </c>
      <c r="AX136" s="14" t="s">
        <v>84</v>
      </c>
      <c r="AY136" s="165" t="s">
        <v>175</v>
      </c>
    </row>
    <row r="137" spans="2:65" s="1" customFormat="1" ht="24.15" customHeight="1">
      <c r="B137" s="136"/>
      <c r="C137" s="137" t="s">
        <v>205</v>
      </c>
      <c r="D137" s="137" t="s">
        <v>177</v>
      </c>
      <c r="E137" s="138" t="s">
        <v>1974</v>
      </c>
      <c r="F137" s="139" t="s">
        <v>1975</v>
      </c>
      <c r="G137" s="140" t="s">
        <v>263</v>
      </c>
      <c r="H137" s="141">
        <v>2</v>
      </c>
      <c r="I137" s="142"/>
      <c r="J137" s="143">
        <f>ROUND(I137*H137,2)</f>
        <v>0</v>
      </c>
      <c r="K137" s="139" t="s">
        <v>181</v>
      </c>
      <c r="L137" s="32"/>
      <c r="M137" s="144" t="s">
        <v>1</v>
      </c>
      <c r="N137" s="145" t="s">
        <v>42</v>
      </c>
      <c r="P137" s="146">
        <f>O137*H137</f>
        <v>0</v>
      </c>
      <c r="Q137" s="146">
        <v>0</v>
      </c>
      <c r="R137" s="146">
        <f>Q137*H137</f>
        <v>0</v>
      </c>
      <c r="S137" s="146">
        <v>0</v>
      </c>
      <c r="T137" s="147">
        <f>S137*H137</f>
        <v>0</v>
      </c>
      <c r="AR137" s="148" t="s">
        <v>182</v>
      </c>
      <c r="AT137" s="148" t="s">
        <v>177</v>
      </c>
      <c r="AU137" s="148" t="s">
        <v>86</v>
      </c>
      <c r="AY137" s="17" t="s">
        <v>175</v>
      </c>
      <c r="BE137" s="149">
        <f>IF(N137="základní",J137,0)</f>
        <v>0</v>
      </c>
      <c r="BF137" s="149">
        <f>IF(N137="snížená",J137,0)</f>
        <v>0</v>
      </c>
      <c r="BG137" s="149">
        <f>IF(N137="zákl. přenesená",J137,0)</f>
        <v>0</v>
      </c>
      <c r="BH137" s="149">
        <f>IF(N137="sníž. přenesená",J137,0)</f>
        <v>0</v>
      </c>
      <c r="BI137" s="149">
        <f>IF(N137="nulová",J137,0)</f>
        <v>0</v>
      </c>
      <c r="BJ137" s="17" t="s">
        <v>84</v>
      </c>
      <c r="BK137" s="149">
        <f>ROUND(I137*H137,2)</f>
        <v>0</v>
      </c>
      <c r="BL137" s="17" t="s">
        <v>182</v>
      </c>
      <c r="BM137" s="148" t="s">
        <v>224</v>
      </c>
    </row>
    <row r="138" spans="2:65" s="13" customFormat="1">
      <c r="B138" s="157"/>
      <c r="D138" s="151" t="s">
        <v>184</v>
      </c>
      <c r="E138" s="158" t="s">
        <v>1</v>
      </c>
      <c r="F138" s="159" t="s">
        <v>1976</v>
      </c>
      <c r="H138" s="160">
        <v>2</v>
      </c>
      <c r="I138" s="161"/>
      <c r="L138" s="157"/>
      <c r="M138" s="162"/>
      <c r="T138" s="163"/>
      <c r="AT138" s="158" t="s">
        <v>184</v>
      </c>
      <c r="AU138" s="158" t="s">
        <v>86</v>
      </c>
      <c r="AV138" s="13" t="s">
        <v>86</v>
      </c>
      <c r="AW138" s="13" t="s">
        <v>32</v>
      </c>
      <c r="AX138" s="13" t="s">
        <v>77</v>
      </c>
      <c r="AY138" s="158" t="s">
        <v>175</v>
      </c>
    </row>
    <row r="139" spans="2:65" s="14" customFormat="1">
      <c r="B139" s="164"/>
      <c r="D139" s="151" t="s">
        <v>184</v>
      </c>
      <c r="E139" s="165" t="s">
        <v>1</v>
      </c>
      <c r="F139" s="166" t="s">
        <v>187</v>
      </c>
      <c r="H139" s="167">
        <v>2</v>
      </c>
      <c r="I139" s="168"/>
      <c r="L139" s="164"/>
      <c r="M139" s="169"/>
      <c r="T139" s="170"/>
      <c r="AT139" s="165" t="s">
        <v>184</v>
      </c>
      <c r="AU139" s="165" t="s">
        <v>86</v>
      </c>
      <c r="AV139" s="14" t="s">
        <v>182</v>
      </c>
      <c r="AW139" s="14" t="s">
        <v>32</v>
      </c>
      <c r="AX139" s="14" t="s">
        <v>84</v>
      </c>
      <c r="AY139" s="165" t="s">
        <v>175</v>
      </c>
    </row>
    <row r="140" spans="2:65" s="1" customFormat="1" ht="24.15" customHeight="1">
      <c r="B140" s="136"/>
      <c r="C140" s="137" t="s">
        <v>198</v>
      </c>
      <c r="D140" s="137" t="s">
        <v>177</v>
      </c>
      <c r="E140" s="138" t="s">
        <v>1977</v>
      </c>
      <c r="F140" s="139" t="s">
        <v>1978</v>
      </c>
      <c r="G140" s="140" t="s">
        <v>180</v>
      </c>
      <c r="H140" s="141">
        <v>3</v>
      </c>
      <c r="I140" s="142"/>
      <c r="J140" s="143">
        <f>ROUND(I140*H140,2)</f>
        <v>0</v>
      </c>
      <c r="K140" s="139" t="s">
        <v>181</v>
      </c>
      <c r="L140" s="32"/>
      <c r="M140" s="144" t="s">
        <v>1</v>
      </c>
      <c r="N140" s="145" t="s">
        <v>42</v>
      </c>
      <c r="P140" s="146">
        <f>O140*H140</f>
        <v>0</v>
      </c>
      <c r="Q140" s="146">
        <v>0</v>
      </c>
      <c r="R140" s="146">
        <f>Q140*H140</f>
        <v>0</v>
      </c>
      <c r="S140" s="146">
        <v>0</v>
      </c>
      <c r="T140" s="147">
        <f>S140*H140</f>
        <v>0</v>
      </c>
      <c r="AR140" s="148" t="s">
        <v>182</v>
      </c>
      <c r="AT140" s="148" t="s">
        <v>177</v>
      </c>
      <c r="AU140" s="148" t="s">
        <v>86</v>
      </c>
      <c r="AY140" s="17" t="s">
        <v>175</v>
      </c>
      <c r="BE140" s="149">
        <f>IF(N140="základní",J140,0)</f>
        <v>0</v>
      </c>
      <c r="BF140" s="149">
        <f>IF(N140="snížená",J140,0)</f>
        <v>0</v>
      </c>
      <c r="BG140" s="149">
        <f>IF(N140="zákl. přenesená",J140,0)</f>
        <v>0</v>
      </c>
      <c r="BH140" s="149">
        <f>IF(N140="sníž. přenesená",J140,0)</f>
        <v>0</v>
      </c>
      <c r="BI140" s="149">
        <f>IF(N140="nulová",J140,0)</f>
        <v>0</v>
      </c>
      <c r="BJ140" s="17" t="s">
        <v>84</v>
      </c>
      <c r="BK140" s="149">
        <f>ROUND(I140*H140,2)</f>
        <v>0</v>
      </c>
      <c r="BL140" s="17" t="s">
        <v>182</v>
      </c>
      <c r="BM140" s="148" t="s">
        <v>8</v>
      </c>
    </row>
    <row r="141" spans="2:65" s="13" customFormat="1">
      <c r="B141" s="157"/>
      <c r="D141" s="151" t="s">
        <v>184</v>
      </c>
      <c r="E141" s="158" t="s">
        <v>1</v>
      </c>
      <c r="F141" s="159" t="s">
        <v>1979</v>
      </c>
      <c r="H141" s="160">
        <v>3</v>
      </c>
      <c r="I141" s="161"/>
      <c r="L141" s="157"/>
      <c r="M141" s="162"/>
      <c r="T141" s="163"/>
      <c r="AT141" s="158" t="s">
        <v>184</v>
      </c>
      <c r="AU141" s="158" t="s">
        <v>86</v>
      </c>
      <c r="AV141" s="13" t="s">
        <v>86</v>
      </c>
      <c r="AW141" s="13" t="s">
        <v>32</v>
      </c>
      <c r="AX141" s="13" t="s">
        <v>77</v>
      </c>
      <c r="AY141" s="158" t="s">
        <v>175</v>
      </c>
    </row>
    <row r="142" spans="2:65" s="14" customFormat="1">
      <c r="B142" s="164"/>
      <c r="D142" s="151" t="s">
        <v>184</v>
      </c>
      <c r="E142" s="165" t="s">
        <v>1</v>
      </c>
      <c r="F142" s="166" t="s">
        <v>187</v>
      </c>
      <c r="H142" s="167">
        <v>3</v>
      </c>
      <c r="I142" s="168"/>
      <c r="L142" s="164"/>
      <c r="M142" s="169"/>
      <c r="T142" s="170"/>
      <c r="AT142" s="165" t="s">
        <v>184</v>
      </c>
      <c r="AU142" s="165" t="s">
        <v>86</v>
      </c>
      <c r="AV142" s="14" t="s">
        <v>182</v>
      </c>
      <c r="AW142" s="14" t="s">
        <v>32</v>
      </c>
      <c r="AX142" s="14" t="s">
        <v>84</v>
      </c>
      <c r="AY142" s="165" t="s">
        <v>175</v>
      </c>
    </row>
    <row r="143" spans="2:65" s="1" customFormat="1" ht="24.15" customHeight="1">
      <c r="B143" s="136"/>
      <c r="C143" s="137" t="s">
        <v>201</v>
      </c>
      <c r="D143" s="137" t="s">
        <v>177</v>
      </c>
      <c r="E143" s="138" t="s">
        <v>1980</v>
      </c>
      <c r="F143" s="139" t="s">
        <v>1981</v>
      </c>
      <c r="G143" s="140" t="s">
        <v>180</v>
      </c>
      <c r="H143" s="141">
        <v>5.55</v>
      </c>
      <c r="I143" s="142"/>
      <c r="J143" s="143">
        <f>ROUND(I143*H143,2)</f>
        <v>0</v>
      </c>
      <c r="K143" s="139" t="s">
        <v>181</v>
      </c>
      <c r="L143" s="32"/>
      <c r="M143" s="144" t="s">
        <v>1</v>
      </c>
      <c r="N143" s="145" t="s">
        <v>42</v>
      </c>
      <c r="P143" s="146">
        <f>O143*H143</f>
        <v>0</v>
      </c>
      <c r="Q143" s="146">
        <v>0</v>
      </c>
      <c r="R143" s="146">
        <f>Q143*H143</f>
        <v>0</v>
      </c>
      <c r="S143" s="146">
        <v>0</v>
      </c>
      <c r="T143" s="147">
        <f>S143*H143</f>
        <v>0</v>
      </c>
      <c r="AR143" s="148" t="s">
        <v>182</v>
      </c>
      <c r="AT143" s="148" t="s">
        <v>177</v>
      </c>
      <c r="AU143" s="148" t="s">
        <v>86</v>
      </c>
      <c r="AY143" s="17" t="s">
        <v>175</v>
      </c>
      <c r="BE143" s="149">
        <f>IF(N143="základní",J143,0)</f>
        <v>0</v>
      </c>
      <c r="BF143" s="149">
        <f>IF(N143="snížená",J143,0)</f>
        <v>0</v>
      </c>
      <c r="BG143" s="149">
        <f>IF(N143="zákl. přenesená",J143,0)</f>
        <v>0</v>
      </c>
      <c r="BH143" s="149">
        <f>IF(N143="sníž. přenesená",J143,0)</f>
        <v>0</v>
      </c>
      <c r="BI143" s="149">
        <f>IF(N143="nulová",J143,0)</f>
        <v>0</v>
      </c>
      <c r="BJ143" s="17" t="s">
        <v>84</v>
      </c>
      <c r="BK143" s="149">
        <f>ROUND(I143*H143,2)</f>
        <v>0</v>
      </c>
      <c r="BL143" s="17" t="s">
        <v>182</v>
      </c>
      <c r="BM143" s="148" t="s">
        <v>260</v>
      </c>
    </row>
    <row r="144" spans="2:65" s="13" customFormat="1">
      <c r="B144" s="157"/>
      <c r="D144" s="151" t="s">
        <v>184</v>
      </c>
      <c r="E144" s="158" t="s">
        <v>1</v>
      </c>
      <c r="F144" s="159" t="s">
        <v>1982</v>
      </c>
      <c r="H144" s="160">
        <v>4.05</v>
      </c>
      <c r="I144" s="161"/>
      <c r="L144" s="157"/>
      <c r="M144" s="162"/>
      <c r="T144" s="163"/>
      <c r="AT144" s="158" t="s">
        <v>184</v>
      </c>
      <c r="AU144" s="158" t="s">
        <v>86</v>
      </c>
      <c r="AV144" s="13" t="s">
        <v>86</v>
      </c>
      <c r="AW144" s="13" t="s">
        <v>32</v>
      </c>
      <c r="AX144" s="13" t="s">
        <v>77</v>
      </c>
      <c r="AY144" s="158" t="s">
        <v>175</v>
      </c>
    </row>
    <row r="145" spans="2:65" s="13" customFormat="1">
      <c r="B145" s="157"/>
      <c r="D145" s="151" t="s">
        <v>184</v>
      </c>
      <c r="E145" s="158" t="s">
        <v>1</v>
      </c>
      <c r="F145" s="159" t="s">
        <v>1983</v>
      </c>
      <c r="H145" s="160">
        <v>1.5</v>
      </c>
      <c r="I145" s="161"/>
      <c r="L145" s="157"/>
      <c r="M145" s="162"/>
      <c r="T145" s="163"/>
      <c r="AT145" s="158" t="s">
        <v>184</v>
      </c>
      <c r="AU145" s="158" t="s">
        <v>86</v>
      </c>
      <c r="AV145" s="13" t="s">
        <v>86</v>
      </c>
      <c r="AW145" s="13" t="s">
        <v>32</v>
      </c>
      <c r="AX145" s="13" t="s">
        <v>77</v>
      </c>
      <c r="AY145" s="158" t="s">
        <v>175</v>
      </c>
    </row>
    <row r="146" spans="2:65" s="14" customFormat="1">
      <c r="B146" s="164"/>
      <c r="D146" s="151" t="s">
        <v>184</v>
      </c>
      <c r="E146" s="165" t="s">
        <v>1</v>
      </c>
      <c r="F146" s="166" t="s">
        <v>187</v>
      </c>
      <c r="H146" s="167">
        <v>5.55</v>
      </c>
      <c r="I146" s="168"/>
      <c r="L146" s="164"/>
      <c r="M146" s="169"/>
      <c r="T146" s="170"/>
      <c r="AT146" s="165" t="s">
        <v>184</v>
      </c>
      <c r="AU146" s="165" t="s">
        <v>86</v>
      </c>
      <c r="AV146" s="14" t="s">
        <v>182</v>
      </c>
      <c r="AW146" s="14" t="s">
        <v>32</v>
      </c>
      <c r="AX146" s="14" t="s">
        <v>84</v>
      </c>
      <c r="AY146" s="165" t="s">
        <v>175</v>
      </c>
    </row>
    <row r="147" spans="2:65" s="1" customFormat="1" ht="33" customHeight="1">
      <c r="B147" s="136"/>
      <c r="C147" s="137" t="s">
        <v>195</v>
      </c>
      <c r="D147" s="137" t="s">
        <v>177</v>
      </c>
      <c r="E147" s="138" t="s">
        <v>1984</v>
      </c>
      <c r="F147" s="139" t="s">
        <v>1985</v>
      </c>
      <c r="G147" s="140" t="s">
        <v>180</v>
      </c>
      <c r="H147" s="141">
        <v>21.6</v>
      </c>
      <c r="I147" s="142"/>
      <c r="J147" s="143">
        <f>ROUND(I147*H147,2)</f>
        <v>0</v>
      </c>
      <c r="K147" s="139" t="s">
        <v>181</v>
      </c>
      <c r="L147" s="32"/>
      <c r="M147" s="144" t="s">
        <v>1</v>
      </c>
      <c r="N147" s="145" t="s">
        <v>42</v>
      </c>
      <c r="P147" s="146">
        <f>O147*H147</f>
        <v>0</v>
      </c>
      <c r="Q147" s="146">
        <v>0</v>
      </c>
      <c r="R147" s="146">
        <f>Q147*H147</f>
        <v>0</v>
      </c>
      <c r="S147" s="146">
        <v>0</v>
      </c>
      <c r="T147" s="147">
        <f>S147*H147</f>
        <v>0</v>
      </c>
      <c r="AR147" s="148" t="s">
        <v>182</v>
      </c>
      <c r="AT147" s="148" t="s">
        <v>177</v>
      </c>
      <c r="AU147" s="148" t="s">
        <v>86</v>
      </c>
      <c r="AY147" s="17" t="s">
        <v>175</v>
      </c>
      <c r="BE147" s="149">
        <f>IF(N147="základní",J147,0)</f>
        <v>0</v>
      </c>
      <c r="BF147" s="149">
        <f>IF(N147="snížená",J147,0)</f>
        <v>0</v>
      </c>
      <c r="BG147" s="149">
        <f>IF(N147="zákl. přenesená",J147,0)</f>
        <v>0</v>
      </c>
      <c r="BH147" s="149">
        <f>IF(N147="sníž. přenesená",J147,0)</f>
        <v>0</v>
      </c>
      <c r="BI147" s="149">
        <f>IF(N147="nulová",J147,0)</f>
        <v>0</v>
      </c>
      <c r="BJ147" s="17" t="s">
        <v>84</v>
      </c>
      <c r="BK147" s="149">
        <f>ROUND(I147*H147,2)</f>
        <v>0</v>
      </c>
      <c r="BL147" s="17" t="s">
        <v>182</v>
      </c>
      <c r="BM147" s="148" t="s">
        <v>278</v>
      </c>
    </row>
    <row r="148" spans="2:65" s="13" customFormat="1">
      <c r="B148" s="157"/>
      <c r="D148" s="151" t="s">
        <v>184</v>
      </c>
      <c r="E148" s="158" t="s">
        <v>1</v>
      </c>
      <c r="F148" s="159" t="s">
        <v>1986</v>
      </c>
      <c r="H148" s="160">
        <v>21.6</v>
      </c>
      <c r="I148" s="161"/>
      <c r="L148" s="157"/>
      <c r="M148" s="162"/>
      <c r="T148" s="163"/>
      <c r="AT148" s="158" t="s">
        <v>184</v>
      </c>
      <c r="AU148" s="158" t="s">
        <v>86</v>
      </c>
      <c r="AV148" s="13" t="s">
        <v>86</v>
      </c>
      <c r="AW148" s="13" t="s">
        <v>32</v>
      </c>
      <c r="AX148" s="13" t="s">
        <v>77</v>
      </c>
      <c r="AY148" s="158" t="s">
        <v>175</v>
      </c>
    </row>
    <row r="149" spans="2:65" s="14" customFormat="1">
      <c r="B149" s="164"/>
      <c r="D149" s="151" t="s">
        <v>184</v>
      </c>
      <c r="E149" s="165" t="s">
        <v>1</v>
      </c>
      <c r="F149" s="166" t="s">
        <v>187</v>
      </c>
      <c r="H149" s="167">
        <v>21.6</v>
      </c>
      <c r="I149" s="168"/>
      <c r="L149" s="164"/>
      <c r="M149" s="169"/>
      <c r="T149" s="170"/>
      <c r="AT149" s="165" t="s">
        <v>184</v>
      </c>
      <c r="AU149" s="165" t="s">
        <v>86</v>
      </c>
      <c r="AV149" s="14" t="s">
        <v>182</v>
      </c>
      <c r="AW149" s="14" t="s">
        <v>32</v>
      </c>
      <c r="AX149" s="14" t="s">
        <v>84</v>
      </c>
      <c r="AY149" s="165" t="s">
        <v>175</v>
      </c>
    </row>
    <row r="150" spans="2:65" s="1" customFormat="1" ht="21.75" customHeight="1">
      <c r="B150" s="136"/>
      <c r="C150" s="137" t="s">
        <v>218</v>
      </c>
      <c r="D150" s="137" t="s">
        <v>177</v>
      </c>
      <c r="E150" s="138" t="s">
        <v>1987</v>
      </c>
      <c r="F150" s="139" t="s">
        <v>1988</v>
      </c>
      <c r="G150" s="140" t="s">
        <v>227</v>
      </c>
      <c r="H150" s="141">
        <v>70.8</v>
      </c>
      <c r="I150" s="142"/>
      <c r="J150" s="143">
        <f>ROUND(I150*H150,2)</f>
        <v>0</v>
      </c>
      <c r="K150" s="139" t="s">
        <v>181</v>
      </c>
      <c r="L150" s="32"/>
      <c r="M150" s="144" t="s">
        <v>1</v>
      </c>
      <c r="N150" s="145" t="s">
        <v>42</v>
      </c>
      <c r="P150" s="146">
        <f>O150*H150</f>
        <v>0</v>
      </c>
      <c r="Q150" s="146">
        <v>0</v>
      </c>
      <c r="R150" s="146">
        <f>Q150*H150</f>
        <v>0</v>
      </c>
      <c r="S150" s="146">
        <v>0</v>
      </c>
      <c r="T150" s="147">
        <f>S150*H150</f>
        <v>0</v>
      </c>
      <c r="AR150" s="148" t="s">
        <v>182</v>
      </c>
      <c r="AT150" s="148" t="s">
        <v>177</v>
      </c>
      <c r="AU150" s="148" t="s">
        <v>86</v>
      </c>
      <c r="AY150" s="17" t="s">
        <v>175</v>
      </c>
      <c r="BE150" s="149">
        <f>IF(N150="základní",J150,0)</f>
        <v>0</v>
      </c>
      <c r="BF150" s="149">
        <f>IF(N150="snížená",J150,0)</f>
        <v>0</v>
      </c>
      <c r="BG150" s="149">
        <f>IF(N150="zákl. přenesená",J150,0)</f>
        <v>0</v>
      </c>
      <c r="BH150" s="149">
        <f>IF(N150="sníž. přenesená",J150,0)</f>
        <v>0</v>
      </c>
      <c r="BI150" s="149">
        <f>IF(N150="nulová",J150,0)</f>
        <v>0</v>
      </c>
      <c r="BJ150" s="17" t="s">
        <v>84</v>
      </c>
      <c r="BK150" s="149">
        <f>ROUND(I150*H150,2)</f>
        <v>0</v>
      </c>
      <c r="BL150" s="17" t="s">
        <v>182</v>
      </c>
      <c r="BM150" s="148" t="s">
        <v>290</v>
      </c>
    </row>
    <row r="151" spans="2:65" s="13" customFormat="1">
      <c r="B151" s="157"/>
      <c r="D151" s="151" t="s">
        <v>184</v>
      </c>
      <c r="E151" s="158" t="s">
        <v>1</v>
      </c>
      <c r="F151" s="159" t="s">
        <v>1989</v>
      </c>
      <c r="H151" s="160">
        <v>10.8</v>
      </c>
      <c r="I151" s="161"/>
      <c r="L151" s="157"/>
      <c r="M151" s="162"/>
      <c r="T151" s="163"/>
      <c r="AT151" s="158" t="s">
        <v>184</v>
      </c>
      <c r="AU151" s="158" t="s">
        <v>86</v>
      </c>
      <c r="AV151" s="13" t="s">
        <v>86</v>
      </c>
      <c r="AW151" s="13" t="s">
        <v>32</v>
      </c>
      <c r="AX151" s="13" t="s">
        <v>77</v>
      </c>
      <c r="AY151" s="158" t="s">
        <v>175</v>
      </c>
    </row>
    <row r="152" spans="2:65" s="13" customFormat="1">
      <c r="B152" s="157"/>
      <c r="D152" s="151" t="s">
        <v>184</v>
      </c>
      <c r="E152" s="158" t="s">
        <v>1</v>
      </c>
      <c r="F152" s="159" t="s">
        <v>1990</v>
      </c>
      <c r="H152" s="160">
        <v>6</v>
      </c>
      <c r="I152" s="161"/>
      <c r="L152" s="157"/>
      <c r="M152" s="162"/>
      <c r="T152" s="163"/>
      <c r="AT152" s="158" t="s">
        <v>184</v>
      </c>
      <c r="AU152" s="158" t="s">
        <v>86</v>
      </c>
      <c r="AV152" s="13" t="s">
        <v>86</v>
      </c>
      <c r="AW152" s="13" t="s">
        <v>32</v>
      </c>
      <c r="AX152" s="13" t="s">
        <v>77</v>
      </c>
      <c r="AY152" s="158" t="s">
        <v>175</v>
      </c>
    </row>
    <row r="153" spans="2:65" s="13" customFormat="1">
      <c r="B153" s="157"/>
      <c r="D153" s="151" t="s">
        <v>184</v>
      </c>
      <c r="E153" s="158" t="s">
        <v>1</v>
      </c>
      <c r="F153" s="159" t="s">
        <v>1991</v>
      </c>
      <c r="H153" s="160">
        <v>54</v>
      </c>
      <c r="I153" s="161"/>
      <c r="L153" s="157"/>
      <c r="M153" s="162"/>
      <c r="T153" s="163"/>
      <c r="AT153" s="158" t="s">
        <v>184</v>
      </c>
      <c r="AU153" s="158" t="s">
        <v>86</v>
      </c>
      <c r="AV153" s="13" t="s">
        <v>86</v>
      </c>
      <c r="AW153" s="13" t="s">
        <v>32</v>
      </c>
      <c r="AX153" s="13" t="s">
        <v>77</v>
      </c>
      <c r="AY153" s="158" t="s">
        <v>175</v>
      </c>
    </row>
    <row r="154" spans="2:65" s="14" customFormat="1">
      <c r="B154" s="164"/>
      <c r="D154" s="151" t="s">
        <v>184</v>
      </c>
      <c r="E154" s="165" t="s">
        <v>1</v>
      </c>
      <c r="F154" s="166" t="s">
        <v>187</v>
      </c>
      <c r="H154" s="167">
        <v>70.8</v>
      </c>
      <c r="I154" s="168"/>
      <c r="L154" s="164"/>
      <c r="M154" s="169"/>
      <c r="T154" s="170"/>
      <c r="AT154" s="165" t="s">
        <v>184</v>
      </c>
      <c r="AU154" s="165" t="s">
        <v>86</v>
      </c>
      <c r="AV154" s="14" t="s">
        <v>182</v>
      </c>
      <c r="AW154" s="14" t="s">
        <v>32</v>
      </c>
      <c r="AX154" s="14" t="s">
        <v>84</v>
      </c>
      <c r="AY154" s="165" t="s">
        <v>175</v>
      </c>
    </row>
    <row r="155" spans="2:65" s="1" customFormat="1" ht="16.5" customHeight="1">
      <c r="B155" s="136"/>
      <c r="C155" s="137" t="s">
        <v>224</v>
      </c>
      <c r="D155" s="137" t="s">
        <v>177</v>
      </c>
      <c r="E155" s="138" t="s">
        <v>1992</v>
      </c>
      <c r="F155" s="139" t="s">
        <v>1993</v>
      </c>
      <c r="G155" s="140" t="s">
        <v>227</v>
      </c>
      <c r="H155" s="141">
        <v>70.8</v>
      </c>
      <c r="I155" s="142"/>
      <c r="J155" s="143">
        <f>ROUND(I155*H155,2)</f>
        <v>0</v>
      </c>
      <c r="K155" s="139" t="s">
        <v>181</v>
      </c>
      <c r="L155" s="32"/>
      <c r="M155" s="144" t="s">
        <v>1</v>
      </c>
      <c r="N155" s="145" t="s">
        <v>42</v>
      </c>
      <c r="P155" s="146">
        <f>O155*H155</f>
        <v>0</v>
      </c>
      <c r="Q155" s="146">
        <v>0</v>
      </c>
      <c r="R155" s="146">
        <f>Q155*H155</f>
        <v>0</v>
      </c>
      <c r="S155" s="146">
        <v>0</v>
      </c>
      <c r="T155" s="147">
        <f>S155*H155</f>
        <v>0</v>
      </c>
      <c r="AR155" s="148" t="s">
        <v>182</v>
      </c>
      <c r="AT155" s="148" t="s">
        <v>177</v>
      </c>
      <c r="AU155" s="148" t="s">
        <v>86</v>
      </c>
      <c r="AY155" s="17" t="s">
        <v>175</v>
      </c>
      <c r="BE155" s="149">
        <f>IF(N155="základní",J155,0)</f>
        <v>0</v>
      </c>
      <c r="BF155" s="149">
        <f>IF(N155="snížená",J155,0)</f>
        <v>0</v>
      </c>
      <c r="BG155" s="149">
        <f>IF(N155="zákl. přenesená",J155,0)</f>
        <v>0</v>
      </c>
      <c r="BH155" s="149">
        <f>IF(N155="sníž. přenesená",J155,0)</f>
        <v>0</v>
      </c>
      <c r="BI155" s="149">
        <f>IF(N155="nulová",J155,0)</f>
        <v>0</v>
      </c>
      <c r="BJ155" s="17" t="s">
        <v>84</v>
      </c>
      <c r="BK155" s="149">
        <f>ROUND(I155*H155,2)</f>
        <v>0</v>
      </c>
      <c r="BL155" s="17" t="s">
        <v>182</v>
      </c>
      <c r="BM155" s="148" t="s">
        <v>300</v>
      </c>
    </row>
    <row r="156" spans="2:65" s="1" customFormat="1" ht="21.75" customHeight="1">
      <c r="B156" s="136"/>
      <c r="C156" s="137" t="s">
        <v>230</v>
      </c>
      <c r="D156" s="137" t="s">
        <v>177</v>
      </c>
      <c r="E156" s="138" t="s">
        <v>1994</v>
      </c>
      <c r="F156" s="139" t="s">
        <v>1995</v>
      </c>
      <c r="G156" s="140" t="s">
        <v>180</v>
      </c>
      <c r="H156" s="141">
        <v>5.55</v>
      </c>
      <c r="I156" s="142"/>
      <c r="J156" s="143">
        <f>ROUND(I156*H156,2)</f>
        <v>0</v>
      </c>
      <c r="K156" s="139" t="s">
        <v>181</v>
      </c>
      <c r="L156" s="32"/>
      <c r="M156" s="144" t="s">
        <v>1</v>
      </c>
      <c r="N156" s="145" t="s">
        <v>42</v>
      </c>
      <c r="P156" s="146">
        <f>O156*H156</f>
        <v>0</v>
      </c>
      <c r="Q156" s="146">
        <v>0</v>
      </c>
      <c r="R156" s="146">
        <f>Q156*H156</f>
        <v>0</v>
      </c>
      <c r="S156" s="146">
        <v>0</v>
      </c>
      <c r="T156" s="147">
        <f>S156*H156</f>
        <v>0</v>
      </c>
      <c r="AR156" s="148" t="s">
        <v>182</v>
      </c>
      <c r="AT156" s="148" t="s">
        <v>177</v>
      </c>
      <c r="AU156" s="148" t="s">
        <v>86</v>
      </c>
      <c r="AY156" s="17" t="s">
        <v>175</v>
      </c>
      <c r="BE156" s="149">
        <f>IF(N156="základní",J156,0)</f>
        <v>0</v>
      </c>
      <c r="BF156" s="149">
        <f>IF(N156="snížená",J156,0)</f>
        <v>0</v>
      </c>
      <c r="BG156" s="149">
        <f>IF(N156="zákl. přenesená",J156,0)</f>
        <v>0</v>
      </c>
      <c r="BH156" s="149">
        <f>IF(N156="sníž. přenesená",J156,0)</f>
        <v>0</v>
      </c>
      <c r="BI156" s="149">
        <f>IF(N156="nulová",J156,0)</f>
        <v>0</v>
      </c>
      <c r="BJ156" s="17" t="s">
        <v>84</v>
      </c>
      <c r="BK156" s="149">
        <f>ROUND(I156*H156,2)</f>
        <v>0</v>
      </c>
      <c r="BL156" s="17" t="s">
        <v>182</v>
      </c>
      <c r="BM156" s="148" t="s">
        <v>307</v>
      </c>
    </row>
    <row r="157" spans="2:65" s="13" customFormat="1">
      <c r="B157" s="157"/>
      <c r="D157" s="151" t="s">
        <v>184</v>
      </c>
      <c r="E157" s="158" t="s">
        <v>1</v>
      </c>
      <c r="F157" s="159" t="s">
        <v>1996</v>
      </c>
      <c r="H157" s="160">
        <v>5.55</v>
      </c>
      <c r="I157" s="161"/>
      <c r="L157" s="157"/>
      <c r="M157" s="162"/>
      <c r="T157" s="163"/>
      <c r="AT157" s="158" t="s">
        <v>184</v>
      </c>
      <c r="AU157" s="158" t="s">
        <v>86</v>
      </c>
      <c r="AV157" s="13" t="s">
        <v>86</v>
      </c>
      <c r="AW157" s="13" t="s">
        <v>32</v>
      </c>
      <c r="AX157" s="13" t="s">
        <v>77</v>
      </c>
      <c r="AY157" s="158" t="s">
        <v>175</v>
      </c>
    </row>
    <row r="158" spans="2:65" s="14" customFormat="1">
      <c r="B158" s="164"/>
      <c r="D158" s="151" t="s">
        <v>184</v>
      </c>
      <c r="E158" s="165" t="s">
        <v>1</v>
      </c>
      <c r="F158" s="166" t="s">
        <v>187</v>
      </c>
      <c r="H158" s="167">
        <v>5.55</v>
      </c>
      <c r="I158" s="168"/>
      <c r="L158" s="164"/>
      <c r="M158" s="169"/>
      <c r="T158" s="170"/>
      <c r="AT158" s="165" t="s">
        <v>184</v>
      </c>
      <c r="AU158" s="165" t="s">
        <v>86</v>
      </c>
      <c r="AV158" s="14" t="s">
        <v>182</v>
      </c>
      <c r="AW158" s="14" t="s">
        <v>32</v>
      </c>
      <c r="AX158" s="14" t="s">
        <v>84</v>
      </c>
      <c r="AY158" s="165" t="s">
        <v>175</v>
      </c>
    </row>
    <row r="159" spans="2:65" s="1" customFormat="1" ht="24.15" customHeight="1">
      <c r="B159" s="136"/>
      <c r="C159" s="137" t="s">
        <v>8</v>
      </c>
      <c r="D159" s="137" t="s">
        <v>177</v>
      </c>
      <c r="E159" s="138" t="s">
        <v>1997</v>
      </c>
      <c r="F159" s="139" t="s">
        <v>1998</v>
      </c>
      <c r="G159" s="140" t="s">
        <v>180</v>
      </c>
      <c r="H159" s="141">
        <v>5.55</v>
      </c>
      <c r="I159" s="142"/>
      <c r="J159" s="143">
        <f>ROUND(I159*H159,2)</f>
        <v>0</v>
      </c>
      <c r="K159" s="139" t="s">
        <v>181</v>
      </c>
      <c r="L159" s="32"/>
      <c r="M159" s="144" t="s">
        <v>1</v>
      </c>
      <c r="N159" s="145" t="s">
        <v>42</v>
      </c>
      <c r="P159" s="146">
        <f>O159*H159</f>
        <v>0</v>
      </c>
      <c r="Q159" s="146">
        <v>0</v>
      </c>
      <c r="R159" s="146">
        <f>Q159*H159</f>
        <v>0</v>
      </c>
      <c r="S159" s="146">
        <v>0</v>
      </c>
      <c r="T159" s="147">
        <f>S159*H159</f>
        <v>0</v>
      </c>
      <c r="AR159" s="148" t="s">
        <v>182</v>
      </c>
      <c r="AT159" s="148" t="s">
        <v>177</v>
      </c>
      <c r="AU159" s="148" t="s">
        <v>86</v>
      </c>
      <c r="AY159" s="17" t="s">
        <v>175</v>
      </c>
      <c r="BE159" s="149">
        <f>IF(N159="základní",J159,0)</f>
        <v>0</v>
      </c>
      <c r="BF159" s="149">
        <f>IF(N159="snížená",J159,0)</f>
        <v>0</v>
      </c>
      <c r="BG159" s="149">
        <f>IF(N159="zákl. přenesená",J159,0)</f>
        <v>0</v>
      </c>
      <c r="BH159" s="149">
        <f>IF(N159="sníž. přenesená",J159,0)</f>
        <v>0</v>
      </c>
      <c r="BI159" s="149">
        <f>IF(N159="nulová",J159,0)</f>
        <v>0</v>
      </c>
      <c r="BJ159" s="17" t="s">
        <v>84</v>
      </c>
      <c r="BK159" s="149">
        <f>ROUND(I159*H159,2)</f>
        <v>0</v>
      </c>
      <c r="BL159" s="17" t="s">
        <v>182</v>
      </c>
      <c r="BM159" s="148" t="s">
        <v>319</v>
      </c>
    </row>
    <row r="160" spans="2:65" s="1" customFormat="1" ht="33" customHeight="1">
      <c r="B160" s="136"/>
      <c r="C160" s="137" t="s">
        <v>251</v>
      </c>
      <c r="D160" s="137" t="s">
        <v>177</v>
      </c>
      <c r="E160" s="138" t="s">
        <v>1303</v>
      </c>
      <c r="F160" s="139" t="s">
        <v>1304</v>
      </c>
      <c r="G160" s="140" t="s">
        <v>180</v>
      </c>
      <c r="H160" s="141">
        <v>27.15</v>
      </c>
      <c r="I160" s="142"/>
      <c r="J160" s="143">
        <f>ROUND(I160*H160,2)</f>
        <v>0</v>
      </c>
      <c r="K160" s="139" t="s">
        <v>181</v>
      </c>
      <c r="L160" s="32"/>
      <c r="M160" s="144" t="s">
        <v>1</v>
      </c>
      <c r="N160" s="145" t="s">
        <v>42</v>
      </c>
      <c r="P160" s="146">
        <f>O160*H160</f>
        <v>0</v>
      </c>
      <c r="Q160" s="146">
        <v>0</v>
      </c>
      <c r="R160" s="146">
        <f>Q160*H160</f>
        <v>0</v>
      </c>
      <c r="S160" s="146">
        <v>0</v>
      </c>
      <c r="T160" s="147">
        <f>S160*H160</f>
        <v>0</v>
      </c>
      <c r="AR160" s="148" t="s">
        <v>182</v>
      </c>
      <c r="AT160" s="148" t="s">
        <v>177</v>
      </c>
      <c r="AU160" s="148" t="s">
        <v>86</v>
      </c>
      <c r="AY160" s="17" t="s">
        <v>175</v>
      </c>
      <c r="BE160" s="149">
        <f>IF(N160="základní",J160,0)</f>
        <v>0</v>
      </c>
      <c r="BF160" s="149">
        <f>IF(N160="snížená",J160,0)</f>
        <v>0</v>
      </c>
      <c r="BG160" s="149">
        <f>IF(N160="zákl. přenesená",J160,0)</f>
        <v>0</v>
      </c>
      <c r="BH160" s="149">
        <f>IF(N160="sníž. přenesená",J160,0)</f>
        <v>0</v>
      </c>
      <c r="BI160" s="149">
        <f>IF(N160="nulová",J160,0)</f>
        <v>0</v>
      </c>
      <c r="BJ160" s="17" t="s">
        <v>84</v>
      </c>
      <c r="BK160" s="149">
        <f>ROUND(I160*H160,2)</f>
        <v>0</v>
      </c>
      <c r="BL160" s="17" t="s">
        <v>182</v>
      </c>
      <c r="BM160" s="148" t="s">
        <v>332</v>
      </c>
    </row>
    <row r="161" spans="2:65" s="13" customFormat="1">
      <c r="B161" s="157"/>
      <c r="D161" s="151" t="s">
        <v>184</v>
      </c>
      <c r="E161" s="158" t="s">
        <v>1</v>
      </c>
      <c r="F161" s="159" t="s">
        <v>1999</v>
      </c>
      <c r="H161" s="160">
        <v>27.15</v>
      </c>
      <c r="I161" s="161"/>
      <c r="L161" s="157"/>
      <c r="M161" s="162"/>
      <c r="T161" s="163"/>
      <c r="AT161" s="158" t="s">
        <v>184</v>
      </c>
      <c r="AU161" s="158" t="s">
        <v>86</v>
      </c>
      <c r="AV161" s="13" t="s">
        <v>86</v>
      </c>
      <c r="AW161" s="13" t="s">
        <v>32</v>
      </c>
      <c r="AX161" s="13" t="s">
        <v>77</v>
      </c>
      <c r="AY161" s="158" t="s">
        <v>175</v>
      </c>
    </row>
    <row r="162" spans="2:65" s="14" customFormat="1">
      <c r="B162" s="164"/>
      <c r="D162" s="151" t="s">
        <v>184</v>
      </c>
      <c r="E162" s="165" t="s">
        <v>1</v>
      </c>
      <c r="F162" s="166" t="s">
        <v>187</v>
      </c>
      <c r="H162" s="167">
        <v>27.15</v>
      </c>
      <c r="I162" s="168"/>
      <c r="L162" s="164"/>
      <c r="M162" s="169"/>
      <c r="T162" s="170"/>
      <c r="AT162" s="165" t="s">
        <v>184</v>
      </c>
      <c r="AU162" s="165" t="s">
        <v>86</v>
      </c>
      <c r="AV162" s="14" t="s">
        <v>182</v>
      </c>
      <c r="AW162" s="14" t="s">
        <v>32</v>
      </c>
      <c r="AX162" s="14" t="s">
        <v>84</v>
      </c>
      <c r="AY162" s="165" t="s">
        <v>175</v>
      </c>
    </row>
    <row r="163" spans="2:65" s="1" customFormat="1" ht="37.799999999999997" customHeight="1">
      <c r="B163" s="136"/>
      <c r="C163" s="137" t="s">
        <v>260</v>
      </c>
      <c r="D163" s="137" t="s">
        <v>177</v>
      </c>
      <c r="E163" s="138" t="s">
        <v>1306</v>
      </c>
      <c r="F163" s="139" t="s">
        <v>1307</v>
      </c>
      <c r="G163" s="140" t="s">
        <v>180</v>
      </c>
      <c r="H163" s="141">
        <v>8.2089999999999996</v>
      </c>
      <c r="I163" s="142"/>
      <c r="J163" s="143">
        <f>ROUND(I163*H163,2)</f>
        <v>0</v>
      </c>
      <c r="K163" s="139" t="s">
        <v>181</v>
      </c>
      <c r="L163" s="32"/>
      <c r="M163" s="144" t="s">
        <v>1</v>
      </c>
      <c r="N163" s="145" t="s">
        <v>42</v>
      </c>
      <c r="P163" s="146">
        <f>O163*H163</f>
        <v>0</v>
      </c>
      <c r="Q163" s="146">
        <v>0</v>
      </c>
      <c r="R163" s="146">
        <f>Q163*H163</f>
        <v>0</v>
      </c>
      <c r="S163" s="146">
        <v>0</v>
      </c>
      <c r="T163" s="147">
        <f>S163*H163</f>
        <v>0</v>
      </c>
      <c r="AR163" s="148" t="s">
        <v>182</v>
      </c>
      <c r="AT163" s="148" t="s">
        <v>177</v>
      </c>
      <c r="AU163" s="148" t="s">
        <v>86</v>
      </c>
      <c r="AY163" s="17" t="s">
        <v>175</v>
      </c>
      <c r="BE163" s="149">
        <f>IF(N163="základní",J163,0)</f>
        <v>0</v>
      </c>
      <c r="BF163" s="149">
        <f>IF(N163="snížená",J163,0)</f>
        <v>0</v>
      </c>
      <c r="BG163" s="149">
        <f>IF(N163="zákl. přenesená",J163,0)</f>
        <v>0</v>
      </c>
      <c r="BH163" s="149">
        <f>IF(N163="sníž. přenesená",J163,0)</f>
        <v>0</v>
      </c>
      <c r="BI163" s="149">
        <f>IF(N163="nulová",J163,0)</f>
        <v>0</v>
      </c>
      <c r="BJ163" s="17" t="s">
        <v>84</v>
      </c>
      <c r="BK163" s="149">
        <f>ROUND(I163*H163,2)</f>
        <v>0</v>
      </c>
      <c r="BL163" s="17" t="s">
        <v>182</v>
      </c>
      <c r="BM163" s="148" t="s">
        <v>340</v>
      </c>
    </row>
    <row r="164" spans="2:65" s="13" customFormat="1">
      <c r="B164" s="157"/>
      <c r="D164" s="151" t="s">
        <v>184</v>
      </c>
      <c r="E164" s="158" t="s">
        <v>1</v>
      </c>
      <c r="F164" s="159" t="s">
        <v>2000</v>
      </c>
      <c r="H164" s="160">
        <v>1.7649999999999999</v>
      </c>
      <c r="I164" s="161"/>
      <c r="L164" s="157"/>
      <c r="M164" s="162"/>
      <c r="T164" s="163"/>
      <c r="AT164" s="158" t="s">
        <v>184</v>
      </c>
      <c r="AU164" s="158" t="s">
        <v>86</v>
      </c>
      <c r="AV164" s="13" t="s">
        <v>86</v>
      </c>
      <c r="AW164" s="13" t="s">
        <v>32</v>
      </c>
      <c r="AX164" s="13" t="s">
        <v>77</v>
      </c>
      <c r="AY164" s="158" t="s">
        <v>175</v>
      </c>
    </row>
    <row r="165" spans="2:65" s="13" customFormat="1">
      <c r="B165" s="157"/>
      <c r="D165" s="151" t="s">
        <v>184</v>
      </c>
      <c r="E165" s="158" t="s">
        <v>1</v>
      </c>
      <c r="F165" s="159" t="s">
        <v>2001</v>
      </c>
      <c r="H165" s="160">
        <v>6.444</v>
      </c>
      <c r="I165" s="161"/>
      <c r="L165" s="157"/>
      <c r="M165" s="162"/>
      <c r="T165" s="163"/>
      <c r="AT165" s="158" t="s">
        <v>184</v>
      </c>
      <c r="AU165" s="158" t="s">
        <v>86</v>
      </c>
      <c r="AV165" s="13" t="s">
        <v>86</v>
      </c>
      <c r="AW165" s="13" t="s">
        <v>32</v>
      </c>
      <c r="AX165" s="13" t="s">
        <v>77</v>
      </c>
      <c r="AY165" s="158" t="s">
        <v>175</v>
      </c>
    </row>
    <row r="166" spans="2:65" s="14" customFormat="1">
      <c r="B166" s="164"/>
      <c r="D166" s="151" t="s">
        <v>184</v>
      </c>
      <c r="E166" s="165" t="s">
        <v>1</v>
      </c>
      <c r="F166" s="166" t="s">
        <v>187</v>
      </c>
      <c r="H166" s="167">
        <v>8.2089999999999996</v>
      </c>
      <c r="I166" s="168"/>
      <c r="L166" s="164"/>
      <c r="M166" s="169"/>
      <c r="T166" s="170"/>
      <c r="AT166" s="165" t="s">
        <v>184</v>
      </c>
      <c r="AU166" s="165" t="s">
        <v>86</v>
      </c>
      <c r="AV166" s="14" t="s">
        <v>182</v>
      </c>
      <c r="AW166" s="14" t="s">
        <v>32</v>
      </c>
      <c r="AX166" s="14" t="s">
        <v>84</v>
      </c>
      <c r="AY166" s="165" t="s">
        <v>175</v>
      </c>
    </row>
    <row r="167" spans="2:65" s="1" customFormat="1" ht="33" customHeight="1">
      <c r="B167" s="136"/>
      <c r="C167" s="137" t="s">
        <v>271</v>
      </c>
      <c r="D167" s="137" t="s">
        <v>177</v>
      </c>
      <c r="E167" s="138" t="s">
        <v>1311</v>
      </c>
      <c r="F167" s="139" t="s">
        <v>1312</v>
      </c>
      <c r="G167" s="140" t="s">
        <v>494</v>
      </c>
      <c r="H167" s="141">
        <v>14.776</v>
      </c>
      <c r="I167" s="142"/>
      <c r="J167" s="143">
        <f>ROUND(I167*H167,2)</f>
        <v>0</v>
      </c>
      <c r="K167" s="139" t="s">
        <v>181</v>
      </c>
      <c r="L167" s="32"/>
      <c r="M167" s="144" t="s">
        <v>1</v>
      </c>
      <c r="N167" s="145" t="s">
        <v>42</v>
      </c>
      <c r="P167" s="146">
        <f>O167*H167</f>
        <v>0</v>
      </c>
      <c r="Q167" s="146">
        <v>0</v>
      </c>
      <c r="R167" s="146">
        <f>Q167*H167</f>
        <v>0</v>
      </c>
      <c r="S167" s="146">
        <v>0</v>
      </c>
      <c r="T167" s="147">
        <f>S167*H167</f>
        <v>0</v>
      </c>
      <c r="AR167" s="148" t="s">
        <v>182</v>
      </c>
      <c r="AT167" s="148" t="s">
        <v>177</v>
      </c>
      <c r="AU167" s="148" t="s">
        <v>86</v>
      </c>
      <c r="AY167" s="17" t="s">
        <v>175</v>
      </c>
      <c r="BE167" s="149">
        <f>IF(N167="základní",J167,0)</f>
        <v>0</v>
      </c>
      <c r="BF167" s="149">
        <f>IF(N167="snížená",J167,0)</f>
        <v>0</v>
      </c>
      <c r="BG167" s="149">
        <f>IF(N167="zákl. přenesená",J167,0)</f>
        <v>0</v>
      </c>
      <c r="BH167" s="149">
        <f>IF(N167="sníž. přenesená",J167,0)</f>
        <v>0</v>
      </c>
      <c r="BI167" s="149">
        <f>IF(N167="nulová",J167,0)</f>
        <v>0</v>
      </c>
      <c r="BJ167" s="17" t="s">
        <v>84</v>
      </c>
      <c r="BK167" s="149">
        <f>ROUND(I167*H167,2)</f>
        <v>0</v>
      </c>
      <c r="BL167" s="17" t="s">
        <v>182</v>
      </c>
      <c r="BM167" s="148" t="s">
        <v>348</v>
      </c>
    </row>
    <row r="168" spans="2:65" s="13" customFormat="1">
      <c r="B168" s="157"/>
      <c r="D168" s="151" t="s">
        <v>184</v>
      </c>
      <c r="E168" s="158" t="s">
        <v>1</v>
      </c>
      <c r="F168" s="159" t="s">
        <v>2002</v>
      </c>
      <c r="H168" s="160">
        <v>14.776</v>
      </c>
      <c r="I168" s="161"/>
      <c r="L168" s="157"/>
      <c r="M168" s="162"/>
      <c r="T168" s="163"/>
      <c r="AT168" s="158" t="s">
        <v>184</v>
      </c>
      <c r="AU168" s="158" t="s">
        <v>86</v>
      </c>
      <c r="AV168" s="13" t="s">
        <v>86</v>
      </c>
      <c r="AW168" s="13" t="s">
        <v>32</v>
      </c>
      <c r="AX168" s="13" t="s">
        <v>77</v>
      </c>
      <c r="AY168" s="158" t="s">
        <v>175</v>
      </c>
    </row>
    <row r="169" spans="2:65" s="14" customFormat="1">
      <c r="B169" s="164"/>
      <c r="D169" s="151" t="s">
        <v>184</v>
      </c>
      <c r="E169" s="165" t="s">
        <v>1</v>
      </c>
      <c r="F169" s="166" t="s">
        <v>187</v>
      </c>
      <c r="H169" s="167">
        <v>14.776</v>
      </c>
      <c r="I169" s="168"/>
      <c r="L169" s="164"/>
      <c r="M169" s="169"/>
      <c r="T169" s="170"/>
      <c r="AT169" s="165" t="s">
        <v>184</v>
      </c>
      <c r="AU169" s="165" t="s">
        <v>86</v>
      </c>
      <c r="AV169" s="14" t="s">
        <v>182</v>
      </c>
      <c r="AW169" s="14" t="s">
        <v>32</v>
      </c>
      <c r="AX169" s="14" t="s">
        <v>84</v>
      </c>
      <c r="AY169" s="165" t="s">
        <v>175</v>
      </c>
    </row>
    <row r="170" spans="2:65" s="1" customFormat="1" ht="16.5" customHeight="1">
      <c r="B170" s="136"/>
      <c r="C170" s="137" t="s">
        <v>278</v>
      </c>
      <c r="D170" s="137" t="s">
        <v>177</v>
      </c>
      <c r="E170" s="138" t="s">
        <v>2003</v>
      </c>
      <c r="F170" s="139" t="s">
        <v>2004</v>
      </c>
      <c r="G170" s="140" t="s">
        <v>180</v>
      </c>
      <c r="H170" s="141">
        <v>8.2089999999999996</v>
      </c>
      <c r="I170" s="142"/>
      <c r="J170" s="143">
        <f>ROUND(I170*H170,2)</f>
        <v>0</v>
      </c>
      <c r="K170" s="139" t="s">
        <v>181</v>
      </c>
      <c r="L170" s="32"/>
      <c r="M170" s="144" t="s">
        <v>1</v>
      </c>
      <c r="N170" s="145" t="s">
        <v>42</v>
      </c>
      <c r="P170" s="146">
        <f>O170*H170</f>
        <v>0</v>
      </c>
      <c r="Q170" s="146">
        <v>0</v>
      </c>
      <c r="R170" s="146">
        <f>Q170*H170</f>
        <v>0</v>
      </c>
      <c r="S170" s="146">
        <v>0</v>
      </c>
      <c r="T170" s="147">
        <f>S170*H170</f>
        <v>0</v>
      </c>
      <c r="AR170" s="148" t="s">
        <v>182</v>
      </c>
      <c r="AT170" s="148" t="s">
        <v>177</v>
      </c>
      <c r="AU170" s="148" t="s">
        <v>86</v>
      </c>
      <c r="AY170" s="17" t="s">
        <v>175</v>
      </c>
      <c r="BE170" s="149">
        <f>IF(N170="základní",J170,0)</f>
        <v>0</v>
      </c>
      <c r="BF170" s="149">
        <f>IF(N170="snížená",J170,0)</f>
        <v>0</v>
      </c>
      <c r="BG170" s="149">
        <f>IF(N170="zákl. přenesená",J170,0)</f>
        <v>0</v>
      </c>
      <c r="BH170" s="149">
        <f>IF(N170="sníž. přenesená",J170,0)</f>
        <v>0</v>
      </c>
      <c r="BI170" s="149">
        <f>IF(N170="nulová",J170,0)</f>
        <v>0</v>
      </c>
      <c r="BJ170" s="17" t="s">
        <v>84</v>
      </c>
      <c r="BK170" s="149">
        <f>ROUND(I170*H170,2)</f>
        <v>0</v>
      </c>
      <c r="BL170" s="17" t="s">
        <v>182</v>
      </c>
      <c r="BM170" s="148" t="s">
        <v>359</v>
      </c>
    </row>
    <row r="171" spans="2:65" s="13" customFormat="1">
      <c r="B171" s="157"/>
      <c r="D171" s="151" t="s">
        <v>184</v>
      </c>
      <c r="E171" s="158" t="s">
        <v>1</v>
      </c>
      <c r="F171" s="159" t="s">
        <v>2005</v>
      </c>
      <c r="H171" s="160">
        <v>8.2089999999999996</v>
      </c>
      <c r="I171" s="161"/>
      <c r="L171" s="157"/>
      <c r="M171" s="162"/>
      <c r="T171" s="163"/>
      <c r="AT171" s="158" t="s">
        <v>184</v>
      </c>
      <c r="AU171" s="158" t="s">
        <v>86</v>
      </c>
      <c r="AV171" s="13" t="s">
        <v>86</v>
      </c>
      <c r="AW171" s="13" t="s">
        <v>32</v>
      </c>
      <c r="AX171" s="13" t="s">
        <v>77</v>
      </c>
      <c r="AY171" s="158" t="s">
        <v>175</v>
      </c>
    </row>
    <row r="172" spans="2:65" s="14" customFormat="1">
      <c r="B172" s="164"/>
      <c r="D172" s="151" t="s">
        <v>184</v>
      </c>
      <c r="E172" s="165" t="s">
        <v>1</v>
      </c>
      <c r="F172" s="166" t="s">
        <v>187</v>
      </c>
      <c r="H172" s="167">
        <v>8.2089999999999996</v>
      </c>
      <c r="I172" s="168"/>
      <c r="L172" s="164"/>
      <c r="M172" s="169"/>
      <c r="T172" s="170"/>
      <c r="AT172" s="165" t="s">
        <v>184</v>
      </c>
      <c r="AU172" s="165" t="s">
        <v>86</v>
      </c>
      <c r="AV172" s="14" t="s">
        <v>182</v>
      </c>
      <c r="AW172" s="14" t="s">
        <v>32</v>
      </c>
      <c r="AX172" s="14" t="s">
        <v>84</v>
      </c>
      <c r="AY172" s="165" t="s">
        <v>175</v>
      </c>
    </row>
    <row r="173" spans="2:65" s="1" customFormat="1" ht="24.15" customHeight="1">
      <c r="B173" s="136"/>
      <c r="C173" s="137" t="s">
        <v>284</v>
      </c>
      <c r="D173" s="137" t="s">
        <v>177</v>
      </c>
      <c r="E173" s="138" t="s">
        <v>1314</v>
      </c>
      <c r="F173" s="139" t="s">
        <v>1315</v>
      </c>
      <c r="G173" s="140" t="s">
        <v>180</v>
      </c>
      <c r="H173" s="141">
        <v>18.940999999999999</v>
      </c>
      <c r="I173" s="142"/>
      <c r="J173" s="143">
        <f>ROUND(I173*H173,2)</f>
        <v>0</v>
      </c>
      <c r="K173" s="139" t="s">
        <v>181</v>
      </c>
      <c r="L173" s="32"/>
      <c r="M173" s="144" t="s">
        <v>1</v>
      </c>
      <c r="N173" s="145" t="s">
        <v>42</v>
      </c>
      <c r="P173" s="146">
        <f>O173*H173</f>
        <v>0</v>
      </c>
      <c r="Q173" s="146">
        <v>0</v>
      </c>
      <c r="R173" s="146">
        <f>Q173*H173</f>
        <v>0</v>
      </c>
      <c r="S173" s="146">
        <v>0</v>
      </c>
      <c r="T173" s="147">
        <f>S173*H173</f>
        <v>0</v>
      </c>
      <c r="AR173" s="148" t="s">
        <v>182</v>
      </c>
      <c r="AT173" s="148" t="s">
        <v>177</v>
      </c>
      <c r="AU173" s="148" t="s">
        <v>86</v>
      </c>
      <c r="AY173" s="17" t="s">
        <v>175</v>
      </c>
      <c r="BE173" s="149">
        <f>IF(N173="základní",J173,0)</f>
        <v>0</v>
      </c>
      <c r="BF173" s="149">
        <f>IF(N173="snížená",J173,0)</f>
        <v>0</v>
      </c>
      <c r="BG173" s="149">
        <f>IF(N173="zákl. přenesená",J173,0)</f>
        <v>0</v>
      </c>
      <c r="BH173" s="149">
        <f>IF(N173="sníž. přenesená",J173,0)</f>
        <v>0</v>
      </c>
      <c r="BI173" s="149">
        <f>IF(N173="nulová",J173,0)</f>
        <v>0</v>
      </c>
      <c r="BJ173" s="17" t="s">
        <v>84</v>
      </c>
      <c r="BK173" s="149">
        <f>ROUND(I173*H173,2)</f>
        <v>0</v>
      </c>
      <c r="BL173" s="17" t="s">
        <v>182</v>
      </c>
      <c r="BM173" s="148" t="s">
        <v>371</v>
      </c>
    </row>
    <row r="174" spans="2:65" s="13" customFormat="1">
      <c r="B174" s="157"/>
      <c r="D174" s="151" t="s">
        <v>184</v>
      </c>
      <c r="E174" s="158" t="s">
        <v>1</v>
      </c>
      <c r="F174" s="159" t="s">
        <v>1999</v>
      </c>
      <c r="H174" s="160">
        <v>27.15</v>
      </c>
      <c r="I174" s="161"/>
      <c r="L174" s="157"/>
      <c r="M174" s="162"/>
      <c r="T174" s="163"/>
      <c r="AT174" s="158" t="s">
        <v>184</v>
      </c>
      <c r="AU174" s="158" t="s">
        <v>86</v>
      </c>
      <c r="AV174" s="13" t="s">
        <v>86</v>
      </c>
      <c r="AW174" s="13" t="s">
        <v>32</v>
      </c>
      <c r="AX174" s="13" t="s">
        <v>77</v>
      </c>
      <c r="AY174" s="158" t="s">
        <v>175</v>
      </c>
    </row>
    <row r="175" spans="2:65" s="13" customFormat="1">
      <c r="B175" s="157"/>
      <c r="D175" s="151" t="s">
        <v>184</v>
      </c>
      <c r="E175" s="158" t="s">
        <v>1</v>
      </c>
      <c r="F175" s="159" t="s">
        <v>2006</v>
      </c>
      <c r="H175" s="160">
        <v>-8.2089999999999996</v>
      </c>
      <c r="I175" s="161"/>
      <c r="L175" s="157"/>
      <c r="M175" s="162"/>
      <c r="T175" s="163"/>
      <c r="AT175" s="158" t="s">
        <v>184</v>
      </c>
      <c r="AU175" s="158" t="s">
        <v>86</v>
      </c>
      <c r="AV175" s="13" t="s">
        <v>86</v>
      </c>
      <c r="AW175" s="13" t="s">
        <v>32</v>
      </c>
      <c r="AX175" s="13" t="s">
        <v>77</v>
      </c>
      <c r="AY175" s="158" t="s">
        <v>175</v>
      </c>
    </row>
    <row r="176" spans="2:65" s="14" customFormat="1">
      <c r="B176" s="164"/>
      <c r="D176" s="151" t="s">
        <v>184</v>
      </c>
      <c r="E176" s="165" t="s">
        <v>1</v>
      </c>
      <c r="F176" s="166" t="s">
        <v>187</v>
      </c>
      <c r="H176" s="167">
        <v>18.940999999999999</v>
      </c>
      <c r="I176" s="168"/>
      <c r="L176" s="164"/>
      <c r="M176" s="169"/>
      <c r="T176" s="170"/>
      <c r="AT176" s="165" t="s">
        <v>184</v>
      </c>
      <c r="AU176" s="165" t="s">
        <v>86</v>
      </c>
      <c r="AV176" s="14" t="s">
        <v>182</v>
      </c>
      <c r="AW176" s="14" t="s">
        <v>32</v>
      </c>
      <c r="AX176" s="14" t="s">
        <v>84</v>
      </c>
      <c r="AY176" s="165" t="s">
        <v>175</v>
      </c>
    </row>
    <row r="177" spans="2:65" s="1" customFormat="1" ht="24.15" customHeight="1">
      <c r="B177" s="136"/>
      <c r="C177" s="137" t="s">
        <v>290</v>
      </c>
      <c r="D177" s="137" t="s">
        <v>177</v>
      </c>
      <c r="E177" s="138" t="s">
        <v>1317</v>
      </c>
      <c r="F177" s="139" t="s">
        <v>1318</v>
      </c>
      <c r="G177" s="140" t="s">
        <v>180</v>
      </c>
      <c r="H177" s="141">
        <v>6.444</v>
      </c>
      <c r="I177" s="142"/>
      <c r="J177" s="143">
        <f>ROUND(I177*H177,2)</f>
        <v>0</v>
      </c>
      <c r="K177" s="139" t="s">
        <v>181</v>
      </c>
      <c r="L177" s="32"/>
      <c r="M177" s="144" t="s">
        <v>1</v>
      </c>
      <c r="N177" s="145" t="s">
        <v>42</v>
      </c>
      <c r="P177" s="146">
        <f>O177*H177</f>
        <v>0</v>
      </c>
      <c r="Q177" s="146">
        <v>0</v>
      </c>
      <c r="R177" s="146">
        <f>Q177*H177</f>
        <v>0</v>
      </c>
      <c r="S177" s="146">
        <v>0</v>
      </c>
      <c r="T177" s="147">
        <f>S177*H177</f>
        <v>0</v>
      </c>
      <c r="AR177" s="148" t="s">
        <v>182</v>
      </c>
      <c r="AT177" s="148" t="s">
        <v>177</v>
      </c>
      <c r="AU177" s="148" t="s">
        <v>86</v>
      </c>
      <c r="AY177" s="17" t="s">
        <v>175</v>
      </c>
      <c r="BE177" s="149">
        <f>IF(N177="základní",J177,0)</f>
        <v>0</v>
      </c>
      <c r="BF177" s="149">
        <f>IF(N177="snížená",J177,0)</f>
        <v>0</v>
      </c>
      <c r="BG177" s="149">
        <f>IF(N177="zákl. přenesená",J177,0)</f>
        <v>0</v>
      </c>
      <c r="BH177" s="149">
        <f>IF(N177="sníž. přenesená",J177,0)</f>
        <v>0</v>
      </c>
      <c r="BI177" s="149">
        <f>IF(N177="nulová",J177,0)</f>
        <v>0</v>
      </c>
      <c r="BJ177" s="17" t="s">
        <v>84</v>
      </c>
      <c r="BK177" s="149">
        <f>ROUND(I177*H177,2)</f>
        <v>0</v>
      </c>
      <c r="BL177" s="17" t="s">
        <v>182</v>
      </c>
      <c r="BM177" s="148" t="s">
        <v>381</v>
      </c>
    </row>
    <row r="178" spans="2:65" s="13" customFormat="1">
      <c r="B178" s="157"/>
      <c r="D178" s="151" t="s">
        <v>184</v>
      </c>
      <c r="E178" s="158" t="s">
        <v>1</v>
      </c>
      <c r="F178" s="159" t="s">
        <v>2007</v>
      </c>
      <c r="H178" s="160">
        <v>0.9</v>
      </c>
      <c r="I178" s="161"/>
      <c r="L178" s="157"/>
      <c r="M178" s="162"/>
      <c r="T178" s="163"/>
      <c r="AT178" s="158" t="s">
        <v>184</v>
      </c>
      <c r="AU178" s="158" t="s">
        <v>86</v>
      </c>
      <c r="AV178" s="13" t="s">
        <v>86</v>
      </c>
      <c r="AW178" s="13" t="s">
        <v>32</v>
      </c>
      <c r="AX178" s="13" t="s">
        <v>77</v>
      </c>
      <c r="AY178" s="158" t="s">
        <v>175</v>
      </c>
    </row>
    <row r="179" spans="2:65" s="13" customFormat="1">
      <c r="B179" s="157"/>
      <c r="D179" s="151" t="s">
        <v>184</v>
      </c>
      <c r="E179" s="158" t="s">
        <v>1</v>
      </c>
      <c r="F179" s="159" t="s">
        <v>2008</v>
      </c>
      <c r="H179" s="160">
        <v>0.36</v>
      </c>
      <c r="I179" s="161"/>
      <c r="L179" s="157"/>
      <c r="M179" s="162"/>
      <c r="T179" s="163"/>
      <c r="AT179" s="158" t="s">
        <v>184</v>
      </c>
      <c r="AU179" s="158" t="s">
        <v>86</v>
      </c>
      <c r="AV179" s="13" t="s">
        <v>86</v>
      </c>
      <c r="AW179" s="13" t="s">
        <v>32</v>
      </c>
      <c r="AX179" s="13" t="s">
        <v>77</v>
      </c>
      <c r="AY179" s="158" t="s">
        <v>175</v>
      </c>
    </row>
    <row r="180" spans="2:65" s="13" customFormat="1">
      <c r="B180" s="157"/>
      <c r="D180" s="151" t="s">
        <v>184</v>
      </c>
      <c r="E180" s="158" t="s">
        <v>1</v>
      </c>
      <c r="F180" s="159" t="s">
        <v>2009</v>
      </c>
      <c r="H180" s="160">
        <v>5.1840000000000002</v>
      </c>
      <c r="I180" s="161"/>
      <c r="L180" s="157"/>
      <c r="M180" s="162"/>
      <c r="T180" s="163"/>
      <c r="AT180" s="158" t="s">
        <v>184</v>
      </c>
      <c r="AU180" s="158" t="s">
        <v>86</v>
      </c>
      <c r="AV180" s="13" t="s">
        <v>86</v>
      </c>
      <c r="AW180" s="13" t="s">
        <v>32</v>
      </c>
      <c r="AX180" s="13" t="s">
        <v>77</v>
      </c>
      <c r="AY180" s="158" t="s">
        <v>175</v>
      </c>
    </row>
    <row r="181" spans="2:65" s="14" customFormat="1">
      <c r="B181" s="164"/>
      <c r="D181" s="151" t="s">
        <v>184</v>
      </c>
      <c r="E181" s="165" t="s">
        <v>1</v>
      </c>
      <c r="F181" s="166" t="s">
        <v>187</v>
      </c>
      <c r="H181" s="167">
        <v>6.444</v>
      </c>
      <c r="I181" s="168"/>
      <c r="L181" s="164"/>
      <c r="M181" s="169"/>
      <c r="T181" s="170"/>
      <c r="AT181" s="165" t="s">
        <v>184</v>
      </c>
      <c r="AU181" s="165" t="s">
        <v>86</v>
      </c>
      <c r="AV181" s="14" t="s">
        <v>182</v>
      </c>
      <c r="AW181" s="14" t="s">
        <v>32</v>
      </c>
      <c r="AX181" s="14" t="s">
        <v>84</v>
      </c>
      <c r="AY181" s="165" t="s">
        <v>175</v>
      </c>
    </row>
    <row r="182" spans="2:65" s="1" customFormat="1" ht="16.5" customHeight="1">
      <c r="B182" s="136"/>
      <c r="C182" s="171" t="s">
        <v>296</v>
      </c>
      <c r="D182" s="171" t="s">
        <v>192</v>
      </c>
      <c r="E182" s="172" t="s">
        <v>1320</v>
      </c>
      <c r="F182" s="173" t="s">
        <v>1321</v>
      </c>
      <c r="G182" s="174" t="s">
        <v>494</v>
      </c>
      <c r="H182" s="175">
        <v>10.955</v>
      </c>
      <c r="I182" s="176"/>
      <c r="J182" s="177">
        <f>ROUND(I182*H182,2)</f>
        <v>0</v>
      </c>
      <c r="K182" s="173" t="s">
        <v>181</v>
      </c>
      <c r="L182" s="178"/>
      <c r="M182" s="179" t="s">
        <v>1</v>
      </c>
      <c r="N182" s="180" t="s">
        <v>42</v>
      </c>
      <c r="P182" s="146">
        <f>O182*H182</f>
        <v>0</v>
      </c>
      <c r="Q182" s="146">
        <v>0</v>
      </c>
      <c r="R182" s="146">
        <f>Q182*H182</f>
        <v>0</v>
      </c>
      <c r="S182" s="146">
        <v>0</v>
      </c>
      <c r="T182" s="147">
        <f>S182*H182</f>
        <v>0</v>
      </c>
      <c r="AR182" s="148" t="s">
        <v>195</v>
      </c>
      <c r="AT182" s="148" t="s">
        <v>192</v>
      </c>
      <c r="AU182" s="148" t="s">
        <v>86</v>
      </c>
      <c r="AY182" s="17" t="s">
        <v>175</v>
      </c>
      <c r="BE182" s="149">
        <f>IF(N182="základní",J182,0)</f>
        <v>0</v>
      </c>
      <c r="BF182" s="149">
        <f>IF(N182="snížená",J182,0)</f>
        <v>0</v>
      </c>
      <c r="BG182" s="149">
        <f>IF(N182="zákl. přenesená",J182,0)</f>
        <v>0</v>
      </c>
      <c r="BH182" s="149">
        <f>IF(N182="sníž. přenesená",J182,0)</f>
        <v>0</v>
      </c>
      <c r="BI182" s="149">
        <f>IF(N182="nulová",J182,0)</f>
        <v>0</v>
      </c>
      <c r="BJ182" s="17" t="s">
        <v>84</v>
      </c>
      <c r="BK182" s="149">
        <f>ROUND(I182*H182,2)</f>
        <v>0</v>
      </c>
      <c r="BL182" s="17" t="s">
        <v>182</v>
      </c>
      <c r="BM182" s="148" t="s">
        <v>392</v>
      </c>
    </row>
    <row r="183" spans="2:65" s="13" customFormat="1">
      <c r="B183" s="157"/>
      <c r="D183" s="151" t="s">
        <v>184</v>
      </c>
      <c r="E183" s="158" t="s">
        <v>1</v>
      </c>
      <c r="F183" s="159" t="s">
        <v>2010</v>
      </c>
      <c r="H183" s="160">
        <v>10.955</v>
      </c>
      <c r="I183" s="161"/>
      <c r="L183" s="157"/>
      <c r="M183" s="162"/>
      <c r="T183" s="163"/>
      <c r="AT183" s="158" t="s">
        <v>184</v>
      </c>
      <c r="AU183" s="158" t="s">
        <v>86</v>
      </c>
      <c r="AV183" s="13" t="s">
        <v>86</v>
      </c>
      <c r="AW183" s="13" t="s">
        <v>32</v>
      </c>
      <c r="AX183" s="13" t="s">
        <v>77</v>
      </c>
      <c r="AY183" s="158" t="s">
        <v>175</v>
      </c>
    </row>
    <row r="184" spans="2:65" s="14" customFormat="1">
      <c r="B184" s="164"/>
      <c r="D184" s="151" t="s">
        <v>184</v>
      </c>
      <c r="E184" s="165" t="s">
        <v>1</v>
      </c>
      <c r="F184" s="166" t="s">
        <v>187</v>
      </c>
      <c r="H184" s="167">
        <v>10.955</v>
      </c>
      <c r="I184" s="168"/>
      <c r="L184" s="164"/>
      <c r="M184" s="169"/>
      <c r="T184" s="170"/>
      <c r="AT184" s="165" t="s">
        <v>184</v>
      </c>
      <c r="AU184" s="165" t="s">
        <v>86</v>
      </c>
      <c r="AV184" s="14" t="s">
        <v>182</v>
      </c>
      <c r="AW184" s="14" t="s">
        <v>32</v>
      </c>
      <c r="AX184" s="14" t="s">
        <v>84</v>
      </c>
      <c r="AY184" s="165" t="s">
        <v>175</v>
      </c>
    </row>
    <row r="185" spans="2:65" s="11" customFormat="1" ht="22.8" customHeight="1">
      <c r="B185" s="124"/>
      <c r="D185" s="125" t="s">
        <v>76</v>
      </c>
      <c r="E185" s="134" t="s">
        <v>182</v>
      </c>
      <c r="F185" s="134" t="s">
        <v>283</v>
      </c>
      <c r="I185" s="127"/>
      <c r="J185" s="135">
        <f>BK185</f>
        <v>0</v>
      </c>
      <c r="L185" s="124"/>
      <c r="M185" s="129"/>
      <c r="P185" s="130">
        <f>SUM(P186:P192)</f>
        <v>0</v>
      </c>
      <c r="R185" s="130">
        <f>SUM(R186:R192)</f>
        <v>0</v>
      </c>
      <c r="T185" s="131">
        <f>SUM(T186:T192)</f>
        <v>0</v>
      </c>
      <c r="AR185" s="125" t="s">
        <v>84</v>
      </c>
      <c r="AT185" s="132" t="s">
        <v>76</v>
      </c>
      <c r="AU185" s="132" t="s">
        <v>84</v>
      </c>
      <c r="AY185" s="125" t="s">
        <v>175</v>
      </c>
      <c r="BK185" s="133">
        <f>SUM(BK186:BK192)</f>
        <v>0</v>
      </c>
    </row>
    <row r="186" spans="2:65" s="1" customFormat="1" ht="24.15" customHeight="1">
      <c r="B186" s="136"/>
      <c r="C186" s="137" t="s">
        <v>300</v>
      </c>
      <c r="D186" s="137" t="s">
        <v>177</v>
      </c>
      <c r="E186" s="138" t="s">
        <v>1323</v>
      </c>
      <c r="F186" s="139" t="s">
        <v>1324</v>
      </c>
      <c r="G186" s="140" t="s">
        <v>180</v>
      </c>
      <c r="H186" s="141">
        <v>1.44</v>
      </c>
      <c r="I186" s="142"/>
      <c r="J186" s="143">
        <f>ROUND(I186*H186,2)</f>
        <v>0</v>
      </c>
      <c r="K186" s="139" t="s">
        <v>181</v>
      </c>
      <c r="L186" s="32"/>
      <c r="M186" s="144" t="s">
        <v>1</v>
      </c>
      <c r="N186" s="145" t="s">
        <v>42</v>
      </c>
      <c r="P186" s="146">
        <f>O186*H186</f>
        <v>0</v>
      </c>
      <c r="Q186" s="146">
        <v>0</v>
      </c>
      <c r="R186" s="146">
        <f>Q186*H186</f>
        <v>0</v>
      </c>
      <c r="S186" s="146">
        <v>0</v>
      </c>
      <c r="T186" s="147">
        <f>S186*H186</f>
        <v>0</v>
      </c>
      <c r="AR186" s="148" t="s">
        <v>182</v>
      </c>
      <c r="AT186" s="148" t="s">
        <v>177</v>
      </c>
      <c r="AU186" s="148" t="s">
        <v>86</v>
      </c>
      <c r="AY186" s="17" t="s">
        <v>175</v>
      </c>
      <c r="BE186" s="149">
        <f>IF(N186="základní",J186,0)</f>
        <v>0</v>
      </c>
      <c r="BF186" s="149">
        <f>IF(N186="snížená",J186,0)</f>
        <v>0</v>
      </c>
      <c r="BG186" s="149">
        <f>IF(N186="zákl. přenesená",J186,0)</f>
        <v>0</v>
      </c>
      <c r="BH186" s="149">
        <f>IF(N186="sníž. přenesená",J186,0)</f>
        <v>0</v>
      </c>
      <c r="BI186" s="149">
        <f>IF(N186="nulová",J186,0)</f>
        <v>0</v>
      </c>
      <c r="BJ186" s="17" t="s">
        <v>84</v>
      </c>
      <c r="BK186" s="149">
        <f>ROUND(I186*H186,2)</f>
        <v>0</v>
      </c>
      <c r="BL186" s="17" t="s">
        <v>182</v>
      </c>
      <c r="BM186" s="148" t="s">
        <v>404</v>
      </c>
    </row>
    <row r="187" spans="2:65" s="13" customFormat="1">
      <c r="B187" s="157"/>
      <c r="D187" s="151" t="s">
        <v>184</v>
      </c>
      <c r="E187" s="158" t="s">
        <v>1</v>
      </c>
      <c r="F187" s="159" t="s">
        <v>2011</v>
      </c>
      <c r="H187" s="160">
        <v>1.44</v>
      </c>
      <c r="I187" s="161"/>
      <c r="L187" s="157"/>
      <c r="M187" s="162"/>
      <c r="T187" s="163"/>
      <c r="AT187" s="158" t="s">
        <v>184</v>
      </c>
      <c r="AU187" s="158" t="s">
        <v>86</v>
      </c>
      <c r="AV187" s="13" t="s">
        <v>86</v>
      </c>
      <c r="AW187" s="13" t="s">
        <v>32</v>
      </c>
      <c r="AX187" s="13" t="s">
        <v>77</v>
      </c>
      <c r="AY187" s="158" t="s">
        <v>175</v>
      </c>
    </row>
    <row r="188" spans="2:65" s="14" customFormat="1">
      <c r="B188" s="164"/>
      <c r="D188" s="151" t="s">
        <v>184</v>
      </c>
      <c r="E188" s="165" t="s">
        <v>1</v>
      </c>
      <c r="F188" s="166" t="s">
        <v>187</v>
      </c>
      <c r="H188" s="167">
        <v>1.44</v>
      </c>
      <c r="I188" s="168"/>
      <c r="L188" s="164"/>
      <c r="M188" s="169"/>
      <c r="T188" s="170"/>
      <c r="AT188" s="165" t="s">
        <v>184</v>
      </c>
      <c r="AU188" s="165" t="s">
        <v>86</v>
      </c>
      <c r="AV188" s="14" t="s">
        <v>182</v>
      </c>
      <c r="AW188" s="14" t="s">
        <v>32</v>
      </c>
      <c r="AX188" s="14" t="s">
        <v>84</v>
      </c>
      <c r="AY188" s="165" t="s">
        <v>175</v>
      </c>
    </row>
    <row r="189" spans="2:65" s="1" customFormat="1" ht="16.5" customHeight="1">
      <c r="B189" s="136"/>
      <c r="C189" s="137" t="s">
        <v>7</v>
      </c>
      <c r="D189" s="137" t="s">
        <v>177</v>
      </c>
      <c r="E189" s="138" t="s">
        <v>285</v>
      </c>
      <c r="F189" s="139" t="s">
        <v>286</v>
      </c>
      <c r="G189" s="140" t="s">
        <v>180</v>
      </c>
      <c r="H189" s="141">
        <v>0.32500000000000001</v>
      </c>
      <c r="I189" s="142"/>
      <c r="J189" s="143">
        <f>ROUND(I189*H189,2)</f>
        <v>0</v>
      </c>
      <c r="K189" s="139" t="s">
        <v>181</v>
      </c>
      <c r="L189" s="32"/>
      <c r="M189" s="144" t="s">
        <v>1</v>
      </c>
      <c r="N189" s="145" t="s">
        <v>42</v>
      </c>
      <c r="P189" s="146">
        <f>O189*H189</f>
        <v>0</v>
      </c>
      <c r="Q189" s="146">
        <v>0</v>
      </c>
      <c r="R189" s="146">
        <f>Q189*H189</f>
        <v>0</v>
      </c>
      <c r="S189" s="146">
        <v>0</v>
      </c>
      <c r="T189" s="147">
        <f>S189*H189</f>
        <v>0</v>
      </c>
      <c r="AR189" s="148" t="s">
        <v>182</v>
      </c>
      <c r="AT189" s="148" t="s">
        <v>177</v>
      </c>
      <c r="AU189" s="148" t="s">
        <v>86</v>
      </c>
      <c r="AY189" s="17" t="s">
        <v>175</v>
      </c>
      <c r="BE189" s="149">
        <f>IF(N189="základní",J189,0)</f>
        <v>0</v>
      </c>
      <c r="BF189" s="149">
        <f>IF(N189="snížená",J189,0)</f>
        <v>0</v>
      </c>
      <c r="BG189" s="149">
        <f>IF(N189="zákl. přenesená",J189,0)</f>
        <v>0</v>
      </c>
      <c r="BH189" s="149">
        <f>IF(N189="sníž. přenesená",J189,0)</f>
        <v>0</v>
      </c>
      <c r="BI189" s="149">
        <f>IF(N189="nulová",J189,0)</f>
        <v>0</v>
      </c>
      <c r="BJ189" s="17" t="s">
        <v>84</v>
      </c>
      <c r="BK189" s="149">
        <f>ROUND(I189*H189,2)</f>
        <v>0</v>
      </c>
      <c r="BL189" s="17" t="s">
        <v>182</v>
      </c>
      <c r="BM189" s="148" t="s">
        <v>415</v>
      </c>
    </row>
    <row r="190" spans="2:65" s="13" customFormat="1">
      <c r="B190" s="157"/>
      <c r="D190" s="151" t="s">
        <v>184</v>
      </c>
      <c r="E190" s="158" t="s">
        <v>1</v>
      </c>
      <c r="F190" s="159" t="s">
        <v>2012</v>
      </c>
      <c r="H190" s="160">
        <v>0.22500000000000001</v>
      </c>
      <c r="I190" s="161"/>
      <c r="L190" s="157"/>
      <c r="M190" s="162"/>
      <c r="T190" s="163"/>
      <c r="AT190" s="158" t="s">
        <v>184</v>
      </c>
      <c r="AU190" s="158" t="s">
        <v>86</v>
      </c>
      <c r="AV190" s="13" t="s">
        <v>86</v>
      </c>
      <c r="AW190" s="13" t="s">
        <v>32</v>
      </c>
      <c r="AX190" s="13" t="s">
        <v>77</v>
      </c>
      <c r="AY190" s="158" t="s">
        <v>175</v>
      </c>
    </row>
    <row r="191" spans="2:65" s="13" customFormat="1">
      <c r="B191" s="157"/>
      <c r="D191" s="151" t="s">
        <v>184</v>
      </c>
      <c r="E191" s="158" t="s">
        <v>1</v>
      </c>
      <c r="F191" s="159" t="s">
        <v>2013</v>
      </c>
      <c r="H191" s="160">
        <v>0.1</v>
      </c>
      <c r="I191" s="161"/>
      <c r="L191" s="157"/>
      <c r="M191" s="162"/>
      <c r="T191" s="163"/>
      <c r="AT191" s="158" t="s">
        <v>184</v>
      </c>
      <c r="AU191" s="158" t="s">
        <v>86</v>
      </c>
      <c r="AV191" s="13" t="s">
        <v>86</v>
      </c>
      <c r="AW191" s="13" t="s">
        <v>32</v>
      </c>
      <c r="AX191" s="13" t="s">
        <v>77</v>
      </c>
      <c r="AY191" s="158" t="s">
        <v>175</v>
      </c>
    </row>
    <row r="192" spans="2:65" s="14" customFormat="1">
      <c r="B192" s="164"/>
      <c r="D192" s="151" t="s">
        <v>184</v>
      </c>
      <c r="E192" s="165" t="s">
        <v>1</v>
      </c>
      <c r="F192" s="166" t="s">
        <v>187</v>
      </c>
      <c r="H192" s="167">
        <v>0.32500000000000001</v>
      </c>
      <c r="I192" s="168"/>
      <c r="L192" s="164"/>
      <c r="M192" s="169"/>
      <c r="T192" s="170"/>
      <c r="AT192" s="165" t="s">
        <v>184</v>
      </c>
      <c r="AU192" s="165" t="s">
        <v>86</v>
      </c>
      <c r="AV192" s="14" t="s">
        <v>182</v>
      </c>
      <c r="AW192" s="14" t="s">
        <v>32</v>
      </c>
      <c r="AX192" s="14" t="s">
        <v>84</v>
      </c>
      <c r="AY192" s="165" t="s">
        <v>175</v>
      </c>
    </row>
    <row r="193" spans="2:65" s="11" customFormat="1" ht="22.8" customHeight="1">
      <c r="B193" s="124"/>
      <c r="D193" s="125" t="s">
        <v>76</v>
      </c>
      <c r="E193" s="134" t="s">
        <v>205</v>
      </c>
      <c r="F193" s="134" t="s">
        <v>2014</v>
      </c>
      <c r="I193" s="127"/>
      <c r="J193" s="135">
        <f>BK193</f>
        <v>0</v>
      </c>
      <c r="L193" s="124"/>
      <c r="M193" s="129"/>
      <c r="P193" s="130">
        <f>SUM(P194:P211)</f>
        <v>0</v>
      </c>
      <c r="R193" s="130">
        <f>SUM(R194:R211)</f>
        <v>0</v>
      </c>
      <c r="T193" s="131">
        <f>SUM(T194:T211)</f>
        <v>0</v>
      </c>
      <c r="AR193" s="125" t="s">
        <v>84</v>
      </c>
      <c r="AT193" s="132" t="s">
        <v>76</v>
      </c>
      <c r="AU193" s="132" t="s">
        <v>84</v>
      </c>
      <c r="AY193" s="125" t="s">
        <v>175</v>
      </c>
      <c r="BK193" s="133">
        <f>SUM(BK194:BK211)</f>
        <v>0</v>
      </c>
    </row>
    <row r="194" spans="2:65" s="1" customFormat="1" ht="24.15" customHeight="1">
      <c r="B194" s="136"/>
      <c r="C194" s="137" t="s">
        <v>307</v>
      </c>
      <c r="D194" s="137" t="s">
        <v>177</v>
      </c>
      <c r="E194" s="138" t="s">
        <v>2015</v>
      </c>
      <c r="F194" s="139" t="s">
        <v>2016</v>
      </c>
      <c r="G194" s="140" t="s">
        <v>227</v>
      </c>
      <c r="H194" s="141">
        <v>9.6</v>
      </c>
      <c r="I194" s="142"/>
      <c r="J194" s="143">
        <f>ROUND(I194*H194,2)</f>
        <v>0</v>
      </c>
      <c r="K194" s="139" t="s">
        <v>181</v>
      </c>
      <c r="L194" s="32"/>
      <c r="M194" s="144" t="s">
        <v>1</v>
      </c>
      <c r="N194" s="145" t="s">
        <v>42</v>
      </c>
      <c r="P194" s="146">
        <f>O194*H194</f>
        <v>0</v>
      </c>
      <c r="Q194" s="146">
        <v>0</v>
      </c>
      <c r="R194" s="146">
        <f>Q194*H194</f>
        <v>0</v>
      </c>
      <c r="S194" s="146">
        <v>0</v>
      </c>
      <c r="T194" s="147">
        <f>S194*H194</f>
        <v>0</v>
      </c>
      <c r="AR194" s="148" t="s">
        <v>182</v>
      </c>
      <c r="AT194" s="148" t="s">
        <v>177</v>
      </c>
      <c r="AU194" s="148" t="s">
        <v>86</v>
      </c>
      <c r="AY194" s="17" t="s">
        <v>175</v>
      </c>
      <c r="BE194" s="149">
        <f>IF(N194="základní",J194,0)</f>
        <v>0</v>
      </c>
      <c r="BF194" s="149">
        <f>IF(N194="snížená",J194,0)</f>
        <v>0</v>
      </c>
      <c r="BG194" s="149">
        <f>IF(N194="zákl. přenesená",J194,0)</f>
        <v>0</v>
      </c>
      <c r="BH194" s="149">
        <f>IF(N194="sníž. přenesená",J194,0)</f>
        <v>0</v>
      </c>
      <c r="BI194" s="149">
        <f>IF(N194="nulová",J194,0)</f>
        <v>0</v>
      </c>
      <c r="BJ194" s="17" t="s">
        <v>84</v>
      </c>
      <c r="BK194" s="149">
        <f>ROUND(I194*H194,2)</f>
        <v>0</v>
      </c>
      <c r="BL194" s="17" t="s">
        <v>182</v>
      </c>
      <c r="BM194" s="148" t="s">
        <v>435</v>
      </c>
    </row>
    <row r="195" spans="2:65" s="13" customFormat="1">
      <c r="B195" s="157"/>
      <c r="D195" s="151" t="s">
        <v>184</v>
      </c>
      <c r="E195" s="158" t="s">
        <v>1</v>
      </c>
      <c r="F195" s="159" t="s">
        <v>1965</v>
      </c>
      <c r="H195" s="160">
        <v>9.6</v>
      </c>
      <c r="I195" s="161"/>
      <c r="L195" s="157"/>
      <c r="M195" s="162"/>
      <c r="T195" s="163"/>
      <c r="AT195" s="158" t="s">
        <v>184</v>
      </c>
      <c r="AU195" s="158" t="s">
        <v>86</v>
      </c>
      <c r="AV195" s="13" t="s">
        <v>86</v>
      </c>
      <c r="AW195" s="13" t="s">
        <v>32</v>
      </c>
      <c r="AX195" s="13" t="s">
        <v>77</v>
      </c>
      <c r="AY195" s="158" t="s">
        <v>175</v>
      </c>
    </row>
    <row r="196" spans="2:65" s="14" customFormat="1">
      <c r="B196" s="164"/>
      <c r="D196" s="151" t="s">
        <v>184</v>
      </c>
      <c r="E196" s="165" t="s">
        <v>1</v>
      </c>
      <c r="F196" s="166" t="s">
        <v>187</v>
      </c>
      <c r="H196" s="167">
        <v>9.6</v>
      </c>
      <c r="I196" s="168"/>
      <c r="L196" s="164"/>
      <c r="M196" s="169"/>
      <c r="T196" s="170"/>
      <c r="AT196" s="165" t="s">
        <v>184</v>
      </c>
      <c r="AU196" s="165" t="s">
        <v>86</v>
      </c>
      <c r="AV196" s="14" t="s">
        <v>182</v>
      </c>
      <c r="AW196" s="14" t="s">
        <v>32</v>
      </c>
      <c r="AX196" s="14" t="s">
        <v>84</v>
      </c>
      <c r="AY196" s="165" t="s">
        <v>175</v>
      </c>
    </row>
    <row r="197" spans="2:65" s="1" customFormat="1" ht="33" customHeight="1">
      <c r="B197" s="136"/>
      <c r="C197" s="137" t="s">
        <v>314</v>
      </c>
      <c r="D197" s="137" t="s">
        <v>177</v>
      </c>
      <c r="E197" s="138" t="s">
        <v>2017</v>
      </c>
      <c r="F197" s="139" t="s">
        <v>2018</v>
      </c>
      <c r="G197" s="140" t="s">
        <v>227</v>
      </c>
      <c r="H197" s="141">
        <v>6</v>
      </c>
      <c r="I197" s="142"/>
      <c r="J197" s="143">
        <f>ROUND(I197*H197,2)</f>
        <v>0</v>
      </c>
      <c r="K197" s="139" t="s">
        <v>181</v>
      </c>
      <c r="L197" s="32"/>
      <c r="M197" s="144" t="s">
        <v>1</v>
      </c>
      <c r="N197" s="145" t="s">
        <v>42</v>
      </c>
      <c r="P197" s="146">
        <f>O197*H197</f>
        <v>0</v>
      </c>
      <c r="Q197" s="146">
        <v>0</v>
      </c>
      <c r="R197" s="146">
        <f>Q197*H197</f>
        <v>0</v>
      </c>
      <c r="S197" s="146">
        <v>0</v>
      </c>
      <c r="T197" s="147">
        <f>S197*H197</f>
        <v>0</v>
      </c>
      <c r="AR197" s="148" t="s">
        <v>182</v>
      </c>
      <c r="AT197" s="148" t="s">
        <v>177</v>
      </c>
      <c r="AU197" s="148" t="s">
        <v>86</v>
      </c>
      <c r="AY197" s="17" t="s">
        <v>175</v>
      </c>
      <c r="BE197" s="149">
        <f>IF(N197="základní",J197,0)</f>
        <v>0</v>
      </c>
      <c r="BF197" s="149">
        <f>IF(N197="snížená",J197,0)</f>
        <v>0</v>
      </c>
      <c r="BG197" s="149">
        <f>IF(N197="zákl. přenesená",J197,0)</f>
        <v>0</v>
      </c>
      <c r="BH197" s="149">
        <f>IF(N197="sníž. přenesená",J197,0)</f>
        <v>0</v>
      </c>
      <c r="BI197" s="149">
        <f>IF(N197="nulová",J197,0)</f>
        <v>0</v>
      </c>
      <c r="BJ197" s="17" t="s">
        <v>84</v>
      </c>
      <c r="BK197" s="149">
        <f>ROUND(I197*H197,2)</f>
        <v>0</v>
      </c>
      <c r="BL197" s="17" t="s">
        <v>182</v>
      </c>
      <c r="BM197" s="148" t="s">
        <v>453</v>
      </c>
    </row>
    <row r="198" spans="2:65" s="13" customFormat="1">
      <c r="B198" s="157"/>
      <c r="D198" s="151" t="s">
        <v>184</v>
      </c>
      <c r="E198" s="158" t="s">
        <v>1</v>
      </c>
      <c r="F198" s="159" t="s">
        <v>1968</v>
      </c>
      <c r="H198" s="160">
        <v>6</v>
      </c>
      <c r="I198" s="161"/>
      <c r="L198" s="157"/>
      <c r="M198" s="162"/>
      <c r="T198" s="163"/>
      <c r="AT198" s="158" t="s">
        <v>184</v>
      </c>
      <c r="AU198" s="158" t="s">
        <v>86</v>
      </c>
      <c r="AV198" s="13" t="s">
        <v>86</v>
      </c>
      <c r="AW198" s="13" t="s">
        <v>32</v>
      </c>
      <c r="AX198" s="13" t="s">
        <v>77</v>
      </c>
      <c r="AY198" s="158" t="s">
        <v>175</v>
      </c>
    </row>
    <row r="199" spans="2:65" s="14" customFormat="1">
      <c r="B199" s="164"/>
      <c r="D199" s="151" t="s">
        <v>184</v>
      </c>
      <c r="E199" s="165" t="s">
        <v>1</v>
      </c>
      <c r="F199" s="166" t="s">
        <v>187</v>
      </c>
      <c r="H199" s="167">
        <v>6</v>
      </c>
      <c r="I199" s="168"/>
      <c r="L199" s="164"/>
      <c r="M199" s="169"/>
      <c r="T199" s="170"/>
      <c r="AT199" s="165" t="s">
        <v>184</v>
      </c>
      <c r="AU199" s="165" t="s">
        <v>86</v>
      </c>
      <c r="AV199" s="14" t="s">
        <v>182</v>
      </c>
      <c r="AW199" s="14" t="s">
        <v>32</v>
      </c>
      <c r="AX199" s="14" t="s">
        <v>84</v>
      </c>
      <c r="AY199" s="165" t="s">
        <v>175</v>
      </c>
    </row>
    <row r="200" spans="2:65" s="1" customFormat="1" ht="24.15" customHeight="1">
      <c r="B200" s="136"/>
      <c r="C200" s="137" t="s">
        <v>319</v>
      </c>
      <c r="D200" s="137" t="s">
        <v>177</v>
      </c>
      <c r="E200" s="138" t="s">
        <v>2019</v>
      </c>
      <c r="F200" s="139" t="s">
        <v>2020</v>
      </c>
      <c r="G200" s="140" t="s">
        <v>227</v>
      </c>
      <c r="H200" s="141">
        <v>6</v>
      </c>
      <c r="I200" s="142"/>
      <c r="J200" s="143">
        <f>ROUND(I200*H200,2)</f>
        <v>0</v>
      </c>
      <c r="K200" s="139" t="s">
        <v>181</v>
      </c>
      <c r="L200" s="32"/>
      <c r="M200" s="144" t="s">
        <v>1</v>
      </c>
      <c r="N200" s="145" t="s">
        <v>42</v>
      </c>
      <c r="P200" s="146">
        <f>O200*H200</f>
        <v>0</v>
      </c>
      <c r="Q200" s="146">
        <v>0</v>
      </c>
      <c r="R200" s="146">
        <f>Q200*H200</f>
        <v>0</v>
      </c>
      <c r="S200" s="146">
        <v>0</v>
      </c>
      <c r="T200" s="147">
        <f>S200*H200</f>
        <v>0</v>
      </c>
      <c r="AR200" s="148" t="s">
        <v>182</v>
      </c>
      <c r="AT200" s="148" t="s">
        <v>177</v>
      </c>
      <c r="AU200" s="148" t="s">
        <v>86</v>
      </c>
      <c r="AY200" s="17" t="s">
        <v>175</v>
      </c>
      <c r="BE200" s="149">
        <f>IF(N200="základní",J200,0)</f>
        <v>0</v>
      </c>
      <c r="BF200" s="149">
        <f>IF(N200="snížená",J200,0)</f>
        <v>0</v>
      </c>
      <c r="BG200" s="149">
        <f>IF(N200="zákl. přenesená",J200,0)</f>
        <v>0</v>
      </c>
      <c r="BH200" s="149">
        <f>IF(N200="sníž. přenesená",J200,0)</f>
        <v>0</v>
      </c>
      <c r="BI200" s="149">
        <f>IF(N200="nulová",J200,0)</f>
        <v>0</v>
      </c>
      <c r="BJ200" s="17" t="s">
        <v>84</v>
      </c>
      <c r="BK200" s="149">
        <f>ROUND(I200*H200,2)</f>
        <v>0</v>
      </c>
      <c r="BL200" s="17" t="s">
        <v>182</v>
      </c>
      <c r="BM200" s="148" t="s">
        <v>467</v>
      </c>
    </row>
    <row r="201" spans="2:65" s="13" customFormat="1">
      <c r="B201" s="157"/>
      <c r="D201" s="151" t="s">
        <v>184</v>
      </c>
      <c r="E201" s="158" t="s">
        <v>1</v>
      </c>
      <c r="F201" s="159" t="s">
        <v>1968</v>
      </c>
      <c r="H201" s="160">
        <v>6</v>
      </c>
      <c r="I201" s="161"/>
      <c r="L201" s="157"/>
      <c r="M201" s="162"/>
      <c r="T201" s="163"/>
      <c r="AT201" s="158" t="s">
        <v>184</v>
      </c>
      <c r="AU201" s="158" t="s">
        <v>86</v>
      </c>
      <c r="AV201" s="13" t="s">
        <v>86</v>
      </c>
      <c r="AW201" s="13" t="s">
        <v>32</v>
      </c>
      <c r="AX201" s="13" t="s">
        <v>77</v>
      </c>
      <c r="AY201" s="158" t="s">
        <v>175</v>
      </c>
    </row>
    <row r="202" spans="2:65" s="14" customFormat="1">
      <c r="B202" s="164"/>
      <c r="D202" s="151" t="s">
        <v>184</v>
      </c>
      <c r="E202" s="165" t="s">
        <v>1</v>
      </c>
      <c r="F202" s="166" t="s">
        <v>187</v>
      </c>
      <c r="H202" s="167">
        <v>6</v>
      </c>
      <c r="I202" s="168"/>
      <c r="L202" s="164"/>
      <c r="M202" s="169"/>
      <c r="T202" s="170"/>
      <c r="AT202" s="165" t="s">
        <v>184</v>
      </c>
      <c r="AU202" s="165" t="s">
        <v>86</v>
      </c>
      <c r="AV202" s="14" t="s">
        <v>182</v>
      </c>
      <c r="AW202" s="14" t="s">
        <v>32</v>
      </c>
      <c r="AX202" s="14" t="s">
        <v>84</v>
      </c>
      <c r="AY202" s="165" t="s">
        <v>175</v>
      </c>
    </row>
    <row r="203" spans="2:65" s="1" customFormat="1" ht="33" customHeight="1">
      <c r="B203" s="136"/>
      <c r="C203" s="137" t="s">
        <v>327</v>
      </c>
      <c r="D203" s="137" t="s">
        <v>177</v>
      </c>
      <c r="E203" s="138" t="s">
        <v>2021</v>
      </c>
      <c r="F203" s="139" t="s">
        <v>2022</v>
      </c>
      <c r="G203" s="140" t="s">
        <v>227</v>
      </c>
      <c r="H203" s="141">
        <v>6</v>
      </c>
      <c r="I203" s="142"/>
      <c r="J203" s="143">
        <f>ROUND(I203*H203,2)</f>
        <v>0</v>
      </c>
      <c r="K203" s="139" t="s">
        <v>181</v>
      </c>
      <c r="L203" s="32"/>
      <c r="M203" s="144" t="s">
        <v>1</v>
      </c>
      <c r="N203" s="145" t="s">
        <v>42</v>
      </c>
      <c r="P203" s="146">
        <f>O203*H203</f>
        <v>0</v>
      </c>
      <c r="Q203" s="146">
        <v>0</v>
      </c>
      <c r="R203" s="146">
        <f>Q203*H203</f>
        <v>0</v>
      </c>
      <c r="S203" s="146">
        <v>0</v>
      </c>
      <c r="T203" s="147">
        <f>S203*H203</f>
        <v>0</v>
      </c>
      <c r="AR203" s="148" t="s">
        <v>182</v>
      </c>
      <c r="AT203" s="148" t="s">
        <v>177</v>
      </c>
      <c r="AU203" s="148" t="s">
        <v>86</v>
      </c>
      <c r="AY203" s="17" t="s">
        <v>175</v>
      </c>
      <c r="BE203" s="149">
        <f>IF(N203="základní",J203,0)</f>
        <v>0</v>
      </c>
      <c r="BF203" s="149">
        <f>IF(N203="snížená",J203,0)</f>
        <v>0</v>
      </c>
      <c r="BG203" s="149">
        <f>IF(N203="zákl. přenesená",J203,0)</f>
        <v>0</v>
      </c>
      <c r="BH203" s="149">
        <f>IF(N203="sníž. přenesená",J203,0)</f>
        <v>0</v>
      </c>
      <c r="BI203" s="149">
        <f>IF(N203="nulová",J203,0)</f>
        <v>0</v>
      </c>
      <c r="BJ203" s="17" t="s">
        <v>84</v>
      </c>
      <c r="BK203" s="149">
        <f>ROUND(I203*H203,2)</f>
        <v>0</v>
      </c>
      <c r="BL203" s="17" t="s">
        <v>182</v>
      </c>
      <c r="BM203" s="148" t="s">
        <v>478</v>
      </c>
    </row>
    <row r="204" spans="2:65" s="13" customFormat="1">
      <c r="B204" s="157"/>
      <c r="D204" s="151" t="s">
        <v>184</v>
      </c>
      <c r="E204" s="158" t="s">
        <v>1</v>
      </c>
      <c r="F204" s="159" t="s">
        <v>2023</v>
      </c>
      <c r="H204" s="160">
        <v>6</v>
      </c>
      <c r="I204" s="161"/>
      <c r="L204" s="157"/>
      <c r="M204" s="162"/>
      <c r="T204" s="163"/>
      <c r="AT204" s="158" t="s">
        <v>184</v>
      </c>
      <c r="AU204" s="158" t="s">
        <v>86</v>
      </c>
      <c r="AV204" s="13" t="s">
        <v>86</v>
      </c>
      <c r="AW204" s="13" t="s">
        <v>32</v>
      </c>
      <c r="AX204" s="13" t="s">
        <v>77</v>
      </c>
      <c r="AY204" s="158" t="s">
        <v>175</v>
      </c>
    </row>
    <row r="205" spans="2:65" s="14" customFormat="1">
      <c r="B205" s="164"/>
      <c r="D205" s="151" t="s">
        <v>184</v>
      </c>
      <c r="E205" s="165" t="s">
        <v>1</v>
      </c>
      <c r="F205" s="166" t="s">
        <v>187</v>
      </c>
      <c r="H205" s="167">
        <v>6</v>
      </c>
      <c r="I205" s="168"/>
      <c r="L205" s="164"/>
      <c r="M205" s="169"/>
      <c r="T205" s="170"/>
      <c r="AT205" s="165" t="s">
        <v>184</v>
      </c>
      <c r="AU205" s="165" t="s">
        <v>86</v>
      </c>
      <c r="AV205" s="14" t="s">
        <v>182</v>
      </c>
      <c r="AW205" s="14" t="s">
        <v>32</v>
      </c>
      <c r="AX205" s="14" t="s">
        <v>84</v>
      </c>
      <c r="AY205" s="165" t="s">
        <v>175</v>
      </c>
    </row>
    <row r="206" spans="2:65" s="1" customFormat="1" ht="24.15" customHeight="1">
      <c r="B206" s="136"/>
      <c r="C206" s="137" t="s">
        <v>332</v>
      </c>
      <c r="D206" s="137" t="s">
        <v>177</v>
      </c>
      <c r="E206" s="138" t="s">
        <v>2024</v>
      </c>
      <c r="F206" s="139" t="s">
        <v>2025</v>
      </c>
      <c r="G206" s="140" t="s">
        <v>227</v>
      </c>
      <c r="H206" s="141">
        <v>6</v>
      </c>
      <c r="I206" s="142"/>
      <c r="J206" s="143">
        <f>ROUND(I206*H206,2)</f>
        <v>0</v>
      </c>
      <c r="K206" s="139" t="s">
        <v>181</v>
      </c>
      <c r="L206" s="32"/>
      <c r="M206" s="144" t="s">
        <v>1</v>
      </c>
      <c r="N206" s="145" t="s">
        <v>42</v>
      </c>
      <c r="P206" s="146">
        <f>O206*H206</f>
        <v>0</v>
      </c>
      <c r="Q206" s="146">
        <v>0</v>
      </c>
      <c r="R206" s="146">
        <f>Q206*H206</f>
        <v>0</v>
      </c>
      <c r="S206" s="146">
        <v>0</v>
      </c>
      <c r="T206" s="147">
        <f>S206*H206</f>
        <v>0</v>
      </c>
      <c r="AR206" s="148" t="s">
        <v>182</v>
      </c>
      <c r="AT206" s="148" t="s">
        <v>177</v>
      </c>
      <c r="AU206" s="148" t="s">
        <v>86</v>
      </c>
      <c r="AY206" s="17" t="s">
        <v>175</v>
      </c>
      <c r="BE206" s="149">
        <f>IF(N206="základní",J206,0)</f>
        <v>0</v>
      </c>
      <c r="BF206" s="149">
        <f>IF(N206="snížená",J206,0)</f>
        <v>0</v>
      </c>
      <c r="BG206" s="149">
        <f>IF(N206="zákl. přenesená",J206,0)</f>
        <v>0</v>
      </c>
      <c r="BH206" s="149">
        <f>IF(N206="sníž. přenesená",J206,0)</f>
        <v>0</v>
      </c>
      <c r="BI206" s="149">
        <f>IF(N206="nulová",J206,0)</f>
        <v>0</v>
      </c>
      <c r="BJ206" s="17" t="s">
        <v>84</v>
      </c>
      <c r="BK206" s="149">
        <f>ROUND(I206*H206,2)</f>
        <v>0</v>
      </c>
      <c r="BL206" s="17" t="s">
        <v>182</v>
      </c>
      <c r="BM206" s="148" t="s">
        <v>491</v>
      </c>
    </row>
    <row r="207" spans="2:65" s="13" customFormat="1">
      <c r="B207" s="157"/>
      <c r="D207" s="151" t="s">
        <v>184</v>
      </c>
      <c r="E207" s="158" t="s">
        <v>1</v>
      </c>
      <c r="F207" s="159" t="s">
        <v>2023</v>
      </c>
      <c r="H207" s="160">
        <v>6</v>
      </c>
      <c r="I207" s="161"/>
      <c r="L207" s="157"/>
      <c r="M207" s="162"/>
      <c r="T207" s="163"/>
      <c r="AT207" s="158" t="s">
        <v>184</v>
      </c>
      <c r="AU207" s="158" t="s">
        <v>86</v>
      </c>
      <c r="AV207" s="13" t="s">
        <v>86</v>
      </c>
      <c r="AW207" s="13" t="s">
        <v>32</v>
      </c>
      <c r="AX207" s="13" t="s">
        <v>77</v>
      </c>
      <c r="AY207" s="158" t="s">
        <v>175</v>
      </c>
    </row>
    <row r="208" spans="2:65" s="14" customFormat="1">
      <c r="B208" s="164"/>
      <c r="D208" s="151" t="s">
        <v>184</v>
      </c>
      <c r="E208" s="165" t="s">
        <v>1</v>
      </c>
      <c r="F208" s="166" t="s">
        <v>187</v>
      </c>
      <c r="H208" s="167">
        <v>6</v>
      </c>
      <c r="I208" s="168"/>
      <c r="L208" s="164"/>
      <c r="M208" s="169"/>
      <c r="T208" s="170"/>
      <c r="AT208" s="165" t="s">
        <v>184</v>
      </c>
      <c r="AU208" s="165" t="s">
        <v>86</v>
      </c>
      <c r="AV208" s="14" t="s">
        <v>182</v>
      </c>
      <c r="AW208" s="14" t="s">
        <v>32</v>
      </c>
      <c r="AX208" s="14" t="s">
        <v>84</v>
      </c>
      <c r="AY208" s="165" t="s">
        <v>175</v>
      </c>
    </row>
    <row r="209" spans="2:65" s="1" customFormat="1" ht="24.15" customHeight="1">
      <c r="B209" s="136"/>
      <c r="C209" s="137" t="s">
        <v>336</v>
      </c>
      <c r="D209" s="137" t="s">
        <v>177</v>
      </c>
      <c r="E209" s="138" t="s">
        <v>2026</v>
      </c>
      <c r="F209" s="139" t="s">
        <v>2027</v>
      </c>
      <c r="G209" s="140" t="s">
        <v>227</v>
      </c>
      <c r="H209" s="141">
        <v>15.6</v>
      </c>
      <c r="I209" s="142"/>
      <c r="J209" s="143">
        <f>ROUND(I209*H209,2)</f>
        <v>0</v>
      </c>
      <c r="K209" s="139" t="s">
        <v>181</v>
      </c>
      <c r="L209" s="32"/>
      <c r="M209" s="144" t="s">
        <v>1</v>
      </c>
      <c r="N209" s="145" t="s">
        <v>42</v>
      </c>
      <c r="P209" s="146">
        <f>O209*H209</f>
        <v>0</v>
      </c>
      <c r="Q209" s="146">
        <v>0</v>
      </c>
      <c r="R209" s="146">
        <f>Q209*H209</f>
        <v>0</v>
      </c>
      <c r="S209" s="146">
        <v>0</v>
      </c>
      <c r="T209" s="147">
        <f>S209*H209</f>
        <v>0</v>
      </c>
      <c r="AR209" s="148" t="s">
        <v>182</v>
      </c>
      <c r="AT209" s="148" t="s">
        <v>177</v>
      </c>
      <c r="AU209" s="148" t="s">
        <v>86</v>
      </c>
      <c r="AY209" s="17" t="s">
        <v>175</v>
      </c>
      <c r="BE209" s="149">
        <f>IF(N209="základní",J209,0)</f>
        <v>0</v>
      </c>
      <c r="BF209" s="149">
        <f>IF(N209="snížená",J209,0)</f>
        <v>0</v>
      </c>
      <c r="BG209" s="149">
        <f>IF(N209="zákl. přenesená",J209,0)</f>
        <v>0</v>
      </c>
      <c r="BH209" s="149">
        <f>IF(N209="sníž. přenesená",J209,0)</f>
        <v>0</v>
      </c>
      <c r="BI209" s="149">
        <f>IF(N209="nulová",J209,0)</f>
        <v>0</v>
      </c>
      <c r="BJ209" s="17" t="s">
        <v>84</v>
      </c>
      <c r="BK209" s="149">
        <f>ROUND(I209*H209,2)</f>
        <v>0</v>
      </c>
      <c r="BL209" s="17" t="s">
        <v>182</v>
      </c>
      <c r="BM209" s="148" t="s">
        <v>500</v>
      </c>
    </row>
    <row r="210" spans="2:65" s="13" customFormat="1">
      <c r="B210" s="157"/>
      <c r="D210" s="151" t="s">
        <v>184</v>
      </c>
      <c r="E210" s="158" t="s">
        <v>1</v>
      </c>
      <c r="F210" s="159" t="s">
        <v>1973</v>
      </c>
      <c r="H210" s="160">
        <v>15.6</v>
      </c>
      <c r="I210" s="161"/>
      <c r="L210" s="157"/>
      <c r="M210" s="162"/>
      <c r="T210" s="163"/>
      <c r="AT210" s="158" t="s">
        <v>184</v>
      </c>
      <c r="AU210" s="158" t="s">
        <v>86</v>
      </c>
      <c r="AV210" s="13" t="s">
        <v>86</v>
      </c>
      <c r="AW210" s="13" t="s">
        <v>32</v>
      </c>
      <c r="AX210" s="13" t="s">
        <v>77</v>
      </c>
      <c r="AY210" s="158" t="s">
        <v>175</v>
      </c>
    </row>
    <row r="211" spans="2:65" s="14" customFormat="1">
      <c r="B211" s="164"/>
      <c r="D211" s="151" t="s">
        <v>184</v>
      </c>
      <c r="E211" s="165" t="s">
        <v>1</v>
      </c>
      <c r="F211" s="166" t="s">
        <v>187</v>
      </c>
      <c r="H211" s="167">
        <v>15.6</v>
      </c>
      <c r="I211" s="168"/>
      <c r="L211" s="164"/>
      <c r="M211" s="169"/>
      <c r="T211" s="170"/>
      <c r="AT211" s="165" t="s">
        <v>184</v>
      </c>
      <c r="AU211" s="165" t="s">
        <v>86</v>
      </c>
      <c r="AV211" s="14" t="s">
        <v>182</v>
      </c>
      <c r="AW211" s="14" t="s">
        <v>32</v>
      </c>
      <c r="AX211" s="14" t="s">
        <v>84</v>
      </c>
      <c r="AY211" s="165" t="s">
        <v>175</v>
      </c>
    </row>
    <row r="212" spans="2:65" s="11" customFormat="1" ht="22.8" customHeight="1">
      <c r="B212" s="124"/>
      <c r="D212" s="125" t="s">
        <v>76</v>
      </c>
      <c r="E212" s="134" t="s">
        <v>195</v>
      </c>
      <c r="F212" s="134" t="s">
        <v>2028</v>
      </c>
      <c r="I212" s="127"/>
      <c r="J212" s="135">
        <f>BK212</f>
        <v>0</v>
      </c>
      <c r="L212" s="124"/>
      <c r="M212" s="129"/>
      <c r="P212" s="130">
        <f>SUM(P213:P249)</f>
        <v>0</v>
      </c>
      <c r="R212" s="130">
        <f>SUM(R213:R249)</f>
        <v>0</v>
      </c>
      <c r="T212" s="131">
        <f>SUM(T213:T249)</f>
        <v>0</v>
      </c>
      <c r="AR212" s="125" t="s">
        <v>84</v>
      </c>
      <c r="AT212" s="132" t="s">
        <v>76</v>
      </c>
      <c r="AU212" s="132" t="s">
        <v>84</v>
      </c>
      <c r="AY212" s="125" t="s">
        <v>175</v>
      </c>
      <c r="BK212" s="133">
        <f>SUM(BK213:BK249)</f>
        <v>0</v>
      </c>
    </row>
    <row r="213" spans="2:65" s="1" customFormat="1" ht="24.15" customHeight="1">
      <c r="B213" s="136"/>
      <c r="C213" s="137" t="s">
        <v>340</v>
      </c>
      <c r="D213" s="137" t="s">
        <v>177</v>
      </c>
      <c r="E213" s="138" t="s">
        <v>2029</v>
      </c>
      <c r="F213" s="139" t="s">
        <v>2030</v>
      </c>
      <c r="G213" s="140" t="s">
        <v>263</v>
      </c>
      <c r="H213" s="141">
        <v>18</v>
      </c>
      <c r="I213" s="142"/>
      <c r="J213" s="143">
        <f>ROUND(I213*H213,2)</f>
        <v>0</v>
      </c>
      <c r="K213" s="139" t="s">
        <v>181</v>
      </c>
      <c r="L213" s="32"/>
      <c r="M213" s="144" t="s">
        <v>1</v>
      </c>
      <c r="N213" s="145" t="s">
        <v>42</v>
      </c>
      <c r="P213" s="146">
        <f>O213*H213</f>
        <v>0</v>
      </c>
      <c r="Q213" s="146">
        <v>0</v>
      </c>
      <c r="R213" s="146">
        <f>Q213*H213</f>
        <v>0</v>
      </c>
      <c r="S213" s="146">
        <v>0</v>
      </c>
      <c r="T213" s="147">
        <f>S213*H213</f>
        <v>0</v>
      </c>
      <c r="AR213" s="148" t="s">
        <v>182</v>
      </c>
      <c r="AT213" s="148" t="s">
        <v>177</v>
      </c>
      <c r="AU213" s="148" t="s">
        <v>86</v>
      </c>
      <c r="AY213" s="17" t="s">
        <v>175</v>
      </c>
      <c r="BE213" s="149">
        <f>IF(N213="základní",J213,0)</f>
        <v>0</v>
      </c>
      <c r="BF213" s="149">
        <f>IF(N213="snížená",J213,0)</f>
        <v>0</v>
      </c>
      <c r="BG213" s="149">
        <f>IF(N213="zákl. přenesená",J213,0)</f>
        <v>0</v>
      </c>
      <c r="BH213" s="149">
        <f>IF(N213="sníž. přenesená",J213,0)</f>
        <v>0</v>
      </c>
      <c r="BI213" s="149">
        <f>IF(N213="nulová",J213,0)</f>
        <v>0</v>
      </c>
      <c r="BJ213" s="17" t="s">
        <v>84</v>
      </c>
      <c r="BK213" s="149">
        <f>ROUND(I213*H213,2)</f>
        <v>0</v>
      </c>
      <c r="BL213" s="17" t="s">
        <v>182</v>
      </c>
      <c r="BM213" s="148" t="s">
        <v>511</v>
      </c>
    </row>
    <row r="214" spans="2:65" s="13" customFormat="1">
      <c r="B214" s="157"/>
      <c r="D214" s="151" t="s">
        <v>184</v>
      </c>
      <c r="E214" s="158" t="s">
        <v>1</v>
      </c>
      <c r="F214" s="159" t="s">
        <v>2031</v>
      </c>
      <c r="H214" s="160">
        <v>18</v>
      </c>
      <c r="I214" s="161"/>
      <c r="L214" s="157"/>
      <c r="M214" s="162"/>
      <c r="T214" s="163"/>
      <c r="AT214" s="158" t="s">
        <v>184</v>
      </c>
      <c r="AU214" s="158" t="s">
        <v>86</v>
      </c>
      <c r="AV214" s="13" t="s">
        <v>86</v>
      </c>
      <c r="AW214" s="13" t="s">
        <v>32</v>
      </c>
      <c r="AX214" s="13" t="s">
        <v>77</v>
      </c>
      <c r="AY214" s="158" t="s">
        <v>175</v>
      </c>
    </row>
    <row r="215" spans="2:65" s="14" customFormat="1">
      <c r="B215" s="164"/>
      <c r="D215" s="151" t="s">
        <v>184</v>
      </c>
      <c r="E215" s="165" t="s">
        <v>1</v>
      </c>
      <c r="F215" s="166" t="s">
        <v>187</v>
      </c>
      <c r="H215" s="167">
        <v>18</v>
      </c>
      <c r="I215" s="168"/>
      <c r="L215" s="164"/>
      <c r="M215" s="169"/>
      <c r="T215" s="170"/>
      <c r="AT215" s="165" t="s">
        <v>184</v>
      </c>
      <c r="AU215" s="165" t="s">
        <v>86</v>
      </c>
      <c r="AV215" s="14" t="s">
        <v>182</v>
      </c>
      <c r="AW215" s="14" t="s">
        <v>32</v>
      </c>
      <c r="AX215" s="14" t="s">
        <v>84</v>
      </c>
      <c r="AY215" s="165" t="s">
        <v>175</v>
      </c>
    </row>
    <row r="216" spans="2:65" s="1" customFormat="1" ht="24.15" customHeight="1">
      <c r="B216" s="136"/>
      <c r="C216" s="171" t="s">
        <v>344</v>
      </c>
      <c r="D216" s="171" t="s">
        <v>192</v>
      </c>
      <c r="E216" s="172" t="s">
        <v>2032</v>
      </c>
      <c r="F216" s="173" t="s">
        <v>2033</v>
      </c>
      <c r="G216" s="174" t="s">
        <v>263</v>
      </c>
      <c r="H216" s="175">
        <v>18.27</v>
      </c>
      <c r="I216" s="176"/>
      <c r="J216" s="177">
        <f>ROUND(I216*H216,2)</f>
        <v>0</v>
      </c>
      <c r="K216" s="173" t="s">
        <v>181</v>
      </c>
      <c r="L216" s="178"/>
      <c r="M216" s="179" t="s">
        <v>1</v>
      </c>
      <c r="N216" s="180" t="s">
        <v>42</v>
      </c>
      <c r="P216" s="146">
        <f>O216*H216</f>
        <v>0</v>
      </c>
      <c r="Q216" s="146">
        <v>0</v>
      </c>
      <c r="R216" s="146">
        <f>Q216*H216</f>
        <v>0</v>
      </c>
      <c r="S216" s="146">
        <v>0</v>
      </c>
      <c r="T216" s="147">
        <f>S216*H216</f>
        <v>0</v>
      </c>
      <c r="AR216" s="148" t="s">
        <v>195</v>
      </c>
      <c r="AT216" s="148" t="s">
        <v>192</v>
      </c>
      <c r="AU216" s="148" t="s">
        <v>86</v>
      </c>
      <c r="AY216" s="17" t="s">
        <v>175</v>
      </c>
      <c r="BE216" s="149">
        <f>IF(N216="základní",J216,0)</f>
        <v>0</v>
      </c>
      <c r="BF216" s="149">
        <f>IF(N216="snížená",J216,0)</f>
        <v>0</v>
      </c>
      <c r="BG216" s="149">
        <f>IF(N216="zákl. přenesená",J216,0)</f>
        <v>0</v>
      </c>
      <c r="BH216" s="149">
        <f>IF(N216="sníž. přenesená",J216,0)</f>
        <v>0</v>
      </c>
      <c r="BI216" s="149">
        <f>IF(N216="nulová",J216,0)</f>
        <v>0</v>
      </c>
      <c r="BJ216" s="17" t="s">
        <v>84</v>
      </c>
      <c r="BK216" s="149">
        <f>ROUND(I216*H216,2)</f>
        <v>0</v>
      </c>
      <c r="BL216" s="17" t="s">
        <v>182</v>
      </c>
      <c r="BM216" s="148" t="s">
        <v>523</v>
      </c>
    </row>
    <row r="217" spans="2:65" s="13" customFormat="1">
      <c r="B217" s="157"/>
      <c r="D217" s="151" t="s">
        <v>184</v>
      </c>
      <c r="E217" s="158" t="s">
        <v>1</v>
      </c>
      <c r="F217" s="159" t="s">
        <v>2034</v>
      </c>
      <c r="H217" s="160">
        <v>18</v>
      </c>
      <c r="I217" s="161"/>
      <c r="L217" s="157"/>
      <c r="M217" s="162"/>
      <c r="T217" s="163"/>
      <c r="AT217" s="158" t="s">
        <v>184</v>
      </c>
      <c r="AU217" s="158" t="s">
        <v>86</v>
      </c>
      <c r="AV217" s="13" t="s">
        <v>86</v>
      </c>
      <c r="AW217" s="13" t="s">
        <v>32</v>
      </c>
      <c r="AX217" s="13" t="s">
        <v>77</v>
      </c>
      <c r="AY217" s="158" t="s">
        <v>175</v>
      </c>
    </row>
    <row r="218" spans="2:65" s="14" customFormat="1">
      <c r="B218" s="164"/>
      <c r="D218" s="151" t="s">
        <v>184</v>
      </c>
      <c r="E218" s="165" t="s">
        <v>1</v>
      </c>
      <c r="F218" s="166" t="s">
        <v>187</v>
      </c>
      <c r="H218" s="167">
        <v>18</v>
      </c>
      <c r="I218" s="168"/>
      <c r="L218" s="164"/>
      <c r="M218" s="169"/>
      <c r="T218" s="170"/>
      <c r="AT218" s="165" t="s">
        <v>184</v>
      </c>
      <c r="AU218" s="165" t="s">
        <v>86</v>
      </c>
      <c r="AV218" s="14" t="s">
        <v>182</v>
      </c>
      <c r="AW218" s="14" t="s">
        <v>32</v>
      </c>
      <c r="AX218" s="14" t="s">
        <v>77</v>
      </c>
      <c r="AY218" s="165" t="s">
        <v>175</v>
      </c>
    </row>
    <row r="219" spans="2:65" s="13" customFormat="1">
      <c r="B219" s="157"/>
      <c r="D219" s="151" t="s">
        <v>184</v>
      </c>
      <c r="E219" s="158" t="s">
        <v>1</v>
      </c>
      <c r="F219" s="159" t="s">
        <v>2035</v>
      </c>
      <c r="H219" s="160">
        <v>18.27</v>
      </c>
      <c r="I219" s="161"/>
      <c r="L219" s="157"/>
      <c r="M219" s="162"/>
      <c r="T219" s="163"/>
      <c r="AT219" s="158" t="s">
        <v>184</v>
      </c>
      <c r="AU219" s="158" t="s">
        <v>86</v>
      </c>
      <c r="AV219" s="13" t="s">
        <v>86</v>
      </c>
      <c r="AW219" s="13" t="s">
        <v>32</v>
      </c>
      <c r="AX219" s="13" t="s">
        <v>77</v>
      </c>
      <c r="AY219" s="158" t="s">
        <v>175</v>
      </c>
    </row>
    <row r="220" spans="2:65" s="14" customFormat="1">
      <c r="B220" s="164"/>
      <c r="D220" s="151" t="s">
        <v>184</v>
      </c>
      <c r="E220" s="165" t="s">
        <v>1</v>
      </c>
      <c r="F220" s="166" t="s">
        <v>187</v>
      </c>
      <c r="H220" s="167">
        <v>18.27</v>
      </c>
      <c r="I220" s="168"/>
      <c r="L220" s="164"/>
      <c r="M220" s="169"/>
      <c r="T220" s="170"/>
      <c r="AT220" s="165" t="s">
        <v>184</v>
      </c>
      <c r="AU220" s="165" t="s">
        <v>86</v>
      </c>
      <c r="AV220" s="14" t="s">
        <v>182</v>
      </c>
      <c r="AW220" s="14" t="s">
        <v>32</v>
      </c>
      <c r="AX220" s="14" t="s">
        <v>84</v>
      </c>
      <c r="AY220" s="165" t="s">
        <v>175</v>
      </c>
    </row>
    <row r="221" spans="2:65" s="1" customFormat="1" ht="16.5" customHeight="1">
      <c r="B221" s="136"/>
      <c r="C221" s="137" t="s">
        <v>348</v>
      </c>
      <c r="D221" s="137" t="s">
        <v>177</v>
      </c>
      <c r="E221" s="138" t="s">
        <v>2036</v>
      </c>
      <c r="F221" s="139" t="s">
        <v>2037</v>
      </c>
      <c r="G221" s="140" t="s">
        <v>190</v>
      </c>
      <c r="H221" s="141">
        <v>1</v>
      </c>
      <c r="I221" s="142"/>
      <c r="J221" s="143">
        <f>ROUND(I221*H221,2)</f>
        <v>0</v>
      </c>
      <c r="K221" s="139" t="s">
        <v>181</v>
      </c>
      <c r="L221" s="32"/>
      <c r="M221" s="144" t="s">
        <v>1</v>
      </c>
      <c r="N221" s="145" t="s">
        <v>42</v>
      </c>
      <c r="P221" s="146">
        <f>O221*H221</f>
        <v>0</v>
      </c>
      <c r="Q221" s="146">
        <v>0</v>
      </c>
      <c r="R221" s="146">
        <f>Q221*H221</f>
        <v>0</v>
      </c>
      <c r="S221" s="146">
        <v>0</v>
      </c>
      <c r="T221" s="147">
        <f>S221*H221</f>
        <v>0</v>
      </c>
      <c r="AR221" s="148" t="s">
        <v>182</v>
      </c>
      <c r="AT221" s="148" t="s">
        <v>177</v>
      </c>
      <c r="AU221" s="148" t="s">
        <v>86</v>
      </c>
      <c r="AY221" s="17" t="s">
        <v>175</v>
      </c>
      <c r="BE221" s="149">
        <f>IF(N221="základní",J221,0)</f>
        <v>0</v>
      </c>
      <c r="BF221" s="149">
        <f>IF(N221="snížená",J221,0)</f>
        <v>0</v>
      </c>
      <c r="BG221" s="149">
        <f>IF(N221="zákl. přenesená",J221,0)</f>
        <v>0</v>
      </c>
      <c r="BH221" s="149">
        <f>IF(N221="sníž. přenesená",J221,0)</f>
        <v>0</v>
      </c>
      <c r="BI221" s="149">
        <f>IF(N221="nulová",J221,0)</f>
        <v>0</v>
      </c>
      <c r="BJ221" s="17" t="s">
        <v>84</v>
      </c>
      <c r="BK221" s="149">
        <f>ROUND(I221*H221,2)</f>
        <v>0</v>
      </c>
      <c r="BL221" s="17" t="s">
        <v>182</v>
      </c>
      <c r="BM221" s="148" t="s">
        <v>531</v>
      </c>
    </row>
    <row r="222" spans="2:65" s="13" customFormat="1">
      <c r="B222" s="157"/>
      <c r="D222" s="151" t="s">
        <v>184</v>
      </c>
      <c r="E222" s="158" t="s">
        <v>1</v>
      </c>
      <c r="F222" s="159" t="s">
        <v>2038</v>
      </c>
      <c r="H222" s="160">
        <v>1</v>
      </c>
      <c r="I222" s="161"/>
      <c r="L222" s="157"/>
      <c r="M222" s="162"/>
      <c r="T222" s="163"/>
      <c r="AT222" s="158" t="s">
        <v>184</v>
      </c>
      <c r="AU222" s="158" t="s">
        <v>86</v>
      </c>
      <c r="AV222" s="13" t="s">
        <v>86</v>
      </c>
      <c r="AW222" s="13" t="s">
        <v>32</v>
      </c>
      <c r="AX222" s="13" t="s">
        <v>77</v>
      </c>
      <c r="AY222" s="158" t="s">
        <v>175</v>
      </c>
    </row>
    <row r="223" spans="2:65" s="14" customFormat="1">
      <c r="B223" s="164"/>
      <c r="D223" s="151" t="s">
        <v>184</v>
      </c>
      <c r="E223" s="165" t="s">
        <v>1</v>
      </c>
      <c r="F223" s="166" t="s">
        <v>187</v>
      </c>
      <c r="H223" s="167">
        <v>1</v>
      </c>
      <c r="I223" s="168"/>
      <c r="L223" s="164"/>
      <c r="M223" s="169"/>
      <c r="T223" s="170"/>
      <c r="AT223" s="165" t="s">
        <v>184</v>
      </c>
      <c r="AU223" s="165" t="s">
        <v>86</v>
      </c>
      <c r="AV223" s="14" t="s">
        <v>182</v>
      </c>
      <c r="AW223" s="14" t="s">
        <v>32</v>
      </c>
      <c r="AX223" s="14" t="s">
        <v>84</v>
      </c>
      <c r="AY223" s="165" t="s">
        <v>175</v>
      </c>
    </row>
    <row r="224" spans="2:65" s="1" customFormat="1" ht="21.75" customHeight="1">
      <c r="B224" s="136"/>
      <c r="C224" s="137" t="s">
        <v>354</v>
      </c>
      <c r="D224" s="137" t="s">
        <v>177</v>
      </c>
      <c r="E224" s="138" t="s">
        <v>2039</v>
      </c>
      <c r="F224" s="139" t="s">
        <v>2040</v>
      </c>
      <c r="G224" s="140" t="s">
        <v>190</v>
      </c>
      <c r="H224" s="141">
        <v>1</v>
      </c>
      <c r="I224" s="142"/>
      <c r="J224" s="143">
        <f>ROUND(I224*H224,2)</f>
        <v>0</v>
      </c>
      <c r="K224" s="139" t="s">
        <v>181</v>
      </c>
      <c r="L224" s="32"/>
      <c r="M224" s="144" t="s">
        <v>1</v>
      </c>
      <c r="N224" s="145" t="s">
        <v>42</v>
      </c>
      <c r="P224" s="146">
        <f>O224*H224</f>
        <v>0</v>
      </c>
      <c r="Q224" s="146">
        <v>0</v>
      </c>
      <c r="R224" s="146">
        <f>Q224*H224</f>
        <v>0</v>
      </c>
      <c r="S224" s="146">
        <v>0</v>
      </c>
      <c r="T224" s="147">
        <f>S224*H224</f>
        <v>0</v>
      </c>
      <c r="AR224" s="148" t="s">
        <v>182</v>
      </c>
      <c r="AT224" s="148" t="s">
        <v>177</v>
      </c>
      <c r="AU224" s="148" t="s">
        <v>86</v>
      </c>
      <c r="AY224" s="17" t="s">
        <v>175</v>
      </c>
      <c r="BE224" s="149">
        <f>IF(N224="základní",J224,0)</f>
        <v>0</v>
      </c>
      <c r="BF224" s="149">
        <f>IF(N224="snížená",J224,0)</f>
        <v>0</v>
      </c>
      <c r="BG224" s="149">
        <f>IF(N224="zákl. přenesená",J224,0)</f>
        <v>0</v>
      </c>
      <c r="BH224" s="149">
        <f>IF(N224="sníž. přenesená",J224,0)</f>
        <v>0</v>
      </c>
      <c r="BI224" s="149">
        <f>IF(N224="nulová",J224,0)</f>
        <v>0</v>
      </c>
      <c r="BJ224" s="17" t="s">
        <v>84</v>
      </c>
      <c r="BK224" s="149">
        <f>ROUND(I224*H224,2)</f>
        <v>0</v>
      </c>
      <c r="BL224" s="17" t="s">
        <v>182</v>
      </c>
      <c r="BM224" s="148" t="s">
        <v>539</v>
      </c>
    </row>
    <row r="225" spans="2:65" s="13" customFormat="1">
      <c r="B225" s="157"/>
      <c r="D225" s="151" t="s">
        <v>184</v>
      </c>
      <c r="E225" s="158" t="s">
        <v>1</v>
      </c>
      <c r="F225" s="159" t="s">
        <v>2038</v>
      </c>
      <c r="H225" s="160">
        <v>1</v>
      </c>
      <c r="I225" s="161"/>
      <c r="L225" s="157"/>
      <c r="M225" s="162"/>
      <c r="T225" s="163"/>
      <c r="AT225" s="158" t="s">
        <v>184</v>
      </c>
      <c r="AU225" s="158" t="s">
        <v>86</v>
      </c>
      <c r="AV225" s="13" t="s">
        <v>86</v>
      </c>
      <c r="AW225" s="13" t="s">
        <v>32</v>
      </c>
      <c r="AX225" s="13" t="s">
        <v>77</v>
      </c>
      <c r="AY225" s="158" t="s">
        <v>175</v>
      </c>
    </row>
    <row r="226" spans="2:65" s="14" customFormat="1">
      <c r="B226" s="164"/>
      <c r="D226" s="151" t="s">
        <v>184</v>
      </c>
      <c r="E226" s="165" t="s">
        <v>1</v>
      </c>
      <c r="F226" s="166" t="s">
        <v>187</v>
      </c>
      <c r="H226" s="167">
        <v>1</v>
      </c>
      <c r="I226" s="168"/>
      <c r="L226" s="164"/>
      <c r="M226" s="169"/>
      <c r="T226" s="170"/>
      <c r="AT226" s="165" t="s">
        <v>184</v>
      </c>
      <c r="AU226" s="165" t="s">
        <v>86</v>
      </c>
      <c r="AV226" s="14" t="s">
        <v>182</v>
      </c>
      <c r="AW226" s="14" t="s">
        <v>32</v>
      </c>
      <c r="AX226" s="14" t="s">
        <v>84</v>
      </c>
      <c r="AY226" s="165" t="s">
        <v>175</v>
      </c>
    </row>
    <row r="227" spans="2:65" s="1" customFormat="1" ht="24.15" customHeight="1">
      <c r="B227" s="136"/>
      <c r="C227" s="171" t="s">
        <v>359</v>
      </c>
      <c r="D227" s="171" t="s">
        <v>192</v>
      </c>
      <c r="E227" s="172" t="s">
        <v>2041</v>
      </c>
      <c r="F227" s="173" t="s">
        <v>2042</v>
      </c>
      <c r="G227" s="174" t="s">
        <v>190</v>
      </c>
      <c r="H227" s="175">
        <v>1</v>
      </c>
      <c r="I227" s="176"/>
      <c r="J227" s="177">
        <f t="shared" ref="J227:J232" si="0">ROUND(I227*H227,2)</f>
        <v>0</v>
      </c>
      <c r="K227" s="173" t="s">
        <v>181</v>
      </c>
      <c r="L227" s="178"/>
      <c r="M227" s="179" t="s">
        <v>1</v>
      </c>
      <c r="N227" s="180" t="s">
        <v>42</v>
      </c>
      <c r="P227" s="146">
        <f t="shared" ref="P227:P232" si="1">O227*H227</f>
        <v>0</v>
      </c>
      <c r="Q227" s="146">
        <v>0</v>
      </c>
      <c r="R227" s="146">
        <f t="shared" ref="R227:R232" si="2">Q227*H227</f>
        <v>0</v>
      </c>
      <c r="S227" s="146">
        <v>0</v>
      </c>
      <c r="T227" s="147">
        <f t="shared" ref="T227:T232" si="3">S227*H227</f>
        <v>0</v>
      </c>
      <c r="AR227" s="148" t="s">
        <v>195</v>
      </c>
      <c r="AT227" s="148" t="s">
        <v>192</v>
      </c>
      <c r="AU227" s="148" t="s">
        <v>86</v>
      </c>
      <c r="AY227" s="17" t="s">
        <v>175</v>
      </c>
      <c r="BE227" s="149">
        <f t="shared" ref="BE227:BE232" si="4">IF(N227="základní",J227,0)</f>
        <v>0</v>
      </c>
      <c r="BF227" s="149">
        <f t="shared" ref="BF227:BF232" si="5">IF(N227="snížená",J227,0)</f>
        <v>0</v>
      </c>
      <c r="BG227" s="149">
        <f t="shared" ref="BG227:BG232" si="6">IF(N227="zákl. přenesená",J227,0)</f>
        <v>0</v>
      </c>
      <c r="BH227" s="149">
        <f t="shared" ref="BH227:BH232" si="7">IF(N227="sníž. přenesená",J227,0)</f>
        <v>0</v>
      </c>
      <c r="BI227" s="149">
        <f t="shared" ref="BI227:BI232" si="8">IF(N227="nulová",J227,0)</f>
        <v>0</v>
      </c>
      <c r="BJ227" s="17" t="s">
        <v>84</v>
      </c>
      <c r="BK227" s="149">
        <f t="shared" ref="BK227:BK232" si="9">ROUND(I227*H227,2)</f>
        <v>0</v>
      </c>
      <c r="BL227" s="17" t="s">
        <v>182</v>
      </c>
      <c r="BM227" s="148" t="s">
        <v>547</v>
      </c>
    </row>
    <row r="228" spans="2:65" s="1" customFormat="1" ht="33" customHeight="1">
      <c r="B228" s="136"/>
      <c r="C228" s="171" t="s">
        <v>367</v>
      </c>
      <c r="D228" s="171" t="s">
        <v>192</v>
      </c>
      <c r="E228" s="172" t="s">
        <v>2043</v>
      </c>
      <c r="F228" s="173" t="s">
        <v>2044</v>
      </c>
      <c r="G228" s="174" t="s">
        <v>190</v>
      </c>
      <c r="H228" s="175">
        <v>1</v>
      </c>
      <c r="I228" s="176"/>
      <c r="J228" s="177">
        <f t="shared" si="0"/>
        <v>0</v>
      </c>
      <c r="K228" s="173" t="s">
        <v>181</v>
      </c>
      <c r="L228" s="178"/>
      <c r="M228" s="179" t="s">
        <v>1</v>
      </c>
      <c r="N228" s="180" t="s">
        <v>42</v>
      </c>
      <c r="P228" s="146">
        <f t="shared" si="1"/>
        <v>0</v>
      </c>
      <c r="Q228" s="146">
        <v>0</v>
      </c>
      <c r="R228" s="146">
        <f t="shared" si="2"/>
        <v>0</v>
      </c>
      <c r="S228" s="146">
        <v>0</v>
      </c>
      <c r="T228" s="147">
        <f t="shared" si="3"/>
        <v>0</v>
      </c>
      <c r="AR228" s="148" t="s">
        <v>195</v>
      </c>
      <c r="AT228" s="148" t="s">
        <v>192</v>
      </c>
      <c r="AU228" s="148" t="s">
        <v>86</v>
      </c>
      <c r="AY228" s="17" t="s">
        <v>175</v>
      </c>
      <c r="BE228" s="149">
        <f t="shared" si="4"/>
        <v>0</v>
      </c>
      <c r="BF228" s="149">
        <f t="shared" si="5"/>
        <v>0</v>
      </c>
      <c r="BG228" s="149">
        <f t="shared" si="6"/>
        <v>0</v>
      </c>
      <c r="BH228" s="149">
        <f t="shared" si="7"/>
        <v>0</v>
      </c>
      <c r="BI228" s="149">
        <f t="shared" si="8"/>
        <v>0</v>
      </c>
      <c r="BJ228" s="17" t="s">
        <v>84</v>
      </c>
      <c r="BK228" s="149">
        <f t="shared" si="9"/>
        <v>0</v>
      </c>
      <c r="BL228" s="17" t="s">
        <v>182</v>
      </c>
      <c r="BM228" s="148" t="s">
        <v>558</v>
      </c>
    </row>
    <row r="229" spans="2:65" s="1" customFormat="1" ht="24.15" customHeight="1">
      <c r="B229" s="136"/>
      <c r="C229" s="171" t="s">
        <v>371</v>
      </c>
      <c r="D229" s="171" t="s">
        <v>192</v>
      </c>
      <c r="E229" s="172" t="s">
        <v>2045</v>
      </c>
      <c r="F229" s="173" t="s">
        <v>2046</v>
      </c>
      <c r="G229" s="174" t="s">
        <v>190</v>
      </c>
      <c r="H229" s="175">
        <v>1</v>
      </c>
      <c r="I229" s="176"/>
      <c r="J229" s="177">
        <f t="shared" si="0"/>
        <v>0</v>
      </c>
      <c r="K229" s="173" t="s">
        <v>181</v>
      </c>
      <c r="L229" s="178"/>
      <c r="M229" s="179" t="s">
        <v>1</v>
      </c>
      <c r="N229" s="180" t="s">
        <v>42</v>
      </c>
      <c r="P229" s="146">
        <f t="shared" si="1"/>
        <v>0</v>
      </c>
      <c r="Q229" s="146">
        <v>0</v>
      </c>
      <c r="R229" s="146">
        <f t="shared" si="2"/>
        <v>0</v>
      </c>
      <c r="S229" s="146">
        <v>0</v>
      </c>
      <c r="T229" s="147">
        <f t="shared" si="3"/>
        <v>0</v>
      </c>
      <c r="AR229" s="148" t="s">
        <v>195</v>
      </c>
      <c r="AT229" s="148" t="s">
        <v>192</v>
      </c>
      <c r="AU229" s="148" t="s">
        <v>86</v>
      </c>
      <c r="AY229" s="17" t="s">
        <v>175</v>
      </c>
      <c r="BE229" s="149">
        <f t="shared" si="4"/>
        <v>0</v>
      </c>
      <c r="BF229" s="149">
        <f t="shared" si="5"/>
        <v>0</v>
      </c>
      <c r="BG229" s="149">
        <f t="shared" si="6"/>
        <v>0</v>
      </c>
      <c r="BH229" s="149">
        <f t="shared" si="7"/>
        <v>0</v>
      </c>
      <c r="BI229" s="149">
        <f t="shared" si="8"/>
        <v>0</v>
      </c>
      <c r="BJ229" s="17" t="s">
        <v>84</v>
      </c>
      <c r="BK229" s="149">
        <f t="shared" si="9"/>
        <v>0</v>
      </c>
      <c r="BL229" s="17" t="s">
        <v>182</v>
      </c>
      <c r="BM229" s="148" t="s">
        <v>572</v>
      </c>
    </row>
    <row r="230" spans="2:65" s="1" customFormat="1" ht="24.15" customHeight="1">
      <c r="B230" s="136"/>
      <c r="C230" s="171" t="s">
        <v>375</v>
      </c>
      <c r="D230" s="171" t="s">
        <v>192</v>
      </c>
      <c r="E230" s="172" t="s">
        <v>2047</v>
      </c>
      <c r="F230" s="173" t="s">
        <v>2048</v>
      </c>
      <c r="G230" s="174" t="s">
        <v>190</v>
      </c>
      <c r="H230" s="175">
        <v>1</v>
      </c>
      <c r="I230" s="176"/>
      <c r="J230" s="177">
        <f t="shared" si="0"/>
        <v>0</v>
      </c>
      <c r="K230" s="173" t="s">
        <v>181</v>
      </c>
      <c r="L230" s="178"/>
      <c r="M230" s="179" t="s">
        <v>1</v>
      </c>
      <c r="N230" s="180" t="s">
        <v>42</v>
      </c>
      <c r="P230" s="146">
        <f t="shared" si="1"/>
        <v>0</v>
      </c>
      <c r="Q230" s="146">
        <v>0</v>
      </c>
      <c r="R230" s="146">
        <f t="shared" si="2"/>
        <v>0</v>
      </c>
      <c r="S230" s="146">
        <v>0</v>
      </c>
      <c r="T230" s="147">
        <f t="shared" si="3"/>
        <v>0</v>
      </c>
      <c r="AR230" s="148" t="s">
        <v>195</v>
      </c>
      <c r="AT230" s="148" t="s">
        <v>192</v>
      </c>
      <c r="AU230" s="148" t="s">
        <v>86</v>
      </c>
      <c r="AY230" s="17" t="s">
        <v>175</v>
      </c>
      <c r="BE230" s="149">
        <f t="shared" si="4"/>
        <v>0</v>
      </c>
      <c r="BF230" s="149">
        <f t="shared" si="5"/>
        <v>0</v>
      </c>
      <c r="BG230" s="149">
        <f t="shared" si="6"/>
        <v>0</v>
      </c>
      <c r="BH230" s="149">
        <f t="shared" si="7"/>
        <v>0</v>
      </c>
      <c r="BI230" s="149">
        <f t="shared" si="8"/>
        <v>0</v>
      </c>
      <c r="BJ230" s="17" t="s">
        <v>84</v>
      </c>
      <c r="BK230" s="149">
        <f t="shared" si="9"/>
        <v>0</v>
      </c>
      <c r="BL230" s="17" t="s">
        <v>182</v>
      </c>
      <c r="BM230" s="148" t="s">
        <v>584</v>
      </c>
    </row>
    <row r="231" spans="2:65" s="1" customFormat="1" ht="21.75" customHeight="1">
      <c r="B231" s="136"/>
      <c r="C231" s="171" t="s">
        <v>381</v>
      </c>
      <c r="D231" s="171" t="s">
        <v>192</v>
      </c>
      <c r="E231" s="172" t="s">
        <v>2049</v>
      </c>
      <c r="F231" s="173" t="s">
        <v>2050</v>
      </c>
      <c r="G231" s="174" t="s">
        <v>190</v>
      </c>
      <c r="H231" s="175">
        <v>1</v>
      </c>
      <c r="I231" s="176"/>
      <c r="J231" s="177">
        <f t="shared" si="0"/>
        <v>0</v>
      </c>
      <c r="K231" s="173" t="s">
        <v>181</v>
      </c>
      <c r="L231" s="178"/>
      <c r="M231" s="179" t="s">
        <v>1</v>
      </c>
      <c r="N231" s="180" t="s">
        <v>42</v>
      </c>
      <c r="P231" s="146">
        <f t="shared" si="1"/>
        <v>0</v>
      </c>
      <c r="Q231" s="146">
        <v>0</v>
      </c>
      <c r="R231" s="146">
        <f t="shared" si="2"/>
        <v>0</v>
      </c>
      <c r="S231" s="146">
        <v>0</v>
      </c>
      <c r="T231" s="147">
        <f t="shared" si="3"/>
        <v>0</v>
      </c>
      <c r="AR231" s="148" t="s">
        <v>195</v>
      </c>
      <c r="AT231" s="148" t="s">
        <v>192</v>
      </c>
      <c r="AU231" s="148" t="s">
        <v>86</v>
      </c>
      <c r="AY231" s="17" t="s">
        <v>175</v>
      </c>
      <c r="BE231" s="149">
        <f t="shared" si="4"/>
        <v>0</v>
      </c>
      <c r="BF231" s="149">
        <f t="shared" si="5"/>
        <v>0</v>
      </c>
      <c r="BG231" s="149">
        <f t="shared" si="6"/>
        <v>0</v>
      </c>
      <c r="BH231" s="149">
        <f t="shared" si="7"/>
        <v>0</v>
      </c>
      <c r="BI231" s="149">
        <f t="shared" si="8"/>
        <v>0</v>
      </c>
      <c r="BJ231" s="17" t="s">
        <v>84</v>
      </c>
      <c r="BK231" s="149">
        <f t="shared" si="9"/>
        <v>0</v>
      </c>
      <c r="BL231" s="17" t="s">
        <v>182</v>
      </c>
      <c r="BM231" s="148" t="s">
        <v>594</v>
      </c>
    </row>
    <row r="232" spans="2:65" s="1" customFormat="1" ht="24.15" customHeight="1">
      <c r="B232" s="136"/>
      <c r="C232" s="137" t="s">
        <v>388</v>
      </c>
      <c r="D232" s="137" t="s">
        <v>177</v>
      </c>
      <c r="E232" s="138" t="s">
        <v>2051</v>
      </c>
      <c r="F232" s="139" t="s">
        <v>2052</v>
      </c>
      <c r="G232" s="140" t="s">
        <v>190</v>
      </c>
      <c r="H232" s="141">
        <v>1</v>
      </c>
      <c r="I232" s="142"/>
      <c r="J232" s="143">
        <f t="shared" si="0"/>
        <v>0</v>
      </c>
      <c r="K232" s="139" t="s">
        <v>181</v>
      </c>
      <c r="L232" s="32"/>
      <c r="M232" s="144" t="s">
        <v>1</v>
      </c>
      <c r="N232" s="145" t="s">
        <v>42</v>
      </c>
      <c r="P232" s="146">
        <f t="shared" si="1"/>
        <v>0</v>
      </c>
      <c r="Q232" s="146">
        <v>0</v>
      </c>
      <c r="R232" s="146">
        <f t="shared" si="2"/>
        <v>0</v>
      </c>
      <c r="S232" s="146">
        <v>0</v>
      </c>
      <c r="T232" s="147">
        <f t="shared" si="3"/>
        <v>0</v>
      </c>
      <c r="AR232" s="148" t="s">
        <v>182</v>
      </c>
      <c r="AT232" s="148" t="s">
        <v>177</v>
      </c>
      <c r="AU232" s="148" t="s">
        <v>86</v>
      </c>
      <c r="AY232" s="17" t="s">
        <v>175</v>
      </c>
      <c r="BE232" s="149">
        <f t="shared" si="4"/>
        <v>0</v>
      </c>
      <c r="BF232" s="149">
        <f t="shared" si="5"/>
        <v>0</v>
      </c>
      <c r="BG232" s="149">
        <f t="shared" si="6"/>
        <v>0</v>
      </c>
      <c r="BH232" s="149">
        <f t="shared" si="7"/>
        <v>0</v>
      </c>
      <c r="BI232" s="149">
        <f t="shared" si="8"/>
        <v>0</v>
      </c>
      <c r="BJ232" s="17" t="s">
        <v>84</v>
      </c>
      <c r="BK232" s="149">
        <f t="shared" si="9"/>
        <v>0</v>
      </c>
      <c r="BL232" s="17" t="s">
        <v>182</v>
      </c>
      <c r="BM232" s="148" t="s">
        <v>608</v>
      </c>
    </row>
    <row r="233" spans="2:65" s="13" customFormat="1">
      <c r="B233" s="157"/>
      <c r="D233" s="151" t="s">
        <v>184</v>
      </c>
      <c r="E233" s="158" t="s">
        <v>1</v>
      </c>
      <c r="F233" s="159" t="s">
        <v>2053</v>
      </c>
      <c r="H233" s="160">
        <v>1</v>
      </c>
      <c r="I233" s="161"/>
      <c r="L233" s="157"/>
      <c r="M233" s="162"/>
      <c r="T233" s="163"/>
      <c r="AT233" s="158" t="s">
        <v>184</v>
      </c>
      <c r="AU233" s="158" t="s">
        <v>86</v>
      </c>
      <c r="AV233" s="13" t="s">
        <v>86</v>
      </c>
      <c r="AW233" s="13" t="s">
        <v>32</v>
      </c>
      <c r="AX233" s="13" t="s">
        <v>77</v>
      </c>
      <c r="AY233" s="158" t="s">
        <v>175</v>
      </c>
    </row>
    <row r="234" spans="2:65" s="14" customFormat="1">
      <c r="B234" s="164"/>
      <c r="D234" s="151" t="s">
        <v>184</v>
      </c>
      <c r="E234" s="165" t="s">
        <v>1</v>
      </c>
      <c r="F234" s="166" t="s">
        <v>187</v>
      </c>
      <c r="H234" s="167">
        <v>1</v>
      </c>
      <c r="I234" s="168"/>
      <c r="L234" s="164"/>
      <c r="M234" s="169"/>
      <c r="T234" s="170"/>
      <c r="AT234" s="165" t="s">
        <v>184</v>
      </c>
      <c r="AU234" s="165" t="s">
        <v>86</v>
      </c>
      <c r="AV234" s="14" t="s">
        <v>182</v>
      </c>
      <c r="AW234" s="14" t="s">
        <v>32</v>
      </c>
      <c r="AX234" s="14" t="s">
        <v>84</v>
      </c>
      <c r="AY234" s="165" t="s">
        <v>175</v>
      </c>
    </row>
    <row r="235" spans="2:65" s="1" customFormat="1" ht="16.5" customHeight="1">
      <c r="B235" s="136"/>
      <c r="C235" s="137" t="s">
        <v>392</v>
      </c>
      <c r="D235" s="137" t="s">
        <v>177</v>
      </c>
      <c r="E235" s="138" t="s">
        <v>2054</v>
      </c>
      <c r="F235" s="139" t="s">
        <v>2055</v>
      </c>
      <c r="G235" s="140" t="s">
        <v>263</v>
      </c>
      <c r="H235" s="141">
        <v>18</v>
      </c>
      <c r="I235" s="142"/>
      <c r="J235" s="143">
        <f>ROUND(I235*H235,2)</f>
        <v>0</v>
      </c>
      <c r="K235" s="139" t="s">
        <v>1</v>
      </c>
      <c r="L235" s="32"/>
      <c r="M235" s="144" t="s">
        <v>1</v>
      </c>
      <c r="N235" s="145" t="s">
        <v>42</v>
      </c>
      <c r="P235" s="146">
        <f>O235*H235</f>
        <v>0</v>
      </c>
      <c r="Q235" s="146">
        <v>0</v>
      </c>
      <c r="R235" s="146">
        <f>Q235*H235</f>
        <v>0</v>
      </c>
      <c r="S235" s="146">
        <v>0</v>
      </c>
      <c r="T235" s="147">
        <f>S235*H235</f>
        <v>0</v>
      </c>
      <c r="AR235" s="148" t="s">
        <v>182</v>
      </c>
      <c r="AT235" s="148" t="s">
        <v>177</v>
      </c>
      <c r="AU235" s="148" t="s">
        <v>86</v>
      </c>
      <c r="AY235" s="17" t="s">
        <v>175</v>
      </c>
      <c r="BE235" s="149">
        <f>IF(N235="základní",J235,0)</f>
        <v>0</v>
      </c>
      <c r="BF235" s="149">
        <f>IF(N235="snížená",J235,0)</f>
        <v>0</v>
      </c>
      <c r="BG235" s="149">
        <f>IF(N235="zákl. přenesená",J235,0)</f>
        <v>0</v>
      </c>
      <c r="BH235" s="149">
        <f>IF(N235="sníž. přenesená",J235,0)</f>
        <v>0</v>
      </c>
      <c r="BI235" s="149">
        <f>IF(N235="nulová",J235,0)</f>
        <v>0</v>
      </c>
      <c r="BJ235" s="17" t="s">
        <v>84</v>
      </c>
      <c r="BK235" s="149">
        <f>ROUND(I235*H235,2)</f>
        <v>0</v>
      </c>
      <c r="BL235" s="17" t="s">
        <v>182</v>
      </c>
      <c r="BM235" s="148" t="s">
        <v>619</v>
      </c>
    </row>
    <row r="236" spans="2:65" s="13" customFormat="1">
      <c r="B236" s="157"/>
      <c r="D236" s="151" t="s">
        <v>184</v>
      </c>
      <c r="E236" s="158" t="s">
        <v>1</v>
      </c>
      <c r="F236" s="159" t="s">
        <v>2031</v>
      </c>
      <c r="H236" s="160">
        <v>18</v>
      </c>
      <c r="I236" s="161"/>
      <c r="L236" s="157"/>
      <c r="M236" s="162"/>
      <c r="T236" s="163"/>
      <c r="AT236" s="158" t="s">
        <v>184</v>
      </c>
      <c r="AU236" s="158" t="s">
        <v>86</v>
      </c>
      <c r="AV236" s="13" t="s">
        <v>86</v>
      </c>
      <c r="AW236" s="13" t="s">
        <v>32</v>
      </c>
      <c r="AX236" s="13" t="s">
        <v>77</v>
      </c>
      <c r="AY236" s="158" t="s">
        <v>175</v>
      </c>
    </row>
    <row r="237" spans="2:65" s="14" customFormat="1">
      <c r="B237" s="164"/>
      <c r="D237" s="151" t="s">
        <v>184</v>
      </c>
      <c r="E237" s="165" t="s">
        <v>1</v>
      </c>
      <c r="F237" s="166" t="s">
        <v>187</v>
      </c>
      <c r="H237" s="167">
        <v>18</v>
      </c>
      <c r="I237" s="168"/>
      <c r="L237" s="164"/>
      <c r="M237" s="169"/>
      <c r="T237" s="170"/>
      <c r="AT237" s="165" t="s">
        <v>184</v>
      </c>
      <c r="AU237" s="165" t="s">
        <v>86</v>
      </c>
      <c r="AV237" s="14" t="s">
        <v>182</v>
      </c>
      <c r="AW237" s="14" t="s">
        <v>32</v>
      </c>
      <c r="AX237" s="14" t="s">
        <v>84</v>
      </c>
      <c r="AY237" s="165" t="s">
        <v>175</v>
      </c>
    </row>
    <row r="238" spans="2:65" s="1" customFormat="1" ht="24.15" customHeight="1">
      <c r="B238" s="136"/>
      <c r="C238" s="137" t="s">
        <v>399</v>
      </c>
      <c r="D238" s="137" t="s">
        <v>177</v>
      </c>
      <c r="E238" s="138" t="s">
        <v>2056</v>
      </c>
      <c r="F238" s="139" t="s">
        <v>2057</v>
      </c>
      <c r="G238" s="140" t="s">
        <v>263</v>
      </c>
      <c r="H238" s="141">
        <v>18</v>
      </c>
      <c r="I238" s="142"/>
      <c r="J238" s="143">
        <f>ROUND(I238*H238,2)</f>
        <v>0</v>
      </c>
      <c r="K238" s="139" t="s">
        <v>181</v>
      </c>
      <c r="L238" s="32"/>
      <c r="M238" s="144" t="s">
        <v>1</v>
      </c>
      <c r="N238" s="145" t="s">
        <v>42</v>
      </c>
      <c r="P238" s="146">
        <f>O238*H238</f>
        <v>0</v>
      </c>
      <c r="Q238" s="146">
        <v>0</v>
      </c>
      <c r="R238" s="146">
        <f>Q238*H238</f>
        <v>0</v>
      </c>
      <c r="S238" s="146">
        <v>0</v>
      </c>
      <c r="T238" s="147">
        <f>S238*H238</f>
        <v>0</v>
      </c>
      <c r="AR238" s="148" t="s">
        <v>182</v>
      </c>
      <c r="AT238" s="148" t="s">
        <v>177</v>
      </c>
      <c r="AU238" s="148" t="s">
        <v>86</v>
      </c>
      <c r="AY238" s="17" t="s">
        <v>175</v>
      </c>
      <c r="BE238" s="149">
        <f>IF(N238="základní",J238,0)</f>
        <v>0</v>
      </c>
      <c r="BF238" s="149">
        <f>IF(N238="snížená",J238,0)</f>
        <v>0</v>
      </c>
      <c r="BG238" s="149">
        <f>IF(N238="zákl. přenesená",J238,0)</f>
        <v>0</v>
      </c>
      <c r="BH238" s="149">
        <f>IF(N238="sníž. přenesená",J238,0)</f>
        <v>0</v>
      </c>
      <c r="BI238" s="149">
        <f>IF(N238="nulová",J238,0)</f>
        <v>0</v>
      </c>
      <c r="BJ238" s="17" t="s">
        <v>84</v>
      </c>
      <c r="BK238" s="149">
        <f>ROUND(I238*H238,2)</f>
        <v>0</v>
      </c>
      <c r="BL238" s="17" t="s">
        <v>182</v>
      </c>
      <c r="BM238" s="148" t="s">
        <v>627</v>
      </c>
    </row>
    <row r="239" spans="2:65" s="13" customFormat="1">
      <c r="B239" s="157"/>
      <c r="D239" s="151" t="s">
        <v>184</v>
      </c>
      <c r="E239" s="158" t="s">
        <v>1</v>
      </c>
      <c r="F239" s="159" t="s">
        <v>2031</v>
      </c>
      <c r="H239" s="160">
        <v>18</v>
      </c>
      <c r="I239" s="161"/>
      <c r="L239" s="157"/>
      <c r="M239" s="162"/>
      <c r="T239" s="163"/>
      <c r="AT239" s="158" t="s">
        <v>184</v>
      </c>
      <c r="AU239" s="158" t="s">
        <v>86</v>
      </c>
      <c r="AV239" s="13" t="s">
        <v>86</v>
      </c>
      <c r="AW239" s="13" t="s">
        <v>32</v>
      </c>
      <c r="AX239" s="13" t="s">
        <v>77</v>
      </c>
      <c r="AY239" s="158" t="s">
        <v>175</v>
      </c>
    </row>
    <row r="240" spans="2:65" s="14" customFormat="1">
      <c r="B240" s="164"/>
      <c r="D240" s="151" t="s">
        <v>184</v>
      </c>
      <c r="E240" s="165" t="s">
        <v>1</v>
      </c>
      <c r="F240" s="166" t="s">
        <v>187</v>
      </c>
      <c r="H240" s="167">
        <v>18</v>
      </c>
      <c r="I240" s="168"/>
      <c r="L240" s="164"/>
      <c r="M240" s="169"/>
      <c r="T240" s="170"/>
      <c r="AT240" s="165" t="s">
        <v>184</v>
      </c>
      <c r="AU240" s="165" t="s">
        <v>86</v>
      </c>
      <c r="AV240" s="14" t="s">
        <v>182</v>
      </c>
      <c r="AW240" s="14" t="s">
        <v>32</v>
      </c>
      <c r="AX240" s="14" t="s">
        <v>84</v>
      </c>
      <c r="AY240" s="165" t="s">
        <v>175</v>
      </c>
    </row>
    <row r="241" spans="2:65" s="1" customFormat="1" ht="16.5" customHeight="1">
      <c r="B241" s="136"/>
      <c r="C241" s="137" t="s">
        <v>404</v>
      </c>
      <c r="D241" s="137" t="s">
        <v>177</v>
      </c>
      <c r="E241" s="138" t="s">
        <v>2058</v>
      </c>
      <c r="F241" s="139" t="s">
        <v>2059</v>
      </c>
      <c r="G241" s="140" t="s">
        <v>263</v>
      </c>
      <c r="H241" s="141">
        <v>18</v>
      </c>
      <c r="I241" s="142"/>
      <c r="J241" s="143">
        <f>ROUND(I241*H241,2)</f>
        <v>0</v>
      </c>
      <c r="K241" s="139" t="s">
        <v>181</v>
      </c>
      <c r="L241" s="32"/>
      <c r="M241" s="144" t="s">
        <v>1</v>
      </c>
      <c r="N241" s="145" t="s">
        <v>42</v>
      </c>
      <c r="P241" s="146">
        <f>O241*H241</f>
        <v>0</v>
      </c>
      <c r="Q241" s="146">
        <v>0</v>
      </c>
      <c r="R241" s="146">
        <f>Q241*H241</f>
        <v>0</v>
      </c>
      <c r="S241" s="146">
        <v>0</v>
      </c>
      <c r="T241" s="147">
        <f>S241*H241</f>
        <v>0</v>
      </c>
      <c r="AR241" s="148" t="s">
        <v>182</v>
      </c>
      <c r="AT241" s="148" t="s">
        <v>177</v>
      </c>
      <c r="AU241" s="148" t="s">
        <v>86</v>
      </c>
      <c r="AY241" s="17" t="s">
        <v>175</v>
      </c>
      <c r="BE241" s="149">
        <f>IF(N241="základní",J241,0)</f>
        <v>0</v>
      </c>
      <c r="BF241" s="149">
        <f>IF(N241="snížená",J241,0)</f>
        <v>0</v>
      </c>
      <c r="BG241" s="149">
        <f>IF(N241="zákl. přenesená",J241,0)</f>
        <v>0</v>
      </c>
      <c r="BH241" s="149">
        <f>IF(N241="sníž. přenesená",J241,0)</f>
        <v>0</v>
      </c>
      <c r="BI241" s="149">
        <f>IF(N241="nulová",J241,0)</f>
        <v>0</v>
      </c>
      <c r="BJ241" s="17" t="s">
        <v>84</v>
      </c>
      <c r="BK241" s="149">
        <f>ROUND(I241*H241,2)</f>
        <v>0</v>
      </c>
      <c r="BL241" s="17" t="s">
        <v>182</v>
      </c>
      <c r="BM241" s="148" t="s">
        <v>640</v>
      </c>
    </row>
    <row r="242" spans="2:65" s="13" customFormat="1">
      <c r="B242" s="157"/>
      <c r="D242" s="151" t="s">
        <v>184</v>
      </c>
      <c r="E242" s="158" t="s">
        <v>1</v>
      </c>
      <c r="F242" s="159" t="s">
        <v>2031</v>
      </c>
      <c r="H242" s="160">
        <v>18</v>
      </c>
      <c r="I242" s="161"/>
      <c r="L242" s="157"/>
      <c r="M242" s="162"/>
      <c r="T242" s="163"/>
      <c r="AT242" s="158" t="s">
        <v>184</v>
      </c>
      <c r="AU242" s="158" t="s">
        <v>86</v>
      </c>
      <c r="AV242" s="13" t="s">
        <v>86</v>
      </c>
      <c r="AW242" s="13" t="s">
        <v>32</v>
      </c>
      <c r="AX242" s="13" t="s">
        <v>77</v>
      </c>
      <c r="AY242" s="158" t="s">
        <v>175</v>
      </c>
    </row>
    <row r="243" spans="2:65" s="14" customFormat="1">
      <c r="B243" s="164"/>
      <c r="D243" s="151" t="s">
        <v>184</v>
      </c>
      <c r="E243" s="165" t="s">
        <v>1</v>
      </c>
      <c r="F243" s="166" t="s">
        <v>187</v>
      </c>
      <c r="H243" s="167">
        <v>18</v>
      </c>
      <c r="I243" s="168"/>
      <c r="L243" s="164"/>
      <c r="M243" s="169"/>
      <c r="T243" s="170"/>
      <c r="AT243" s="165" t="s">
        <v>184</v>
      </c>
      <c r="AU243" s="165" t="s">
        <v>86</v>
      </c>
      <c r="AV243" s="14" t="s">
        <v>182</v>
      </c>
      <c r="AW243" s="14" t="s">
        <v>32</v>
      </c>
      <c r="AX243" s="14" t="s">
        <v>84</v>
      </c>
      <c r="AY243" s="165" t="s">
        <v>175</v>
      </c>
    </row>
    <row r="244" spans="2:65" s="1" customFormat="1" ht="16.5" customHeight="1">
      <c r="B244" s="136"/>
      <c r="C244" s="137" t="s">
        <v>411</v>
      </c>
      <c r="D244" s="137" t="s">
        <v>177</v>
      </c>
      <c r="E244" s="138" t="s">
        <v>2060</v>
      </c>
      <c r="F244" s="139" t="s">
        <v>2061</v>
      </c>
      <c r="G244" s="140" t="s">
        <v>263</v>
      </c>
      <c r="H244" s="141">
        <v>22.5</v>
      </c>
      <c r="I244" s="142"/>
      <c r="J244" s="143">
        <f>ROUND(I244*H244,2)</f>
        <v>0</v>
      </c>
      <c r="K244" s="139" t="s">
        <v>181</v>
      </c>
      <c r="L244" s="32"/>
      <c r="M244" s="144" t="s">
        <v>1</v>
      </c>
      <c r="N244" s="145" t="s">
        <v>42</v>
      </c>
      <c r="P244" s="146">
        <f>O244*H244</f>
        <v>0</v>
      </c>
      <c r="Q244" s="146">
        <v>0</v>
      </c>
      <c r="R244" s="146">
        <f>Q244*H244</f>
        <v>0</v>
      </c>
      <c r="S244" s="146">
        <v>0</v>
      </c>
      <c r="T244" s="147">
        <f>S244*H244</f>
        <v>0</v>
      </c>
      <c r="AR244" s="148" t="s">
        <v>182</v>
      </c>
      <c r="AT244" s="148" t="s">
        <v>177</v>
      </c>
      <c r="AU244" s="148" t="s">
        <v>86</v>
      </c>
      <c r="AY244" s="17" t="s">
        <v>175</v>
      </c>
      <c r="BE244" s="149">
        <f>IF(N244="základní",J244,0)</f>
        <v>0</v>
      </c>
      <c r="BF244" s="149">
        <f>IF(N244="snížená",J244,0)</f>
        <v>0</v>
      </c>
      <c r="BG244" s="149">
        <f>IF(N244="zákl. přenesená",J244,0)</f>
        <v>0</v>
      </c>
      <c r="BH244" s="149">
        <f>IF(N244="sníž. přenesená",J244,0)</f>
        <v>0</v>
      </c>
      <c r="BI244" s="149">
        <f>IF(N244="nulová",J244,0)</f>
        <v>0</v>
      </c>
      <c r="BJ244" s="17" t="s">
        <v>84</v>
      </c>
      <c r="BK244" s="149">
        <f>ROUND(I244*H244,2)</f>
        <v>0</v>
      </c>
      <c r="BL244" s="17" t="s">
        <v>182</v>
      </c>
      <c r="BM244" s="148" t="s">
        <v>650</v>
      </c>
    </row>
    <row r="245" spans="2:65" s="13" customFormat="1">
      <c r="B245" s="157"/>
      <c r="D245" s="151" t="s">
        <v>184</v>
      </c>
      <c r="E245" s="158" t="s">
        <v>1</v>
      </c>
      <c r="F245" s="159" t="s">
        <v>2062</v>
      </c>
      <c r="H245" s="160">
        <v>22.5</v>
      </c>
      <c r="I245" s="161"/>
      <c r="L245" s="157"/>
      <c r="M245" s="162"/>
      <c r="T245" s="163"/>
      <c r="AT245" s="158" t="s">
        <v>184</v>
      </c>
      <c r="AU245" s="158" t="s">
        <v>86</v>
      </c>
      <c r="AV245" s="13" t="s">
        <v>86</v>
      </c>
      <c r="AW245" s="13" t="s">
        <v>32</v>
      </c>
      <c r="AX245" s="13" t="s">
        <v>77</v>
      </c>
      <c r="AY245" s="158" t="s">
        <v>175</v>
      </c>
    </row>
    <row r="246" spans="2:65" s="14" customFormat="1">
      <c r="B246" s="164"/>
      <c r="D246" s="151" t="s">
        <v>184</v>
      </c>
      <c r="E246" s="165" t="s">
        <v>1</v>
      </c>
      <c r="F246" s="166" t="s">
        <v>187</v>
      </c>
      <c r="H246" s="167">
        <v>22.5</v>
      </c>
      <c r="I246" s="168"/>
      <c r="L246" s="164"/>
      <c r="M246" s="169"/>
      <c r="T246" s="170"/>
      <c r="AT246" s="165" t="s">
        <v>184</v>
      </c>
      <c r="AU246" s="165" t="s">
        <v>86</v>
      </c>
      <c r="AV246" s="14" t="s">
        <v>182</v>
      </c>
      <c r="AW246" s="14" t="s">
        <v>32</v>
      </c>
      <c r="AX246" s="14" t="s">
        <v>84</v>
      </c>
      <c r="AY246" s="165" t="s">
        <v>175</v>
      </c>
    </row>
    <row r="247" spans="2:65" s="1" customFormat="1" ht="24.15" customHeight="1">
      <c r="B247" s="136"/>
      <c r="C247" s="137" t="s">
        <v>415</v>
      </c>
      <c r="D247" s="137" t="s">
        <v>177</v>
      </c>
      <c r="E247" s="138" t="s">
        <v>2063</v>
      </c>
      <c r="F247" s="139" t="s">
        <v>2064</v>
      </c>
      <c r="G247" s="140" t="s">
        <v>263</v>
      </c>
      <c r="H247" s="141">
        <v>18</v>
      </c>
      <c r="I247" s="142"/>
      <c r="J247" s="143">
        <f>ROUND(I247*H247,2)</f>
        <v>0</v>
      </c>
      <c r="K247" s="139" t="s">
        <v>181</v>
      </c>
      <c r="L247" s="32"/>
      <c r="M247" s="144" t="s">
        <v>1</v>
      </c>
      <c r="N247" s="145" t="s">
        <v>42</v>
      </c>
      <c r="P247" s="146">
        <f>O247*H247</f>
        <v>0</v>
      </c>
      <c r="Q247" s="146">
        <v>0</v>
      </c>
      <c r="R247" s="146">
        <f>Q247*H247</f>
        <v>0</v>
      </c>
      <c r="S247" s="146">
        <v>0</v>
      </c>
      <c r="T247" s="147">
        <f>S247*H247</f>
        <v>0</v>
      </c>
      <c r="AR247" s="148" t="s">
        <v>182</v>
      </c>
      <c r="AT247" s="148" t="s">
        <v>177</v>
      </c>
      <c r="AU247" s="148" t="s">
        <v>86</v>
      </c>
      <c r="AY247" s="17" t="s">
        <v>175</v>
      </c>
      <c r="BE247" s="149">
        <f>IF(N247="základní",J247,0)</f>
        <v>0</v>
      </c>
      <c r="BF247" s="149">
        <f>IF(N247="snížená",J247,0)</f>
        <v>0</v>
      </c>
      <c r="BG247" s="149">
        <f>IF(N247="zákl. přenesená",J247,0)</f>
        <v>0</v>
      </c>
      <c r="BH247" s="149">
        <f>IF(N247="sníž. přenesená",J247,0)</f>
        <v>0</v>
      </c>
      <c r="BI247" s="149">
        <f>IF(N247="nulová",J247,0)</f>
        <v>0</v>
      </c>
      <c r="BJ247" s="17" t="s">
        <v>84</v>
      </c>
      <c r="BK247" s="149">
        <f>ROUND(I247*H247,2)</f>
        <v>0</v>
      </c>
      <c r="BL247" s="17" t="s">
        <v>182</v>
      </c>
      <c r="BM247" s="148" t="s">
        <v>662</v>
      </c>
    </row>
    <row r="248" spans="2:65" s="13" customFormat="1">
      <c r="B248" s="157"/>
      <c r="D248" s="151" t="s">
        <v>184</v>
      </c>
      <c r="E248" s="158" t="s">
        <v>1</v>
      </c>
      <c r="F248" s="159" t="s">
        <v>2031</v>
      </c>
      <c r="H248" s="160">
        <v>18</v>
      </c>
      <c r="I248" s="161"/>
      <c r="L248" s="157"/>
      <c r="M248" s="162"/>
      <c r="T248" s="163"/>
      <c r="AT248" s="158" t="s">
        <v>184</v>
      </c>
      <c r="AU248" s="158" t="s">
        <v>86</v>
      </c>
      <c r="AV248" s="13" t="s">
        <v>86</v>
      </c>
      <c r="AW248" s="13" t="s">
        <v>32</v>
      </c>
      <c r="AX248" s="13" t="s">
        <v>77</v>
      </c>
      <c r="AY248" s="158" t="s">
        <v>175</v>
      </c>
    </row>
    <row r="249" spans="2:65" s="14" customFormat="1">
      <c r="B249" s="164"/>
      <c r="D249" s="151" t="s">
        <v>184</v>
      </c>
      <c r="E249" s="165" t="s">
        <v>1</v>
      </c>
      <c r="F249" s="166" t="s">
        <v>187</v>
      </c>
      <c r="H249" s="167">
        <v>18</v>
      </c>
      <c r="I249" s="168"/>
      <c r="L249" s="164"/>
      <c r="M249" s="169"/>
      <c r="T249" s="170"/>
      <c r="AT249" s="165" t="s">
        <v>184</v>
      </c>
      <c r="AU249" s="165" t="s">
        <v>86</v>
      </c>
      <c r="AV249" s="14" t="s">
        <v>182</v>
      </c>
      <c r="AW249" s="14" t="s">
        <v>32</v>
      </c>
      <c r="AX249" s="14" t="s">
        <v>84</v>
      </c>
      <c r="AY249" s="165" t="s">
        <v>175</v>
      </c>
    </row>
    <row r="250" spans="2:65" s="11" customFormat="1" ht="22.8" customHeight="1">
      <c r="B250" s="124"/>
      <c r="D250" s="125" t="s">
        <v>76</v>
      </c>
      <c r="E250" s="134" t="s">
        <v>737</v>
      </c>
      <c r="F250" s="134" t="s">
        <v>510</v>
      </c>
      <c r="I250" s="127"/>
      <c r="J250" s="135">
        <f>BK250</f>
        <v>0</v>
      </c>
      <c r="L250" s="124"/>
      <c r="M250" s="129"/>
      <c r="P250" s="130">
        <f>SUM(P251:P256)</f>
        <v>0</v>
      </c>
      <c r="R250" s="130">
        <f>SUM(R251:R256)</f>
        <v>0</v>
      </c>
      <c r="T250" s="131">
        <f>SUM(T251:T256)</f>
        <v>0</v>
      </c>
      <c r="AR250" s="125" t="s">
        <v>84</v>
      </c>
      <c r="AT250" s="132" t="s">
        <v>76</v>
      </c>
      <c r="AU250" s="132" t="s">
        <v>84</v>
      </c>
      <c r="AY250" s="125" t="s">
        <v>175</v>
      </c>
      <c r="BK250" s="133">
        <f>SUM(BK251:BK256)</f>
        <v>0</v>
      </c>
    </row>
    <row r="251" spans="2:65" s="1" customFormat="1" ht="16.5" customHeight="1">
      <c r="B251" s="136"/>
      <c r="C251" s="137" t="s">
        <v>425</v>
      </c>
      <c r="D251" s="137" t="s">
        <v>177</v>
      </c>
      <c r="E251" s="138" t="s">
        <v>1331</v>
      </c>
      <c r="F251" s="139" t="s">
        <v>1332</v>
      </c>
      <c r="G251" s="140" t="s">
        <v>494</v>
      </c>
      <c r="H251" s="141">
        <v>8.6809999999999992</v>
      </c>
      <c r="I251" s="142"/>
      <c r="J251" s="143">
        <f>ROUND(I251*H251,2)</f>
        <v>0</v>
      </c>
      <c r="K251" s="139" t="s">
        <v>181</v>
      </c>
      <c r="L251" s="32"/>
      <c r="M251" s="144" t="s">
        <v>1</v>
      </c>
      <c r="N251" s="145" t="s">
        <v>42</v>
      </c>
      <c r="P251" s="146">
        <f>O251*H251</f>
        <v>0</v>
      </c>
      <c r="Q251" s="146">
        <v>0</v>
      </c>
      <c r="R251" s="146">
        <f>Q251*H251</f>
        <v>0</v>
      </c>
      <c r="S251" s="146">
        <v>0</v>
      </c>
      <c r="T251" s="147">
        <f>S251*H251</f>
        <v>0</v>
      </c>
      <c r="AR251" s="148" t="s">
        <v>182</v>
      </c>
      <c r="AT251" s="148" t="s">
        <v>177</v>
      </c>
      <c r="AU251" s="148" t="s">
        <v>86</v>
      </c>
      <c r="AY251" s="17" t="s">
        <v>175</v>
      </c>
      <c r="BE251" s="149">
        <f>IF(N251="základní",J251,0)</f>
        <v>0</v>
      </c>
      <c r="BF251" s="149">
        <f>IF(N251="snížená",J251,0)</f>
        <v>0</v>
      </c>
      <c r="BG251" s="149">
        <f>IF(N251="zákl. přenesená",J251,0)</f>
        <v>0</v>
      </c>
      <c r="BH251" s="149">
        <f>IF(N251="sníž. přenesená",J251,0)</f>
        <v>0</v>
      </c>
      <c r="BI251" s="149">
        <f>IF(N251="nulová",J251,0)</f>
        <v>0</v>
      </c>
      <c r="BJ251" s="17" t="s">
        <v>84</v>
      </c>
      <c r="BK251" s="149">
        <f>ROUND(I251*H251,2)</f>
        <v>0</v>
      </c>
      <c r="BL251" s="17" t="s">
        <v>182</v>
      </c>
      <c r="BM251" s="148" t="s">
        <v>681</v>
      </c>
    </row>
    <row r="252" spans="2:65" s="1" customFormat="1" ht="24.15" customHeight="1">
      <c r="B252" s="136"/>
      <c r="C252" s="137" t="s">
        <v>435</v>
      </c>
      <c r="D252" s="137" t="s">
        <v>177</v>
      </c>
      <c r="E252" s="138" t="s">
        <v>1333</v>
      </c>
      <c r="F252" s="139" t="s">
        <v>1334</v>
      </c>
      <c r="G252" s="140" t="s">
        <v>494</v>
      </c>
      <c r="H252" s="141">
        <v>78.23</v>
      </c>
      <c r="I252" s="142"/>
      <c r="J252" s="143">
        <f>ROUND(I252*H252,2)</f>
        <v>0</v>
      </c>
      <c r="K252" s="139" t="s">
        <v>181</v>
      </c>
      <c r="L252" s="32"/>
      <c r="M252" s="144" t="s">
        <v>1</v>
      </c>
      <c r="N252" s="145" t="s">
        <v>42</v>
      </c>
      <c r="P252" s="146">
        <f>O252*H252</f>
        <v>0</v>
      </c>
      <c r="Q252" s="146">
        <v>0</v>
      </c>
      <c r="R252" s="146">
        <f>Q252*H252</f>
        <v>0</v>
      </c>
      <c r="S252" s="146">
        <v>0</v>
      </c>
      <c r="T252" s="147">
        <f>S252*H252</f>
        <v>0</v>
      </c>
      <c r="AR252" s="148" t="s">
        <v>182</v>
      </c>
      <c r="AT252" s="148" t="s">
        <v>177</v>
      </c>
      <c r="AU252" s="148" t="s">
        <v>86</v>
      </c>
      <c r="AY252" s="17" t="s">
        <v>175</v>
      </c>
      <c r="BE252" s="149">
        <f>IF(N252="základní",J252,0)</f>
        <v>0</v>
      </c>
      <c r="BF252" s="149">
        <f>IF(N252="snížená",J252,0)</f>
        <v>0</v>
      </c>
      <c r="BG252" s="149">
        <f>IF(N252="zákl. přenesená",J252,0)</f>
        <v>0</v>
      </c>
      <c r="BH252" s="149">
        <f>IF(N252="sníž. přenesená",J252,0)</f>
        <v>0</v>
      </c>
      <c r="BI252" s="149">
        <f>IF(N252="nulová",J252,0)</f>
        <v>0</v>
      </c>
      <c r="BJ252" s="17" t="s">
        <v>84</v>
      </c>
      <c r="BK252" s="149">
        <f>ROUND(I252*H252,2)</f>
        <v>0</v>
      </c>
      <c r="BL252" s="17" t="s">
        <v>182</v>
      </c>
      <c r="BM252" s="148" t="s">
        <v>691</v>
      </c>
    </row>
    <row r="253" spans="2:65" s="13" customFormat="1">
      <c r="B253" s="157"/>
      <c r="D253" s="151" t="s">
        <v>184</v>
      </c>
      <c r="E253" s="158" t="s">
        <v>1</v>
      </c>
      <c r="F253" s="159" t="s">
        <v>2065</v>
      </c>
      <c r="H253" s="160">
        <v>78.23</v>
      </c>
      <c r="I253" s="161"/>
      <c r="L253" s="157"/>
      <c r="M253" s="162"/>
      <c r="T253" s="163"/>
      <c r="AT253" s="158" t="s">
        <v>184</v>
      </c>
      <c r="AU253" s="158" t="s">
        <v>86</v>
      </c>
      <c r="AV253" s="13" t="s">
        <v>86</v>
      </c>
      <c r="AW253" s="13" t="s">
        <v>32</v>
      </c>
      <c r="AX253" s="13" t="s">
        <v>77</v>
      </c>
      <c r="AY253" s="158" t="s">
        <v>175</v>
      </c>
    </row>
    <row r="254" spans="2:65" s="14" customFormat="1">
      <c r="B254" s="164"/>
      <c r="D254" s="151" t="s">
        <v>184</v>
      </c>
      <c r="E254" s="165" t="s">
        <v>1</v>
      </c>
      <c r="F254" s="166" t="s">
        <v>187</v>
      </c>
      <c r="H254" s="167">
        <v>78.23</v>
      </c>
      <c r="I254" s="168"/>
      <c r="L254" s="164"/>
      <c r="M254" s="169"/>
      <c r="T254" s="170"/>
      <c r="AT254" s="165" t="s">
        <v>184</v>
      </c>
      <c r="AU254" s="165" t="s">
        <v>86</v>
      </c>
      <c r="AV254" s="14" t="s">
        <v>182</v>
      </c>
      <c r="AW254" s="14" t="s">
        <v>32</v>
      </c>
      <c r="AX254" s="14" t="s">
        <v>84</v>
      </c>
      <c r="AY254" s="165" t="s">
        <v>175</v>
      </c>
    </row>
    <row r="255" spans="2:65" s="1" customFormat="1" ht="44.25" customHeight="1">
      <c r="B255" s="136"/>
      <c r="C255" s="137" t="s">
        <v>445</v>
      </c>
      <c r="D255" s="137" t="s">
        <v>177</v>
      </c>
      <c r="E255" s="138" t="s">
        <v>2066</v>
      </c>
      <c r="F255" s="139" t="s">
        <v>2067</v>
      </c>
      <c r="G255" s="140" t="s">
        <v>494</v>
      </c>
      <c r="H255" s="141">
        <v>8.6809999999999992</v>
      </c>
      <c r="I255" s="142"/>
      <c r="J255" s="143">
        <f>ROUND(I255*H255,2)</f>
        <v>0</v>
      </c>
      <c r="K255" s="139" t="s">
        <v>181</v>
      </c>
      <c r="L255" s="32"/>
      <c r="M255" s="144" t="s">
        <v>1</v>
      </c>
      <c r="N255" s="145" t="s">
        <v>42</v>
      </c>
      <c r="P255" s="146">
        <f>O255*H255</f>
        <v>0</v>
      </c>
      <c r="Q255" s="146">
        <v>0</v>
      </c>
      <c r="R255" s="146">
        <f>Q255*H255</f>
        <v>0</v>
      </c>
      <c r="S255" s="146">
        <v>0</v>
      </c>
      <c r="T255" s="147">
        <f>S255*H255</f>
        <v>0</v>
      </c>
      <c r="AR255" s="148" t="s">
        <v>182</v>
      </c>
      <c r="AT255" s="148" t="s">
        <v>177</v>
      </c>
      <c r="AU255" s="148" t="s">
        <v>86</v>
      </c>
      <c r="AY255" s="17" t="s">
        <v>175</v>
      </c>
      <c r="BE255" s="149">
        <f>IF(N255="základní",J255,0)</f>
        <v>0</v>
      </c>
      <c r="BF255" s="149">
        <f>IF(N255="snížená",J255,0)</f>
        <v>0</v>
      </c>
      <c r="BG255" s="149">
        <f>IF(N255="zákl. přenesená",J255,0)</f>
        <v>0</v>
      </c>
      <c r="BH255" s="149">
        <f>IF(N255="sníž. přenesená",J255,0)</f>
        <v>0</v>
      </c>
      <c r="BI255" s="149">
        <f>IF(N255="nulová",J255,0)</f>
        <v>0</v>
      </c>
      <c r="BJ255" s="17" t="s">
        <v>84</v>
      </c>
      <c r="BK255" s="149">
        <f>ROUND(I255*H255,2)</f>
        <v>0</v>
      </c>
      <c r="BL255" s="17" t="s">
        <v>182</v>
      </c>
      <c r="BM255" s="148" t="s">
        <v>700</v>
      </c>
    </row>
    <row r="256" spans="2:65" s="1" customFormat="1" ht="24.15" customHeight="1">
      <c r="B256" s="136"/>
      <c r="C256" s="137" t="s">
        <v>453</v>
      </c>
      <c r="D256" s="137" t="s">
        <v>177</v>
      </c>
      <c r="E256" s="138" t="s">
        <v>2068</v>
      </c>
      <c r="F256" s="139" t="s">
        <v>2069</v>
      </c>
      <c r="G256" s="140" t="s">
        <v>494</v>
      </c>
      <c r="H256" s="141">
        <v>17.861999999999998</v>
      </c>
      <c r="I256" s="142"/>
      <c r="J256" s="143">
        <f>ROUND(I256*H256,2)</f>
        <v>0</v>
      </c>
      <c r="K256" s="139" t="s">
        <v>181</v>
      </c>
      <c r="L256" s="32"/>
      <c r="M256" s="195" t="s">
        <v>1</v>
      </c>
      <c r="N256" s="196" t="s">
        <v>42</v>
      </c>
      <c r="O256" s="197"/>
      <c r="P256" s="198">
        <f>O256*H256</f>
        <v>0</v>
      </c>
      <c r="Q256" s="198">
        <v>0</v>
      </c>
      <c r="R256" s="198">
        <f>Q256*H256</f>
        <v>0</v>
      </c>
      <c r="S256" s="198">
        <v>0</v>
      </c>
      <c r="T256" s="199">
        <f>S256*H256</f>
        <v>0</v>
      </c>
      <c r="AR256" s="148" t="s">
        <v>182</v>
      </c>
      <c r="AT256" s="148" t="s">
        <v>177</v>
      </c>
      <c r="AU256" s="148" t="s">
        <v>86</v>
      </c>
      <c r="AY256" s="17" t="s">
        <v>175</v>
      </c>
      <c r="BE256" s="149">
        <f>IF(N256="základní",J256,0)</f>
        <v>0</v>
      </c>
      <c r="BF256" s="149">
        <f>IF(N256="snížená",J256,0)</f>
        <v>0</v>
      </c>
      <c r="BG256" s="149">
        <f>IF(N256="zákl. přenesená",J256,0)</f>
        <v>0</v>
      </c>
      <c r="BH256" s="149">
        <f>IF(N256="sníž. přenesená",J256,0)</f>
        <v>0</v>
      </c>
      <c r="BI256" s="149">
        <f>IF(N256="nulová",J256,0)</f>
        <v>0</v>
      </c>
      <c r="BJ256" s="17" t="s">
        <v>84</v>
      </c>
      <c r="BK256" s="149">
        <f>ROUND(I256*H256,2)</f>
        <v>0</v>
      </c>
      <c r="BL256" s="17" t="s">
        <v>182</v>
      </c>
      <c r="BM256" s="148" t="s">
        <v>709</v>
      </c>
    </row>
    <row r="257" spans="2:12" s="1" customFormat="1" ht="6.9" customHeight="1">
      <c r="B257" s="44"/>
      <c r="C257" s="45"/>
      <c r="D257" s="45"/>
      <c r="E257" s="45"/>
      <c r="F257" s="45"/>
      <c r="G257" s="45"/>
      <c r="H257" s="45"/>
      <c r="I257" s="45"/>
      <c r="J257" s="45"/>
      <c r="K257" s="45"/>
      <c r="L257" s="32"/>
    </row>
  </sheetData>
  <autoFilter ref="C121:K256" xr:uid="{00000000-0009-0000-0000-00000A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B2:BM244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34" t="s">
        <v>5</v>
      </c>
      <c r="M2" s="219"/>
      <c r="N2" s="219"/>
      <c r="O2" s="219"/>
      <c r="P2" s="219"/>
      <c r="Q2" s="219"/>
      <c r="R2" s="219"/>
      <c r="S2" s="219"/>
      <c r="T2" s="219"/>
      <c r="U2" s="219"/>
      <c r="V2" s="219"/>
      <c r="AT2" s="17" t="s">
        <v>125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86</v>
      </c>
    </row>
    <row r="4" spans="2:46" ht="24.9" customHeight="1">
      <c r="B4" s="20"/>
      <c r="D4" s="21" t="s">
        <v>132</v>
      </c>
      <c r="L4" s="20"/>
      <c r="M4" s="93" t="s">
        <v>10</v>
      </c>
      <c r="AT4" s="17" t="s">
        <v>3</v>
      </c>
    </row>
    <row r="5" spans="2:46" ht="6.9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47" t="str">
        <f>'Rekapitulace stavby'!K6</f>
        <v>Stavební úpravy ADM budovy Dělnická 1405, Ústí nad Orlicí</v>
      </c>
      <c r="F7" s="248"/>
      <c r="G7" s="248"/>
      <c r="H7" s="248"/>
      <c r="L7" s="20"/>
    </row>
    <row r="8" spans="2:46" s="1" customFormat="1" ht="12" customHeight="1">
      <c r="B8" s="32"/>
      <c r="D8" s="27" t="s">
        <v>133</v>
      </c>
      <c r="L8" s="32"/>
    </row>
    <row r="9" spans="2:46" s="1" customFormat="1" ht="16.5" customHeight="1">
      <c r="B9" s="32"/>
      <c r="E9" s="207" t="s">
        <v>2070</v>
      </c>
      <c r="F9" s="246"/>
      <c r="G9" s="246"/>
      <c r="H9" s="246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20. 8. 2024</v>
      </c>
      <c r="L12" s="32"/>
    </row>
    <row r="13" spans="2:46" s="1" customFormat="1" ht="10.8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">
        <v>1</v>
      </c>
      <c r="L14" s="32"/>
    </row>
    <row r="15" spans="2:46" s="1" customFormat="1" ht="18" customHeight="1">
      <c r="B15" s="32"/>
      <c r="E15" s="25" t="s">
        <v>26</v>
      </c>
      <c r="I15" s="27" t="s">
        <v>27</v>
      </c>
      <c r="J15" s="25" t="s">
        <v>1</v>
      </c>
      <c r="L15" s="32"/>
    </row>
    <row r="16" spans="2:46" s="1" customFormat="1" ht="6.9" customHeight="1">
      <c r="B16" s="32"/>
      <c r="L16" s="32"/>
    </row>
    <row r="17" spans="2:12" s="1" customFormat="1" ht="12" customHeight="1">
      <c r="B17" s="32"/>
      <c r="D17" s="27" t="s">
        <v>28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49" t="str">
        <f>'Rekapitulace stavby'!E14</f>
        <v>Vyplň údaj</v>
      </c>
      <c r="F18" s="218"/>
      <c r="G18" s="218"/>
      <c r="H18" s="218"/>
      <c r="I18" s="27" t="s">
        <v>27</v>
      </c>
      <c r="J18" s="28" t="str">
        <f>'Rekapitulace stavby'!AN14</f>
        <v>Vyplň údaj</v>
      </c>
      <c r="L18" s="32"/>
    </row>
    <row r="19" spans="2:12" s="1" customFormat="1" ht="6.9" customHeight="1">
      <c r="B19" s="32"/>
      <c r="L19" s="32"/>
    </row>
    <row r="20" spans="2:12" s="1" customFormat="1" ht="12" customHeight="1">
      <c r="B20" s="32"/>
      <c r="D20" s="27" t="s">
        <v>30</v>
      </c>
      <c r="I20" s="27" t="s">
        <v>25</v>
      </c>
      <c r="J20" s="25" t="s">
        <v>1</v>
      </c>
      <c r="L20" s="32"/>
    </row>
    <row r="21" spans="2:12" s="1" customFormat="1" ht="18" customHeight="1">
      <c r="B21" s="32"/>
      <c r="E21" s="25" t="s">
        <v>31</v>
      </c>
      <c r="I21" s="27" t="s">
        <v>27</v>
      </c>
      <c r="J21" s="25" t="s">
        <v>1</v>
      </c>
      <c r="L21" s="32"/>
    </row>
    <row r="22" spans="2:12" s="1" customFormat="1" ht="6.9" customHeight="1">
      <c r="B22" s="32"/>
      <c r="L22" s="32"/>
    </row>
    <row r="23" spans="2:12" s="1" customFormat="1" ht="12" customHeight="1">
      <c r="B23" s="32"/>
      <c r="D23" s="27" t="s">
        <v>33</v>
      </c>
      <c r="I23" s="27" t="s">
        <v>25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 xml:space="preserve"> </v>
      </c>
      <c r="I24" s="27" t="s">
        <v>27</v>
      </c>
      <c r="J24" s="25" t="str">
        <f>IF('Rekapitulace stavby'!AN20="","",'Rekapitulace stavby'!AN20)</f>
        <v/>
      </c>
      <c r="L24" s="32"/>
    </row>
    <row r="25" spans="2:12" s="1" customFormat="1" ht="6.9" customHeight="1">
      <c r="B25" s="32"/>
      <c r="L25" s="32"/>
    </row>
    <row r="26" spans="2:12" s="1" customFormat="1" ht="12" customHeight="1">
      <c r="B26" s="32"/>
      <c r="D26" s="27" t="s">
        <v>35</v>
      </c>
      <c r="L26" s="32"/>
    </row>
    <row r="27" spans="2:12" s="7" customFormat="1" ht="16.5" customHeight="1">
      <c r="B27" s="94"/>
      <c r="E27" s="223" t="s">
        <v>1</v>
      </c>
      <c r="F27" s="223"/>
      <c r="G27" s="223"/>
      <c r="H27" s="223"/>
      <c r="L27" s="94"/>
    </row>
    <row r="28" spans="2:12" s="1" customFormat="1" ht="6.9" customHeight="1">
      <c r="B28" s="32"/>
      <c r="L28" s="32"/>
    </row>
    <row r="29" spans="2:12" s="1" customFormat="1" ht="6.9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5" t="s">
        <v>37</v>
      </c>
      <c r="J30" s="66">
        <f>ROUND(J124, 2)</f>
        <v>0</v>
      </c>
      <c r="L30" s="32"/>
    </row>
    <row r="31" spans="2:12" s="1" customFormat="1" ht="6.9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" customHeight="1">
      <c r="B32" s="32"/>
      <c r="F32" s="35" t="s">
        <v>39</v>
      </c>
      <c r="I32" s="35" t="s">
        <v>38</v>
      </c>
      <c r="J32" s="35" t="s">
        <v>40</v>
      </c>
      <c r="L32" s="32"/>
    </row>
    <row r="33" spans="2:12" s="1" customFormat="1" ht="14.4" customHeight="1">
      <c r="B33" s="32"/>
      <c r="D33" s="55" t="s">
        <v>41</v>
      </c>
      <c r="E33" s="27" t="s">
        <v>42</v>
      </c>
      <c r="F33" s="86">
        <f>ROUND((SUM(BE124:BE243)),  2)</f>
        <v>0</v>
      </c>
      <c r="I33" s="96">
        <v>0.21</v>
      </c>
      <c r="J33" s="86">
        <f>ROUND(((SUM(BE124:BE243))*I33),  2)</f>
        <v>0</v>
      </c>
      <c r="L33" s="32"/>
    </row>
    <row r="34" spans="2:12" s="1" customFormat="1" ht="14.4" customHeight="1">
      <c r="B34" s="32"/>
      <c r="E34" s="27" t="s">
        <v>43</v>
      </c>
      <c r="F34" s="86">
        <f>ROUND((SUM(BF124:BF243)),  2)</f>
        <v>0</v>
      </c>
      <c r="I34" s="96">
        <v>0.12</v>
      </c>
      <c r="J34" s="86">
        <f>ROUND(((SUM(BF124:BF243))*I34),  2)</f>
        <v>0</v>
      </c>
      <c r="L34" s="32"/>
    </row>
    <row r="35" spans="2:12" s="1" customFormat="1" ht="14.4" hidden="1" customHeight="1">
      <c r="B35" s="32"/>
      <c r="E35" s="27" t="s">
        <v>44</v>
      </c>
      <c r="F35" s="86">
        <f>ROUND((SUM(BG124:BG243)),  2)</f>
        <v>0</v>
      </c>
      <c r="I35" s="96">
        <v>0.21</v>
      </c>
      <c r="J35" s="86">
        <f>0</f>
        <v>0</v>
      </c>
      <c r="L35" s="32"/>
    </row>
    <row r="36" spans="2:12" s="1" customFormat="1" ht="14.4" hidden="1" customHeight="1">
      <c r="B36" s="32"/>
      <c r="E36" s="27" t="s">
        <v>45</v>
      </c>
      <c r="F36" s="86">
        <f>ROUND((SUM(BH124:BH243)),  2)</f>
        <v>0</v>
      </c>
      <c r="I36" s="96">
        <v>0.12</v>
      </c>
      <c r="J36" s="86">
        <f>0</f>
        <v>0</v>
      </c>
      <c r="L36" s="32"/>
    </row>
    <row r="37" spans="2:12" s="1" customFormat="1" ht="14.4" hidden="1" customHeight="1">
      <c r="B37" s="32"/>
      <c r="E37" s="27" t="s">
        <v>46</v>
      </c>
      <c r="F37" s="86">
        <f>ROUND((SUM(BI124:BI243)),  2)</f>
        <v>0</v>
      </c>
      <c r="I37" s="96">
        <v>0</v>
      </c>
      <c r="J37" s="86">
        <f>0</f>
        <v>0</v>
      </c>
      <c r="L37" s="32"/>
    </row>
    <row r="38" spans="2:12" s="1" customFormat="1" ht="6.9" customHeight="1">
      <c r="B38" s="32"/>
      <c r="L38" s="32"/>
    </row>
    <row r="39" spans="2:12" s="1" customFormat="1" ht="25.35" customHeight="1">
      <c r="B39" s="32"/>
      <c r="C39" s="97"/>
      <c r="D39" s="98" t="s">
        <v>47</v>
      </c>
      <c r="E39" s="57"/>
      <c r="F39" s="57"/>
      <c r="G39" s="99" t="s">
        <v>48</v>
      </c>
      <c r="H39" s="100" t="s">
        <v>49</v>
      </c>
      <c r="I39" s="57"/>
      <c r="J39" s="101">
        <f>SUM(J30:J37)</f>
        <v>0</v>
      </c>
      <c r="K39" s="102"/>
      <c r="L39" s="32"/>
    </row>
    <row r="40" spans="2:12" s="1" customFormat="1" ht="14.4" customHeight="1">
      <c r="B40" s="32"/>
      <c r="L40" s="32"/>
    </row>
    <row r="41" spans="2:12" ht="14.4" customHeight="1">
      <c r="B41" s="20"/>
      <c r="L41" s="20"/>
    </row>
    <row r="42" spans="2:12" ht="14.4" customHeight="1">
      <c r="B42" s="20"/>
      <c r="L42" s="20"/>
    </row>
    <row r="43" spans="2:12" ht="14.4" customHeight="1">
      <c r="B43" s="20"/>
      <c r="L43" s="20"/>
    </row>
    <row r="44" spans="2:12" ht="14.4" customHeight="1">
      <c r="B44" s="20"/>
      <c r="L44" s="20"/>
    </row>
    <row r="45" spans="2:12" ht="14.4" customHeight="1">
      <c r="B45" s="20"/>
      <c r="L45" s="20"/>
    </row>
    <row r="46" spans="2:12" ht="14.4" customHeight="1">
      <c r="B46" s="20"/>
      <c r="L46" s="20"/>
    </row>
    <row r="47" spans="2:12" ht="14.4" customHeight="1">
      <c r="B47" s="20"/>
      <c r="L47" s="20"/>
    </row>
    <row r="48" spans="2:12" ht="14.4" customHeight="1">
      <c r="B48" s="20"/>
      <c r="L48" s="20"/>
    </row>
    <row r="49" spans="2:12" ht="14.4" customHeight="1">
      <c r="B49" s="20"/>
      <c r="L49" s="20"/>
    </row>
    <row r="50" spans="2:12" s="1" customFormat="1" ht="14.4" customHeight="1">
      <c r="B50" s="32"/>
      <c r="D50" s="41" t="s">
        <v>50</v>
      </c>
      <c r="E50" s="42"/>
      <c r="F50" s="42"/>
      <c r="G50" s="41" t="s">
        <v>51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3.2">
      <c r="B61" s="32"/>
      <c r="D61" s="43" t="s">
        <v>52</v>
      </c>
      <c r="E61" s="34"/>
      <c r="F61" s="103" t="s">
        <v>53</v>
      </c>
      <c r="G61" s="43" t="s">
        <v>52</v>
      </c>
      <c r="H61" s="34"/>
      <c r="I61" s="34"/>
      <c r="J61" s="104" t="s">
        <v>53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3.2">
      <c r="B65" s="32"/>
      <c r="D65" s="41" t="s">
        <v>54</v>
      </c>
      <c r="E65" s="42"/>
      <c r="F65" s="42"/>
      <c r="G65" s="41" t="s">
        <v>55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3.2">
      <c r="B76" s="32"/>
      <c r="D76" s="43" t="s">
        <v>52</v>
      </c>
      <c r="E76" s="34"/>
      <c r="F76" s="103" t="s">
        <v>53</v>
      </c>
      <c r="G76" s="43" t="s">
        <v>52</v>
      </c>
      <c r="H76" s="34"/>
      <c r="I76" s="34"/>
      <c r="J76" s="104" t="s">
        <v>53</v>
      </c>
      <c r="K76" s="34"/>
      <c r="L76" s="32"/>
    </row>
    <row r="77" spans="2:12" s="1" customFormat="1" ht="14.4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" customHeight="1">
      <c r="B82" s="32"/>
      <c r="C82" s="21" t="s">
        <v>137</v>
      </c>
      <c r="L82" s="32"/>
    </row>
    <row r="83" spans="2:47" s="1" customFormat="1" ht="6.9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47" t="str">
        <f>E7</f>
        <v>Stavební úpravy ADM budovy Dělnická 1405, Ústí nad Orlicí</v>
      </c>
      <c r="F85" s="248"/>
      <c r="G85" s="248"/>
      <c r="H85" s="248"/>
      <c r="L85" s="32"/>
    </row>
    <row r="86" spans="2:47" s="1" customFormat="1" ht="12" customHeight="1">
      <c r="B86" s="32"/>
      <c r="C86" s="27" t="s">
        <v>133</v>
      </c>
      <c r="L86" s="32"/>
    </row>
    <row r="87" spans="2:47" s="1" customFormat="1" ht="16.5" customHeight="1">
      <c r="B87" s="32"/>
      <c r="E87" s="207" t="str">
        <f>E9</f>
        <v>SO 09 - Kanalizační přípojka objektu č.p. 1405</v>
      </c>
      <c r="F87" s="246"/>
      <c r="G87" s="246"/>
      <c r="H87" s="246"/>
      <c r="L87" s="32"/>
    </row>
    <row r="88" spans="2:47" s="1" customFormat="1" ht="6.9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>Dělnická 1405</v>
      </c>
      <c r="I89" s="27" t="s">
        <v>22</v>
      </c>
      <c r="J89" s="52" t="str">
        <f>IF(J12="","",J12)</f>
        <v>20. 8. 2024</v>
      </c>
      <c r="L89" s="32"/>
    </row>
    <row r="90" spans="2:47" s="1" customFormat="1" ht="6.9" customHeight="1">
      <c r="B90" s="32"/>
      <c r="L90" s="32"/>
    </row>
    <row r="91" spans="2:47" s="1" customFormat="1" ht="40.049999999999997" customHeight="1">
      <c r="B91" s="32"/>
      <c r="C91" s="27" t="s">
        <v>24</v>
      </c>
      <c r="F91" s="25" t="str">
        <f>E15</f>
        <v>Město Ústí nad Orlicí, Sychrova 16, 562 24</v>
      </c>
      <c r="I91" s="27" t="s">
        <v>30</v>
      </c>
      <c r="J91" s="30" t="str">
        <f>E21</f>
        <v xml:space="preserve">B3ATELIER, Palackého tř. 72, Brno </v>
      </c>
      <c r="L91" s="32"/>
    </row>
    <row r="92" spans="2:47" s="1" customFormat="1" ht="15.15" customHeight="1">
      <c r="B92" s="32"/>
      <c r="C92" s="27" t="s">
        <v>28</v>
      </c>
      <c r="F92" s="25" t="str">
        <f>IF(E18="","",E18)</f>
        <v>Vyplň údaj</v>
      </c>
      <c r="I92" s="27" t="s">
        <v>33</v>
      </c>
      <c r="J92" s="30" t="str">
        <f>E24</f>
        <v xml:space="preserve"> 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5" t="s">
        <v>138</v>
      </c>
      <c r="D94" s="97"/>
      <c r="E94" s="97"/>
      <c r="F94" s="97"/>
      <c r="G94" s="97"/>
      <c r="H94" s="97"/>
      <c r="I94" s="97"/>
      <c r="J94" s="106" t="s">
        <v>139</v>
      </c>
      <c r="K94" s="97"/>
      <c r="L94" s="32"/>
    </row>
    <row r="95" spans="2:47" s="1" customFormat="1" ht="10.35" customHeight="1">
      <c r="B95" s="32"/>
      <c r="L95" s="32"/>
    </row>
    <row r="96" spans="2:47" s="1" customFormat="1" ht="22.8" customHeight="1">
      <c r="B96" s="32"/>
      <c r="C96" s="107" t="s">
        <v>140</v>
      </c>
      <c r="J96" s="66">
        <f>J124</f>
        <v>0</v>
      </c>
      <c r="L96" s="32"/>
      <c r="AU96" s="17" t="s">
        <v>141</v>
      </c>
    </row>
    <row r="97" spans="2:12" s="8" customFormat="1" ht="24.9" customHeight="1">
      <c r="B97" s="108"/>
      <c r="D97" s="109" t="s">
        <v>142</v>
      </c>
      <c r="E97" s="110"/>
      <c r="F97" s="110"/>
      <c r="G97" s="110"/>
      <c r="H97" s="110"/>
      <c r="I97" s="110"/>
      <c r="J97" s="111">
        <f>J125</f>
        <v>0</v>
      </c>
      <c r="L97" s="108"/>
    </row>
    <row r="98" spans="2:12" s="9" customFormat="1" ht="19.95" customHeight="1">
      <c r="B98" s="112"/>
      <c r="D98" s="113" t="s">
        <v>1292</v>
      </c>
      <c r="E98" s="114"/>
      <c r="F98" s="114"/>
      <c r="G98" s="114"/>
      <c r="H98" s="114"/>
      <c r="I98" s="114"/>
      <c r="J98" s="115">
        <f>J126</f>
        <v>0</v>
      </c>
      <c r="L98" s="112"/>
    </row>
    <row r="99" spans="2:12" s="9" customFormat="1" ht="19.95" customHeight="1">
      <c r="B99" s="112"/>
      <c r="D99" s="113" t="s">
        <v>144</v>
      </c>
      <c r="E99" s="114"/>
      <c r="F99" s="114"/>
      <c r="G99" s="114"/>
      <c r="H99" s="114"/>
      <c r="I99" s="114"/>
      <c r="J99" s="115">
        <f>J179</f>
        <v>0</v>
      </c>
      <c r="L99" s="112"/>
    </row>
    <row r="100" spans="2:12" s="9" customFormat="1" ht="19.95" customHeight="1">
      <c r="B100" s="112"/>
      <c r="D100" s="113" t="s">
        <v>1960</v>
      </c>
      <c r="E100" s="114"/>
      <c r="F100" s="114"/>
      <c r="G100" s="114"/>
      <c r="H100" s="114"/>
      <c r="I100" s="114"/>
      <c r="J100" s="115">
        <f>J186</f>
        <v>0</v>
      </c>
      <c r="L100" s="112"/>
    </row>
    <row r="101" spans="2:12" s="9" customFormat="1" ht="19.95" customHeight="1">
      <c r="B101" s="112"/>
      <c r="D101" s="113" t="s">
        <v>1961</v>
      </c>
      <c r="E101" s="114"/>
      <c r="F101" s="114"/>
      <c r="G101" s="114"/>
      <c r="H101" s="114"/>
      <c r="I101" s="114"/>
      <c r="J101" s="115">
        <f>J206</f>
        <v>0</v>
      </c>
      <c r="L101" s="112"/>
    </row>
    <row r="102" spans="2:12" s="9" customFormat="1" ht="19.95" customHeight="1">
      <c r="B102" s="112"/>
      <c r="D102" s="113" t="s">
        <v>1962</v>
      </c>
      <c r="E102" s="114"/>
      <c r="F102" s="114"/>
      <c r="G102" s="114"/>
      <c r="H102" s="114"/>
      <c r="I102" s="114"/>
      <c r="J102" s="115">
        <f>J231</f>
        <v>0</v>
      </c>
      <c r="L102" s="112"/>
    </row>
    <row r="103" spans="2:12" s="8" customFormat="1" ht="24.9" customHeight="1">
      <c r="B103" s="108"/>
      <c r="D103" s="109" t="s">
        <v>149</v>
      </c>
      <c r="E103" s="110"/>
      <c r="F103" s="110"/>
      <c r="G103" s="110"/>
      <c r="H103" s="110"/>
      <c r="I103" s="110"/>
      <c r="J103" s="111">
        <f>J238</f>
        <v>0</v>
      </c>
      <c r="L103" s="108"/>
    </row>
    <row r="104" spans="2:12" s="9" customFormat="1" ht="19.95" customHeight="1">
      <c r="B104" s="112"/>
      <c r="D104" s="113" t="s">
        <v>1294</v>
      </c>
      <c r="E104" s="114"/>
      <c r="F104" s="114"/>
      <c r="G104" s="114"/>
      <c r="H104" s="114"/>
      <c r="I104" s="114"/>
      <c r="J104" s="115">
        <f>J239</f>
        <v>0</v>
      </c>
      <c r="L104" s="112"/>
    </row>
    <row r="105" spans="2:12" s="1" customFormat="1" ht="21.75" customHeight="1">
      <c r="B105" s="32"/>
      <c r="L105" s="32"/>
    </row>
    <row r="106" spans="2:12" s="1" customFormat="1" ht="6.9" customHeight="1">
      <c r="B106" s="44"/>
      <c r="C106" s="45"/>
      <c r="D106" s="45"/>
      <c r="E106" s="45"/>
      <c r="F106" s="45"/>
      <c r="G106" s="45"/>
      <c r="H106" s="45"/>
      <c r="I106" s="45"/>
      <c r="J106" s="45"/>
      <c r="K106" s="45"/>
      <c r="L106" s="32"/>
    </row>
    <row r="110" spans="2:12" s="1" customFormat="1" ht="6.9" customHeight="1">
      <c r="B110" s="46"/>
      <c r="C110" s="47"/>
      <c r="D110" s="47"/>
      <c r="E110" s="47"/>
      <c r="F110" s="47"/>
      <c r="G110" s="47"/>
      <c r="H110" s="47"/>
      <c r="I110" s="47"/>
      <c r="J110" s="47"/>
      <c r="K110" s="47"/>
      <c r="L110" s="32"/>
    </row>
    <row r="111" spans="2:12" s="1" customFormat="1" ht="24.9" customHeight="1">
      <c r="B111" s="32"/>
      <c r="C111" s="21" t="s">
        <v>160</v>
      </c>
      <c r="L111" s="32"/>
    </row>
    <row r="112" spans="2:12" s="1" customFormat="1" ht="6.9" customHeight="1">
      <c r="B112" s="32"/>
      <c r="L112" s="32"/>
    </row>
    <row r="113" spans="2:65" s="1" customFormat="1" ht="12" customHeight="1">
      <c r="B113" s="32"/>
      <c r="C113" s="27" t="s">
        <v>16</v>
      </c>
      <c r="L113" s="32"/>
    </row>
    <row r="114" spans="2:65" s="1" customFormat="1" ht="16.5" customHeight="1">
      <c r="B114" s="32"/>
      <c r="E114" s="247" t="str">
        <f>E7</f>
        <v>Stavební úpravy ADM budovy Dělnická 1405, Ústí nad Orlicí</v>
      </c>
      <c r="F114" s="248"/>
      <c r="G114" s="248"/>
      <c r="H114" s="248"/>
      <c r="L114" s="32"/>
    </row>
    <row r="115" spans="2:65" s="1" customFormat="1" ht="12" customHeight="1">
      <c r="B115" s="32"/>
      <c r="C115" s="27" t="s">
        <v>133</v>
      </c>
      <c r="L115" s="32"/>
    </row>
    <row r="116" spans="2:65" s="1" customFormat="1" ht="16.5" customHeight="1">
      <c r="B116" s="32"/>
      <c r="E116" s="207" t="str">
        <f>E9</f>
        <v>SO 09 - Kanalizační přípojka objektu č.p. 1405</v>
      </c>
      <c r="F116" s="246"/>
      <c r="G116" s="246"/>
      <c r="H116" s="246"/>
      <c r="L116" s="32"/>
    </row>
    <row r="117" spans="2:65" s="1" customFormat="1" ht="6.9" customHeight="1">
      <c r="B117" s="32"/>
      <c r="L117" s="32"/>
    </row>
    <row r="118" spans="2:65" s="1" customFormat="1" ht="12" customHeight="1">
      <c r="B118" s="32"/>
      <c r="C118" s="27" t="s">
        <v>20</v>
      </c>
      <c r="F118" s="25" t="str">
        <f>F12</f>
        <v>Dělnická 1405</v>
      </c>
      <c r="I118" s="27" t="s">
        <v>22</v>
      </c>
      <c r="J118" s="52" t="str">
        <f>IF(J12="","",J12)</f>
        <v>20. 8. 2024</v>
      </c>
      <c r="L118" s="32"/>
    </row>
    <row r="119" spans="2:65" s="1" customFormat="1" ht="6.9" customHeight="1">
      <c r="B119" s="32"/>
      <c r="L119" s="32"/>
    </row>
    <row r="120" spans="2:65" s="1" customFormat="1" ht="40.049999999999997" customHeight="1">
      <c r="B120" s="32"/>
      <c r="C120" s="27" t="s">
        <v>24</v>
      </c>
      <c r="F120" s="25" t="str">
        <f>E15</f>
        <v>Město Ústí nad Orlicí, Sychrova 16, 562 24</v>
      </c>
      <c r="I120" s="27" t="s">
        <v>30</v>
      </c>
      <c r="J120" s="30" t="str">
        <f>E21</f>
        <v xml:space="preserve">B3ATELIER, Palackého tř. 72, Brno </v>
      </c>
      <c r="L120" s="32"/>
    </row>
    <row r="121" spans="2:65" s="1" customFormat="1" ht="15.15" customHeight="1">
      <c r="B121" s="32"/>
      <c r="C121" s="27" t="s">
        <v>28</v>
      </c>
      <c r="F121" s="25" t="str">
        <f>IF(E18="","",E18)</f>
        <v>Vyplň údaj</v>
      </c>
      <c r="I121" s="27" t="s">
        <v>33</v>
      </c>
      <c r="J121" s="30" t="str">
        <f>E24</f>
        <v xml:space="preserve"> </v>
      </c>
      <c r="L121" s="32"/>
    </row>
    <row r="122" spans="2:65" s="1" customFormat="1" ht="10.35" customHeight="1">
      <c r="B122" s="32"/>
      <c r="L122" s="32"/>
    </row>
    <row r="123" spans="2:65" s="10" customFormat="1" ht="29.25" customHeight="1">
      <c r="B123" s="116"/>
      <c r="C123" s="117" t="s">
        <v>161</v>
      </c>
      <c r="D123" s="118" t="s">
        <v>62</v>
      </c>
      <c r="E123" s="118" t="s">
        <v>58</v>
      </c>
      <c r="F123" s="118" t="s">
        <v>59</v>
      </c>
      <c r="G123" s="118" t="s">
        <v>162</v>
      </c>
      <c r="H123" s="118" t="s">
        <v>163</v>
      </c>
      <c r="I123" s="118" t="s">
        <v>164</v>
      </c>
      <c r="J123" s="118" t="s">
        <v>139</v>
      </c>
      <c r="K123" s="119" t="s">
        <v>165</v>
      </c>
      <c r="L123" s="116"/>
      <c r="M123" s="59" t="s">
        <v>1</v>
      </c>
      <c r="N123" s="60" t="s">
        <v>41</v>
      </c>
      <c r="O123" s="60" t="s">
        <v>166</v>
      </c>
      <c r="P123" s="60" t="s">
        <v>167</v>
      </c>
      <c r="Q123" s="60" t="s">
        <v>168</v>
      </c>
      <c r="R123" s="60" t="s">
        <v>169</v>
      </c>
      <c r="S123" s="60" t="s">
        <v>170</v>
      </c>
      <c r="T123" s="61" t="s">
        <v>171</v>
      </c>
    </row>
    <row r="124" spans="2:65" s="1" customFormat="1" ht="22.8" customHeight="1">
      <c r="B124" s="32"/>
      <c r="C124" s="64" t="s">
        <v>172</v>
      </c>
      <c r="J124" s="120">
        <f>BK124</f>
        <v>0</v>
      </c>
      <c r="L124" s="32"/>
      <c r="M124" s="62"/>
      <c r="N124" s="53"/>
      <c r="O124" s="53"/>
      <c r="P124" s="121">
        <f>P125+P238</f>
        <v>0</v>
      </c>
      <c r="Q124" s="53"/>
      <c r="R124" s="121">
        <f>R125+R238</f>
        <v>7.6821825500000003</v>
      </c>
      <c r="S124" s="53"/>
      <c r="T124" s="122">
        <f>T125+T238</f>
        <v>2.2217500000000001</v>
      </c>
      <c r="AT124" s="17" t="s">
        <v>76</v>
      </c>
      <c r="AU124" s="17" t="s">
        <v>141</v>
      </c>
      <c r="BK124" s="123">
        <f>BK125+BK238</f>
        <v>0</v>
      </c>
    </row>
    <row r="125" spans="2:65" s="11" customFormat="1" ht="25.95" customHeight="1">
      <c r="B125" s="124"/>
      <c r="D125" s="125" t="s">
        <v>76</v>
      </c>
      <c r="E125" s="126" t="s">
        <v>173</v>
      </c>
      <c r="F125" s="126" t="s">
        <v>174</v>
      </c>
      <c r="I125" s="127"/>
      <c r="J125" s="128">
        <f>BK125</f>
        <v>0</v>
      </c>
      <c r="L125" s="124"/>
      <c r="M125" s="129"/>
      <c r="P125" s="130">
        <f>P126+P179+P186+P206+P231</f>
        <v>0</v>
      </c>
      <c r="R125" s="130">
        <f>R126+R179+R186+R206+R231</f>
        <v>7.6783825500000003</v>
      </c>
      <c r="T125" s="131">
        <f>T126+T179+T186+T206+T231</f>
        <v>2.2217500000000001</v>
      </c>
      <c r="AR125" s="125" t="s">
        <v>84</v>
      </c>
      <c r="AT125" s="132" t="s">
        <v>76</v>
      </c>
      <c r="AU125" s="132" t="s">
        <v>77</v>
      </c>
      <c r="AY125" s="125" t="s">
        <v>175</v>
      </c>
      <c r="BK125" s="133">
        <f>BK126+BK179+BK186+BK206+BK231</f>
        <v>0</v>
      </c>
    </row>
    <row r="126" spans="2:65" s="11" customFormat="1" ht="22.8" customHeight="1">
      <c r="B126" s="124"/>
      <c r="D126" s="125" t="s">
        <v>76</v>
      </c>
      <c r="E126" s="134" t="s">
        <v>84</v>
      </c>
      <c r="F126" s="134" t="s">
        <v>1299</v>
      </c>
      <c r="I126" s="127"/>
      <c r="J126" s="135">
        <f>BK126</f>
        <v>0</v>
      </c>
      <c r="L126" s="124"/>
      <c r="M126" s="129"/>
      <c r="P126" s="130">
        <f>SUM(P127:P178)</f>
        <v>0</v>
      </c>
      <c r="R126" s="130">
        <f>SUM(R127:R178)</f>
        <v>3.4236154999999999</v>
      </c>
      <c r="T126" s="131">
        <f>SUM(T127:T178)</f>
        <v>2.2217500000000001</v>
      </c>
      <c r="AR126" s="125" t="s">
        <v>84</v>
      </c>
      <c r="AT126" s="132" t="s">
        <v>76</v>
      </c>
      <c r="AU126" s="132" t="s">
        <v>84</v>
      </c>
      <c r="AY126" s="125" t="s">
        <v>175</v>
      </c>
      <c r="BK126" s="133">
        <f>SUM(BK127:BK178)</f>
        <v>0</v>
      </c>
    </row>
    <row r="127" spans="2:65" s="1" customFormat="1" ht="24.15" customHeight="1">
      <c r="B127" s="136"/>
      <c r="C127" s="137" t="s">
        <v>84</v>
      </c>
      <c r="D127" s="137" t="s">
        <v>177</v>
      </c>
      <c r="E127" s="138" t="s">
        <v>1963</v>
      </c>
      <c r="F127" s="139" t="s">
        <v>1964</v>
      </c>
      <c r="G127" s="140" t="s">
        <v>227</v>
      </c>
      <c r="H127" s="141">
        <v>2</v>
      </c>
      <c r="I127" s="142"/>
      <c r="J127" s="143">
        <f>ROUND(I127*H127,2)</f>
        <v>0</v>
      </c>
      <c r="K127" s="139" t="s">
        <v>181</v>
      </c>
      <c r="L127" s="32"/>
      <c r="M127" s="144" t="s">
        <v>1</v>
      </c>
      <c r="N127" s="145" t="s">
        <v>42</v>
      </c>
      <c r="P127" s="146">
        <f>O127*H127</f>
        <v>0</v>
      </c>
      <c r="Q127" s="146">
        <v>0</v>
      </c>
      <c r="R127" s="146">
        <f>Q127*H127</f>
        <v>0</v>
      </c>
      <c r="S127" s="146">
        <v>0.255</v>
      </c>
      <c r="T127" s="147">
        <f>S127*H127</f>
        <v>0.51</v>
      </c>
      <c r="AR127" s="148" t="s">
        <v>182</v>
      </c>
      <c r="AT127" s="148" t="s">
        <v>177</v>
      </c>
      <c r="AU127" s="148" t="s">
        <v>86</v>
      </c>
      <c r="AY127" s="17" t="s">
        <v>175</v>
      </c>
      <c r="BE127" s="149">
        <f>IF(N127="základní",J127,0)</f>
        <v>0</v>
      </c>
      <c r="BF127" s="149">
        <f>IF(N127="snížená",J127,0)</f>
        <v>0</v>
      </c>
      <c r="BG127" s="149">
        <f>IF(N127="zákl. přenesená",J127,0)</f>
        <v>0</v>
      </c>
      <c r="BH127" s="149">
        <f>IF(N127="sníž. přenesená",J127,0)</f>
        <v>0</v>
      </c>
      <c r="BI127" s="149">
        <f>IF(N127="nulová",J127,0)</f>
        <v>0</v>
      </c>
      <c r="BJ127" s="17" t="s">
        <v>84</v>
      </c>
      <c r="BK127" s="149">
        <f>ROUND(I127*H127,2)</f>
        <v>0</v>
      </c>
      <c r="BL127" s="17" t="s">
        <v>182</v>
      </c>
      <c r="BM127" s="148" t="s">
        <v>86</v>
      </c>
    </row>
    <row r="128" spans="2:65" s="13" customFormat="1">
      <c r="B128" s="157"/>
      <c r="D128" s="151" t="s">
        <v>184</v>
      </c>
      <c r="E128" s="158" t="s">
        <v>1</v>
      </c>
      <c r="F128" s="159" t="s">
        <v>2071</v>
      </c>
      <c r="H128" s="160">
        <v>2</v>
      </c>
      <c r="I128" s="161"/>
      <c r="L128" s="157"/>
      <c r="M128" s="162"/>
      <c r="T128" s="163"/>
      <c r="AT128" s="158" t="s">
        <v>184</v>
      </c>
      <c r="AU128" s="158" t="s">
        <v>86</v>
      </c>
      <c r="AV128" s="13" t="s">
        <v>86</v>
      </c>
      <c r="AW128" s="13" t="s">
        <v>32</v>
      </c>
      <c r="AX128" s="13" t="s">
        <v>77</v>
      </c>
      <c r="AY128" s="158" t="s">
        <v>175</v>
      </c>
    </row>
    <row r="129" spans="2:65" s="14" customFormat="1">
      <c r="B129" s="164"/>
      <c r="D129" s="151" t="s">
        <v>184</v>
      </c>
      <c r="E129" s="165" t="s">
        <v>1</v>
      </c>
      <c r="F129" s="166" t="s">
        <v>187</v>
      </c>
      <c r="H129" s="167">
        <v>2</v>
      </c>
      <c r="I129" s="168"/>
      <c r="L129" s="164"/>
      <c r="M129" s="169"/>
      <c r="T129" s="170"/>
      <c r="AT129" s="165" t="s">
        <v>184</v>
      </c>
      <c r="AU129" s="165" t="s">
        <v>86</v>
      </c>
      <c r="AV129" s="14" t="s">
        <v>182</v>
      </c>
      <c r="AW129" s="14" t="s">
        <v>32</v>
      </c>
      <c r="AX129" s="14" t="s">
        <v>84</v>
      </c>
      <c r="AY129" s="165" t="s">
        <v>175</v>
      </c>
    </row>
    <row r="130" spans="2:65" s="1" customFormat="1" ht="24.15" customHeight="1">
      <c r="B130" s="136"/>
      <c r="C130" s="137" t="s">
        <v>86</v>
      </c>
      <c r="D130" s="137" t="s">
        <v>177</v>
      </c>
      <c r="E130" s="138" t="s">
        <v>1966</v>
      </c>
      <c r="F130" s="139" t="s">
        <v>1967</v>
      </c>
      <c r="G130" s="140" t="s">
        <v>227</v>
      </c>
      <c r="H130" s="141">
        <v>2.25</v>
      </c>
      <c r="I130" s="142"/>
      <c r="J130" s="143">
        <f>ROUND(I130*H130,2)</f>
        <v>0</v>
      </c>
      <c r="K130" s="139" t="s">
        <v>181</v>
      </c>
      <c r="L130" s="32"/>
      <c r="M130" s="144" t="s">
        <v>1</v>
      </c>
      <c r="N130" s="145" t="s">
        <v>42</v>
      </c>
      <c r="P130" s="146">
        <f>O130*H130</f>
        <v>0</v>
      </c>
      <c r="Q130" s="146">
        <v>1.0000000000000001E-5</v>
      </c>
      <c r="R130" s="146">
        <f>Q130*H130</f>
        <v>2.2500000000000001E-5</v>
      </c>
      <c r="S130" s="146">
        <v>0.115</v>
      </c>
      <c r="T130" s="147">
        <f>S130*H130</f>
        <v>0.25875000000000004</v>
      </c>
      <c r="AR130" s="148" t="s">
        <v>182</v>
      </c>
      <c r="AT130" s="148" t="s">
        <v>177</v>
      </c>
      <c r="AU130" s="148" t="s">
        <v>86</v>
      </c>
      <c r="AY130" s="17" t="s">
        <v>175</v>
      </c>
      <c r="BE130" s="149">
        <f>IF(N130="základní",J130,0)</f>
        <v>0</v>
      </c>
      <c r="BF130" s="149">
        <f>IF(N130="snížená",J130,0)</f>
        <v>0</v>
      </c>
      <c r="BG130" s="149">
        <f>IF(N130="zákl. přenesená",J130,0)</f>
        <v>0</v>
      </c>
      <c r="BH130" s="149">
        <f>IF(N130="sníž. přenesená",J130,0)</f>
        <v>0</v>
      </c>
      <c r="BI130" s="149">
        <f>IF(N130="nulová",J130,0)</f>
        <v>0</v>
      </c>
      <c r="BJ130" s="17" t="s">
        <v>84</v>
      </c>
      <c r="BK130" s="149">
        <f>ROUND(I130*H130,2)</f>
        <v>0</v>
      </c>
      <c r="BL130" s="17" t="s">
        <v>182</v>
      </c>
      <c r="BM130" s="148" t="s">
        <v>182</v>
      </c>
    </row>
    <row r="131" spans="2:65" s="13" customFormat="1">
      <c r="B131" s="157"/>
      <c r="D131" s="151" t="s">
        <v>184</v>
      </c>
      <c r="E131" s="158" t="s">
        <v>1</v>
      </c>
      <c r="F131" s="159" t="s">
        <v>2072</v>
      </c>
      <c r="H131" s="160">
        <v>2.25</v>
      </c>
      <c r="I131" s="161"/>
      <c r="L131" s="157"/>
      <c r="M131" s="162"/>
      <c r="T131" s="163"/>
      <c r="AT131" s="158" t="s">
        <v>184</v>
      </c>
      <c r="AU131" s="158" t="s">
        <v>86</v>
      </c>
      <c r="AV131" s="13" t="s">
        <v>86</v>
      </c>
      <c r="AW131" s="13" t="s">
        <v>32</v>
      </c>
      <c r="AX131" s="13" t="s">
        <v>77</v>
      </c>
      <c r="AY131" s="158" t="s">
        <v>175</v>
      </c>
    </row>
    <row r="132" spans="2:65" s="14" customFormat="1">
      <c r="B132" s="164"/>
      <c r="D132" s="151" t="s">
        <v>184</v>
      </c>
      <c r="E132" s="165" t="s">
        <v>1</v>
      </c>
      <c r="F132" s="166" t="s">
        <v>187</v>
      </c>
      <c r="H132" s="167">
        <v>2.25</v>
      </c>
      <c r="I132" s="168"/>
      <c r="L132" s="164"/>
      <c r="M132" s="169"/>
      <c r="T132" s="170"/>
      <c r="AT132" s="165" t="s">
        <v>184</v>
      </c>
      <c r="AU132" s="165" t="s">
        <v>86</v>
      </c>
      <c r="AV132" s="14" t="s">
        <v>182</v>
      </c>
      <c r="AW132" s="14" t="s">
        <v>32</v>
      </c>
      <c r="AX132" s="14" t="s">
        <v>84</v>
      </c>
      <c r="AY132" s="165" t="s">
        <v>175</v>
      </c>
    </row>
    <row r="133" spans="2:65" s="1" customFormat="1" ht="21.75" customHeight="1">
      <c r="B133" s="136"/>
      <c r="C133" s="137" t="s">
        <v>109</v>
      </c>
      <c r="D133" s="137" t="s">
        <v>177</v>
      </c>
      <c r="E133" s="138" t="s">
        <v>1969</v>
      </c>
      <c r="F133" s="139" t="s">
        <v>1970</v>
      </c>
      <c r="G133" s="140" t="s">
        <v>227</v>
      </c>
      <c r="H133" s="141">
        <v>2.25</v>
      </c>
      <c r="I133" s="142"/>
      <c r="J133" s="143">
        <f>ROUND(I133*H133,2)</f>
        <v>0</v>
      </c>
      <c r="K133" s="139" t="s">
        <v>181</v>
      </c>
      <c r="L133" s="32"/>
      <c r="M133" s="144" t="s">
        <v>1</v>
      </c>
      <c r="N133" s="145" t="s">
        <v>42</v>
      </c>
      <c r="P133" s="146">
        <f>O133*H133</f>
        <v>0</v>
      </c>
      <c r="Q133" s="146">
        <v>0</v>
      </c>
      <c r="R133" s="146">
        <f>Q133*H133</f>
        <v>0</v>
      </c>
      <c r="S133" s="146">
        <v>9.8000000000000004E-2</v>
      </c>
      <c r="T133" s="147">
        <f>S133*H133</f>
        <v>0.2205</v>
      </c>
      <c r="AR133" s="148" t="s">
        <v>182</v>
      </c>
      <c r="AT133" s="148" t="s">
        <v>177</v>
      </c>
      <c r="AU133" s="148" t="s">
        <v>86</v>
      </c>
      <c r="AY133" s="17" t="s">
        <v>175</v>
      </c>
      <c r="BE133" s="149">
        <f>IF(N133="základní",J133,0)</f>
        <v>0</v>
      </c>
      <c r="BF133" s="149">
        <f>IF(N133="snížená",J133,0)</f>
        <v>0</v>
      </c>
      <c r="BG133" s="149">
        <f>IF(N133="zákl. přenesená",J133,0)</f>
        <v>0</v>
      </c>
      <c r="BH133" s="149">
        <f>IF(N133="sníž. přenesená",J133,0)</f>
        <v>0</v>
      </c>
      <c r="BI133" s="149">
        <f>IF(N133="nulová",J133,0)</f>
        <v>0</v>
      </c>
      <c r="BJ133" s="17" t="s">
        <v>84</v>
      </c>
      <c r="BK133" s="149">
        <f>ROUND(I133*H133,2)</f>
        <v>0</v>
      </c>
      <c r="BL133" s="17" t="s">
        <v>182</v>
      </c>
      <c r="BM133" s="148" t="s">
        <v>198</v>
      </c>
    </row>
    <row r="134" spans="2:65" s="13" customFormat="1">
      <c r="B134" s="157"/>
      <c r="D134" s="151" t="s">
        <v>184</v>
      </c>
      <c r="E134" s="158" t="s">
        <v>1</v>
      </c>
      <c r="F134" s="159" t="s">
        <v>2072</v>
      </c>
      <c r="H134" s="160">
        <v>2.25</v>
      </c>
      <c r="I134" s="161"/>
      <c r="L134" s="157"/>
      <c r="M134" s="162"/>
      <c r="T134" s="163"/>
      <c r="AT134" s="158" t="s">
        <v>184</v>
      </c>
      <c r="AU134" s="158" t="s">
        <v>86</v>
      </c>
      <c r="AV134" s="13" t="s">
        <v>86</v>
      </c>
      <c r="AW134" s="13" t="s">
        <v>32</v>
      </c>
      <c r="AX134" s="13" t="s">
        <v>77</v>
      </c>
      <c r="AY134" s="158" t="s">
        <v>175</v>
      </c>
    </row>
    <row r="135" spans="2:65" s="14" customFormat="1">
      <c r="B135" s="164"/>
      <c r="D135" s="151" t="s">
        <v>184</v>
      </c>
      <c r="E135" s="165" t="s">
        <v>1</v>
      </c>
      <c r="F135" s="166" t="s">
        <v>187</v>
      </c>
      <c r="H135" s="167">
        <v>2.25</v>
      </c>
      <c r="I135" s="168"/>
      <c r="L135" s="164"/>
      <c r="M135" s="169"/>
      <c r="T135" s="170"/>
      <c r="AT135" s="165" t="s">
        <v>184</v>
      </c>
      <c r="AU135" s="165" t="s">
        <v>86</v>
      </c>
      <c r="AV135" s="14" t="s">
        <v>182</v>
      </c>
      <c r="AW135" s="14" t="s">
        <v>32</v>
      </c>
      <c r="AX135" s="14" t="s">
        <v>84</v>
      </c>
      <c r="AY135" s="165" t="s">
        <v>175</v>
      </c>
    </row>
    <row r="136" spans="2:65" s="1" customFormat="1" ht="24.15" customHeight="1">
      <c r="B136" s="136"/>
      <c r="C136" s="137" t="s">
        <v>182</v>
      </c>
      <c r="D136" s="137" t="s">
        <v>177</v>
      </c>
      <c r="E136" s="138" t="s">
        <v>1971</v>
      </c>
      <c r="F136" s="139" t="s">
        <v>1972</v>
      </c>
      <c r="G136" s="140" t="s">
        <v>227</v>
      </c>
      <c r="H136" s="141">
        <v>4.25</v>
      </c>
      <c r="I136" s="142"/>
      <c r="J136" s="143">
        <f>ROUND(I136*H136,2)</f>
        <v>0</v>
      </c>
      <c r="K136" s="139" t="s">
        <v>181</v>
      </c>
      <c r="L136" s="32"/>
      <c r="M136" s="144" t="s">
        <v>1</v>
      </c>
      <c r="N136" s="145" t="s">
        <v>42</v>
      </c>
      <c r="P136" s="146">
        <f>O136*H136</f>
        <v>0</v>
      </c>
      <c r="Q136" s="146">
        <v>0</v>
      </c>
      <c r="R136" s="146">
        <f>Q136*H136</f>
        <v>0</v>
      </c>
      <c r="S136" s="146">
        <v>0.28999999999999998</v>
      </c>
      <c r="T136" s="147">
        <f>S136*H136</f>
        <v>1.2324999999999999</v>
      </c>
      <c r="AR136" s="148" t="s">
        <v>182</v>
      </c>
      <c r="AT136" s="148" t="s">
        <v>177</v>
      </c>
      <c r="AU136" s="148" t="s">
        <v>86</v>
      </c>
      <c r="AY136" s="17" t="s">
        <v>175</v>
      </c>
      <c r="BE136" s="149">
        <f>IF(N136="základní",J136,0)</f>
        <v>0</v>
      </c>
      <c r="BF136" s="149">
        <f>IF(N136="snížená",J136,0)</f>
        <v>0</v>
      </c>
      <c r="BG136" s="149">
        <f>IF(N136="zákl. přenesená",J136,0)</f>
        <v>0</v>
      </c>
      <c r="BH136" s="149">
        <f>IF(N136="sníž. přenesená",J136,0)</f>
        <v>0</v>
      </c>
      <c r="BI136" s="149">
        <f>IF(N136="nulová",J136,0)</f>
        <v>0</v>
      </c>
      <c r="BJ136" s="17" t="s">
        <v>84</v>
      </c>
      <c r="BK136" s="149">
        <f>ROUND(I136*H136,2)</f>
        <v>0</v>
      </c>
      <c r="BL136" s="17" t="s">
        <v>182</v>
      </c>
      <c r="BM136" s="148" t="s">
        <v>195</v>
      </c>
    </row>
    <row r="137" spans="2:65" s="13" customFormat="1">
      <c r="B137" s="157"/>
      <c r="D137" s="151" t="s">
        <v>184</v>
      </c>
      <c r="E137" s="158" t="s">
        <v>1</v>
      </c>
      <c r="F137" s="159" t="s">
        <v>2073</v>
      </c>
      <c r="H137" s="160">
        <v>2</v>
      </c>
      <c r="I137" s="161"/>
      <c r="L137" s="157"/>
      <c r="M137" s="162"/>
      <c r="T137" s="163"/>
      <c r="AT137" s="158" t="s">
        <v>184</v>
      </c>
      <c r="AU137" s="158" t="s">
        <v>86</v>
      </c>
      <c r="AV137" s="13" t="s">
        <v>86</v>
      </c>
      <c r="AW137" s="13" t="s">
        <v>32</v>
      </c>
      <c r="AX137" s="13" t="s">
        <v>77</v>
      </c>
      <c r="AY137" s="158" t="s">
        <v>175</v>
      </c>
    </row>
    <row r="138" spans="2:65" s="13" customFormat="1">
      <c r="B138" s="157"/>
      <c r="D138" s="151" t="s">
        <v>184</v>
      </c>
      <c r="E138" s="158" t="s">
        <v>1</v>
      </c>
      <c r="F138" s="159" t="s">
        <v>2074</v>
      </c>
      <c r="H138" s="160">
        <v>2.25</v>
      </c>
      <c r="I138" s="161"/>
      <c r="L138" s="157"/>
      <c r="M138" s="162"/>
      <c r="T138" s="163"/>
      <c r="AT138" s="158" t="s">
        <v>184</v>
      </c>
      <c r="AU138" s="158" t="s">
        <v>86</v>
      </c>
      <c r="AV138" s="13" t="s">
        <v>86</v>
      </c>
      <c r="AW138" s="13" t="s">
        <v>32</v>
      </c>
      <c r="AX138" s="13" t="s">
        <v>77</v>
      </c>
      <c r="AY138" s="158" t="s">
        <v>175</v>
      </c>
    </row>
    <row r="139" spans="2:65" s="14" customFormat="1">
      <c r="B139" s="164"/>
      <c r="D139" s="151" t="s">
        <v>184</v>
      </c>
      <c r="E139" s="165" t="s">
        <v>1</v>
      </c>
      <c r="F139" s="166" t="s">
        <v>187</v>
      </c>
      <c r="H139" s="167">
        <v>4.25</v>
      </c>
      <c r="I139" s="168"/>
      <c r="L139" s="164"/>
      <c r="M139" s="169"/>
      <c r="T139" s="170"/>
      <c r="AT139" s="165" t="s">
        <v>184</v>
      </c>
      <c r="AU139" s="165" t="s">
        <v>86</v>
      </c>
      <c r="AV139" s="14" t="s">
        <v>182</v>
      </c>
      <c r="AW139" s="14" t="s">
        <v>32</v>
      </c>
      <c r="AX139" s="14" t="s">
        <v>84</v>
      </c>
      <c r="AY139" s="165" t="s">
        <v>175</v>
      </c>
    </row>
    <row r="140" spans="2:65" s="1" customFormat="1" ht="24.15" customHeight="1">
      <c r="B140" s="136"/>
      <c r="C140" s="137" t="s">
        <v>205</v>
      </c>
      <c r="D140" s="137" t="s">
        <v>177</v>
      </c>
      <c r="E140" s="138" t="s">
        <v>1980</v>
      </c>
      <c r="F140" s="139" t="s">
        <v>1981</v>
      </c>
      <c r="G140" s="140" t="s">
        <v>180</v>
      </c>
      <c r="H140" s="141">
        <v>4.5</v>
      </c>
      <c r="I140" s="142"/>
      <c r="J140" s="143">
        <f>ROUND(I140*H140,2)</f>
        <v>0</v>
      </c>
      <c r="K140" s="139" t="s">
        <v>181</v>
      </c>
      <c r="L140" s="32"/>
      <c r="M140" s="144" t="s">
        <v>1</v>
      </c>
      <c r="N140" s="145" t="s">
        <v>42</v>
      </c>
      <c r="P140" s="146">
        <f>O140*H140</f>
        <v>0</v>
      </c>
      <c r="Q140" s="146">
        <v>0</v>
      </c>
      <c r="R140" s="146">
        <f>Q140*H140</f>
        <v>0</v>
      </c>
      <c r="S140" s="146">
        <v>0</v>
      </c>
      <c r="T140" s="147">
        <f>S140*H140</f>
        <v>0</v>
      </c>
      <c r="AR140" s="148" t="s">
        <v>182</v>
      </c>
      <c r="AT140" s="148" t="s">
        <v>177</v>
      </c>
      <c r="AU140" s="148" t="s">
        <v>86</v>
      </c>
      <c r="AY140" s="17" t="s">
        <v>175</v>
      </c>
      <c r="BE140" s="149">
        <f>IF(N140="základní",J140,0)</f>
        <v>0</v>
      </c>
      <c r="BF140" s="149">
        <f>IF(N140="snížená",J140,0)</f>
        <v>0</v>
      </c>
      <c r="BG140" s="149">
        <f>IF(N140="zákl. přenesená",J140,0)</f>
        <v>0</v>
      </c>
      <c r="BH140" s="149">
        <f>IF(N140="sníž. přenesená",J140,0)</f>
        <v>0</v>
      </c>
      <c r="BI140" s="149">
        <f>IF(N140="nulová",J140,0)</f>
        <v>0</v>
      </c>
      <c r="BJ140" s="17" t="s">
        <v>84</v>
      </c>
      <c r="BK140" s="149">
        <f>ROUND(I140*H140,2)</f>
        <v>0</v>
      </c>
      <c r="BL140" s="17" t="s">
        <v>182</v>
      </c>
      <c r="BM140" s="148" t="s">
        <v>224</v>
      </c>
    </row>
    <row r="141" spans="2:65" s="13" customFormat="1">
      <c r="B141" s="157"/>
      <c r="D141" s="151" t="s">
        <v>184</v>
      </c>
      <c r="E141" s="158" t="s">
        <v>1</v>
      </c>
      <c r="F141" s="159" t="s">
        <v>2075</v>
      </c>
      <c r="H141" s="160">
        <v>4.5</v>
      </c>
      <c r="I141" s="161"/>
      <c r="L141" s="157"/>
      <c r="M141" s="162"/>
      <c r="T141" s="163"/>
      <c r="AT141" s="158" t="s">
        <v>184</v>
      </c>
      <c r="AU141" s="158" t="s">
        <v>86</v>
      </c>
      <c r="AV141" s="13" t="s">
        <v>86</v>
      </c>
      <c r="AW141" s="13" t="s">
        <v>32</v>
      </c>
      <c r="AX141" s="13" t="s">
        <v>77</v>
      </c>
      <c r="AY141" s="158" t="s">
        <v>175</v>
      </c>
    </row>
    <row r="142" spans="2:65" s="14" customFormat="1">
      <c r="B142" s="164"/>
      <c r="D142" s="151" t="s">
        <v>184</v>
      </c>
      <c r="E142" s="165" t="s">
        <v>1</v>
      </c>
      <c r="F142" s="166" t="s">
        <v>187</v>
      </c>
      <c r="H142" s="167">
        <v>4.5</v>
      </c>
      <c r="I142" s="168"/>
      <c r="L142" s="164"/>
      <c r="M142" s="169"/>
      <c r="T142" s="170"/>
      <c r="AT142" s="165" t="s">
        <v>184</v>
      </c>
      <c r="AU142" s="165" t="s">
        <v>86</v>
      </c>
      <c r="AV142" s="14" t="s">
        <v>182</v>
      </c>
      <c r="AW142" s="14" t="s">
        <v>32</v>
      </c>
      <c r="AX142" s="14" t="s">
        <v>84</v>
      </c>
      <c r="AY142" s="165" t="s">
        <v>175</v>
      </c>
    </row>
    <row r="143" spans="2:65" s="1" customFormat="1" ht="33" customHeight="1">
      <c r="B143" s="136"/>
      <c r="C143" s="137" t="s">
        <v>198</v>
      </c>
      <c r="D143" s="137" t="s">
        <v>177</v>
      </c>
      <c r="E143" s="138" t="s">
        <v>2076</v>
      </c>
      <c r="F143" s="139" t="s">
        <v>2077</v>
      </c>
      <c r="G143" s="140" t="s">
        <v>180</v>
      </c>
      <c r="H143" s="141">
        <v>2.6</v>
      </c>
      <c r="I143" s="142"/>
      <c r="J143" s="143">
        <f>ROUND(I143*H143,2)</f>
        <v>0</v>
      </c>
      <c r="K143" s="139" t="s">
        <v>181</v>
      </c>
      <c r="L143" s="32"/>
      <c r="M143" s="144" t="s">
        <v>1</v>
      </c>
      <c r="N143" s="145" t="s">
        <v>42</v>
      </c>
      <c r="P143" s="146">
        <f>O143*H143</f>
        <v>0</v>
      </c>
      <c r="Q143" s="146">
        <v>0</v>
      </c>
      <c r="R143" s="146">
        <f>Q143*H143</f>
        <v>0</v>
      </c>
      <c r="S143" s="146">
        <v>0</v>
      </c>
      <c r="T143" s="147">
        <f>S143*H143</f>
        <v>0</v>
      </c>
      <c r="AR143" s="148" t="s">
        <v>182</v>
      </c>
      <c r="AT143" s="148" t="s">
        <v>177</v>
      </c>
      <c r="AU143" s="148" t="s">
        <v>86</v>
      </c>
      <c r="AY143" s="17" t="s">
        <v>175</v>
      </c>
      <c r="BE143" s="149">
        <f>IF(N143="základní",J143,0)</f>
        <v>0</v>
      </c>
      <c r="BF143" s="149">
        <f>IF(N143="snížená",J143,0)</f>
        <v>0</v>
      </c>
      <c r="BG143" s="149">
        <f>IF(N143="zákl. přenesená",J143,0)</f>
        <v>0</v>
      </c>
      <c r="BH143" s="149">
        <f>IF(N143="sníž. přenesená",J143,0)</f>
        <v>0</v>
      </c>
      <c r="BI143" s="149">
        <f>IF(N143="nulová",J143,0)</f>
        <v>0</v>
      </c>
      <c r="BJ143" s="17" t="s">
        <v>84</v>
      </c>
      <c r="BK143" s="149">
        <f>ROUND(I143*H143,2)</f>
        <v>0</v>
      </c>
      <c r="BL143" s="17" t="s">
        <v>182</v>
      </c>
      <c r="BM143" s="148" t="s">
        <v>8</v>
      </c>
    </row>
    <row r="144" spans="2:65" s="13" customFormat="1">
      <c r="B144" s="157"/>
      <c r="D144" s="151" t="s">
        <v>184</v>
      </c>
      <c r="E144" s="158" t="s">
        <v>1</v>
      </c>
      <c r="F144" s="159" t="s">
        <v>2078</v>
      </c>
      <c r="H144" s="160">
        <v>2.6</v>
      </c>
      <c r="I144" s="161"/>
      <c r="L144" s="157"/>
      <c r="M144" s="162"/>
      <c r="T144" s="163"/>
      <c r="AT144" s="158" t="s">
        <v>184</v>
      </c>
      <c r="AU144" s="158" t="s">
        <v>86</v>
      </c>
      <c r="AV144" s="13" t="s">
        <v>86</v>
      </c>
      <c r="AW144" s="13" t="s">
        <v>32</v>
      </c>
      <c r="AX144" s="13" t="s">
        <v>77</v>
      </c>
      <c r="AY144" s="158" t="s">
        <v>175</v>
      </c>
    </row>
    <row r="145" spans="2:65" s="14" customFormat="1">
      <c r="B145" s="164"/>
      <c r="D145" s="151" t="s">
        <v>184</v>
      </c>
      <c r="E145" s="165" t="s">
        <v>1</v>
      </c>
      <c r="F145" s="166" t="s">
        <v>187</v>
      </c>
      <c r="H145" s="167">
        <v>2.6</v>
      </c>
      <c r="I145" s="168"/>
      <c r="L145" s="164"/>
      <c r="M145" s="169"/>
      <c r="T145" s="170"/>
      <c r="AT145" s="165" t="s">
        <v>184</v>
      </c>
      <c r="AU145" s="165" t="s">
        <v>86</v>
      </c>
      <c r="AV145" s="14" t="s">
        <v>182</v>
      </c>
      <c r="AW145" s="14" t="s">
        <v>32</v>
      </c>
      <c r="AX145" s="14" t="s">
        <v>84</v>
      </c>
      <c r="AY145" s="165" t="s">
        <v>175</v>
      </c>
    </row>
    <row r="146" spans="2:65" s="1" customFormat="1" ht="21.75" customHeight="1">
      <c r="B146" s="136"/>
      <c r="C146" s="137" t="s">
        <v>201</v>
      </c>
      <c r="D146" s="137" t="s">
        <v>177</v>
      </c>
      <c r="E146" s="138" t="s">
        <v>1987</v>
      </c>
      <c r="F146" s="139" t="s">
        <v>1988</v>
      </c>
      <c r="G146" s="140" t="s">
        <v>227</v>
      </c>
      <c r="H146" s="141">
        <v>17.2</v>
      </c>
      <c r="I146" s="142"/>
      <c r="J146" s="143">
        <f>ROUND(I146*H146,2)</f>
        <v>0</v>
      </c>
      <c r="K146" s="139" t="s">
        <v>181</v>
      </c>
      <c r="L146" s="32"/>
      <c r="M146" s="144" t="s">
        <v>1</v>
      </c>
      <c r="N146" s="145" t="s">
        <v>42</v>
      </c>
      <c r="P146" s="146">
        <f>O146*H146</f>
        <v>0</v>
      </c>
      <c r="Q146" s="146">
        <v>6.9999999999999999E-4</v>
      </c>
      <c r="R146" s="146">
        <f>Q146*H146</f>
        <v>1.2039999999999999E-2</v>
      </c>
      <c r="S146" s="146">
        <v>0</v>
      </c>
      <c r="T146" s="147">
        <f>S146*H146</f>
        <v>0</v>
      </c>
      <c r="AR146" s="148" t="s">
        <v>182</v>
      </c>
      <c r="AT146" s="148" t="s">
        <v>177</v>
      </c>
      <c r="AU146" s="148" t="s">
        <v>86</v>
      </c>
      <c r="AY146" s="17" t="s">
        <v>175</v>
      </c>
      <c r="BE146" s="149">
        <f>IF(N146="základní",J146,0)</f>
        <v>0</v>
      </c>
      <c r="BF146" s="149">
        <f>IF(N146="snížená",J146,0)</f>
        <v>0</v>
      </c>
      <c r="BG146" s="149">
        <f>IF(N146="zákl. přenesená",J146,0)</f>
        <v>0</v>
      </c>
      <c r="BH146" s="149">
        <f>IF(N146="sníž. přenesená",J146,0)</f>
        <v>0</v>
      </c>
      <c r="BI146" s="149">
        <f>IF(N146="nulová",J146,0)</f>
        <v>0</v>
      </c>
      <c r="BJ146" s="17" t="s">
        <v>84</v>
      </c>
      <c r="BK146" s="149">
        <f>ROUND(I146*H146,2)</f>
        <v>0</v>
      </c>
      <c r="BL146" s="17" t="s">
        <v>182</v>
      </c>
      <c r="BM146" s="148" t="s">
        <v>260</v>
      </c>
    </row>
    <row r="147" spans="2:65" s="13" customFormat="1">
      <c r="B147" s="157"/>
      <c r="D147" s="151" t="s">
        <v>184</v>
      </c>
      <c r="E147" s="158" t="s">
        <v>1</v>
      </c>
      <c r="F147" s="159" t="s">
        <v>2079</v>
      </c>
      <c r="H147" s="160">
        <v>12</v>
      </c>
      <c r="I147" s="161"/>
      <c r="L147" s="157"/>
      <c r="M147" s="162"/>
      <c r="T147" s="163"/>
      <c r="AT147" s="158" t="s">
        <v>184</v>
      </c>
      <c r="AU147" s="158" t="s">
        <v>86</v>
      </c>
      <c r="AV147" s="13" t="s">
        <v>86</v>
      </c>
      <c r="AW147" s="13" t="s">
        <v>32</v>
      </c>
      <c r="AX147" s="13" t="s">
        <v>77</v>
      </c>
      <c r="AY147" s="158" t="s">
        <v>175</v>
      </c>
    </row>
    <row r="148" spans="2:65" s="13" customFormat="1">
      <c r="B148" s="157"/>
      <c r="D148" s="151" t="s">
        <v>184</v>
      </c>
      <c r="E148" s="158" t="s">
        <v>1</v>
      </c>
      <c r="F148" s="159" t="s">
        <v>2080</v>
      </c>
      <c r="H148" s="160">
        <v>5.2</v>
      </c>
      <c r="I148" s="161"/>
      <c r="L148" s="157"/>
      <c r="M148" s="162"/>
      <c r="T148" s="163"/>
      <c r="AT148" s="158" t="s">
        <v>184</v>
      </c>
      <c r="AU148" s="158" t="s">
        <v>86</v>
      </c>
      <c r="AV148" s="13" t="s">
        <v>86</v>
      </c>
      <c r="AW148" s="13" t="s">
        <v>32</v>
      </c>
      <c r="AX148" s="13" t="s">
        <v>77</v>
      </c>
      <c r="AY148" s="158" t="s">
        <v>175</v>
      </c>
    </row>
    <row r="149" spans="2:65" s="14" customFormat="1">
      <c r="B149" s="164"/>
      <c r="D149" s="151" t="s">
        <v>184</v>
      </c>
      <c r="E149" s="165" t="s">
        <v>1</v>
      </c>
      <c r="F149" s="166" t="s">
        <v>187</v>
      </c>
      <c r="H149" s="167">
        <v>17.2</v>
      </c>
      <c r="I149" s="168"/>
      <c r="L149" s="164"/>
      <c r="M149" s="169"/>
      <c r="T149" s="170"/>
      <c r="AT149" s="165" t="s">
        <v>184</v>
      </c>
      <c r="AU149" s="165" t="s">
        <v>86</v>
      </c>
      <c r="AV149" s="14" t="s">
        <v>182</v>
      </c>
      <c r="AW149" s="14" t="s">
        <v>32</v>
      </c>
      <c r="AX149" s="14" t="s">
        <v>84</v>
      </c>
      <c r="AY149" s="165" t="s">
        <v>175</v>
      </c>
    </row>
    <row r="150" spans="2:65" s="1" customFormat="1" ht="16.5" customHeight="1">
      <c r="B150" s="136"/>
      <c r="C150" s="137" t="s">
        <v>195</v>
      </c>
      <c r="D150" s="137" t="s">
        <v>177</v>
      </c>
      <c r="E150" s="138" t="s">
        <v>1992</v>
      </c>
      <c r="F150" s="139" t="s">
        <v>1993</v>
      </c>
      <c r="G150" s="140" t="s">
        <v>227</v>
      </c>
      <c r="H150" s="141">
        <v>17.2</v>
      </c>
      <c r="I150" s="142"/>
      <c r="J150" s="143">
        <f>ROUND(I150*H150,2)</f>
        <v>0</v>
      </c>
      <c r="K150" s="139" t="s">
        <v>181</v>
      </c>
      <c r="L150" s="32"/>
      <c r="M150" s="144" t="s">
        <v>1</v>
      </c>
      <c r="N150" s="145" t="s">
        <v>42</v>
      </c>
      <c r="P150" s="146">
        <f>O150*H150</f>
        <v>0</v>
      </c>
      <c r="Q150" s="146">
        <v>0</v>
      </c>
      <c r="R150" s="146">
        <f>Q150*H150</f>
        <v>0</v>
      </c>
      <c r="S150" s="146">
        <v>0</v>
      </c>
      <c r="T150" s="147">
        <f>S150*H150</f>
        <v>0</v>
      </c>
      <c r="AR150" s="148" t="s">
        <v>182</v>
      </c>
      <c r="AT150" s="148" t="s">
        <v>177</v>
      </c>
      <c r="AU150" s="148" t="s">
        <v>86</v>
      </c>
      <c r="AY150" s="17" t="s">
        <v>175</v>
      </c>
      <c r="BE150" s="149">
        <f>IF(N150="základní",J150,0)</f>
        <v>0</v>
      </c>
      <c r="BF150" s="149">
        <f>IF(N150="snížená",J150,0)</f>
        <v>0</v>
      </c>
      <c r="BG150" s="149">
        <f>IF(N150="zákl. přenesená",J150,0)</f>
        <v>0</v>
      </c>
      <c r="BH150" s="149">
        <f>IF(N150="sníž. přenesená",J150,0)</f>
        <v>0</v>
      </c>
      <c r="BI150" s="149">
        <f>IF(N150="nulová",J150,0)</f>
        <v>0</v>
      </c>
      <c r="BJ150" s="17" t="s">
        <v>84</v>
      </c>
      <c r="BK150" s="149">
        <f>ROUND(I150*H150,2)</f>
        <v>0</v>
      </c>
      <c r="BL150" s="17" t="s">
        <v>182</v>
      </c>
      <c r="BM150" s="148" t="s">
        <v>278</v>
      </c>
    </row>
    <row r="151" spans="2:65" s="1" customFormat="1" ht="21.75" customHeight="1">
      <c r="B151" s="136"/>
      <c r="C151" s="137" t="s">
        <v>218</v>
      </c>
      <c r="D151" s="137" t="s">
        <v>177</v>
      </c>
      <c r="E151" s="138" t="s">
        <v>1994</v>
      </c>
      <c r="F151" s="139" t="s">
        <v>1995</v>
      </c>
      <c r="G151" s="140" t="s">
        <v>180</v>
      </c>
      <c r="H151" s="141">
        <v>5.55</v>
      </c>
      <c r="I151" s="142"/>
      <c r="J151" s="143">
        <f>ROUND(I151*H151,2)</f>
        <v>0</v>
      </c>
      <c r="K151" s="139" t="s">
        <v>181</v>
      </c>
      <c r="L151" s="32"/>
      <c r="M151" s="144" t="s">
        <v>1</v>
      </c>
      <c r="N151" s="145" t="s">
        <v>42</v>
      </c>
      <c r="P151" s="146">
        <f>O151*H151</f>
        <v>0</v>
      </c>
      <c r="Q151" s="146">
        <v>4.6000000000000001E-4</v>
      </c>
      <c r="R151" s="146">
        <f>Q151*H151</f>
        <v>2.5530000000000001E-3</v>
      </c>
      <c r="S151" s="146">
        <v>0</v>
      </c>
      <c r="T151" s="147">
        <f>S151*H151</f>
        <v>0</v>
      </c>
      <c r="AR151" s="148" t="s">
        <v>182</v>
      </c>
      <c r="AT151" s="148" t="s">
        <v>177</v>
      </c>
      <c r="AU151" s="148" t="s">
        <v>86</v>
      </c>
      <c r="AY151" s="17" t="s">
        <v>175</v>
      </c>
      <c r="BE151" s="149">
        <f>IF(N151="základní",J151,0)</f>
        <v>0</v>
      </c>
      <c r="BF151" s="149">
        <f>IF(N151="snížená",J151,0)</f>
        <v>0</v>
      </c>
      <c r="BG151" s="149">
        <f>IF(N151="zákl. přenesená",J151,0)</f>
        <v>0</v>
      </c>
      <c r="BH151" s="149">
        <f>IF(N151="sníž. přenesená",J151,0)</f>
        <v>0</v>
      </c>
      <c r="BI151" s="149">
        <f>IF(N151="nulová",J151,0)</f>
        <v>0</v>
      </c>
      <c r="BJ151" s="17" t="s">
        <v>84</v>
      </c>
      <c r="BK151" s="149">
        <f>ROUND(I151*H151,2)</f>
        <v>0</v>
      </c>
      <c r="BL151" s="17" t="s">
        <v>182</v>
      </c>
      <c r="BM151" s="148" t="s">
        <v>290</v>
      </c>
    </row>
    <row r="152" spans="2:65" s="13" customFormat="1">
      <c r="B152" s="157"/>
      <c r="D152" s="151" t="s">
        <v>184</v>
      </c>
      <c r="E152" s="158" t="s">
        <v>1</v>
      </c>
      <c r="F152" s="159" t="s">
        <v>1996</v>
      </c>
      <c r="H152" s="160">
        <v>5.55</v>
      </c>
      <c r="I152" s="161"/>
      <c r="L152" s="157"/>
      <c r="M152" s="162"/>
      <c r="T152" s="163"/>
      <c r="AT152" s="158" t="s">
        <v>184</v>
      </c>
      <c r="AU152" s="158" t="s">
        <v>86</v>
      </c>
      <c r="AV152" s="13" t="s">
        <v>86</v>
      </c>
      <c r="AW152" s="13" t="s">
        <v>32</v>
      </c>
      <c r="AX152" s="13" t="s">
        <v>77</v>
      </c>
      <c r="AY152" s="158" t="s">
        <v>175</v>
      </c>
    </row>
    <row r="153" spans="2:65" s="14" customFormat="1">
      <c r="B153" s="164"/>
      <c r="D153" s="151" t="s">
        <v>184</v>
      </c>
      <c r="E153" s="165" t="s">
        <v>1</v>
      </c>
      <c r="F153" s="166" t="s">
        <v>187</v>
      </c>
      <c r="H153" s="167">
        <v>5.55</v>
      </c>
      <c r="I153" s="168"/>
      <c r="L153" s="164"/>
      <c r="M153" s="169"/>
      <c r="T153" s="170"/>
      <c r="AT153" s="165" t="s">
        <v>184</v>
      </c>
      <c r="AU153" s="165" t="s">
        <v>86</v>
      </c>
      <c r="AV153" s="14" t="s">
        <v>182</v>
      </c>
      <c r="AW153" s="14" t="s">
        <v>32</v>
      </c>
      <c r="AX153" s="14" t="s">
        <v>84</v>
      </c>
      <c r="AY153" s="165" t="s">
        <v>175</v>
      </c>
    </row>
    <row r="154" spans="2:65" s="1" customFormat="1" ht="24.15" customHeight="1">
      <c r="B154" s="136"/>
      <c r="C154" s="137" t="s">
        <v>224</v>
      </c>
      <c r="D154" s="137" t="s">
        <v>177</v>
      </c>
      <c r="E154" s="138" t="s">
        <v>1997</v>
      </c>
      <c r="F154" s="139" t="s">
        <v>1998</v>
      </c>
      <c r="G154" s="140" t="s">
        <v>180</v>
      </c>
      <c r="H154" s="141">
        <v>5.55</v>
      </c>
      <c r="I154" s="142"/>
      <c r="J154" s="143">
        <f>ROUND(I154*H154,2)</f>
        <v>0</v>
      </c>
      <c r="K154" s="139" t="s">
        <v>181</v>
      </c>
      <c r="L154" s="32"/>
      <c r="M154" s="144" t="s">
        <v>1</v>
      </c>
      <c r="N154" s="145" t="s">
        <v>42</v>
      </c>
      <c r="P154" s="146">
        <f>O154*H154</f>
        <v>0</v>
      </c>
      <c r="Q154" s="146">
        <v>0</v>
      </c>
      <c r="R154" s="146">
        <f>Q154*H154</f>
        <v>0</v>
      </c>
      <c r="S154" s="146">
        <v>0</v>
      </c>
      <c r="T154" s="147">
        <f>S154*H154</f>
        <v>0</v>
      </c>
      <c r="AR154" s="148" t="s">
        <v>182</v>
      </c>
      <c r="AT154" s="148" t="s">
        <v>177</v>
      </c>
      <c r="AU154" s="148" t="s">
        <v>86</v>
      </c>
      <c r="AY154" s="17" t="s">
        <v>175</v>
      </c>
      <c r="BE154" s="149">
        <f>IF(N154="základní",J154,0)</f>
        <v>0</v>
      </c>
      <c r="BF154" s="149">
        <f>IF(N154="snížená",J154,0)</f>
        <v>0</v>
      </c>
      <c r="BG154" s="149">
        <f>IF(N154="zákl. přenesená",J154,0)</f>
        <v>0</v>
      </c>
      <c r="BH154" s="149">
        <f>IF(N154="sníž. přenesená",J154,0)</f>
        <v>0</v>
      </c>
      <c r="BI154" s="149">
        <f>IF(N154="nulová",J154,0)</f>
        <v>0</v>
      </c>
      <c r="BJ154" s="17" t="s">
        <v>84</v>
      </c>
      <c r="BK154" s="149">
        <f>ROUND(I154*H154,2)</f>
        <v>0</v>
      </c>
      <c r="BL154" s="17" t="s">
        <v>182</v>
      </c>
      <c r="BM154" s="148" t="s">
        <v>300</v>
      </c>
    </row>
    <row r="155" spans="2:65" s="1" customFormat="1" ht="33" customHeight="1">
      <c r="B155" s="136"/>
      <c r="C155" s="137" t="s">
        <v>230</v>
      </c>
      <c r="D155" s="137" t="s">
        <v>177</v>
      </c>
      <c r="E155" s="138" t="s">
        <v>1303</v>
      </c>
      <c r="F155" s="139" t="s">
        <v>1304</v>
      </c>
      <c r="G155" s="140" t="s">
        <v>180</v>
      </c>
      <c r="H155" s="141">
        <v>7.1</v>
      </c>
      <c r="I155" s="142"/>
      <c r="J155" s="143">
        <f>ROUND(I155*H155,2)</f>
        <v>0</v>
      </c>
      <c r="K155" s="139" t="s">
        <v>181</v>
      </c>
      <c r="L155" s="32"/>
      <c r="M155" s="144" t="s">
        <v>1</v>
      </c>
      <c r="N155" s="145" t="s">
        <v>42</v>
      </c>
      <c r="P155" s="146">
        <f>O155*H155</f>
        <v>0</v>
      </c>
      <c r="Q155" s="146">
        <v>0</v>
      </c>
      <c r="R155" s="146">
        <f>Q155*H155</f>
        <v>0</v>
      </c>
      <c r="S155" s="146">
        <v>0</v>
      </c>
      <c r="T155" s="147">
        <f>S155*H155</f>
        <v>0</v>
      </c>
      <c r="AR155" s="148" t="s">
        <v>182</v>
      </c>
      <c r="AT155" s="148" t="s">
        <v>177</v>
      </c>
      <c r="AU155" s="148" t="s">
        <v>86</v>
      </c>
      <c r="AY155" s="17" t="s">
        <v>175</v>
      </c>
      <c r="BE155" s="149">
        <f>IF(N155="základní",J155,0)</f>
        <v>0</v>
      </c>
      <c r="BF155" s="149">
        <f>IF(N155="snížená",J155,0)</f>
        <v>0</v>
      </c>
      <c r="BG155" s="149">
        <f>IF(N155="zákl. přenesená",J155,0)</f>
        <v>0</v>
      </c>
      <c r="BH155" s="149">
        <f>IF(N155="sníž. přenesená",J155,0)</f>
        <v>0</v>
      </c>
      <c r="BI155" s="149">
        <f>IF(N155="nulová",J155,0)</f>
        <v>0</v>
      </c>
      <c r="BJ155" s="17" t="s">
        <v>84</v>
      </c>
      <c r="BK155" s="149">
        <f>ROUND(I155*H155,2)</f>
        <v>0</v>
      </c>
      <c r="BL155" s="17" t="s">
        <v>182</v>
      </c>
      <c r="BM155" s="148" t="s">
        <v>307</v>
      </c>
    </row>
    <row r="156" spans="2:65" s="13" customFormat="1">
      <c r="B156" s="157"/>
      <c r="D156" s="151" t="s">
        <v>184</v>
      </c>
      <c r="E156" s="158" t="s">
        <v>1</v>
      </c>
      <c r="F156" s="159" t="s">
        <v>2081</v>
      </c>
      <c r="H156" s="160">
        <v>7.1</v>
      </c>
      <c r="I156" s="161"/>
      <c r="L156" s="157"/>
      <c r="M156" s="162"/>
      <c r="T156" s="163"/>
      <c r="AT156" s="158" t="s">
        <v>184</v>
      </c>
      <c r="AU156" s="158" t="s">
        <v>86</v>
      </c>
      <c r="AV156" s="13" t="s">
        <v>86</v>
      </c>
      <c r="AW156" s="13" t="s">
        <v>32</v>
      </c>
      <c r="AX156" s="13" t="s">
        <v>77</v>
      </c>
      <c r="AY156" s="158" t="s">
        <v>175</v>
      </c>
    </row>
    <row r="157" spans="2:65" s="14" customFormat="1">
      <c r="B157" s="164"/>
      <c r="D157" s="151" t="s">
        <v>184</v>
      </c>
      <c r="E157" s="165" t="s">
        <v>1</v>
      </c>
      <c r="F157" s="166" t="s">
        <v>187</v>
      </c>
      <c r="H157" s="167">
        <v>7.1</v>
      </c>
      <c r="I157" s="168"/>
      <c r="L157" s="164"/>
      <c r="M157" s="169"/>
      <c r="T157" s="170"/>
      <c r="AT157" s="165" t="s">
        <v>184</v>
      </c>
      <c r="AU157" s="165" t="s">
        <v>86</v>
      </c>
      <c r="AV157" s="14" t="s">
        <v>182</v>
      </c>
      <c r="AW157" s="14" t="s">
        <v>32</v>
      </c>
      <c r="AX157" s="14" t="s">
        <v>84</v>
      </c>
      <c r="AY157" s="165" t="s">
        <v>175</v>
      </c>
    </row>
    <row r="158" spans="2:65" s="1" customFormat="1" ht="37.799999999999997" customHeight="1">
      <c r="B158" s="136"/>
      <c r="C158" s="137" t="s">
        <v>8</v>
      </c>
      <c r="D158" s="137" t="s">
        <v>177</v>
      </c>
      <c r="E158" s="138" t="s">
        <v>1306</v>
      </c>
      <c r="F158" s="139" t="s">
        <v>1307</v>
      </c>
      <c r="G158" s="140" t="s">
        <v>180</v>
      </c>
      <c r="H158" s="141">
        <v>2.4300000000000002</v>
      </c>
      <c r="I158" s="142"/>
      <c r="J158" s="143">
        <f>ROUND(I158*H158,2)</f>
        <v>0</v>
      </c>
      <c r="K158" s="139" t="s">
        <v>181</v>
      </c>
      <c r="L158" s="32"/>
      <c r="M158" s="144" t="s">
        <v>1</v>
      </c>
      <c r="N158" s="145" t="s">
        <v>42</v>
      </c>
      <c r="P158" s="146">
        <f>O158*H158</f>
        <v>0</v>
      </c>
      <c r="Q158" s="146">
        <v>0</v>
      </c>
      <c r="R158" s="146">
        <f>Q158*H158</f>
        <v>0</v>
      </c>
      <c r="S158" s="146">
        <v>0</v>
      </c>
      <c r="T158" s="147">
        <f>S158*H158</f>
        <v>0</v>
      </c>
      <c r="AR158" s="148" t="s">
        <v>182</v>
      </c>
      <c r="AT158" s="148" t="s">
        <v>177</v>
      </c>
      <c r="AU158" s="148" t="s">
        <v>86</v>
      </c>
      <c r="AY158" s="17" t="s">
        <v>175</v>
      </c>
      <c r="BE158" s="149">
        <f>IF(N158="základní",J158,0)</f>
        <v>0</v>
      </c>
      <c r="BF158" s="149">
        <f>IF(N158="snížená",J158,0)</f>
        <v>0</v>
      </c>
      <c r="BG158" s="149">
        <f>IF(N158="zákl. přenesená",J158,0)</f>
        <v>0</v>
      </c>
      <c r="BH158" s="149">
        <f>IF(N158="sníž. přenesená",J158,0)</f>
        <v>0</v>
      </c>
      <c r="BI158" s="149">
        <f>IF(N158="nulová",J158,0)</f>
        <v>0</v>
      </c>
      <c r="BJ158" s="17" t="s">
        <v>84</v>
      </c>
      <c r="BK158" s="149">
        <f>ROUND(I158*H158,2)</f>
        <v>0</v>
      </c>
      <c r="BL158" s="17" t="s">
        <v>182</v>
      </c>
      <c r="BM158" s="148" t="s">
        <v>319</v>
      </c>
    </row>
    <row r="159" spans="2:65" s="13" customFormat="1">
      <c r="B159" s="157"/>
      <c r="D159" s="151" t="s">
        <v>184</v>
      </c>
      <c r="E159" s="158" t="s">
        <v>1</v>
      </c>
      <c r="F159" s="159" t="s">
        <v>2082</v>
      </c>
      <c r="H159" s="160">
        <v>0.42499999999999999</v>
      </c>
      <c r="I159" s="161"/>
      <c r="L159" s="157"/>
      <c r="M159" s="162"/>
      <c r="T159" s="163"/>
      <c r="AT159" s="158" t="s">
        <v>184</v>
      </c>
      <c r="AU159" s="158" t="s">
        <v>86</v>
      </c>
      <c r="AV159" s="13" t="s">
        <v>86</v>
      </c>
      <c r="AW159" s="13" t="s">
        <v>32</v>
      </c>
      <c r="AX159" s="13" t="s">
        <v>77</v>
      </c>
      <c r="AY159" s="158" t="s">
        <v>175</v>
      </c>
    </row>
    <row r="160" spans="2:65" s="13" customFormat="1">
      <c r="B160" s="157"/>
      <c r="D160" s="151" t="s">
        <v>184</v>
      </c>
      <c r="E160" s="158" t="s">
        <v>1</v>
      </c>
      <c r="F160" s="159" t="s">
        <v>2083</v>
      </c>
      <c r="H160" s="160">
        <v>2.0049999999999999</v>
      </c>
      <c r="I160" s="161"/>
      <c r="L160" s="157"/>
      <c r="M160" s="162"/>
      <c r="T160" s="163"/>
      <c r="AT160" s="158" t="s">
        <v>184</v>
      </c>
      <c r="AU160" s="158" t="s">
        <v>86</v>
      </c>
      <c r="AV160" s="13" t="s">
        <v>86</v>
      </c>
      <c r="AW160" s="13" t="s">
        <v>32</v>
      </c>
      <c r="AX160" s="13" t="s">
        <v>77</v>
      </c>
      <c r="AY160" s="158" t="s">
        <v>175</v>
      </c>
    </row>
    <row r="161" spans="2:65" s="14" customFormat="1">
      <c r="B161" s="164"/>
      <c r="D161" s="151" t="s">
        <v>184</v>
      </c>
      <c r="E161" s="165" t="s">
        <v>1</v>
      </c>
      <c r="F161" s="166" t="s">
        <v>187</v>
      </c>
      <c r="H161" s="167">
        <v>2.4299999999999997</v>
      </c>
      <c r="I161" s="168"/>
      <c r="L161" s="164"/>
      <c r="M161" s="169"/>
      <c r="T161" s="170"/>
      <c r="AT161" s="165" t="s">
        <v>184</v>
      </c>
      <c r="AU161" s="165" t="s">
        <v>86</v>
      </c>
      <c r="AV161" s="14" t="s">
        <v>182</v>
      </c>
      <c r="AW161" s="14" t="s">
        <v>32</v>
      </c>
      <c r="AX161" s="14" t="s">
        <v>84</v>
      </c>
      <c r="AY161" s="165" t="s">
        <v>175</v>
      </c>
    </row>
    <row r="162" spans="2:65" s="1" customFormat="1" ht="33" customHeight="1">
      <c r="B162" s="136"/>
      <c r="C162" s="137" t="s">
        <v>251</v>
      </c>
      <c r="D162" s="137" t="s">
        <v>177</v>
      </c>
      <c r="E162" s="138" t="s">
        <v>1311</v>
      </c>
      <c r="F162" s="139" t="s">
        <v>1312</v>
      </c>
      <c r="G162" s="140" t="s">
        <v>494</v>
      </c>
      <c r="H162" s="141">
        <v>4.3739999999999997</v>
      </c>
      <c r="I162" s="142"/>
      <c r="J162" s="143">
        <f>ROUND(I162*H162,2)</f>
        <v>0</v>
      </c>
      <c r="K162" s="139" t="s">
        <v>181</v>
      </c>
      <c r="L162" s="32"/>
      <c r="M162" s="144" t="s">
        <v>1</v>
      </c>
      <c r="N162" s="145" t="s">
        <v>42</v>
      </c>
      <c r="P162" s="146">
        <f>O162*H162</f>
        <v>0</v>
      </c>
      <c r="Q162" s="146">
        <v>0</v>
      </c>
      <c r="R162" s="146">
        <f>Q162*H162</f>
        <v>0</v>
      </c>
      <c r="S162" s="146">
        <v>0</v>
      </c>
      <c r="T162" s="147">
        <f>S162*H162</f>
        <v>0</v>
      </c>
      <c r="AR162" s="148" t="s">
        <v>182</v>
      </c>
      <c r="AT162" s="148" t="s">
        <v>177</v>
      </c>
      <c r="AU162" s="148" t="s">
        <v>86</v>
      </c>
      <c r="AY162" s="17" t="s">
        <v>175</v>
      </c>
      <c r="BE162" s="149">
        <f>IF(N162="základní",J162,0)</f>
        <v>0</v>
      </c>
      <c r="BF162" s="149">
        <f>IF(N162="snížená",J162,0)</f>
        <v>0</v>
      </c>
      <c r="BG162" s="149">
        <f>IF(N162="zákl. přenesená",J162,0)</f>
        <v>0</v>
      </c>
      <c r="BH162" s="149">
        <f>IF(N162="sníž. přenesená",J162,0)</f>
        <v>0</v>
      </c>
      <c r="BI162" s="149">
        <f>IF(N162="nulová",J162,0)</f>
        <v>0</v>
      </c>
      <c r="BJ162" s="17" t="s">
        <v>84</v>
      </c>
      <c r="BK162" s="149">
        <f>ROUND(I162*H162,2)</f>
        <v>0</v>
      </c>
      <c r="BL162" s="17" t="s">
        <v>182</v>
      </c>
      <c r="BM162" s="148" t="s">
        <v>332</v>
      </c>
    </row>
    <row r="163" spans="2:65" s="13" customFormat="1">
      <c r="B163" s="157"/>
      <c r="D163" s="151" t="s">
        <v>184</v>
      </c>
      <c r="E163" s="158" t="s">
        <v>1</v>
      </c>
      <c r="F163" s="159" t="s">
        <v>2084</v>
      </c>
      <c r="H163" s="160">
        <v>4.3739999999999997</v>
      </c>
      <c r="I163" s="161"/>
      <c r="L163" s="157"/>
      <c r="M163" s="162"/>
      <c r="T163" s="163"/>
      <c r="AT163" s="158" t="s">
        <v>184</v>
      </c>
      <c r="AU163" s="158" t="s">
        <v>86</v>
      </c>
      <c r="AV163" s="13" t="s">
        <v>86</v>
      </c>
      <c r="AW163" s="13" t="s">
        <v>32</v>
      </c>
      <c r="AX163" s="13" t="s">
        <v>77</v>
      </c>
      <c r="AY163" s="158" t="s">
        <v>175</v>
      </c>
    </row>
    <row r="164" spans="2:65" s="14" customFormat="1">
      <c r="B164" s="164"/>
      <c r="D164" s="151" t="s">
        <v>184</v>
      </c>
      <c r="E164" s="165" t="s">
        <v>1</v>
      </c>
      <c r="F164" s="166" t="s">
        <v>187</v>
      </c>
      <c r="H164" s="167">
        <v>4.3739999999999997</v>
      </c>
      <c r="I164" s="168"/>
      <c r="L164" s="164"/>
      <c r="M164" s="169"/>
      <c r="T164" s="170"/>
      <c r="AT164" s="165" t="s">
        <v>184</v>
      </c>
      <c r="AU164" s="165" t="s">
        <v>86</v>
      </c>
      <c r="AV164" s="14" t="s">
        <v>182</v>
      </c>
      <c r="AW164" s="14" t="s">
        <v>32</v>
      </c>
      <c r="AX164" s="14" t="s">
        <v>84</v>
      </c>
      <c r="AY164" s="165" t="s">
        <v>175</v>
      </c>
    </row>
    <row r="165" spans="2:65" s="1" customFormat="1" ht="16.5" customHeight="1">
      <c r="B165" s="136"/>
      <c r="C165" s="137" t="s">
        <v>260</v>
      </c>
      <c r="D165" s="137" t="s">
        <v>177</v>
      </c>
      <c r="E165" s="138" t="s">
        <v>2003</v>
      </c>
      <c r="F165" s="139" t="s">
        <v>2004</v>
      </c>
      <c r="G165" s="140" t="s">
        <v>180</v>
      </c>
      <c r="H165" s="141">
        <v>2.4300000000000002</v>
      </c>
      <c r="I165" s="142"/>
      <c r="J165" s="143">
        <f>ROUND(I165*H165,2)</f>
        <v>0</v>
      </c>
      <c r="K165" s="139" t="s">
        <v>181</v>
      </c>
      <c r="L165" s="32"/>
      <c r="M165" s="144" t="s">
        <v>1</v>
      </c>
      <c r="N165" s="145" t="s">
        <v>42</v>
      </c>
      <c r="P165" s="146">
        <f>O165*H165</f>
        <v>0</v>
      </c>
      <c r="Q165" s="146">
        <v>0</v>
      </c>
      <c r="R165" s="146">
        <f>Q165*H165</f>
        <v>0</v>
      </c>
      <c r="S165" s="146">
        <v>0</v>
      </c>
      <c r="T165" s="147">
        <f>S165*H165</f>
        <v>0</v>
      </c>
      <c r="AR165" s="148" t="s">
        <v>182</v>
      </c>
      <c r="AT165" s="148" t="s">
        <v>177</v>
      </c>
      <c r="AU165" s="148" t="s">
        <v>86</v>
      </c>
      <c r="AY165" s="17" t="s">
        <v>175</v>
      </c>
      <c r="BE165" s="149">
        <f>IF(N165="základní",J165,0)</f>
        <v>0</v>
      </c>
      <c r="BF165" s="149">
        <f>IF(N165="snížená",J165,0)</f>
        <v>0</v>
      </c>
      <c r="BG165" s="149">
        <f>IF(N165="zákl. přenesená",J165,0)</f>
        <v>0</v>
      </c>
      <c r="BH165" s="149">
        <f>IF(N165="sníž. přenesená",J165,0)</f>
        <v>0</v>
      </c>
      <c r="BI165" s="149">
        <f>IF(N165="nulová",J165,0)</f>
        <v>0</v>
      </c>
      <c r="BJ165" s="17" t="s">
        <v>84</v>
      </c>
      <c r="BK165" s="149">
        <f>ROUND(I165*H165,2)</f>
        <v>0</v>
      </c>
      <c r="BL165" s="17" t="s">
        <v>182</v>
      </c>
      <c r="BM165" s="148" t="s">
        <v>340</v>
      </c>
    </row>
    <row r="166" spans="2:65" s="13" customFormat="1">
      <c r="B166" s="157"/>
      <c r="D166" s="151" t="s">
        <v>184</v>
      </c>
      <c r="E166" s="158" t="s">
        <v>1</v>
      </c>
      <c r="F166" s="159" t="s">
        <v>2085</v>
      </c>
      <c r="H166" s="160">
        <v>2.4300000000000002</v>
      </c>
      <c r="I166" s="161"/>
      <c r="L166" s="157"/>
      <c r="M166" s="162"/>
      <c r="T166" s="163"/>
      <c r="AT166" s="158" t="s">
        <v>184</v>
      </c>
      <c r="AU166" s="158" t="s">
        <v>86</v>
      </c>
      <c r="AV166" s="13" t="s">
        <v>86</v>
      </c>
      <c r="AW166" s="13" t="s">
        <v>32</v>
      </c>
      <c r="AX166" s="13" t="s">
        <v>77</v>
      </c>
      <c r="AY166" s="158" t="s">
        <v>175</v>
      </c>
    </row>
    <row r="167" spans="2:65" s="14" customFormat="1">
      <c r="B167" s="164"/>
      <c r="D167" s="151" t="s">
        <v>184</v>
      </c>
      <c r="E167" s="165" t="s">
        <v>1</v>
      </c>
      <c r="F167" s="166" t="s">
        <v>187</v>
      </c>
      <c r="H167" s="167">
        <v>2.4300000000000002</v>
      </c>
      <c r="I167" s="168"/>
      <c r="L167" s="164"/>
      <c r="M167" s="169"/>
      <c r="T167" s="170"/>
      <c r="AT167" s="165" t="s">
        <v>184</v>
      </c>
      <c r="AU167" s="165" t="s">
        <v>86</v>
      </c>
      <c r="AV167" s="14" t="s">
        <v>182</v>
      </c>
      <c r="AW167" s="14" t="s">
        <v>32</v>
      </c>
      <c r="AX167" s="14" t="s">
        <v>84</v>
      </c>
      <c r="AY167" s="165" t="s">
        <v>175</v>
      </c>
    </row>
    <row r="168" spans="2:65" s="1" customFormat="1" ht="24.15" customHeight="1">
      <c r="B168" s="136"/>
      <c r="C168" s="137" t="s">
        <v>271</v>
      </c>
      <c r="D168" s="137" t="s">
        <v>177</v>
      </c>
      <c r="E168" s="138" t="s">
        <v>1314</v>
      </c>
      <c r="F168" s="139" t="s">
        <v>1315</v>
      </c>
      <c r="G168" s="140" t="s">
        <v>180</v>
      </c>
      <c r="H168" s="141">
        <v>4.67</v>
      </c>
      <c r="I168" s="142"/>
      <c r="J168" s="143">
        <f>ROUND(I168*H168,2)</f>
        <v>0</v>
      </c>
      <c r="K168" s="139" t="s">
        <v>181</v>
      </c>
      <c r="L168" s="32"/>
      <c r="M168" s="144" t="s">
        <v>1</v>
      </c>
      <c r="N168" s="145" t="s">
        <v>42</v>
      </c>
      <c r="P168" s="146">
        <f>O168*H168</f>
        <v>0</v>
      </c>
      <c r="Q168" s="146">
        <v>0</v>
      </c>
      <c r="R168" s="146">
        <f>Q168*H168</f>
        <v>0</v>
      </c>
      <c r="S168" s="146">
        <v>0</v>
      </c>
      <c r="T168" s="147">
        <f>S168*H168</f>
        <v>0</v>
      </c>
      <c r="AR168" s="148" t="s">
        <v>182</v>
      </c>
      <c r="AT168" s="148" t="s">
        <v>177</v>
      </c>
      <c r="AU168" s="148" t="s">
        <v>86</v>
      </c>
      <c r="AY168" s="17" t="s">
        <v>175</v>
      </c>
      <c r="BE168" s="149">
        <f>IF(N168="základní",J168,0)</f>
        <v>0</v>
      </c>
      <c r="BF168" s="149">
        <f>IF(N168="snížená",J168,0)</f>
        <v>0</v>
      </c>
      <c r="BG168" s="149">
        <f>IF(N168="zákl. přenesená",J168,0)</f>
        <v>0</v>
      </c>
      <c r="BH168" s="149">
        <f>IF(N168="sníž. přenesená",J168,0)</f>
        <v>0</v>
      </c>
      <c r="BI168" s="149">
        <f>IF(N168="nulová",J168,0)</f>
        <v>0</v>
      </c>
      <c r="BJ168" s="17" t="s">
        <v>84</v>
      </c>
      <c r="BK168" s="149">
        <f>ROUND(I168*H168,2)</f>
        <v>0</v>
      </c>
      <c r="BL168" s="17" t="s">
        <v>182</v>
      </c>
      <c r="BM168" s="148" t="s">
        <v>348</v>
      </c>
    </row>
    <row r="169" spans="2:65" s="13" customFormat="1">
      <c r="B169" s="157"/>
      <c r="D169" s="151" t="s">
        <v>184</v>
      </c>
      <c r="E169" s="158" t="s">
        <v>1</v>
      </c>
      <c r="F169" s="159" t="s">
        <v>2081</v>
      </c>
      <c r="H169" s="160">
        <v>7.1</v>
      </c>
      <c r="I169" s="161"/>
      <c r="L169" s="157"/>
      <c r="M169" s="162"/>
      <c r="T169" s="163"/>
      <c r="AT169" s="158" t="s">
        <v>184</v>
      </c>
      <c r="AU169" s="158" t="s">
        <v>86</v>
      </c>
      <c r="AV169" s="13" t="s">
        <v>86</v>
      </c>
      <c r="AW169" s="13" t="s">
        <v>32</v>
      </c>
      <c r="AX169" s="13" t="s">
        <v>77</v>
      </c>
      <c r="AY169" s="158" t="s">
        <v>175</v>
      </c>
    </row>
    <row r="170" spans="2:65" s="13" customFormat="1">
      <c r="B170" s="157"/>
      <c r="D170" s="151" t="s">
        <v>184</v>
      </c>
      <c r="E170" s="158" t="s">
        <v>1</v>
      </c>
      <c r="F170" s="159" t="s">
        <v>2086</v>
      </c>
      <c r="H170" s="160">
        <v>-2.4300000000000002</v>
      </c>
      <c r="I170" s="161"/>
      <c r="L170" s="157"/>
      <c r="M170" s="162"/>
      <c r="T170" s="163"/>
      <c r="AT170" s="158" t="s">
        <v>184</v>
      </c>
      <c r="AU170" s="158" t="s">
        <v>86</v>
      </c>
      <c r="AV170" s="13" t="s">
        <v>86</v>
      </c>
      <c r="AW170" s="13" t="s">
        <v>32</v>
      </c>
      <c r="AX170" s="13" t="s">
        <v>77</v>
      </c>
      <c r="AY170" s="158" t="s">
        <v>175</v>
      </c>
    </row>
    <row r="171" spans="2:65" s="14" customFormat="1">
      <c r="B171" s="164"/>
      <c r="D171" s="151" t="s">
        <v>184</v>
      </c>
      <c r="E171" s="165" t="s">
        <v>1</v>
      </c>
      <c r="F171" s="166" t="s">
        <v>187</v>
      </c>
      <c r="H171" s="167">
        <v>4.67</v>
      </c>
      <c r="I171" s="168"/>
      <c r="L171" s="164"/>
      <c r="M171" s="169"/>
      <c r="T171" s="170"/>
      <c r="AT171" s="165" t="s">
        <v>184</v>
      </c>
      <c r="AU171" s="165" t="s">
        <v>86</v>
      </c>
      <c r="AV171" s="14" t="s">
        <v>182</v>
      </c>
      <c r="AW171" s="14" t="s">
        <v>32</v>
      </c>
      <c r="AX171" s="14" t="s">
        <v>84</v>
      </c>
      <c r="AY171" s="165" t="s">
        <v>175</v>
      </c>
    </row>
    <row r="172" spans="2:65" s="1" customFormat="1" ht="24.15" customHeight="1">
      <c r="B172" s="136"/>
      <c r="C172" s="137" t="s">
        <v>278</v>
      </c>
      <c r="D172" s="137" t="s">
        <v>177</v>
      </c>
      <c r="E172" s="138" t="s">
        <v>1317</v>
      </c>
      <c r="F172" s="139" t="s">
        <v>1318</v>
      </c>
      <c r="G172" s="140" t="s">
        <v>180</v>
      </c>
      <c r="H172" s="141">
        <v>2.0049999999999999</v>
      </c>
      <c r="I172" s="142"/>
      <c r="J172" s="143">
        <f>ROUND(I172*H172,2)</f>
        <v>0</v>
      </c>
      <c r="K172" s="139" t="s">
        <v>181</v>
      </c>
      <c r="L172" s="32"/>
      <c r="M172" s="144" t="s">
        <v>1</v>
      </c>
      <c r="N172" s="145" t="s">
        <v>42</v>
      </c>
      <c r="P172" s="146">
        <f>O172*H172</f>
        <v>0</v>
      </c>
      <c r="Q172" s="146">
        <v>0</v>
      </c>
      <c r="R172" s="146">
        <f>Q172*H172</f>
        <v>0</v>
      </c>
      <c r="S172" s="146">
        <v>0</v>
      </c>
      <c r="T172" s="147">
        <f>S172*H172</f>
        <v>0</v>
      </c>
      <c r="AR172" s="148" t="s">
        <v>182</v>
      </c>
      <c r="AT172" s="148" t="s">
        <v>177</v>
      </c>
      <c r="AU172" s="148" t="s">
        <v>86</v>
      </c>
      <c r="AY172" s="17" t="s">
        <v>175</v>
      </c>
      <c r="BE172" s="149">
        <f>IF(N172="základní",J172,0)</f>
        <v>0</v>
      </c>
      <c r="BF172" s="149">
        <f>IF(N172="snížená",J172,0)</f>
        <v>0</v>
      </c>
      <c r="BG172" s="149">
        <f>IF(N172="zákl. přenesená",J172,0)</f>
        <v>0</v>
      </c>
      <c r="BH172" s="149">
        <f>IF(N172="sníž. přenesená",J172,0)</f>
        <v>0</v>
      </c>
      <c r="BI172" s="149">
        <f>IF(N172="nulová",J172,0)</f>
        <v>0</v>
      </c>
      <c r="BJ172" s="17" t="s">
        <v>84</v>
      </c>
      <c r="BK172" s="149">
        <f>ROUND(I172*H172,2)</f>
        <v>0</v>
      </c>
      <c r="BL172" s="17" t="s">
        <v>182</v>
      </c>
      <c r="BM172" s="148" t="s">
        <v>359</v>
      </c>
    </row>
    <row r="173" spans="2:65" s="13" customFormat="1">
      <c r="B173" s="157"/>
      <c r="D173" s="151" t="s">
        <v>184</v>
      </c>
      <c r="E173" s="158" t="s">
        <v>1</v>
      </c>
      <c r="F173" s="159" t="s">
        <v>2087</v>
      </c>
      <c r="H173" s="160">
        <v>1.125</v>
      </c>
      <c r="I173" s="161"/>
      <c r="L173" s="157"/>
      <c r="M173" s="162"/>
      <c r="T173" s="163"/>
      <c r="AT173" s="158" t="s">
        <v>184</v>
      </c>
      <c r="AU173" s="158" t="s">
        <v>86</v>
      </c>
      <c r="AV173" s="13" t="s">
        <v>86</v>
      </c>
      <c r="AW173" s="13" t="s">
        <v>32</v>
      </c>
      <c r="AX173" s="13" t="s">
        <v>77</v>
      </c>
      <c r="AY173" s="158" t="s">
        <v>175</v>
      </c>
    </row>
    <row r="174" spans="2:65" s="13" customFormat="1">
      <c r="B174" s="157"/>
      <c r="D174" s="151" t="s">
        <v>184</v>
      </c>
      <c r="E174" s="158" t="s">
        <v>1</v>
      </c>
      <c r="F174" s="159" t="s">
        <v>2088</v>
      </c>
      <c r="H174" s="160">
        <v>0.88</v>
      </c>
      <c r="I174" s="161"/>
      <c r="L174" s="157"/>
      <c r="M174" s="162"/>
      <c r="T174" s="163"/>
      <c r="AT174" s="158" t="s">
        <v>184</v>
      </c>
      <c r="AU174" s="158" t="s">
        <v>86</v>
      </c>
      <c r="AV174" s="13" t="s">
        <v>86</v>
      </c>
      <c r="AW174" s="13" t="s">
        <v>32</v>
      </c>
      <c r="AX174" s="13" t="s">
        <v>77</v>
      </c>
      <c r="AY174" s="158" t="s">
        <v>175</v>
      </c>
    </row>
    <row r="175" spans="2:65" s="14" customFormat="1">
      <c r="B175" s="164"/>
      <c r="D175" s="151" t="s">
        <v>184</v>
      </c>
      <c r="E175" s="165" t="s">
        <v>1</v>
      </c>
      <c r="F175" s="166" t="s">
        <v>187</v>
      </c>
      <c r="H175" s="167">
        <v>2.0049999999999999</v>
      </c>
      <c r="I175" s="168"/>
      <c r="L175" s="164"/>
      <c r="M175" s="169"/>
      <c r="T175" s="170"/>
      <c r="AT175" s="165" t="s">
        <v>184</v>
      </c>
      <c r="AU175" s="165" t="s">
        <v>86</v>
      </c>
      <c r="AV175" s="14" t="s">
        <v>182</v>
      </c>
      <c r="AW175" s="14" t="s">
        <v>32</v>
      </c>
      <c r="AX175" s="14" t="s">
        <v>84</v>
      </c>
      <c r="AY175" s="165" t="s">
        <v>175</v>
      </c>
    </row>
    <row r="176" spans="2:65" s="1" customFormat="1" ht="16.5" customHeight="1">
      <c r="B176" s="136"/>
      <c r="C176" s="171" t="s">
        <v>284</v>
      </c>
      <c r="D176" s="171" t="s">
        <v>192</v>
      </c>
      <c r="E176" s="172" t="s">
        <v>1320</v>
      </c>
      <c r="F176" s="173" t="s">
        <v>1321</v>
      </c>
      <c r="G176" s="174" t="s">
        <v>494</v>
      </c>
      <c r="H176" s="175">
        <v>3.4089999999999998</v>
      </c>
      <c r="I176" s="176"/>
      <c r="J176" s="177">
        <f>ROUND(I176*H176,2)</f>
        <v>0</v>
      </c>
      <c r="K176" s="173" t="s">
        <v>181</v>
      </c>
      <c r="L176" s="178"/>
      <c r="M176" s="179" t="s">
        <v>1</v>
      </c>
      <c r="N176" s="180" t="s">
        <v>42</v>
      </c>
      <c r="P176" s="146">
        <f>O176*H176</f>
        <v>0</v>
      </c>
      <c r="Q176" s="146">
        <v>1</v>
      </c>
      <c r="R176" s="146">
        <f>Q176*H176</f>
        <v>3.4089999999999998</v>
      </c>
      <c r="S176" s="146">
        <v>0</v>
      </c>
      <c r="T176" s="147">
        <f>S176*H176</f>
        <v>0</v>
      </c>
      <c r="AR176" s="148" t="s">
        <v>195</v>
      </c>
      <c r="AT176" s="148" t="s">
        <v>192</v>
      </c>
      <c r="AU176" s="148" t="s">
        <v>86</v>
      </c>
      <c r="AY176" s="17" t="s">
        <v>175</v>
      </c>
      <c r="BE176" s="149">
        <f>IF(N176="základní",J176,0)</f>
        <v>0</v>
      </c>
      <c r="BF176" s="149">
        <f>IF(N176="snížená",J176,0)</f>
        <v>0</v>
      </c>
      <c r="BG176" s="149">
        <f>IF(N176="zákl. přenesená",J176,0)</f>
        <v>0</v>
      </c>
      <c r="BH176" s="149">
        <f>IF(N176="sníž. přenesená",J176,0)</f>
        <v>0</v>
      </c>
      <c r="BI176" s="149">
        <f>IF(N176="nulová",J176,0)</f>
        <v>0</v>
      </c>
      <c r="BJ176" s="17" t="s">
        <v>84</v>
      </c>
      <c r="BK176" s="149">
        <f>ROUND(I176*H176,2)</f>
        <v>0</v>
      </c>
      <c r="BL176" s="17" t="s">
        <v>182</v>
      </c>
      <c r="BM176" s="148" t="s">
        <v>371</v>
      </c>
    </row>
    <row r="177" spans="2:65" s="13" customFormat="1">
      <c r="B177" s="157"/>
      <c r="D177" s="151" t="s">
        <v>184</v>
      </c>
      <c r="E177" s="158" t="s">
        <v>1</v>
      </c>
      <c r="F177" s="159" t="s">
        <v>2089</v>
      </c>
      <c r="H177" s="160">
        <v>3.4089999999999998</v>
      </c>
      <c r="I177" s="161"/>
      <c r="L177" s="157"/>
      <c r="M177" s="162"/>
      <c r="T177" s="163"/>
      <c r="AT177" s="158" t="s">
        <v>184</v>
      </c>
      <c r="AU177" s="158" t="s">
        <v>86</v>
      </c>
      <c r="AV177" s="13" t="s">
        <v>86</v>
      </c>
      <c r="AW177" s="13" t="s">
        <v>32</v>
      </c>
      <c r="AX177" s="13" t="s">
        <v>77</v>
      </c>
      <c r="AY177" s="158" t="s">
        <v>175</v>
      </c>
    </row>
    <row r="178" spans="2:65" s="14" customFormat="1">
      <c r="B178" s="164"/>
      <c r="D178" s="151" t="s">
        <v>184</v>
      </c>
      <c r="E178" s="165" t="s">
        <v>1</v>
      </c>
      <c r="F178" s="166" t="s">
        <v>187</v>
      </c>
      <c r="H178" s="167">
        <v>3.4089999999999998</v>
      </c>
      <c r="I178" s="168"/>
      <c r="L178" s="164"/>
      <c r="M178" s="169"/>
      <c r="T178" s="170"/>
      <c r="AT178" s="165" t="s">
        <v>184</v>
      </c>
      <c r="AU178" s="165" t="s">
        <v>86</v>
      </c>
      <c r="AV178" s="14" t="s">
        <v>182</v>
      </c>
      <c r="AW178" s="14" t="s">
        <v>32</v>
      </c>
      <c r="AX178" s="14" t="s">
        <v>84</v>
      </c>
      <c r="AY178" s="165" t="s">
        <v>175</v>
      </c>
    </row>
    <row r="179" spans="2:65" s="11" customFormat="1" ht="22.8" customHeight="1">
      <c r="B179" s="124"/>
      <c r="D179" s="125" t="s">
        <v>76</v>
      </c>
      <c r="E179" s="134" t="s">
        <v>182</v>
      </c>
      <c r="F179" s="134" t="s">
        <v>283</v>
      </c>
      <c r="I179" s="127"/>
      <c r="J179" s="135">
        <f>BK179</f>
        <v>0</v>
      </c>
      <c r="L179" s="124"/>
      <c r="M179" s="129"/>
      <c r="P179" s="130">
        <f>SUM(P180:P185)</f>
        <v>0</v>
      </c>
      <c r="R179" s="130">
        <f>SUM(R180:R185)</f>
        <v>0.80357725000000002</v>
      </c>
      <c r="T179" s="131">
        <f>SUM(T180:T185)</f>
        <v>0</v>
      </c>
      <c r="AR179" s="125" t="s">
        <v>84</v>
      </c>
      <c r="AT179" s="132" t="s">
        <v>76</v>
      </c>
      <c r="AU179" s="132" t="s">
        <v>84</v>
      </c>
      <c r="AY179" s="125" t="s">
        <v>175</v>
      </c>
      <c r="BK179" s="133">
        <f>SUM(BK180:BK185)</f>
        <v>0</v>
      </c>
    </row>
    <row r="180" spans="2:65" s="1" customFormat="1" ht="24.15" customHeight="1">
      <c r="B180" s="136"/>
      <c r="C180" s="137" t="s">
        <v>290</v>
      </c>
      <c r="D180" s="137" t="s">
        <v>177</v>
      </c>
      <c r="E180" s="138" t="s">
        <v>1323</v>
      </c>
      <c r="F180" s="139" t="s">
        <v>1324</v>
      </c>
      <c r="G180" s="140" t="s">
        <v>180</v>
      </c>
      <c r="H180" s="141">
        <v>0.2</v>
      </c>
      <c r="I180" s="142"/>
      <c r="J180" s="143">
        <f>ROUND(I180*H180,2)</f>
        <v>0</v>
      </c>
      <c r="K180" s="139" t="s">
        <v>181</v>
      </c>
      <c r="L180" s="32"/>
      <c r="M180" s="144" t="s">
        <v>1</v>
      </c>
      <c r="N180" s="145" t="s">
        <v>42</v>
      </c>
      <c r="P180" s="146">
        <f>O180*H180</f>
        <v>0</v>
      </c>
      <c r="Q180" s="146">
        <v>1.8907700000000001</v>
      </c>
      <c r="R180" s="146">
        <f>Q180*H180</f>
        <v>0.37815400000000005</v>
      </c>
      <c r="S180" s="146">
        <v>0</v>
      </c>
      <c r="T180" s="147">
        <f>S180*H180</f>
        <v>0</v>
      </c>
      <c r="AR180" s="148" t="s">
        <v>182</v>
      </c>
      <c r="AT180" s="148" t="s">
        <v>177</v>
      </c>
      <c r="AU180" s="148" t="s">
        <v>86</v>
      </c>
      <c r="AY180" s="17" t="s">
        <v>175</v>
      </c>
      <c r="BE180" s="149">
        <f>IF(N180="základní",J180,0)</f>
        <v>0</v>
      </c>
      <c r="BF180" s="149">
        <f>IF(N180="snížená",J180,0)</f>
        <v>0</v>
      </c>
      <c r="BG180" s="149">
        <f>IF(N180="zákl. přenesená",J180,0)</f>
        <v>0</v>
      </c>
      <c r="BH180" s="149">
        <f>IF(N180="sníž. přenesená",J180,0)</f>
        <v>0</v>
      </c>
      <c r="BI180" s="149">
        <f>IF(N180="nulová",J180,0)</f>
        <v>0</v>
      </c>
      <c r="BJ180" s="17" t="s">
        <v>84</v>
      </c>
      <c r="BK180" s="149">
        <f>ROUND(I180*H180,2)</f>
        <v>0</v>
      </c>
      <c r="BL180" s="17" t="s">
        <v>182</v>
      </c>
      <c r="BM180" s="148" t="s">
        <v>381</v>
      </c>
    </row>
    <row r="181" spans="2:65" s="13" customFormat="1">
      <c r="B181" s="157"/>
      <c r="D181" s="151" t="s">
        <v>184</v>
      </c>
      <c r="E181" s="158" t="s">
        <v>1</v>
      </c>
      <c r="F181" s="159" t="s">
        <v>2090</v>
      </c>
      <c r="H181" s="160">
        <v>0.2</v>
      </c>
      <c r="I181" s="161"/>
      <c r="L181" s="157"/>
      <c r="M181" s="162"/>
      <c r="T181" s="163"/>
      <c r="AT181" s="158" t="s">
        <v>184</v>
      </c>
      <c r="AU181" s="158" t="s">
        <v>86</v>
      </c>
      <c r="AV181" s="13" t="s">
        <v>86</v>
      </c>
      <c r="AW181" s="13" t="s">
        <v>32</v>
      </c>
      <c r="AX181" s="13" t="s">
        <v>77</v>
      </c>
      <c r="AY181" s="158" t="s">
        <v>175</v>
      </c>
    </row>
    <row r="182" spans="2:65" s="14" customFormat="1">
      <c r="B182" s="164"/>
      <c r="D182" s="151" t="s">
        <v>184</v>
      </c>
      <c r="E182" s="165" t="s">
        <v>1</v>
      </c>
      <c r="F182" s="166" t="s">
        <v>187</v>
      </c>
      <c r="H182" s="167">
        <v>0.2</v>
      </c>
      <c r="I182" s="168"/>
      <c r="L182" s="164"/>
      <c r="M182" s="169"/>
      <c r="T182" s="170"/>
      <c r="AT182" s="165" t="s">
        <v>184</v>
      </c>
      <c r="AU182" s="165" t="s">
        <v>86</v>
      </c>
      <c r="AV182" s="14" t="s">
        <v>182</v>
      </c>
      <c r="AW182" s="14" t="s">
        <v>32</v>
      </c>
      <c r="AX182" s="14" t="s">
        <v>84</v>
      </c>
      <c r="AY182" s="165" t="s">
        <v>175</v>
      </c>
    </row>
    <row r="183" spans="2:65" s="1" customFormat="1" ht="16.5" customHeight="1">
      <c r="B183" s="136"/>
      <c r="C183" s="137" t="s">
        <v>296</v>
      </c>
      <c r="D183" s="137" t="s">
        <v>177</v>
      </c>
      <c r="E183" s="138" t="s">
        <v>285</v>
      </c>
      <c r="F183" s="139" t="s">
        <v>286</v>
      </c>
      <c r="G183" s="140" t="s">
        <v>180</v>
      </c>
      <c r="H183" s="141">
        <v>0.22500000000000001</v>
      </c>
      <c r="I183" s="142"/>
      <c r="J183" s="143">
        <f>ROUND(I183*H183,2)</f>
        <v>0</v>
      </c>
      <c r="K183" s="139" t="s">
        <v>181</v>
      </c>
      <c r="L183" s="32"/>
      <c r="M183" s="144" t="s">
        <v>1</v>
      </c>
      <c r="N183" s="145" t="s">
        <v>42</v>
      </c>
      <c r="P183" s="146">
        <f>O183*H183</f>
        <v>0</v>
      </c>
      <c r="Q183" s="146">
        <v>1.8907700000000001</v>
      </c>
      <c r="R183" s="146">
        <f>Q183*H183</f>
        <v>0.42542325000000003</v>
      </c>
      <c r="S183" s="146">
        <v>0</v>
      </c>
      <c r="T183" s="147">
        <f>S183*H183</f>
        <v>0</v>
      </c>
      <c r="AR183" s="148" t="s">
        <v>182</v>
      </c>
      <c r="AT183" s="148" t="s">
        <v>177</v>
      </c>
      <c r="AU183" s="148" t="s">
        <v>86</v>
      </c>
      <c r="AY183" s="17" t="s">
        <v>175</v>
      </c>
      <c r="BE183" s="149">
        <f>IF(N183="základní",J183,0)</f>
        <v>0</v>
      </c>
      <c r="BF183" s="149">
        <f>IF(N183="snížená",J183,0)</f>
        <v>0</v>
      </c>
      <c r="BG183" s="149">
        <f>IF(N183="zákl. přenesená",J183,0)</f>
        <v>0</v>
      </c>
      <c r="BH183" s="149">
        <f>IF(N183="sníž. přenesená",J183,0)</f>
        <v>0</v>
      </c>
      <c r="BI183" s="149">
        <f>IF(N183="nulová",J183,0)</f>
        <v>0</v>
      </c>
      <c r="BJ183" s="17" t="s">
        <v>84</v>
      </c>
      <c r="BK183" s="149">
        <f>ROUND(I183*H183,2)</f>
        <v>0</v>
      </c>
      <c r="BL183" s="17" t="s">
        <v>182</v>
      </c>
      <c r="BM183" s="148" t="s">
        <v>392</v>
      </c>
    </row>
    <row r="184" spans="2:65" s="13" customFormat="1">
      <c r="B184" s="157"/>
      <c r="D184" s="151" t="s">
        <v>184</v>
      </c>
      <c r="E184" s="158" t="s">
        <v>1</v>
      </c>
      <c r="F184" s="159" t="s">
        <v>2091</v>
      </c>
      <c r="H184" s="160">
        <v>0.22500000000000001</v>
      </c>
      <c r="I184" s="161"/>
      <c r="L184" s="157"/>
      <c r="M184" s="162"/>
      <c r="T184" s="163"/>
      <c r="AT184" s="158" t="s">
        <v>184</v>
      </c>
      <c r="AU184" s="158" t="s">
        <v>86</v>
      </c>
      <c r="AV184" s="13" t="s">
        <v>86</v>
      </c>
      <c r="AW184" s="13" t="s">
        <v>32</v>
      </c>
      <c r="AX184" s="13" t="s">
        <v>77</v>
      </c>
      <c r="AY184" s="158" t="s">
        <v>175</v>
      </c>
    </row>
    <row r="185" spans="2:65" s="14" customFormat="1">
      <c r="B185" s="164"/>
      <c r="D185" s="151" t="s">
        <v>184</v>
      </c>
      <c r="E185" s="165" t="s">
        <v>1</v>
      </c>
      <c r="F185" s="166" t="s">
        <v>187</v>
      </c>
      <c r="H185" s="167">
        <v>0.22500000000000001</v>
      </c>
      <c r="I185" s="168"/>
      <c r="L185" s="164"/>
      <c r="M185" s="169"/>
      <c r="T185" s="170"/>
      <c r="AT185" s="165" t="s">
        <v>184</v>
      </c>
      <c r="AU185" s="165" t="s">
        <v>86</v>
      </c>
      <c r="AV185" s="14" t="s">
        <v>182</v>
      </c>
      <c r="AW185" s="14" t="s">
        <v>32</v>
      </c>
      <c r="AX185" s="14" t="s">
        <v>84</v>
      </c>
      <c r="AY185" s="165" t="s">
        <v>175</v>
      </c>
    </row>
    <row r="186" spans="2:65" s="11" customFormat="1" ht="22.8" customHeight="1">
      <c r="B186" s="124"/>
      <c r="D186" s="125" t="s">
        <v>76</v>
      </c>
      <c r="E186" s="134" t="s">
        <v>205</v>
      </c>
      <c r="F186" s="134" t="s">
        <v>2014</v>
      </c>
      <c r="I186" s="127"/>
      <c r="J186" s="135">
        <f>BK186</f>
        <v>0</v>
      </c>
      <c r="L186" s="124"/>
      <c r="M186" s="129"/>
      <c r="P186" s="130">
        <f>SUM(P187:P205)</f>
        <v>0</v>
      </c>
      <c r="R186" s="130">
        <f>SUM(R187:R205)</f>
        <v>2.9858624999999996</v>
      </c>
      <c r="T186" s="131">
        <f>SUM(T187:T205)</f>
        <v>0</v>
      </c>
      <c r="AR186" s="125" t="s">
        <v>84</v>
      </c>
      <c r="AT186" s="132" t="s">
        <v>76</v>
      </c>
      <c r="AU186" s="132" t="s">
        <v>84</v>
      </c>
      <c r="AY186" s="125" t="s">
        <v>175</v>
      </c>
      <c r="BK186" s="133">
        <f>SUM(BK187:BK205)</f>
        <v>0</v>
      </c>
    </row>
    <row r="187" spans="2:65" s="1" customFormat="1" ht="24.15" customHeight="1">
      <c r="B187" s="136"/>
      <c r="C187" s="137" t="s">
        <v>300</v>
      </c>
      <c r="D187" s="137" t="s">
        <v>177</v>
      </c>
      <c r="E187" s="138" t="s">
        <v>2015</v>
      </c>
      <c r="F187" s="139" t="s">
        <v>2016</v>
      </c>
      <c r="G187" s="140" t="s">
        <v>227</v>
      </c>
      <c r="H187" s="141">
        <v>2</v>
      </c>
      <c r="I187" s="142"/>
      <c r="J187" s="143">
        <f>ROUND(I187*H187,2)</f>
        <v>0</v>
      </c>
      <c r="K187" s="139" t="s">
        <v>181</v>
      </c>
      <c r="L187" s="32"/>
      <c r="M187" s="144" t="s">
        <v>1</v>
      </c>
      <c r="N187" s="145" t="s">
        <v>42</v>
      </c>
      <c r="P187" s="146">
        <f>O187*H187</f>
        <v>0</v>
      </c>
      <c r="Q187" s="146">
        <v>9.0620000000000006E-2</v>
      </c>
      <c r="R187" s="146">
        <f>Q187*H187</f>
        <v>0.18124000000000001</v>
      </c>
      <c r="S187" s="146">
        <v>0</v>
      </c>
      <c r="T187" s="147">
        <f>S187*H187</f>
        <v>0</v>
      </c>
      <c r="AR187" s="148" t="s">
        <v>182</v>
      </c>
      <c r="AT187" s="148" t="s">
        <v>177</v>
      </c>
      <c r="AU187" s="148" t="s">
        <v>86</v>
      </c>
      <c r="AY187" s="17" t="s">
        <v>175</v>
      </c>
      <c r="BE187" s="149">
        <f>IF(N187="základní",J187,0)</f>
        <v>0</v>
      </c>
      <c r="BF187" s="149">
        <f>IF(N187="snížená",J187,0)</f>
        <v>0</v>
      </c>
      <c r="BG187" s="149">
        <f>IF(N187="zákl. přenesená",J187,0)</f>
        <v>0</v>
      </c>
      <c r="BH187" s="149">
        <f>IF(N187="sníž. přenesená",J187,0)</f>
        <v>0</v>
      </c>
      <c r="BI187" s="149">
        <f>IF(N187="nulová",J187,0)</f>
        <v>0</v>
      </c>
      <c r="BJ187" s="17" t="s">
        <v>84</v>
      </c>
      <c r="BK187" s="149">
        <f>ROUND(I187*H187,2)</f>
        <v>0</v>
      </c>
      <c r="BL187" s="17" t="s">
        <v>182</v>
      </c>
      <c r="BM187" s="148" t="s">
        <v>404</v>
      </c>
    </row>
    <row r="188" spans="2:65" s="13" customFormat="1">
      <c r="B188" s="157"/>
      <c r="D188" s="151" t="s">
        <v>184</v>
      </c>
      <c r="E188" s="158" t="s">
        <v>1</v>
      </c>
      <c r="F188" s="159" t="s">
        <v>2092</v>
      </c>
      <c r="H188" s="160">
        <v>2</v>
      </c>
      <c r="I188" s="161"/>
      <c r="L188" s="157"/>
      <c r="M188" s="162"/>
      <c r="T188" s="163"/>
      <c r="AT188" s="158" t="s">
        <v>184</v>
      </c>
      <c r="AU188" s="158" t="s">
        <v>86</v>
      </c>
      <c r="AV188" s="13" t="s">
        <v>86</v>
      </c>
      <c r="AW188" s="13" t="s">
        <v>32</v>
      </c>
      <c r="AX188" s="13" t="s">
        <v>77</v>
      </c>
      <c r="AY188" s="158" t="s">
        <v>175</v>
      </c>
    </row>
    <row r="189" spans="2:65" s="14" customFormat="1">
      <c r="B189" s="164"/>
      <c r="D189" s="151" t="s">
        <v>184</v>
      </c>
      <c r="E189" s="165" t="s">
        <v>1</v>
      </c>
      <c r="F189" s="166" t="s">
        <v>187</v>
      </c>
      <c r="H189" s="167">
        <v>2</v>
      </c>
      <c r="I189" s="168"/>
      <c r="L189" s="164"/>
      <c r="M189" s="169"/>
      <c r="T189" s="170"/>
      <c r="AT189" s="165" t="s">
        <v>184</v>
      </c>
      <c r="AU189" s="165" t="s">
        <v>86</v>
      </c>
      <c r="AV189" s="14" t="s">
        <v>182</v>
      </c>
      <c r="AW189" s="14" t="s">
        <v>32</v>
      </c>
      <c r="AX189" s="14" t="s">
        <v>84</v>
      </c>
      <c r="AY189" s="165" t="s">
        <v>175</v>
      </c>
    </row>
    <row r="190" spans="2:65" s="1" customFormat="1" ht="33" customHeight="1">
      <c r="B190" s="136"/>
      <c r="C190" s="137" t="s">
        <v>7</v>
      </c>
      <c r="D190" s="137" t="s">
        <v>177</v>
      </c>
      <c r="E190" s="138" t="s">
        <v>2017</v>
      </c>
      <c r="F190" s="139" t="s">
        <v>2018</v>
      </c>
      <c r="G190" s="140" t="s">
        <v>227</v>
      </c>
      <c r="H190" s="141">
        <v>2.25</v>
      </c>
      <c r="I190" s="142"/>
      <c r="J190" s="143">
        <f>ROUND(I190*H190,2)</f>
        <v>0</v>
      </c>
      <c r="K190" s="139" t="s">
        <v>181</v>
      </c>
      <c r="L190" s="32"/>
      <c r="M190" s="144" t="s">
        <v>1</v>
      </c>
      <c r="N190" s="145" t="s">
        <v>42</v>
      </c>
      <c r="P190" s="146">
        <f>O190*H190</f>
        <v>0</v>
      </c>
      <c r="Q190" s="146">
        <v>0.21099999999999999</v>
      </c>
      <c r="R190" s="146">
        <f>Q190*H190</f>
        <v>0.47475000000000001</v>
      </c>
      <c r="S190" s="146">
        <v>0</v>
      </c>
      <c r="T190" s="147">
        <f>S190*H190</f>
        <v>0</v>
      </c>
      <c r="AR190" s="148" t="s">
        <v>182</v>
      </c>
      <c r="AT190" s="148" t="s">
        <v>177</v>
      </c>
      <c r="AU190" s="148" t="s">
        <v>86</v>
      </c>
      <c r="AY190" s="17" t="s">
        <v>175</v>
      </c>
      <c r="BE190" s="149">
        <f>IF(N190="základní",J190,0)</f>
        <v>0</v>
      </c>
      <c r="BF190" s="149">
        <f>IF(N190="snížená",J190,0)</f>
        <v>0</v>
      </c>
      <c r="BG190" s="149">
        <f>IF(N190="zákl. přenesená",J190,0)</f>
        <v>0</v>
      </c>
      <c r="BH190" s="149">
        <f>IF(N190="sníž. přenesená",J190,0)</f>
        <v>0</v>
      </c>
      <c r="BI190" s="149">
        <f>IF(N190="nulová",J190,0)</f>
        <v>0</v>
      </c>
      <c r="BJ190" s="17" t="s">
        <v>84</v>
      </c>
      <c r="BK190" s="149">
        <f>ROUND(I190*H190,2)</f>
        <v>0</v>
      </c>
      <c r="BL190" s="17" t="s">
        <v>182</v>
      </c>
      <c r="BM190" s="148" t="s">
        <v>415</v>
      </c>
    </row>
    <row r="191" spans="2:65" s="13" customFormat="1">
      <c r="B191" s="157"/>
      <c r="D191" s="151" t="s">
        <v>184</v>
      </c>
      <c r="E191" s="158" t="s">
        <v>1</v>
      </c>
      <c r="F191" s="159" t="s">
        <v>2074</v>
      </c>
      <c r="H191" s="160">
        <v>2.25</v>
      </c>
      <c r="I191" s="161"/>
      <c r="L191" s="157"/>
      <c r="M191" s="162"/>
      <c r="T191" s="163"/>
      <c r="AT191" s="158" t="s">
        <v>184</v>
      </c>
      <c r="AU191" s="158" t="s">
        <v>86</v>
      </c>
      <c r="AV191" s="13" t="s">
        <v>86</v>
      </c>
      <c r="AW191" s="13" t="s">
        <v>32</v>
      </c>
      <c r="AX191" s="13" t="s">
        <v>77</v>
      </c>
      <c r="AY191" s="158" t="s">
        <v>175</v>
      </c>
    </row>
    <row r="192" spans="2:65" s="14" customFormat="1">
      <c r="B192" s="164"/>
      <c r="D192" s="151" t="s">
        <v>184</v>
      </c>
      <c r="E192" s="165" t="s">
        <v>1</v>
      </c>
      <c r="F192" s="166" t="s">
        <v>187</v>
      </c>
      <c r="H192" s="167">
        <v>2.25</v>
      </c>
      <c r="I192" s="168"/>
      <c r="L192" s="164"/>
      <c r="M192" s="169"/>
      <c r="T192" s="170"/>
      <c r="AT192" s="165" t="s">
        <v>184</v>
      </c>
      <c r="AU192" s="165" t="s">
        <v>86</v>
      </c>
      <c r="AV192" s="14" t="s">
        <v>182</v>
      </c>
      <c r="AW192" s="14" t="s">
        <v>32</v>
      </c>
      <c r="AX192" s="14" t="s">
        <v>84</v>
      </c>
      <c r="AY192" s="165" t="s">
        <v>175</v>
      </c>
    </row>
    <row r="193" spans="2:65" s="1" customFormat="1" ht="24.15" customHeight="1">
      <c r="B193" s="136"/>
      <c r="C193" s="137" t="s">
        <v>307</v>
      </c>
      <c r="D193" s="137" t="s">
        <v>177</v>
      </c>
      <c r="E193" s="138" t="s">
        <v>2019</v>
      </c>
      <c r="F193" s="139" t="s">
        <v>2020</v>
      </c>
      <c r="G193" s="140" t="s">
        <v>227</v>
      </c>
      <c r="H193" s="141">
        <v>2.25</v>
      </c>
      <c r="I193" s="142"/>
      <c r="J193" s="143">
        <f>ROUND(I193*H193,2)</f>
        <v>0</v>
      </c>
      <c r="K193" s="139" t="s">
        <v>181</v>
      </c>
      <c r="L193" s="32"/>
      <c r="M193" s="144" t="s">
        <v>1</v>
      </c>
      <c r="N193" s="145" t="s">
        <v>42</v>
      </c>
      <c r="P193" s="146">
        <f>O193*H193</f>
        <v>0</v>
      </c>
      <c r="Q193" s="146">
        <v>6.0999999999999997E-4</v>
      </c>
      <c r="R193" s="146">
        <f>Q193*H193</f>
        <v>1.3725E-3</v>
      </c>
      <c r="S193" s="146">
        <v>0</v>
      </c>
      <c r="T193" s="147">
        <f>S193*H193</f>
        <v>0</v>
      </c>
      <c r="AR193" s="148" t="s">
        <v>182</v>
      </c>
      <c r="AT193" s="148" t="s">
        <v>177</v>
      </c>
      <c r="AU193" s="148" t="s">
        <v>86</v>
      </c>
      <c r="AY193" s="17" t="s">
        <v>175</v>
      </c>
      <c r="BE193" s="149">
        <f>IF(N193="základní",J193,0)</f>
        <v>0</v>
      </c>
      <c r="BF193" s="149">
        <f>IF(N193="snížená",J193,0)</f>
        <v>0</v>
      </c>
      <c r="BG193" s="149">
        <f>IF(N193="zákl. přenesená",J193,0)</f>
        <v>0</v>
      </c>
      <c r="BH193" s="149">
        <f>IF(N193="sníž. přenesená",J193,0)</f>
        <v>0</v>
      </c>
      <c r="BI193" s="149">
        <f>IF(N193="nulová",J193,0)</f>
        <v>0</v>
      </c>
      <c r="BJ193" s="17" t="s">
        <v>84</v>
      </c>
      <c r="BK193" s="149">
        <f>ROUND(I193*H193,2)</f>
        <v>0</v>
      </c>
      <c r="BL193" s="17" t="s">
        <v>182</v>
      </c>
      <c r="BM193" s="148" t="s">
        <v>435</v>
      </c>
    </row>
    <row r="194" spans="2:65" s="13" customFormat="1">
      <c r="B194" s="157"/>
      <c r="D194" s="151" t="s">
        <v>184</v>
      </c>
      <c r="E194" s="158" t="s">
        <v>1</v>
      </c>
      <c r="F194" s="159" t="s">
        <v>2074</v>
      </c>
      <c r="H194" s="160">
        <v>2.25</v>
      </c>
      <c r="I194" s="161"/>
      <c r="L194" s="157"/>
      <c r="M194" s="162"/>
      <c r="T194" s="163"/>
      <c r="AT194" s="158" t="s">
        <v>184</v>
      </c>
      <c r="AU194" s="158" t="s">
        <v>86</v>
      </c>
      <c r="AV194" s="13" t="s">
        <v>86</v>
      </c>
      <c r="AW194" s="13" t="s">
        <v>32</v>
      </c>
      <c r="AX194" s="13" t="s">
        <v>77</v>
      </c>
      <c r="AY194" s="158" t="s">
        <v>175</v>
      </c>
    </row>
    <row r="195" spans="2:65" s="14" customFormat="1">
      <c r="B195" s="164"/>
      <c r="D195" s="151" t="s">
        <v>184</v>
      </c>
      <c r="E195" s="165" t="s">
        <v>1</v>
      </c>
      <c r="F195" s="166" t="s">
        <v>187</v>
      </c>
      <c r="H195" s="167">
        <v>2.25</v>
      </c>
      <c r="I195" s="168"/>
      <c r="L195" s="164"/>
      <c r="M195" s="169"/>
      <c r="T195" s="170"/>
      <c r="AT195" s="165" t="s">
        <v>184</v>
      </c>
      <c r="AU195" s="165" t="s">
        <v>86</v>
      </c>
      <c r="AV195" s="14" t="s">
        <v>182</v>
      </c>
      <c r="AW195" s="14" t="s">
        <v>32</v>
      </c>
      <c r="AX195" s="14" t="s">
        <v>84</v>
      </c>
      <c r="AY195" s="165" t="s">
        <v>175</v>
      </c>
    </row>
    <row r="196" spans="2:65" s="1" customFormat="1" ht="33" customHeight="1">
      <c r="B196" s="136"/>
      <c r="C196" s="137" t="s">
        <v>314</v>
      </c>
      <c r="D196" s="137" t="s">
        <v>177</v>
      </c>
      <c r="E196" s="138" t="s">
        <v>2021</v>
      </c>
      <c r="F196" s="139" t="s">
        <v>2022</v>
      </c>
      <c r="G196" s="140" t="s">
        <v>227</v>
      </c>
      <c r="H196" s="141">
        <v>2.25</v>
      </c>
      <c r="I196" s="142"/>
      <c r="J196" s="143">
        <f>ROUND(I196*H196,2)</f>
        <v>0</v>
      </c>
      <c r="K196" s="139" t="s">
        <v>181</v>
      </c>
      <c r="L196" s="32"/>
      <c r="M196" s="144" t="s">
        <v>1</v>
      </c>
      <c r="N196" s="145" t="s">
        <v>42</v>
      </c>
      <c r="P196" s="146">
        <f>O196*H196</f>
        <v>0</v>
      </c>
      <c r="Q196" s="146">
        <v>0.12966</v>
      </c>
      <c r="R196" s="146">
        <f>Q196*H196</f>
        <v>0.29173499999999997</v>
      </c>
      <c r="S196" s="146">
        <v>0</v>
      </c>
      <c r="T196" s="147">
        <f>S196*H196</f>
        <v>0</v>
      </c>
      <c r="AR196" s="148" t="s">
        <v>182</v>
      </c>
      <c r="AT196" s="148" t="s">
        <v>177</v>
      </c>
      <c r="AU196" s="148" t="s">
        <v>86</v>
      </c>
      <c r="AY196" s="17" t="s">
        <v>175</v>
      </c>
      <c r="BE196" s="149">
        <f>IF(N196="základní",J196,0)</f>
        <v>0</v>
      </c>
      <c r="BF196" s="149">
        <f>IF(N196="snížená",J196,0)</f>
        <v>0</v>
      </c>
      <c r="BG196" s="149">
        <f>IF(N196="zákl. přenesená",J196,0)</f>
        <v>0</v>
      </c>
      <c r="BH196" s="149">
        <f>IF(N196="sníž. přenesená",J196,0)</f>
        <v>0</v>
      </c>
      <c r="BI196" s="149">
        <f>IF(N196="nulová",J196,0)</f>
        <v>0</v>
      </c>
      <c r="BJ196" s="17" t="s">
        <v>84</v>
      </c>
      <c r="BK196" s="149">
        <f>ROUND(I196*H196,2)</f>
        <v>0</v>
      </c>
      <c r="BL196" s="17" t="s">
        <v>182</v>
      </c>
      <c r="BM196" s="148" t="s">
        <v>453</v>
      </c>
    </row>
    <row r="197" spans="2:65" s="13" customFormat="1">
      <c r="B197" s="157"/>
      <c r="D197" s="151" t="s">
        <v>184</v>
      </c>
      <c r="E197" s="158" t="s">
        <v>1</v>
      </c>
      <c r="F197" s="159" t="s">
        <v>2074</v>
      </c>
      <c r="H197" s="160">
        <v>2.25</v>
      </c>
      <c r="I197" s="161"/>
      <c r="L197" s="157"/>
      <c r="M197" s="162"/>
      <c r="T197" s="163"/>
      <c r="AT197" s="158" t="s">
        <v>184</v>
      </c>
      <c r="AU197" s="158" t="s">
        <v>86</v>
      </c>
      <c r="AV197" s="13" t="s">
        <v>86</v>
      </c>
      <c r="AW197" s="13" t="s">
        <v>32</v>
      </c>
      <c r="AX197" s="13" t="s">
        <v>77</v>
      </c>
      <c r="AY197" s="158" t="s">
        <v>175</v>
      </c>
    </row>
    <row r="198" spans="2:65" s="14" customFormat="1">
      <c r="B198" s="164"/>
      <c r="D198" s="151" t="s">
        <v>184</v>
      </c>
      <c r="E198" s="165" t="s">
        <v>1</v>
      </c>
      <c r="F198" s="166" t="s">
        <v>187</v>
      </c>
      <c r="H198" s="167">
        <v>2.25</v>
      </c>
      <c r="I198" s="168"/>
      <c r="L198" s="164"/>
      <c r="M198" s="169"/>
      <c r="T198" s="170"/>
      <c r="AT198" s="165" t="s">
        <v>184</v>
      </c>
      <c r="AU198" s="165" t="s">
        <v>86</v>
      </c>
      <c r="AV198" s="14" t="s">
        <v>182</v>
      </c>
      <c r="AW198" s="14" t="s">
        <v>32</v>
      </c>
      <c r="AX198" s="14" t="s">
        <v>84</v>
      </c>
      <c r="AY198" s="165" t="s">
        <v>175</v>
      </c>
    </row>
    <row r="199" spans="2:65" s="1" customFormat="1" ht="24.15" customHeight="1">
      <c r="B199" s="136"/>
      <c r="C199" s="137" t="s">
        <v>319</v>
      </c>
      <c r="D199" s="137" t="s">
        <v>177</v>
      </c>
      <c r="E199" s="138" t="s">
        <v>2024</v>
      </c>
      <c r="F199" s="139" t="s">
        <v>2025</v>
      </c>
      <c r="G199" s="140" t="s">
        <v>227</v>
      </c>
      <c r="H199" s="141">
        <v>2.25</v>
      </c>
      <c r="I199" s="142"/>
      <c r="J199" s="143">
        <f>ROUND(I199*H199,2)</f>
        <v>0</v>
      </c>
      <c r="K199" s="139" t="s">
        <v>181</v>
      </c>
      <c r="L199" s="32"/>
      <c r="M199" s="144" t="s">
        <v>1</v>
      </c>
      <c r="N199" s="145" t="s">
        <v>42</v>
      </c>
      <c r="P199" s="146">
        <f>O199*H199</f>
        <v>0</v>
      </c>
      <c r="Q199" s="146">
        <v>0.18151999999999999</v>
      </c>
      <c r="R199" s="146">
        <f>Q199*H199</f>
        <v>0.40841999999999995</v>
      </c>
      <c r="S199" s="146">
        <v>0</v>
      </c>
      <c r="T199" s="147">
        <f>S199*H199</f>
        <v>0</v>
      </c>
      <c r="AR199" s="148" t="s">
        <v>182</v>
      </c>
      <c r="AT199" s="148" t="s">
        <v>177</v>
      </c>
      <c r="AU199" s="148" t="s">
        <v>86</v>
      </c>
      <c r="AY199" s="17" t="s">
        <v>175</v>
      </c>
      <c r="BE199" s="149">
        <f>IF(N199="základní",J199,0)</f>
        <v>0</v>
      </c>
      <c r="BF199" s="149">
        <f>IF(N199="snížená",J199,0)</f>
        <v>0</v>
      </c>
      <c r="BG199" s="149">
        <f>IF(N199="zákl. přenesená",J199,0)</f>
        <v>0</v>
      </c>
      <c r="BH199" s="149">
        <f>IF(N199="sníž. přenesená",J199,0)</f>
        <v>0</v>
      </c>
      <c r="BI199" s="149">
        <f>IF(N199="nulová",J199,0)</f>
        <v>0</v>
      </c>
      <c r="BJ199" s="17" t="s">
        <v>84</v>
      </c>
      <c r="BK199" s="149">
        <f>ROUND(I199*H199,2)</f>
        <v>0</v>
      </c>
      <c r="BL199" s="17" t="s">
        <v>182</v>
      </c>
      <c r="BM199" s="148" t="s">
        <v>467</v>
      </c>
    </row>
    <row r="200" spans="2:65" s="13" customFormat="1">
      <c r="B200" s="157"/>
      <c r="D200" s="151" t="s">
        <v>184</v>
      </c>
      <c r="E200" s="158" t="s">
        <v>1</v>
      </c>
      <c r="F200" s="159" t="s">
        <v>2074</v>
      </c>
      <c r="H200" s="160">
        <v>2.25</v>
      </c>
      <c r="I200" s="161"/>
      <c r="L200" s="157"/>
      <c r="M200" s="162"/>
      <c r="T200" s="163"/>
      <c r="AT200" s="158" t="s">
        <v>184</v>
      </c>
      <c r="AU200" s="158" t="s">
        <v>86</v>
      </c>
      <c r="AV200" s="13" t="s">
        <v>86</v>
      </c>
      <c r="AW200" s="13" t="s">
        <v>32</v>
      </c>
      <c r="AX200" s="13" t="s">
        <v>77</v>
      </c>
      <c r="AY200" s="158" t="s">
        <v>175</v>
      </c>
    </row>
    <row r="201" spans="2:65" s="14" customFormat="1">
      <c r="B201" s="164"/>
      <c r="D201" s="151" t="s">
        <v>184</v>
      </c>
      <c r="E201" s="165" t="s">
        <v>1</v>
      </c>
      <c r="F201" s="166" t="s">
        <v>187</v>
      </c>
      <c r="H201" s="167">
        <v>2.25</v>
      </c>
      <c r="I201" s="168"/>
      <c r="L201" s="164"/>
      <c r="M201" s="169"/>
      <c r="T201" s="170"/>
      <c r="AT201" s="165" t="s">
        <v>184</v>
      </c>
      <c r="AU201" s="165" t="s">
        <v>86</v>
      </c>
      <c r="AV201" s="14" t="s">
        <v>182</v>
      </c>
      <c r="AW201" s="14" t="s">
        <v>32</v>
      </c>
      <c r="AX201" s="14" t="s">
        <v>84</v>
      </c>
      <c r="AY201" s="165" t="s">
        <v>175</v>
      </c>
    </row>
    <row r="202" spans="2:65" s="1" customFormat="1" ht="24.15" customHeight="1">
      <c r="B202" s="136"/>
      <c r="C202" s="137" t="s">
        <v>327</v>
      </c>
      <c r="D202" s="137" t="s">
        <v>177</v>
      </c>
      <c r="E202" s="138" t="s">
        <v>2026</v>
      </c>
      <c r="F202" s="139" t="s">
        <v>2027</v>
      </c>
      <c r="G202" s="140" t="s">
        <v>227</v>
      </c>
      <c r="H202" s="141">
        <v>4.25</v>
      </c>
      <c r="I202" s="142"/>
      <c r="J202" s="143">
        <f>ROUND(I202*H202,2)</f>
        <v>0</v>
      </c>
      <c r="K202" s="139" t="s">
        <v>181</v>
      </c>
      <c r="L202" s="32"/>
      <c r="M202" s="144" t="s">
        <v>1</v>
      </c>
      <c r="N202" s="145" t="s">
        <v>42</v>
      </c>
      <c r="P202" s="146">
        <f>O202*H202</f>
        <v>0</v>
      </c>
      <c r="Q202" s="146">
        <v>0.38313999999999998</v>
      </c>
      <c r="R202" s="146">
        <f>Q202*H202</f>
        <v>1.6283449999999999</v>
      </c>
      <c r="S202" s="146">
        <v>0</v>
      </c>
      <c r="T202" s="147">
        <f>S202*H202</f>
        <v>0</v>
      </c>
      <c r="AR202" s="148" t="s">
        <v>182</v>
      </c>
      <c r="AT202" s="148" t="s">
        <v>177</v>
      </c>
      <c r="AU202" s="148" t="s">
        <v>86</v>
      </c>
      <c r="AY202" s="17" t="s">
        <v>175</v>
      </c>
      <c r="BE202" s="149">
        <f>IF(N202="základní",J202,0)</f>
        <v>0</v>
      </c>
      <c r="BF202" s="149">
        <f>IF(N202="snížená",J202,0)</f>
        <v>0</v>
      </c>
      <c r="BG202" s="149">
        <f>IF(N202="zákl. přenesená",J202,0)</f>
        <v>0</v>
      </c>
      <c r="BH202" s="149">
        <f>IF(N202="sníž. přenesená",J202,0)</f>
        <v>0</v>
      </c>
      <c r="BI202" s="149">
        <f>IF(N202="nulová",J202,0)</f>
        <v>0</v>
      </c>
      <c r="BJ202" s="17" t="s">
        <v>84</v>
      </c>
      <c r="BK202" s="149">
        <f>ROUND(I202*H202,2)</f>
        <v>0</v>
      </c>
      <c r="BL202" s="17" t="s">
        <v>182</v>
      </c>
      <c r="BM202" s="148" t="s">
        <v>478</v>
      </c>
    </row>
    <row r="203" spans="2:65" s="13" customFormat="1">
      <c r="B203" s="157"/>
      <c r="D203" s="151" t="s">
        <v>184</v>
      </c>
      <c r="E203" s="158" t="s">
        <v>1</v>
      </c>
      <c r="F203" s="159" t="s">
        <v>2092</v>
      </c>
      <c r="H203" s="160">
        <v>2</v>
      </c>
      <c r="I203" s="161"/>
      <c r="L203" s="157"/>
      <c r="M203" s="162"/>
      <c r="T203" s="163"/>
      <c r="AT203" s="158" t="s">
        <v>184</v>
      </c>
      <c r="AU203" s="158" t="s">
        <v>86</v>
      </c>
      <c r="AV203" s="13" t="s">
        <v>86</v>
      </c>
      <c r="AW203" s="13" t="s">
        <v>32</v>
      </c>
      <c r="AX203" s="13" t="s">
        <v>77</v>
      </c>
      <c r="AY203" s="158" t="s">
        <v>175</v>
      </c>
    </row>
    <row r="204" spans="2:65" s="13" customFormat="1">
      <c r="B204" s="157"/>
      <c r="D204" s="151" t="s">
        <v>184</v>
      </c>
      <c r="E204" s="158" t="s">
        <v>1</v>
      </c>
      <c r="F204" s="159" t="s">
        <v>2074</v>
      </c>
      <c r="H204" s="160">
        <v>2.25</v>
      </c>
      <c r="I204" s="161"/>
      <c r="L204" s="157"/>
      <c r="M204" s="162"/>
      <c r="T204" s="163"/>
      <c r="AT204" s="158" t="s">
        <v>184</v>
      </c>
      <c r="AU204" s="158" t="s">
        <v>86</v>
      </c>
      <c r="AV204" s="13" t="s">
        <v>86</v>
      </c>
      <c r="AW204" s="13" t="s">
        <v>32</v>
      </c>
      <c r="AX204" s="13" t="s">
        <v>77</v>
      </c>
      <c r="AY204" s="158" t="s">
        <v>175</v>
      </c>
    </row>
    <row r="205" spans="2:65" s="14" customFormat="1">
      <c r="B205" s="164"/>
      <c r="D205" s="151" t="s">
        <v>184</v>
      </c>
      <c r="E205" s="165" t="s">
        <v>1</v>
      </c>
      <c r="F205" s="166" t="s">
        <v>187</v>
      </c>
      <c r="H205" s="167">
        <v>4.25</v>
      </c>
      <c r="I205" s="168"/>
      <c r="L205" s="164"/>
      <c r="M205" s="169"/>
      <c r="T205" s="170"/>
      <c r="AT205" s="165" t="s">
        <v>184</v>
      </c>
      <c r="AU205" s="165" t="s">
        <v>86</v>
      </c>
      <c r="AV205" s="14" t="s">
        <v>182</v>
      </c>
      <c r="AW205" s="14" t="s">
        <v>32</v>
      </c>
      <c r="AX205" s="14" t="s">
        <v>84</v>
      </c>
      <c r="AY205" s="165" t="s">
        <v>175</v>
      </c>
    </row>
    <row r="206" spans="2:65" s="11" customFormat="1" ht="22.8" customHeight="1">
      <c r="B206" s="124"/>
      <c r="D206" s="125" t="s">
        <v>76</v>
      </c>
      <c r="E206" s="134" t="s">
        <v>195</v>
      </c>
      <c r="F206" s="134" t="s">
        <v>2028</v>
      </c>
      <c r="I206" s="127"/>
      <c r="J206" s="135">
        <f>BK206</f>
        <v>0</v>
      </c>
      <c r="L206" s="124"/>
      <c r="M206" s="129"/>
      <c r="P206" s="130">
        <f>SUM(P207:P230)</f>
        <v>0</v>
      </c>
      <c r="R206" s="130">
        <f>SUM(R207:R230)</f>
        <v>0.46532729999999989</v>
      </c>
      <c r="T206" s="131">
        <f>SUM(T207:T230)</f>
        <v>0</v>
      </c>
      <c r="AR206" s="125" t="s">
        <v>84</v>
      </c>
      <c r="AT206" s="132" t="s">
        <v>76</v>
      </c>
      <c r="AU206" s="132" t="s">
        <v>84</v>
      </c>
      <c r="AY206" s="125" t="s">
        <v>175</v>
      </c>
      <c r="BK206" s="133">
        <f>SUM(BK207:BK230)</f>
        <v>0</v>
      </c>
    </row>
    <row r="207" spans="2:65" s="1" customFormat="1" ht="24.15" customHeight="1">
      <c r="B207" s="136"/>
      <c r="C207" s="137" t="s">
        <v>332</v>
      </c>
      <c r="D207" s="137" t="s">
        <v>177</v>
      </c>
      <c r="E207" s="138" t="s">
        <v>2093</v>
      </c>
      <c r="F207" s="139" t="s">
        <v>2094</v>
      </c>
      <c r="G207" s="140" t="s">
        <v>263</v>
      </c>
      <c r="H207" s="141">
        <v>2</v>
      </c>
      <c r="I207" s="142"/>
      <c r="J207" s="143">
        <f>ROUND(I207*H207,2)</f>
        <v>0</v>
      </c>
      <c r="K207" s="139" t="s">
        <v>181</v>
      </c>
      <c r="L207" s="32"/>
      <c r="M207" s="144" t="s">
        <v>1</v>
      </c>
      <c r="N207" s="145" t="s">
        <v>42</v>
      </c>
      <c r="P207" s="146">
        <f>O207*H207</f>
        <v>0</v>
      </c>
      <c r="Q207" s="146">
        <v>1.0000000000000001E-5</v>
      </c>
      <c r="R207" s="146">
        <f>Q207*H207</f>
        <v>2.0000000000000002E-5</v>
      </c>
      <c r="S207" s="146">
        <v>0</v>
      </c>
      <c r="T207" s="147">
        <f>S207*H207</f>
        <v>0</v>
      </c>
      <c r="AR207" s="148" t="s">
        <v>182</v>
      </c>
      <c r="AT207" s="148" t="s">
        <v>177</v>
      </c>
      <c r="AU207" s="148" t="s">
        <v>86</v>
      </c>
      <c r="AY207" s="17" t="s">
        <v>175</v>
      </c>
      <c r="BE207" s="149">
        <f>IF(N207="základní",J207,0)</f>
        <v>0</v>
      </c>
      <c r="BF207" s="149">
        <f>IF(N207="snížená",J207,0)</f>
        <v>0</v>
      </c>
      <c r="BG207" s="149">
        <f>IF(N207="zákl. přenesená",J207,0)</f>
        <v>0</v>
      </c>
      <c r="BH207" s="149">
        <f>IF(N207="sníž. přenesená",J207,0)</f>
        <v>0</v>
      </c>
      <c r="BI207" s="149">
        <f>IF(N207="nulová",J207,0)</f>
        <v>0</v>
      </c>
      <c r="BJ207" s="17" t="s">
        <v>84</v>
      </c>
      <c r="BK207" s="149">
        <f>ROUND(I207*H207,2)</f>
        <v>0</v>
      </c>
      <c r="BL207" s="17" t="s">
        <v>182</v>
      </c>
      <c r="BM207" s="148" t="s">
        <v>491</v>
      </c>
    </row>
    <row r="208" spans="2:65" s="13" customFormat="1">
      <c r="B208" s="157"/>
      <c r="D208" s="151" t="s">
        <v>184</v>
      </c>
      <c r="E208" s="158" t="s">
        <v>1</v>
      </c>
      <c r="F208" s="159" t="s">
        <v>2095</v>
      </c>
      <c r="H208" s="160">
        <v>2</v>
      </c>
      <c r="I208" s="161"/>
      <c r="L208" s="157"/>
      <c r="M208" s="162"/>
      <c r="T208" s="163"/>
      <c r="AT208" s="158" t="s">
        <v>184</v>
      </c>
      <c r="AU208" s="158" t="s">
        <v>86</v>
      </c>
      <c r="AV208" s="13" t="s">
        <v>86</v>
      </c>
      <c r="AW208" s="13" t="s">
        <v>32</v>
      </c>
      <c r="AX208" s="13" t="s">
        <v>77</v>
      </c>
      <c r="AY208" s="158" t="s">
        <v>175</v>
      </c>
    </row>
    <row r="209" spans="2:65" s="14" customFormat="1">
      <c r="B209" s="164"/>
      <c r="D209" s="151" t="s">
        <v>184</v>
      </c>
      <c r="E209" s="165" t="s">
        <v>1</v>
      </c>
      <c r="F209" s="166" t="s">
        <v>187</v>
      </c>
      <c r="H209" s="167">
        <v>2</v>
      </c>
      <c r="I209" s="168"/>
      <c r="L209" s="164"/>
      <c r="M209" s="169"/>
      <c r="T209" s="170"/>
      <c r="AT209" s="165" t="s">
        <v>184</v>
      </c>
      <c r="AU209" s="165" t="s">
        <v>86</v>
      </c>
      <c r="AV209" s="14" t="s">
        <v>182</v>
      </c>
      <c r="AW209" s="14" t="s">
        <v>32</v>
      </c>
      <c r="AX209" s="14" t="s">
        <v>84</v>
      </c>
      <c r="AY209" s="165" t="s">
        <v>175</v>
      </c>
    </row>
    <row r="210" spans="2:65" s="1" customFormat="1" ht="24.15" customHeight="1">
      <c r="B210" s="136"/>
      <c r="C210" s="171" t="s">
        <v>336</v>
      </c>
      <c r="D210" s="171" t="s">
        <v>192</v>
      </c>
      <c r="E210" s="172" t="s">
        <v>2096</v>
      </c>
      <c r="F210" s="173" t="s">
        <v>2097</v>
      </c>
      <c r="G210" s="174" t="s">
        <v>263</v>
      </c>
      <c r="H210" s="175">
        <v>2.0299999999999998</v>
      </c>
      <c r="I210" s="176"/>
      <c r="J210" s="177">
        <f>ROUND(I210*H210,2)</f>
        <v>0</v>
      </c>
      <c r="K210" s="173" t="s">
        <v>181</v>
      </c>
      <c r="L210" s="178"/>
      <c r="M210" s="179" t="s">
        <v>1</v>
      </c>
      <c r="N210" s="180" t="s">
        <v>42</v>
      </c>
      <c r="P210" s="146">
        <f>O210*H210</f>
        <v>0</v>
      </c>
      <c r="Q210" s="146">
        <v>2.4099999999999998E-3</v>
      </c>
      <c r="R210" s="146">
        <f>Q210*H210</f>
        <v>4.8922999999999987E-3</v>
      </c>
      <c r="S210" s="146">
        <v>0</v>
      </c>
      <c r="T210" s="147">
        <f>S210*H210</f>
        <v>0</v>
      </c>
      <c r="AR210" s="148" t="s">
        <v>195</v>
      </c>
      <c r="AT210" s="148" t="s">
        <v>192</v>
      </c>
      <c r="AU210" s="148" t="s">
        <v>86</v>
      </c>
      <c r="AY210" s="17" t="s">
        <v>175</v>
      </c>
      <c r="BE210" s="149">
        <f>IF(N210="základní",J210,0)</f>
        <v>0</v>
      </c>
      <c r="BF210" s="149">
        <f>IF(N210="snížená",J210,0)</f>
        <v>0</v>
      </c>
      <c r="BG210" s="149">
        <f>IF(N210="zákl. přenesená",J210,0)</f>
        <v>0</v>
      </c>
      <c r="BH210" s="149">
        <f>IF(N210="sníž. přenesená",J210,0)</f>
        <v>0</v>
      </c>
      <c r="BI210" s="149">
        <f>IF(N210="nulová",J210,0)</f>
        <v>0</v>
      </c>
      <c r="BJ210" s="17" t="s">
        <v>84</v>
      </c>
      <c r="BK210" s="149">
        <f>ROUND(I210*H210,2)</f>
        <v>0</v>
      </c>
      <c r="BL210" s="17" t="s">
        <v>182</v>
      </c>
      <c r="BM210" s="148" t="s">
        <v>500</v>
      </c>
    </row>
    <row r="211" spans="2:65" s="13" customFormat="1">
      <c r="B211" s="157"/>
      <c r="D211" s="151" t="s">
        <v>184</v>
      </c>
      <c r="E211" s="158" t="s">
        <v>1</v>
      </c>
      <c r="F211" s="159" t="s">
        <v>2098</v>
      </c>
      <c r="H211" s="160">
        <v>2.0299999999999998</v>
      </c>
      <c r="I211" s="161"/>
      <c r="L211" s="157"/>
      <c r="M211" s="162"/>
      <c r="T211" s="163"/>
      <c r="AT211" s="158" t="s">
        <v>184</v>
      </c>
      <c r="AU211" s="158" t="s">
        <v>86</v>
      </c>
      <c r="AV211" s="13" t="s">
        <v>86</v>
      </c>
      <c r="AW211" s="13" t="s">
        <v>32</v>
      </c>
      <c r="AX211" s="13" t="s">
        <v>77</v>
      </c>
      <c r="AY211" s="158" t="s">
        <v>175</v>
      </c>
    </row>
    <row r="212" spans="2:65" s="14" customFormat="1">
      <c r="B212" s="164"/>
      <c r="D212" s="151" t="s">
        <v>184</v>
      </c>
      <c r="E212" s="165" t="s">
        <v>1</v>
      </c>
      <c r="F212" s="166" t="s">
        <v>187</v>
      </c>
      <c r="H212" s="167">
        <v>2.0299999999999998</v>
      </c>
      <c r="I212" s="168"/>
      <c r="L212" s="164"/>
      <c r="M212" s="169"/>
      <c r="T212" s="170"/>
      <c r="AT212" s="165" t="s">
        <v>184</v>
      </c>
      <c r="AU212" s="165" t="s">
        <v>86</v>
      </c>
      <c r="AV212" s="14" t="s">
        <v>182</v>
      </c>
      <c r="AW212" s="14" t="s">
        <v>32</v>
      </c>
      <c r="AX212" s="14" t="s">
        <v>84</v>
      </c>
      <c r="AY212" s="165" t="s">
        <v>175</v>
      </c>
    </row>
    <row r="213" spans="2:65" s="1" customFormat="1" ht="24.15" customHeight="1">
      <c r="B213" s="136"/>
      <c r="C213" s="137" t="s">
        <v>340</v>
      </c>
      <c r="D213" s="137" t="s">
        <v>177</v>
      </c>
      <c r="E213" s="138" t="s">
        <v>2099</v>
      </c>
      <c r="F213" s="139" t="s">
        <v>2100</v>
      </c>
      <c r="G213" s="140" t="s">
        <v>180</v>
      </c>
      <c r="H213" s="141">
        <v>0.3</v>
      </c>
      <c r="I213" s="142"/>
      <c r="J213" s="143">
        <f>ROUND(I213*H213,2)</f>
        <v>0</v>
      </c>
      <c r="K213" s="139" t="s">
        <v>181</v>
      </c>
      <c r="L213" s="32"/>
      <c r="M213" s="144" t="s">
        <v>1</v>
      </c>
      <c r="N213" s="145" t="s">
        <v>42</v>
      </c>
      <c r="P213" s="146">
        <f>O213*H213</f>
        <v>0</v>
      </c>
      <c r="Q213" s="146">
        <v>1.5298499999999999</v>
      </c>
      <c r="R213" s="146">
        <f>Q213*H213</f>
        <v>0.45895499999999995</v>
      </c>
      <c r="S213" s="146">
        <v>0</v>
      </c>
      <c r="T213" s="147">
        <f>S213*H213</f>
        <v>0</v>
      </c>
      <c r="AR213" s="148" t="s">
        <v>182</v>
      </c>
      <c r="AT213" s="148" t="s">
        <v>177</v>
      </c>
      <c r="AU213" s="148" t="s">
        <v>86</v>
      </c>
      <c r="AY213" s="17" t="s">
        <v>175</v>
      </c>
      <c r="BE213" s="149">
        <f>IF(N213="základní",J213,0)</f>
        <v>0</v>
      </c>
      <c r="BF213" s="149">
        <f>IF(N213="snížená",J213,0)</f>
        <v>0</v>
      </c>
      <c r="BG213" s="149">
        <f>IF(N213="zákl. přenesená",J213,0)</f>
        <v>0</v>
      </c>
      <c r="BH213" s="149">
        <f>IF(N213="sníž. přenesená",J213,0)</f>
        <v>0</v>
      </c>
      <c r="BI213" s="149">
        <f>IF(N213="nulová",J213,0)</f>
        <v>0</v>
      </c>
      <c r="BJ213" s="17" t="s">
        <v>84</v>
      </c>
      <c r="BK213" s="149">
        <f>ROUND(I213*H213,2)</f>
        <v>0</v>
      </c>
      <c r="BL213" s="17" t="s">
        <v>182</v>
      </c>
      <c r="BM213" s="148" t="s">
        <v>511</v>
      </c>
    </row>
    <row r="214" spans="2:65" s="13" customFormat="1">
      <c r="B214" s="157"/>
      <c r="D214" s="151" t="s">
        <v>184</v>
      </c>
      <c r="E214" s="158" t="s">
        <v>1</v>
      </c>
      <c r="F214" s="159" t="s">
        <v>2101</v>
      </c>
      <c r="H214" s="160">
        <v>0.3</v>
      </c>
      <c r="I214" s="161"/>
      <c r="L214" s="157"/>
      <c r="M214" s="162"/>
      <c r="T214" s="163"/>
      <c r="AT214" s="158" t="s">
        <v>184</v>
      </c>
      <c r="AU214" s="158" t="s">
        <v>86</v>
      </c>
      <c r="AV214" s="13" t="s">
        <v>86</v>
      </c>
      <c r="AW214" s="13" t="s">
        <v>32</v>
      </c>
      <c r="AX214" s="13" t="s">
        <v>77</v>
      </c>
      <c r="AY214" s="158" t="s">
        <v>175</v>
      </c>
    </row>
    <row r="215" spans="2:65" s="14" customFormat="1">
      <c r="B215" s="164"/>
      <c r="D215" s="151" t="s">
        <v>184</v>
      </c>
      <c r="E215" s="165" t="s">
        <v>1</v>
      </c>
      <c r="F215" s="166" t="s">
        <v>187</v>
      </c>
      <c r="H215" s="167">
        <v>0.3</v>
      </c>
      <c r="I215" s="168"/>
      <c r="L215" s="164"/>
      <c r="M215" s="169"/>
      <c r="T215" s="170"/>
      <c r="AT215" s="165" t="s">
        <v>184</v>
      </c>
      <c r="AU215" s="165" t="s">
        <v>86</v>
      </c>
      <c r="AV215" s="14" t="s">
        <v>182</v>
      </c>
      <c r="AW215" s="14" t="s">
        <v>32</v>
      </c>
      <c r="AX215" s="14" t="s">
        <v>84</v>
      </c>
      <c r="AY215" s="165" t="s">
        <v>175</v>
      </c>
    </row>
    <row r="216" spans="2:65" s="1" customFormat="1" ht="24.15" customHeight="1">
      <c r="B216" s="136"/>
      <c r="C216" s="171" t="s">
        <v>344</v>
      </c>
      <c r="D216" s="171" t="s">
        <v>192</v>
      </c>
      <c r="E216" s="172" t="s">
        <v>2102</v>
      </c>
      <c r="F216" s="173" t="s">
        <v>2103</v>
      </c>
      <c r="G216" s="174" t="s">
        <v>190</v>
      </c>
      <c r="H216" s="175">
        <v>3</v>
      </c>
      <c r="I216" s="176"/>
      <c r="J216" s="177">
        <f>ROUND(I216*H216,2)</f>
        <v>0</v>
      </c>
      <c r="K216" s="173" t="s">
        <v>221</v>
      </c>
      <c r="L216" s="178"/>
      <c r="M216" s="179" t="s">
        <v>1</v>
      </c>
      <c r="N216" s="180" t="s">
        <v>42</v>
      </c>
      <c r="P216" s="146">
        <f>O216*H216</f>
        <v>0</v>
      </c>
      <c r="Q216" s="146">
        <v>4.0000000000000002E-4</v>
      </c>
      <c r="R216" s="146">
        <f>Q216*H216</f>
        <v>1.2000000000000001E-3</v>
      </c>
      <c r="S216" s="146">
        <v>0</v>
      </c>
      <c r="T216" s="147">
        <f>S216*H216</f>
        <v>0</v>
      </c>
      <c r="AR216" s="148" t="s">
        <v>195</v>
      </c>
      <c r="AT216" s="148" t="s">
        <v>192</v>
      </c>
      <c r="AU216" s="148" t="s">
        <v>86</v>
      </c>
      <c r="AY216" s="17" t="s">
        <v>175</v>
      </c>
      <c r="BE216" s="149">
        <f>IF(N216="základní",J216,0)</f>
        <v>0</v>
      </c>
      <c r="BF216" s="149">
        <f>IF(N216="snížená",J216,0)</f>
        <v>0</v>
      </c>
      <c r="BG216" s="149">
        <f>IF(N216="zákl. přenesená",J216,0)</f>
        <v>0</v>
      </c>
      <c r="BH216" s="149">
        <f>IF(N216="sníž. přenesená",J216,0)</f>
        <v>0</v>
      </c>
      <c r="BI216" s="149">
        <f>IF(N216="nulová",J216,0)</f>
        <v>0</v>
      </c>
      <c r="BJ216" s="17" t="s">
        <v>84</v>
      </c>
      <c r="BK216" s="149">
        <f>ROUND(I216*H216,2)</f>
        <v>0</v>
      </c>
      <c r="BL216" s="17" t="s">
        <v>182</v>
      </c>
      <c r="BM216" s="148" t="s">
        <v>523</v>
      </c>
    </row>
    <row r="217" spans="2:65" s="13" customFormat="1">
      <c r="B217" s="157"/>
      <c r="D217" s="151" t="s">
        <v>184</v>
      </c>
      <c r="E217" s="158" t="s">
        <v>1</v>
      </c>
      <c r="F217" s="159" t="s">
        <v>2104</v>
      </c>
      <c r="H217" s="160">
        <v>3</v>
      </c>
      <c r="I217" s="161"/>
      <c r="L217" s="157"/>
      <c r="M217" s="162"/>
      <c r="T217" s="163"/>
      <c r="AT217" s="158" t="s">
        <v>184</v>
      </c>
      <c r="AU217" s="158" t="s">
        <v>86</v>
      </c>
      <c r="AV217" s="13" t="s">
        <v>86</v>
      </c>
      <c r="AW217" s="13" t="s">
        <v>32</v>
      </c>
      <c r="AX217" s="13" t="s">
        <v>77</v>
      </c>
      <c r="AY217" s="158" t="s">
        <v>175</v>
      </c>
    </row>
    <row r="218" spans="2:65" s="14" customFormat="1">
      <c r="B218" s="164"/>
      <c r="D218" s="151" t="s">
        <v>184</v>
      </c>
      <c r="E218" s="165" t="s">
        <v>1</v>
      </c>
      <c r="F218" s="166" t="s">
        <v>187</v>
      </c>
      <c r="H218" s="167">
        <v>3</v>
      </c>
      <c r="I218" s="168"/>
      <c r="L218" s="164"/>
      <c r="M218" s="169"/>
      <c r="T218" s="170"/>
      <c r="AT218" s="165" t="s">
        <v>184</v>
      </c>
      <c r="AU218" s="165" t="s">
        <v>86</v>
      </c>
      <c r="AV218" s="14" t="s">
        <v>182</v>
      </c>
      <c r="AW218" s="14" t="s">
        <v>32</v>
      </c>
      <c r="AX218" s="14" t="s">
        <v>84</v>
      </c>
      <c r="AY218" s="165" t="s">
        <v>175</v>
      </c>
    </row>
    <row r="219" spans="2:65" s="1" customFormat="1" ht="16.5" customHeight="1">
      <c r="B219" s="136"/>
      <c r="C219" s="137" t="s">
        <v>348</v>
      </c>
      <c r="D219" s="137" t="s">
        <v>177</v>
      </c>
      <c r="E219" s="138" t="s">
        <v>2054</v>
      </c>
      <c r="F219" s="139" t="s">
        <v>2055</v>
      </c>
      <c r="G219" s="140" t="s">
        <v>263</v>
      </c>
      <c r="H219" s="141">
        <v>2</v>
      </c>
      <c r="I219" s="142"/>
      <c r="J219" s="143">
        <f>ROUND(I219*H219,2)</f>
        <v>0</v>
      </c>
      <c r="K219" s="139" t="s">
        <v>221</v>
      </c>
      <c r="L219" s="32"/>
      <c r="M219" s="144" t="s">
        <v>1</v>
      </c>
      <c r="N219" s="145" t="s">
        <v>42</v>
      </c>
      <c r="P219" s="146">
        <f>O219*H219</f>
        <v>0</v>
      </c>
      <c r="Q219" s="146">
        <v>0</v>
      </c>
      <c r="R219" s="146">
        <f>Q219*H219</f>
        <v>0</v>
      </c>
      <c r="S219" s="146">
        <v>0</v>
      </c>
      <c r="T219" s="147">
        <f>S219*H219</f>
        <v>0</v>
      </c>
      <c r="AR219" s="148" t="s">
        <v>182</v>
      </c>
      <c r="AT219" s="148" t="s">
        <v>177</v>
      </c>
      <c r="AU219" s="148" t="s">
        <v>86</v>
      </c>
      <c r="AY219" s="17" t="s">
        <v>175</v>
      </c>
      <c r="BE219" s="149">
        <f>IF(N219="základní",J219,0)</f>
        <v>0</v>
      </c>
      <c r="BF219" s="149">
        <f>IF(N219="snížená",J219,0)</f>
        <v>0</v>
      </c>
      <c r="BG219" s="149">
        <f>IF(N219="zákl. přenesená",J219,0)</f>
        <v>0</v>
      </c>
      <c r="BH219" s="149">
        <f>IF(N219="sníž. přenesená",J219,0)</f>
        <v>0</v>
      </c>
      <c r="BI219" s="149">
        <f>IF(N219="nulová",J219,0)</f>
        <v>0</v>
      </c>
      <c r="BJ219" s="17" t="s">
        <v>84</v>
      </c>
      <c r="BK219" s="149">
        <f>ROUND(I219*H219,2)</f>
        <v>0</v>
      </c>
      <c r="BL219" s="17" t="s">
        <v>182</v>
      </c>
      <c r="BM219" s="148" t="s">
        <v>531</v>
      </c>
    </row>
    <row r="220" spans="2:65" s="13" customFormat="1">
      <c r="B220" s="157"/>
      <c r="D220" s="151" t="s">
        <v>184</v>
      </c>
      <c r="E220" s="158" t="s">
        <v>1</v>
      </c>
      <c r="F220" s="159" t="s">
        <v>2095</v>
      </c>
      <c r="H220" s="160">
        <v>2</v>
      </c>
      <c r="I220" s="161"/>
      <c r="L220" s="157"/>
      <c r="M220" s="162"/>
      <c r="T220" s="163"/>
      <c r="AT220" s="158" t="s">
        <v>184</v>
      </c>
      <c r="AU220" s="158" t="s">
        <v>86</v>
      </c>
      <c r="AV220" s="13" t="s">
        <v>86</v>
      </c>
      <c r="AW220" s="13" t="s">
        <v>32</v>
      </c>
      <c r="AX220" s="13" t="s">
        <v>77</v>
      </c>
      <c r="AY220" s="158" t="s">
        <v>175</v>
      </c>
    </row>
    <row r="221" spans="2:65" s="14" customFormat="1">
      <c r="B221" s="164"/>
      <c r="D221" s="151" t="s">
        <v>184</v>
      </c>
      <c r="E221" s="165" t="s">
        <v>1</v>
      </c>
      <c r="F221" s="166" t="s">
        <v>187</v>
      </c>
      <c r="H221" s="167">
        <v>2</v>
      </c>
      <c r="I221" s="168"/>
      <c r="L221" s="164"/>
      <c r="M221" s="169"/>
      <c r="T221" s="170"/>
      <c r="AT221" s="165" t="s">
        <v>184</v>
      </c>
      <c r="AU221" s="165" t="s">
        <v>86</v>
      </c>
      <c r="AV221" s="14" t="s">
        <v>182</v>
      </c>
      <c r="AW221" s="14" t="s">
        <v>32</v>
      </c>
      <c r="AX221" s="14" t="s">
        <v>84</v>
      </c>
      <c r="AY221" s="165" t="s">
        <v>175</v>
      </c>
    </row>
    <row r="222" spans="2:65" s="1" customFormat="1" ht="33" customHeight="1">
      <c r="B222" s="136"/>
      <c r="C222" s="137" t="s">
        <v>354</v>
      </c>
      <c r="D222" s="137" t="s">
        <v>177</v>
      </c>
      <c r="E222" s="138" t="s">
        <v>2105</v>
      </c>
      <c r="F222" s="139" t="s">
        <v>2106</v>
      </c>
      <c r="G222" s="140" t="s">
        <v>190</v>
      </c>
      <c r="H222" s="141">
        <v>4</v>
      </c>
      <c r="I222" s="142"/>
      <c r="J222" s="143">
        <f>ROUND(I222*H222,2)</f>
        <v>0</v>
      </c>
      <c r="K222" s="139" t="s">
        <v>221</v>
      </c>
      <c r="L222" s="32"/>
      <c r="M222" s="144" t="s">
        <v>1</v>
      </c>
      <c r="N222" s="145" t="s">
        <v>42</v>
      </c>
      <c r="P222" s="146">
        <f>O222*H222</f>
        <v>0</v>
      </c>
      <c r="Q222" s="146">
        <v>0</v>
      </c>
      <c r="R222" s="146">
        <f>Q222*H222</f>
        <v>0</v>
      </c>
      <c r="S222" s="146">
        <v>0</v>
      </c>
      <c r="T222" s="147">
        <f>S222*H222</f>
        <v>0</v>
      </c>
      <c r="AR222" s="148" t="s">
        <v>182</v>
      </c>
      <c r="AT222" s="148" t="s">
        <v>177</v>
      </c>
      <c r="AU222" s="148" t="s">
        <v>86</v>
      </c>
      <c r="AY222" s="17" t="s">
        <v>175</v>
      </c>
      <c r="BE222" s="149">
        <f>IF(N222="základní",J222,0)</f>
        <v>0</v>
      </c>
      <c r="BF222" s="149">
        <f>IF(N222="snížená",J222,0)</f>
        <v>0</v>
      </c>
      <c r="BG222" s="149">
        <f>IF(N222="zákl. přenesená",J222,0)</f>
        <v>0</v>
      </c>
      <c r="BH222" s="149">
        <f>IF(N222="sníž. přenesená",J222,0)</f>
        <v>0</v>
      </c>
      <c r="BI222" s="149">
        <f>IF(N222="nulová",J222,0)</f>
        <v>0</v>
      </c>
      <c r="BJ222" s="17" t="s">
        <v>84</v>
      </c>
      <c r="BK222" s="149">
        <f>ROUND(I222*H222,2)</f>
        <v>0</v>
      </c>
      <c r="BL222" s="17" t="s">
        <v>182</v>
      </c>
      <c r="BM222" s="148" t="s">
        <v>539</v>
      </c>
    </row>
    <row r="223" spans="2:65" s="13" customFormat="1">
      <c r="B223" s="157"/>
      <c r="D223" s="151" t="s">
        <v>184</v>
      </c>
      <c r="E223" s="158" t="s">
        <v>1</v>
      </c>
      <c r="F223" s="159" t="s">
        <v>2107</v>
      </c>
      <c r="H223" s="160">
        <v>4</v>
      </c>
      <c r="I223" s="161"/>
      <c r="L223" s="157"/>
      <c r="M223" s="162"/>
      <c r="T223" s="163"/>
      <c r="AT223" s="158" t="s">
        <v>184</v>
      </c>
      <c r="AU223" s="158" t="s">
        <v>86</v>
      </c>
      <c r="AV223" s="13" t="s">
        <v>86</v>
      </c>
      <c r="AW223" s="13" t="s">
        <v>32</v>
      </c>
      <c r="AX223" s="13" t="s">
        <v>77</v>
      </c>
      <c r="AY223" s="158" t="s">
        <v>175</v>
      </c>
    </row>
    <row r="224" spans="2:65" s="14" customFormat="1">
      <c r="B224" s="164"/>
      <c r="D224" s="151" t="s">
        <v>184</v>
      </c>
      <c r="E224" s="165" t="s">
        <v>1</v>
      </c>
      <c r="F224" s="166" t="s">
        <v>187</v>
      </c>
      <c r="H224" s="167">
        <v>4</v>
      </c>
      <c r="I224" s="168"/>
      <c r="L224" s="164"/>
      <c r="M224" s="169"/>
      <c r="T224" s="170"/>
      <c r="AT224" s="165" t="s">
        <v>184</v>
      </c>
      <c r="AU224" s="165" t="s">
        <v>86</v>
      </c>
      <c r="AV224" s="14" t="s">
        <v>182</v>
      </c>
      <c r="AW224" s="14" t="s">
        <v>32</v>
      </c>
      <c r="AX224" s="14" t="s">
        <v>84</v>
      </c>
      <c r="AY224" s="165" t="s">
        <v>175</v>
      </c>
    </row>
    <row r="225" spans="2:65" s="1" customFormat="1" ht="21.75" customHeight="1">
      <c r="B225" s="136"/>
      <c r="C225" s="137" t="s">
        <v>359</v>
      </c>
      <c r="D225" s="137" t="s">
        <v>177</v>
      </c>
      <c r="E225" s="138" t="s">
        <v>2108</v>
      </c>
      <c r="F225" s="139" t="s">
        <v>2109</v>
      </c>
      <c r="G225" s="140" t="s">
        <v>263</v>
      </c>
      <c r="H225" s="141">
        <v>2</v>
      </c>
      <c r="I225" s="142"/>
      <c r="J225" s="143">
        <f>ROUND(I225*H225,2)</f>
        <v>0</v>
      </c>
      <c r="K225" s="139" t="s">
        <v>181</v>
      </c>
      <c r="L225" s="32"/>
      <c r="M225" s="144" t="s">
        <v>1</v>
      </c>
      <c r="N225" s="145" t="s">
        <v>42</v>
      </c>
      <c r="P225" s="146">
        <f>O225*H225</f>
        <v>0</v>
      </c>
      <c r="Q225" s="146">
        <v>0</v>
      </c>
      <c r="R225" s="146">
        <f>Q225*H225</f>
        <v>0</v>
      </c>
      <c r="S225" s="146">
        <v>0</v>
      </c>
      <c r="T225" s="147">
        <f>S225*H225</f>
        <v>0</v>
      </c>
      <c r="AR225" s="148" t="s">
        <v>182</v>
      </c>
      <c r="AT225" s="148" t="s">
        <v>177</v>
      </c>
      <c r="AU225" s="148" t="s">
        <v>86</v>
      </c>
      <c r="AY225" s="17" t="s">
        <v>175</v>
      </c>
      <c r="BE225" s="149">
        <f>IF(N225="základní",J225,0)</f>
        <v>0</v>
      </c>
      <c r="BF225" s="149">
        <f>IF(N225="snížená",J225,0)</f>
        <v>0</v>
      </c>
      <c r="BG225" s="149">
        <f>IF(N225="zákl. přenesená",J225,0)</f>
        <v>0</v>
      </c>
      <c r="BH225" s="149">
        <f>IF(N225="sníž. přenesená",J225,0)</f>
        <v>0</v>
      </c>
      <c r="BI225" s="149">
        <f>IF(N225="nulová",J225,0)</f>
        <v>0</v>
      </c>
      <c r="BJ225" s="17" t="s">
        <v>84</v>
      </c>
      <c r="BK225" s="149">
        <f>ROUND(I225*H225,2)</f>
        <v>0</v>
      </c>
      <c r="BL225" s="17" t="s">
        <v>182</v>
      </c>
      <c r="BM225" s="148" t="s">
        <v>547</v>
      </c>
    </row>
    <row r="226" spans="2:65" s="13" customFormat="1">
      <c r="B226" s="157"/>
      <c r="D226" s="151" t="s">
        <v>184</v>
      </c>
      <c r="E226" s="158" t="s">
        <v>1</v>
      </c>
      <c r="F226" s="159" t="s">
        <v>2095</v>
      </c>
      <c r="H226" s="160">
        <v>2</v>
      </c>
      <c r="I226" s="161"/>
      <c r="L226" s="157"/>
      <c r="M226" s="162"/>
      <c r="T226" s="163"/>
      <c r="AT226" s="158" t="s">
        <v>184</v>
      </c>
      <c r="AU226" s="158" t="s">
        <v>86</v>
      </c>
      <c r="AV226" s="13" t="s">
        <v>86</v>
      </c>
      <c r="AW226" s="13" t="s">
        <v>32</v>
      </c>
      <c r="AX226" s="13" t="s">
        <v>77</v>
      </c>
      <c r="AY226" s="158" t="s">
        <v>175</v>
      </c>
    </row>
    <row r="227" spans="2:65" s="14" customFormat="1">
      <c r="B227" s="164"/>
      <c r="D227" s="151" t="s">
        <v>184</v>
      </c>
      <c r="E227" s="165" t="s">
        <v>1</v>
      </c>
      <c r="F227" s="166" t="s">
        <v>187</v>
      </c>
      <c r="H227" s="167">
        <v>2</v>
      </c>
      <c r="I227" s="168"/>
      <c r="L227" s="164"/>
      <c r="M227" s="169"/>
      <c r="T227" s="170"/>
      <c r="AT227" s="165" t="s">
        <v>184</v>
      </c>
      <c r="AU227" s="165" t="s">
        <v>86</v>
      </c>
      <c r="AV227" s="14" t="s">
        <v>182</v>
      </c>
      <c r="AW227" s="14" t="s">
        <v>32</v>
      </c>
      <c r="AX227" s="14" t="s">
        <v>84</v>
      </c>
      <c r="AY227" s="165" t="s">
        <v>175</v>
      </c>
    </row>
    <row r="228" spans="2:65" s="1" customFormat="1" ht="24.15" customHeight="1">
      <c r="B228" s="136"/>
      <c r="C228" s="137" t="s">
        <v>367</v>
      </c>
      <c r="D228" s="137" t="s">
        <v>177</v>
      </c>
      <c r="E228" s="138" t="s">
        <v>2063</v>
      </c>
      <c r="F228" s="139" t="s">
        <v>2064</v>
      </c>
      <c r="G228" s="140" t="s">
        <v>263</v>
      </c>
      <c r="H228" s="141">
        <v>2</v>
      </c>
      <c r="I228" s="142"/>
      <c r="J228" s="143">
        <f>ROUND(I228*H228,2)</f>
        <v>0</v>
      </c>
      <c r="K228" s="139" t="s">
        <v>181</v>
      </c>
      <c r="L228" s="32"/>
      <c r="M228" s="144" t="s">
        <v>1</v>
      </c>
      <c r="N228" s="145" t="s">
        <v>42</v>
      </c>
      <c r="P228" s="146">
        <f>O228*H228</f>
        <v>0</v>
      </c>
      <c r="Q228" s="146">
        <v>1.2999999999999999E-4</v>
      </c>
      <c r="R228" s="146">
        <f>Q228*H228</f>
        <v>2.5999999999999998E-4</v>
      </c>
      <c r="S228" s="146">
        <v>0</v>
      </c>
      <c r="T228" s="147">
        <f>S228*H228</f>
        <v>0</v>
      </c>
      <c r="AR228" s="148" t="s">
        <v>182</v>
      </c>
      <c r="AT228" s="148" t="s">
        <v>177</v>
      </c>
      <c r="AU228" s="148" t="s">
        <v>86</v>
      </c>
      <c r="AY228" s="17" t="s">
        <v>175</v>
      </c>
      <c r="BE228" s="149">
        <f>IF(N228="základní",J228,0)</f>
        <v>0</v>
      </c>
      <c r="BF228" s="149">
        <f>IF(N228="snížená",J228,0)</f>
        <v>0</v>
      </c>
      <c r="BG228" s="149">
        <f>IF(N228="zákl. přenesená",J228,0)</f>
        <v>0</v>
      </c>
      <c r="BH228" s="149">
        <f>IF(N228="sníž. přenesená",J228,0)</f>
        <v>0</v>
      </c>
      <c r="BI228" s="149">
        <f>IF(N228="nulová",J228,0)</f>
        <v>0</v>
      </c>
      <c r="BJ228" s="17" t="s">
        <v>84</v>
      </c>
      <c r="BK228" s="149">
        <f>ROUND(I228*H228,2)</f>
        <v>0</v>
      </c>
      <c r="BL228" s="17" t="s">
        <v>182</v>
      </c>
      <c r="BM228" s="148" t="s">
        <v>558</v>
      </c>
    </row>
    <row r="229" spans="2:65" s="13" customFormat="1">
      <c r="B229" s="157"/>
      <c r="D229" s="151" t="s">
        <v>184</v>
      </c>
      <c r="E229" s="158" t="s">
        <v>1</v>
      </c>
      <c r="F229" s="159" t="s">
        <v>2095</v>
      </c>
      <c r="H229" s="160">
        <v>2</v>
      </c>
      <c r="I229" s="161"/>
      <c r="L229" s="157"/>
      <c r="M229" s="162"/>
      <c r="T229" s="163"/>
      <c r="AT229" s="158" t="s">
        <v>184</v>
      </c>
      <c r="AU229" s="158" t="s">
        <v>86</v>
      </c>
      <c r="AV229" s="13" t="s">
        <v>86</v>
      </c>
      <c r="AW229" s="13" t="s">
        <v>32</v>
      </c>
      <c r="AX229" s="13" t="s">
        <v>77</v>
      </c>
      <c r="AY229" s="158" t="s">
        <v>175</v>
      </c>
    </row>
    <row r="230" spans="2:65" s="14" customFormat="1">
      <c r="B230" s="164"/>
      <c r="D230" s="151" t="s">
        <v>184</v>
      </c>
      <c r="E230" s="165" t="s">
        <v>1</v>
      </c>
      <c r="F230" s="166" t="s">
        <v>187</v>
      </c>
      <c r="H230" s="167">
        <v>2</v>
      </c>
      <c r="I230" s="168"/>
      <c r="L230" s="164"/>
      <c r="M230" s="169"/>
      <c r="T230" s="170"/>
      <c r="AT230" s="165" t="s">
        <v>184</v>
      </c>
      <c r="AU230" s="165" t="s">
        <v>86</v>
      </c>
      <c r="AV230" s="14" t="s">
        <v>182</v>
      </c>
      <c r="AW230" s="14" t="s">
        <v>32</v>
      </c>
      <c r="AX230" s="14" t="s">
        <v>84</v>
      </c>
      <c r="AY230" s="165" t="s">
        <v>175</v>
      </c>
    </row>
    <row r="231" spans="2:65" s="11" customFormat="1" ht="22.8" customHeight="1">
      <c r="B231" s="124"/>
      <c r="D231" s="125" t="s">
        <v>76</v>
      </c>
      <c r="E231" s="134" t="s">
        <v>737</v>
      </c>
      <c r="F231" s="134" t="s">
        <v>510</v>
      </c>
      <c r="I231" s="127"/>
      <c r="J231" s="135">
        <f>BK231</f>
        <v>0</v>
      </c>
      <c r="L231" s="124"/>
      <c r="M231" s="129"/>
      <c r="P231" s="130">
        <f>SUM(P232:P237)</f>
        <v>0</v>
      </c>
      <c r="R231" s="130">
        <f>SUM(R232:R237)</f>
        <v>0</v>
      </c>
      <c r="T231" s="131">
        <f>SUM(T232:T237)</f>
        <v>0</v>
      </c>
      <c r="AR231" s="125" t="s">
        <v>84</v>
      </c>
      <c r="AT231" s="132" t="s">
        <v>76</v>
      </c>
      <c r="AU231" s="132" t="s">
        <v>84</v>
      </c>
      <c r="AY231" s="125" t="s">
        <v>175</v>
      </c>
      <c r="BK231" s="133">
        <f>SUM(BK232:BK237)</f>
        <v>0</v>
      </c>
    </row>
    <row r="232" spans="2:65" s="1" customFormat="1" ht="16.5" customHeight="1">
      <c r="B232" s="136"/>
      <c r="C232" s="137" t="s">
        <v>371</v>
      </c>
      <c r="D232" s="137" t="s">
        <v>177</v>
      </c>
      <c r="E232" s="138" t="s">
        <v>1331</v>
      </c>
      <c r="F232" s="139" t="s">
        <v>1332</v>
      </c>
      <c r="G232" s="140" t="s">
        <v>494</v>
      </c>
      <c r="H232" s="141">
        <v>2.2509999999999999</v>
      </c>
      <c r="I232" s="142"/>
      <c r="J232" s="143">
        <f>ROUND(I232*H232,2)</f>
        <v>0</v>
      </c>
      <c r="K232" s="139" t="s">
        <v>181</v>
      </c>
      <c r="L232" s="32"/>
      <c r="M232" s="144" t="s">
        <v>1</v>
      </c>
      <c r="N232" s="145" t="s">
        <v>42</v>
      </c>
      <c r="P232" s="146">
        <f>O232*H232</f>
        <v>0</v>
      </c>
      <c r="Q232" s="146">
        <v>0</v>
      </c>
      <c r="R232" s="146">
        <f>Q232*H232</f>
        <v>0</v>
      </c>
      <c r="S232" s="146">
        <v>0</v>
      </c>
      <c r="T232" s="147">
        <f>S232*H232</f>
        <v>0</v>
      </c>
      <c r="AR232" s="148" t="s">
        <v>182</v>
      </c>
      <c r="AT232" s="148" t="s">
        <v>177</v>
      </c>
      <c r="AU232" s="148" t="s">
        <v>86</v>
      </c>
      <c r="AY232" s="17" t="s">
        <v>175</v>
      </c>
      <c r="BE232" s="149">
        <f>IF(N232="základní",J232,0)</f>
        <v>0</v>
      </c>
      <c r="BF232" s="149">
        <f>IF(N232="snížená",J232,0)</f>
        <v>0</v>
      </c>
      <c r="BG232" s="149">
        <f>IF(N232="zákl. přenesená",J232,0)</f>
        <v>0</v>
      </c>
      <c r="BH232" s="149">
        <f>IF(N232="sníž. přenesená",J232,0)</f>
        <v>0</v>
      </c>
      <c r="BI232" s="149">
        <f>IF(N232="nulová",J232,0)</f>
        <v>0</v>
      </c>
      <c r="BJ232" s="17" t="s">
        <v>84</v>
      </c>
      <c r="BK232" s="149">
        <f>ROUND(I232*H232,2)</f>
        <v>0</v>
      </c>
      <c r="BL232" s="17" t="s">
        <v>182</v>
      </c>
      <c r="BM232" s="148" t="s">
        <v>572</v>
      </c>
    </row>
    <row r="233" spans="2:65" s="1" customFormat="1" ht="24.15" customHeight="1">
      <c r="B233" s="136"/>
      <c r="C233" s="137" t="s">
        <v>375</v>
      </c>
      <c r="D233" s="137" t="s">
        <v>177</v>
      </c>
      <c r="E233" s="138" t="s">
        <v>1333</v>
      </c>
      <c r="F233" s="139" t="s">
        <v>1334</v>
      </c>
      <c r="G233" s="140" t="s">
        <v>494</v>
      </c>
      <c r="H233" s="141">
        <v>20.170000000000002</v>
      </c>
      <c r="I233" s="142"/>
      <c r="J233" s="143">
        <f>ROUND(I233*H233,2)</f>
        <v>0</v>
      </c>
      <c r="K233" s="139" t="s">
        <v>181</v>
      </c>
      <c r="L233" s="32"/>
      <c r="M233" s="144" t="s">
        <v>1</v>
      </c>
      <c r="N233" s="145" t="s">
        <v>42</v>
      </c>
      <c r="P233" s="146">
        <f>O233*H233</f>
        <v>0</v>
      </c>
      <c r="Q233" s="146">
        <v>0</v>
      </c>
      <c r="R233" s="146">
        <f>Q233*H233</f>
        <v>0</v>
      </c>
      <c r="S233" s="146">
        <v>0</v>
      </c>
      <c r="T233" s="147">
        <f>S233*H233</f>
        <v>0</v>
      </c>
      <c r="AR233" s="148" t="s">
        <v>182</v>
      </c>
      <c r="AT233" s="148" t="s">
        <v>177</v>
      </c>
      <c r="AU233" s="148" t="s">
        <v>86</v>
      </c>
      <c r="AY233" s="17" t="s">
        <v>175</v>
      </c>
      <c r="BE233" s="149">
        <f>IF(N233="základní",J233,0)</f>
        <v>0</v>
      </c>
      <c r="BF233" s="149">
        <f>IF(N233="snížená",J233,0)</f>
        <v>0</v>
      </c>
      <c r="BG233" s="149">
        <f>IF(N233="zákl. přenesená",J233,0)</f>
        <v>0</v>
      </c>
      <c r="BH233" s="149">
        <f>IF(N233="sníž. přenesená",J233,0)</f>
        <v>0</v>
      </c>
      <c r="BI233" s="149">
        <f>IF(N233="nulová",J233,0)</f>
        <v>0</v>
      </c>
      <c r="BJ233" s="17" t="s">
        <v>84</v>
      </c>
      <c r="BK233" s="149">
        <f>ROUND(I233*H233,2)</f>
        <v>0</v>
      </c>
      <c r="BL233" s="17" t="s">
        <v>182</v>
      </c>
      <c r="BM233" s="148" t="s">
        <v>584</v>
      </c>
    </row>
    <row r="234" spans="2:65" s="13" customFormat="1">
      <c r="B234" s="157"/>
      <c r="D234" s="151" t="s">
        <v>184</v>
      </c>
      <c r="E234" s="158" t="s">
        <v>1</v>
      </c>
      <c r="F234" s="159" t="s">
        <v>2110</v>
      </c>
      <c r="H234" s="160">
        <v>20.170000000000002</v>
      </c>
      <c r="I234" s="161"/>
      <c r="L234" s="157"/>
      <c r="M234" s="162"/>
      <c r="T234" s="163"/>
      <c r="AT234" s="158" t="s">
        <v>184</v>
      </c>
      <c r="AU234" s="158" t="s">
        <v>86</v>
      </c>
      <c r="AV234" s="13" t="s">
        <v>86</v>
      </c>
      <c r="AW234" s="13" t="s">
        <v>32</v>
      </c>
      <c r="AX234" s="13" t="s">
        <v>77</v>
      </c>
      <c r="AY234" s="158" t="s">
        <v>175</v>
      </c>
    </row>
    <row r="235" spans="2:65" s="14" customFormat="1">
      <c r="B235" s="164"/>
      <c r="D235" s="151" t="s">
        <v>184</v>
      </c>
      <c r="E235" s="165" t="s">
        <v>1</v>
      </c>
      <c r="F235" s="166" t="s">
        <v>187</v>
      </c>
      <c r="H235" s="167">
        <v>20.170000000000002</v>
      </c>
      <c r="I235" s="168"/>
      <c r="L235" s="164"/>
      <c r="M235" s="169"/>
      <c r="T235" s="170"/>
      <c r="AT235" s="165" t="s">
        <v>184</v>
      </c>
      <c r="AU235" s="165" t="s">
        <v>86</v>
      </c>
      <c r="AV235" s="14" t="s">
        <v>182</v>
      </c>
      <c r="AW235" s="14" t="s">
        <v>32</v>
      </c>
      <c r="AX235" s="14" t="s">
        <v>84</v>
      </c>
      <c r="AY235" s="165" t="s">
        <v>175</v>
      </c>
    </row>
    <row r="236" spans="2:65" s="1" customFormat="1" ht="44.25" customHeight="1">
      <c r="B236" s="136"/>
      <c r="C236" s="137" t="s">
        <v>381</v>
      </c>
      <c r="D236" s="137" t="s">
        <v>177</v>
      </c>
      <c r="E236" s="138" t="s">
        <v>2066</v>
      </c>
      <c r="F236" s="139" t="s">
        <v>2067</v>
      </c>
      <c r="G236" s="140" t="s">
        <v>494</v>
      </c>
      <c r="H236" s="141">
        <v>2.2509999999999999</v>
      </c>
      <c r="I236" s="142"/>
      <c r="J236" s="143">
        <f>ROUND(I236*H236,2)</f>
        <v>0</v>
      </c>
      <c r="K236" s="139" t="s">
        <v>181</v>
      </c>
      <c r="L236" s="32"/>
      <c r="M236" s="144" t="s">
        <v>1</v>
      </c>
      <c r="N236" s="145" t="s">
        <v>42</v>
      </c>
      <c r="P236" s="146">
        <f>O236*H236</f>
        <v>0</v>
      </c>
      <c r="Q236" s="146">
        <v>0</v>
      </c>
      <c r="R236" s="146">
        <f>Q236*H236</f>
        <v>0</v>
      </c>
      <c r="S236" s="146">
        <v>0</v>
      </c>
      <c r="T236" s="147">
        <f>S236*H236</f>
        <v>0</v>
      </c>
      <c r="AR236" s="148" t="s">
        <v>182</v>
      </c>
      <c r="AT236" s="148" t="s">
        <v>177</v>
      </c>
      <c r="AU236" s="148" t="s">
        <v>86</v>
      </c>
      <c r="AY236" s="17" t="s">
        <v>175</v>
      </c>
      <c r="BE236" s="149">
        <f>IF(N236="základní",J236,0)</f>
        <v>0</v>
      </c>
      <c r="BF236" s="149">
        <f>IF(N236="snížená",J236,0)</f>
        <v>0</v>
      </c>
      <c r="BG236" s="149">
        <f>IF(N236="zákl. přenesená",J236,0)</f>
        <v>0</v>
      </c>
      <c r="BH236" s="149">
        <f>IF(N236="sníž. přenesená",J236,0)</f>
        <v>0</v>
      </c>
      <c r="BI236" s="149">
        <f>IF(N236="nulová",J236,0)</f>
        <v>0</v>
      </c>
      <c r="BJ236" s="17" t="s">
        <v>84</v>
      </c>
      <c r="BK236" s="149">
        <f>ROUND(I236*H236,2)</f>
        <v>0</v>
      </c>
      <c r="BL236" s="17" t="s">
        <v>182</v>
      </c>
      <c r="BM236" s="148" t="s">
        <v>594</v>
      </c>
    </row>
    <row r="237" spans="2:65" s="1" customFormat="1" ht="24.15" customHeight="1">
      <c r="B237" s="136"/>
      <c r="C237" s="137" t="s">
        <v>388</v>
      </c>
      <c r="D237" s="137" t="s">
        <v>177</v>
      </c>
      <c r="E237" s="138" t="s">
        <v>2068</v>
      </c>
      <c r="F237" s="139" t="s">
        <v>2069</v>
      </c>
      <c r="G237" s="140" t="s">
        <v>494</v>
      </c>
      <c r="H237" s="141">
        <v>5.6310000000000002</v>
      </c>
      <c r="I237" s="142"/>
      <c r="J237" s="143">
        <f>ROUND(I237*H237,2)</f>
        <v>0</v>
      </c>
      <c r="K237" s="139" t="s">
        <v>181</v>
      </c>
      <c r="L237" s="32"/>
      <c r="M237" s="144" t="s">
        <v>1</v>
      </c>
      <c r="N237" s="145" t="s">
        <v>42</v>
      </c>
      <c r="P237" s="146">
        <f>O237*H237</f>
        <v>0</v>
      </c>
      <c r="Q237" s="146">
        <v>0</v>
      </c>
      <c r="R237" s="146">
        <f>Q237*H237</f>
        <v>0</v>
      </c>
      <c r="S237" s="146">
        <v>0</v>
      </c>
      <c r="T237" s="147">
        <f>S237*H237</f>
        <v>0</v>
      </c>
      <c r="AR237" s="148" t="s">
        <v>182</v>
      </c>
      <c r="AT237" s="148" t="s">
        <v>177</v>
      </c>
      <c r="AU237" s="148" t="s">
        <v>86</v>
      </c>
      <c r="AY237" s="17" t="s">
        <v>175</v>
      </c>
      <c r="BE237" s="149">
        <f>IF(N237="základní",J237,0)</f>
        <v>0</v>
      </c>
      <c r="BF237" s="149">
        <f>IF(N237="snížená",J237,0)</f>
        <v>0</v>
      </c>
      <c r="BG237" s="149">
        <f>IF(N237="zákl. přenesená",J237,0)</f>
        <v>0</v>
      </c>
      <c r="BH237" s="149">
        <f>IF(N237="sníž. přenesená",J237,0)</f>
        <v>0</v>
      </c>
      <c r="BI237" s="149">
        <f>IF(N237="nulová",J237,0)</f>
        <v>0</v>
      </c>
      <c r="BJ237" s="17" t="s">
        <v>84</v>
      </c>
      <c r="BK237" s="149">
        <f>ROUND(I237*H237,2)</f>
        <v>0</v>
      </c>
      <c r="BL237" s="17" t="s">
        <v>182</v>
      </c>
      <c r="BM237" s="148" t="s">
        <v>608</v>
      </c>
    </row>
    <row r="238" spans="2:65" s="11" customFormat="1" ht="25.95" customHeight="1">
      <c r="B238" s="124"/>
      <c r="D238" s="125" t="s">
        <v>76</v>
      </c>
      <c r="E238" s="126" t="s">
        <v>515</v>
      </c>
      <c r="F238" s="126" t="s">
        <v>516</v>
      </c>
      <c r="I238" s="127"/>
      <c r="J238" s="128">
        <f>BK238</f>
        <v>0</v>
      </c>
      <c r="L238" s="124"/>
      <c r="M238" s="129"/>
      <c r="P238" s="130">
        <f>P239</f>
        <v>0</v>
      </c>
      <c r="R238" s="130">
        <f>R239</f>
        <v>3.8E-3</v>
      </c>
      <c r="T238" s="131">
        <f>T239</f>
        <v>0</v>
      </c>
      <c r="AR238" s="125" t="s">
        <v>86</v>
      </c>
      <c r="AT238" s="132" t="s">
        <v>76</v>
      </c>
      <c r="AU238" s="132" t="s">
        <v>77</v>
      </c>
      <c r="AY238" s="125" t="s">
        <v>175</v>
      </c>
      <c r="BK238" s="133">
        <f>BK239</f>
        <v>0</v>
      </c>
    </row>
    <row r="239" spans="2:65" s="11" customFormat="1" ht="22.8" customHeight="1">
      <c r="B239" s="124"/>
      <c r="D239" s="125" t="s">
        <v>76</v>
      </c>
      <c r="E239" s="134" t="s">
        <v>1339</v>
      </c>
      <c r="F239" s="134" t="s">
        <v>1340</v>
      </c>
      <c r="I239" s="127"/>
      <c r="J239" s="135">
        <f>BK239</f>
        <v>0</v>
      </c>
      <c r="L239" s="124"/>
      <c r="M239" s="129"/>
      <c r="P239" s="130">
        <f>SUM(P240:P243)</f>
        <v>0</v>
      </c>
      <c r="R239" s="130">
        <f>SUM(R240:R243)</f>
        <v>3.8E-3</v>
      </c>
      <c r="T239" s="131">
        <f>SUM(T240:T243)</f>
        <v>0</v>
      </c>
      <c r="AR239" s="125" t="s">
        <v>86</v>
      </c>
      <c r="AT239" s="132" t="s">
        <v>76</v>
      </c>
      <c r="AU239" s="132" t="s">
        <v>84</v>
      </c>
      <c r="AY239" s="125" t="s">
        <v>175</v>
      </c>
      <c r="BK239" s="133">
        <f>SUM(BK240:BK243)</f>
        <v>0</v>
      </c>
    </row>
    <row r="240" spans="2:65" s="1" customFormat="1" ht="16.5" customHeight="1">
      <c r="B240" s="136"/>
      <c r="C240" s="137" t="s">
        <v>392</v>
      </c>
      <c r="D240" s="137" t="s">
        <v>177</v>
      </c>
      <c r="E240" s="138" t="s">
        <v>2111</v>
      </c>
      <c r="F240" s="139" t="s">
        <v>2112</v>
      </c>
      <c r="G240" s="140" t="s">
        <v>190</v>
      </c>
      <c r="H240" s="141">
        <v>1</v>
      </c>
      <c r="I240" s="142"/>
      <c r="J240" s="143">
        <f>ROUND(I240*H240,2)</f>
        <v>0</v>
      </c>
      <c r="K240" s="139" t="s">
        <v>181</v>
      </c>
      <c r="L240" s="32"/>
      <c r="M240" s="144" t="s">
        <v>1</v>
      </c>
      <c r="N240" s="145" t="s">
        <v>42</v>
      </c>
      <c r="P240" s="146">
        <f>O240*H240</f>
        <v>0</v>
      </c>
      <c r="Q240" s="146">
        <v>3.8E-3</v>
      </c>
      <c r="R240" s="146">
        <f>Q240*H240</f>
        <v>3.8E-3</v>
      </c>
      <c r="S240" s="146">
        <v>0</v>
      </c>
      <c r="T240" s="147">
        <f>S240*H240</f>
        <v>0</v>
      </c>
      <c r="AR240" s="148" t="s">
        <v>278</v>
      </c>
      <c r="AT240" s="148" t="s">
        <v>177</v>
      </c>
      <c r="AU240" s="148" t="s">
        <v>86</v>
      </c>
      <c r="AY240" s="17" t="s">
        <v>175</v>
      </c>
      <c r="BE240" s="149">
        <f>IF(N240="základní",J240,0)</f>
        <v>0</v>
      </c>
      <c r="BF240" s="149">
        <f>IF(N240="snížená",J240,0)</f>
        <v>0</v>
      </c>
      <c r="BG240" s="149">
        <f>IF(N240="zákl. přenesená",J240,0)</f>
        <v>0</v>
      </c>
      <c r="BH240" s="149">
        <f>IF(N240="sníž. přenesená",J240,0)</f>
        <v>0</v>
      </c>
      <c r="BI240" s="149">
        <f>IF(N240="nulová",J240,0)</f>
        <v>0</v>
      </c>
      <c r="BJ240" s="17" t="s">
        <v>84</v>
      </c>
      <c r="BK240" s="149">
        <f>ROUND(I240*H240,2)</f>
        <v>0</v>
      </c>
      <c r="BL240" s="17" t="s">
        <v>278</v>
      </c>
      <c r="BM240" s="148" t="s">
        <v>619</v>
      </c>
    </row>
    <row r="241" spans="2:65" s="13" customFormat="1">
      <c r="B241" s="157"/>
      <c r="D241" s="151" t="s">
        <v>184</v>
      </c>
      <c r="E241" s="158" t="s">
        <v>1</v>
      </c>
      <c r="F241" s="159" t="s">
        <v>2113</v>
      </c>
      <c r="H241" s="160">
        <v>1</v>
      </c>
      <c r="I241" s="161"/>
      <c r="L241" s="157"/>
      <c r="M241" s="162"/>
      <c r="T241" s="163"/>
      <c r="AT241" s="158" t="s">
        <v>184</v>
      </c>
      <c r="AU241" s="158" t="s">
        <v>86</v>
      </c>
      <c r="AV241" s="13" t="s">
        <v>86</v>
      </c>
      <c r="AW241" s="13" t="s">
        <v>32</v>
      </c>
      <c r="AX241" s="13" t="s">
        <v>77</v>
      </c>
      <c r="AY241" s="158" t="s">
        <v>175</v>
      </c>
    </row>
    <row r="242" spans="2:65" s="14" customFormat="1">
      <c r="B242" s="164"/>
      <c r="D242" s="151" t="s">
        <v>184</v>
      </c>
      <c r="E242" s="165" t="s">
        <v>1</v>
      </c>
      <c r="F242" s="166" t="s">
        <v>187</v>
      </c>
      <c r="H242" s="167">
        <v>1</v>
      </c>
      <c r="I242" s="168"/>
      <c r="L242" s="164"/>
      <c r="M242" s="169"/>
      <c r="T242" s="170"/>
      <c r="AT242" s="165" t="s">
        <v>184</v>
      </c>
      <c r="AU242" s="165" t="s">
        <v>86</v>
      </c>
      <c r="AV242" s="14" t="s">
        <v>182</v>
      </c>
      <c r="AW242" s="14" t="s">
        <v>32</v>
      </c>
      <c r="AX242" s="14" t="s">
        <v>84</v>
      </c>
      <c r="AY242" s="165" t="s">
        <v>175</v>
      </c>
    </row>
    <row r="243" spans="2:65" s="1" customFormat="1" ht="24.15" customHeight="1">
      <c r="B243" s="136"/>
      <c r="C243" s="137" t="s">
        <v>399</v>
      </c>
      <c r="D243" s="137" t="s">
        <v>177</v>
      </c>
      <c r="E243" s="138" t="s">
        <v>2114</v>
      </c>
      <c r="F243" s="139" t="s">
        <v>2115</v>
      </c>
      <c r="G243" s="140" t="s">
        <v>494</v>
      </c>
      <c r="H243" s="141">
        <v>4.0000000000000001E-3</v>
      </c>
      <c r="I243" s="142"/>
      <c r="J243" s="143">
        <f>ROUND(I243*H243,2)</f>
        <v>0</v>
      </c>
      <c r="K243" s="139" t="s">
        <v>181</v>
      </c>
      <c r="L243" s="32"/>
      <c r="M243" s="195" t="s">
        <v>1</v>
      </c>
      <c r="N243" s="196" t="s">
        <v>42</v>
      </c>
      <c r="O243" s="197"/>
      <c r="P243" s="198">
        <f>O243*H243</f>
        <v>0</v>
      </c>
      <c r="Q243" s="198">
        <v>0</v>
      </c>
      <c r="R243" s="198">
        <f>Q243*H243</f>
        <v>0</v>
      </c>
      <c r="S243" s="198">
        <v>0</v>
      </c>
      <c r="T243" s="199">
        <f>S243*H243</f>
        <v>0</v>
      </c>
      <c r="AR243" s="148" t="s">
        <v>278</v>
      </c>
      <c r="AT243" s="148" t="s">
        <v>177</v>
      </c>
      <c r="AU243" s="148" t="s">
        <v>86</v>
      </c>
      <c r="AY243" s="17" t="s">
        <v>175</v>
      </c>
      <c r="BE243" s="149">
        <f>IF(N243="základní",J243,0)</f>
        <v>0</v>
      </c>
      <c r="BF243" s="149">
        <f>IF(N243="snížená",J243,0)</f>
        <v>0</v>
      </c>
      <c r="BG243" s="149">
        <f>IF(N243="zákl. přenesená",J243,0)</f>
        <v>0</v>
      </c>
      <c r="BH243" s="149">
        <f>IF(N243="sníž. přenesená",J243,0)</f>
        <v>0</v>
      </c>
      <c r="BI243" s="149">
        <f>IF(N243="nulová",J243,0)</f>
        <v>0</v>
      </c>
      <c r="BJ243" s="17" t="s">
        <v>84</v>
      </c>
      <c r="BK243" s="149">
        <f>ROUND(I243*H243,2)</f>
        <v>0</v>
      </c>
      <c r="BL243" s="17" t="s">
        <v>278</v>
      </c>
      <c r="BM243" s="148" t="s">
        <v>627</v>
      </c>
    </row>
    <row r="244" spans="2:65" s="1" customFormat="1" ht="6.9" customHeight="1">
      <c r="B244" s="44"/>
      <c r="C244" s="45"/>
      <c r="D244" s="45"/>
      <c r="E244" s="45"/>
      <c r="F244" s="45"/>
      <c r="G244" s="45"/>
      <c r="H244" s="45"/>
      <c r="I244" s="45"/>
      <c r="J244" s="45"/>
      <c r="K244" s="45"/>
      <c r="L244" s="32"/>
    </row>
  </sheetData>
  <autoFilter ref="C123:K243" xr:uid="{00000000-0009-0000-0000-00000B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B2:BM167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34" t="s">
        <v>5</v>
      </c>
      <c r="M2" s="219"/>
      <c r="N2" s="219"/>
      <c r="O2" s="219"/>
      <c r="P2" s="219"/>
      <c r="Q2" s="219"/>
      <c r="R2" s="219"/>
      <c r="S2" s="219"/>
      <c r="T2" s="219"/>
      <c r="U2" s="219"/>
      <c r="V2" s="219"/>
      <c r="AT2" s="17" t="s">
        <v>128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86</v>
      </c>
    </row>
    <row r="4" spans="2:46" ht="24.9" customHeight="1">
      <c r="B4" s="20"/>
      <c r="D4" s="21" t="s">
        <v>132</v>
      </c>
      <c r="L4" s="20"/>
      <c r="M4" s="93" t="s">
        <v>10</v>
      </c>
      <c r="AT4" s="17" t="s">
        <v>3</v>
      </c>
    </row>
    <row r="5" spans="2:46" ht="6.9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47" t="str">
        <f>'Rekapitulace stavby'!K6</f>
        <v>Stavební úpravy ADM budovy Dělnická 1405, Ústí nad Orlicí</v>
      </c>
      <c r="F7" s="248"/>
      <c r="G7" s="248"/>
      <c r="H7" s="248"/>
      <c r="L7" s="20"/>
    </row>
    <row r="8" spans="2:46" s="1" customFormat="1" ht="12" customHeight="1">
      <c r="B8" s="32"/>
      <c r="D8" s="27" t="s">
        <v>133</v>
      </c>
      <c r="L8" s="32"/>
    </row>
    <row r="9" spans="2:46" s="1" customFormat="1" ht="30" customHeight="1">
      <c r="B9" s="32"/>
      <c r="E9" s="207" t="s">
        <v>2116</v>
      </c>
      <c r="F9" s="246"/>
      <c r="G9" s="246"/>
      <c r="H9" s="246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20. 8. 2024</v>
      </c>
      <c r="L12" s="32"/>
    </row>
    <row r="13" spans="2:46" s="1" customFormat="1" ht="10.8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">
        <v>1</v>
      </c>
      <c r="L14" s="32"/>
    </row>
    <row r="15" spans="2:46" s="1" customFormat="1" ht="18" customHeight="1">
      <c r="B15" s="32"/>
      <c r="E15" s="25" t="s">
        <v>26</v>
      </c>
      <c r="I15" s="27" t="s">
        <v>27</v>
      </c>
      <c r="J15" s="25" t="s">
        <v>1</v>
      </c>
      <c r="L15" s="32"/>
    </row>
    <row r="16" spans="2:46" s="1" customFormat="1" ht="6.9" customHeight="1">
      <c r="B16" s="32"/>
      <c r="L16" s="32"/>
    </row>
    <row r="17" spans="2:12" s="1" customFormat="1" ht="12" customHeight="1">
      <c r="B17" s="32"/>
      <c r="D17" s="27" t="s">
        <v>28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49" t="str">
        <f>'Rekapitulace stavby'!E14</f>
        <v>Vyplň údaj</v>
      </c>
      <c r="F18" s="218"/>
      <c r="G18" s="218"/>
      <c r="H18" s="218"/>
      <c r="I18" s="27" t="s">
        <v>27</v>
      </c>
      <c r="J18" s="28" t="str">
        <f>'Rekapitulace stavby'!AN14</f>
        <v>Vyplň údaj</v>
      </c>
      <c r="L18" s="32"/>
    </row>
    <row r="19" spans="2:12" s="1" customFormat="1" ht="6.9" customHeight="1">
      <c r="B19" s="32"/>
      <c r="L19" s="32"/>
    </row>
    <row r="20" spans="2:12" s="1" customFormat="1" ht="12" customHeight="1">
      <c r="B20" s="32"/>
      <c r="D20" s="27" t="s">
        <v>30</v>
      </c>
      <c r="I20" s="27" t="s">
        <v>25</v>
      </c>
      <c r="J20" s="25" t="s">
        <v>1</v>
      </c>
      <c r="L20" s="32"/>
    </row>
    <row r="21" spans="2:12" s="1" customFormat="1" ht="18" customHeight="1">
      <c r="B21" s="32"/>
      <c r="E21" s="25" t="s">
        <v>31</v>
      </c>
      <c r="I21" s="27" t="s">
        <v>27</v>
      </c>
      <c r="J21" s="25" t="s">
        <v>1</v>
      </c>
      <c r="L21" s="32"/>
    </row>
    <row r="22" spans="2:12" s="1" customFormat="1" ht="6.9" customHeight="1">
      <c r="B22" s="32"/>
      <c r="L22" s="32"/>
    </row>
    <row r="23" spans="2:12" s="1" customFormat="1" ht="12" customHeight="1">
      <c r="B23" s="32"/>
      <c r="D23" s="27" t="s">
        <v>33</v>
      </c>
      <c r="I23" s="27" t="s">
        <v>25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 xml:space="preserve"> </v>
      </c>
      <c r="I24" s="27" t="s">
        <v>27</v>
      </c>
      <c r="J24" s="25" t="str">
        <f>IF('Rekapitulace stavby'!AN20="","",'Rekapitulace stavby'!AN20)</f>
        <v/>
      </c>
      <c r="L24" s="32"/>
    </row>
    <row r="25" spans="2:12" s="1" customFormat="1" ht="6.9" customHeight="1">
      <c r="B25" s="32"/>
      <c r="L25" s="32"/>
    </row>
    <row r="26" spans="2:12" s="1" customFormat="1" ht="12" customHeight="1">
      <c r="B26" s="32"/>
      <c r="D26" s="27" t="s">
        <v>35</v>
      </c>
      <c r="L26" s="32"/>
    </row>
    <row r="27" spans="2:12" s="7" customFormat="1" ht="16.5" customHeight="1">
      <c r="B27" s="94"/>
      <c r="E27" s="223" t="s">
        <v>1</v>
      </c>
      <c r="F27" s="223"/>
      <c r="G27" s="223"/>
      <c r="H27" s="223"/>
      <c r="L27" s="94"/>
    </row>
    <row r="28" spans="2:12" s="1" customFormat="1" ht="6.9" customHeight="1">
      <c r="B28" s="32"/>
      <c r="L28" s="32"/>
    </row>
    <row r="29" spans="2:12" s="1" customFormat="1" ht="6.9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5" t="s">
        <v>37</v>
      </c>
      <c r="J30" s="66">
        <f>ROUND(J120, 2)</f>
        <v>0</v>
      </c>
      <c r="L30" s="32"/>
    </row>
    <row r="31" spans="2:12" s="1" customFormat="1" ht="6.9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" customHeight="1">
      <c r="B32" s="32"/>
      <c r="F32" s="35" t="s">
        <v>39</v>
      </c>
      <c r="I32" s="35" t="s">
        <v>38</v>
      </c>
      <c r="J32" s="35" t="s">
        <v>40</v>
      </c>
      <c r="L32" s="32"/>
    </row>
    <row r="33" spans="2:12" s="1" customFormat="1" ht="14.4" customHeight="1">
      <c r="B33" s="32"/>
      <c r="D33" s="55" t="s">
        <v>41</v>
      </c>
      <c r="E33" s="27" t="s">
        <v>42</v>
      </c>
      <c r="F33" s="86">
        <f>ROUND((SUM(BE120:BE166)),  2)</f>
        <v>0</v>
      </c>
      <c r="I33" s="96">
        <v>0.21</v>
      </c>
      <c r="J33" s="86">
        <f>ROUND(((SUM(BE120:BE166))*I33),  2)</f>
        <v>0</v>
      </c>
      <c r="L33" s="32"/>
    </row>
    <row r="34" spans="2:12" s="1" customFormat="1" ht="14.4" customHeight="1">
      <c r="B34" s="32"/>
      <c r="E34" s="27" t="s">
        <v>43</v>
      </c>
      <c r="F34" s="86">
        <f>ROUND((SUM(BF120:BF166)),  2)</f>
        <v>0</v>
      </c>
      <c r="I34" s="96">
        <v>0.12</v>
      </c>
      <c r="J34" s="86">
        <f>ROUND(((SUM(BF120:BF166))*I34),  2)</f>
        <v>0</v>
      </c>
      <c r="L34" s="32"/>
    </row>
    <row r="35" spans="2:12" s="1" customFormat="1" ht="14.4" hidden="1" customHeight="1">
      <c r="B35" s="32"/>
      <c r="E35" s="27" t="s">
        <v>44</v>
      </c>
      <c r="F35" s="86">
        <f>ROUND((SUM(BG120:BG166)),  2)</f>
        <v>0</v>
      </c>
      <c r="I35" s="96">
        <v>0.21</v>
      </c>
      <c r="J35" s="86">
        <f>0</f>
        <v>0</v>
      </c>
      <c r="L35" s="32"/>
    </row>
    <row r="36" spans="2:12" s="1" customFormat="1" ht="14.4" hidden="1" customHeight="1">
      <c r="B36" s="32"/>
      <c r="E36" s="27" t="s">
        <v>45</v>
      </c>
      <c r="F36" s="86">
        <f>ROUND((SUM(BH120:BH166)),  2)</f>
        <v>0</v>
      </c>
      <c r="I36" s="96">
        <v>0.12</v>
      </c>
      <c r="J36" s="86">
        <f>0</f>
        <v>0</v>
      </c>
      <c r="L36" s="32"/>
    </row>
    <row r="37" spans="2:12" s="1" customFormat="1" ht="14.4" hidden="1" customHeight="1">
      <c r="B37" s="32"/>
      <c r="E37" s="27" t="s">
        <v>46</v>
      </c>
      <c r="F37" s="86">
        <f>ROUND((SUM(BI120:BI166)),  2)</f>
        <v>0</v>
      </c>
      <c r="I37" s="96">
        <v>0</v>
      </c>
      <c r="J37" s="86">
        <f>0</f>
        <v>0</v>
      </c>
      <c r="L37" s="32"/>
    </row>
    <row r="38" spans="2:12" s="1" customFormat="1" ht="6.9" customHeight="1">
      <c r="B38" s="32"/>
      <c r="L38" s="32"/>
    </row>
    <row r="39" spans="2:12" s="1" customFormat="1" ht="25.35" customHeight="1">
      <c r="B39" s="32"/>
      <c r="C39" s="97"/>
      <c r="D39" s="98" t="s">
        <v>47</v>
      </c>
      <c r="E39" s="57"/>
      <c r="F39" s="57"/>
      <c r="G39" s="99" t="s">
        <v>48</v>
      </c>
      <c r="H39" s="100" t="s">
        <v>49</v>
      </c>
      <c r="I39" s="57"/>
      <c r="J39" s="101">
        <f>SUM(J30:J37)</f>
        <v>0</v>
      </c>
      <c r="K39" s="102"/>
      <c r="L39" s="32"/>
    </row>
    <row r="40" spans="2:12" s="1" customFormat="1" ht="14.4" customHeight="1">
      <c r="B40" s="32"/>
      <c r="L40" s="32"/>
    </row>
    <row r="41" spans="2:12" ht="14.4" customHeight="1">
      <c r="B41" s="20"/>
      <c r="L41" s="20"/>
    </row>
    <row r="42" spans="2:12" ht="14.4" customHeight="1">
      <c r="B42" s="20"/>
      <c r="L42" s="20"/>
    </row>
    <row r="43" spans="2:12" ht="14.4" customHeight="1">
      <c r="B43" s="20"/>
      <c r="L43" s="20"/>
    </row>
    <row r="44" spans="2:12" ht="14.4" customHeight="1">
      <c r="B44" s="20"/>
      <c r="L44" s="20"/>
    </row>
    <row r="45" spans="2:12" ht="14.4" customHeight="1">
      <c r="B45" s="20"/>
      <c r="L45" s="20"/>
    </row>
    <row r="46" spans="2:12" ht="14.4" customHeight="1">
      <c r="B46" s="20"/>
      <c r="L46" s="20"/>
    </row>
    <row r="47" spans="2:12" ht="14.4" customHeight="1">
      <c r="B47" s="20"/>
      <c r="L47" s="20"/>
    </row>
    <row r="48" spans="2:12" ht="14.4" customHeight="1">
      <c r="B48" s="20"/>
      <c r="L48" s="20"/>
    </row>
    <row r="49" spans="2:12" ht="14.4" customHeight="1">
      <c r="B49" s="20"/>
      <c r="L49" s="20"/>
    </row>
    <row r="50" spans="2:12" s="1" customFormat="1" ht="14.4" customHeight="1">
      <c r="B50" s="32"/>
      <c r="D50" s="41" t="s">
        <v>50</v>
      </c>
      <c r="E50" s="42"/>
      <c r="F50" s="42"/>
      <c r="G50" s="41" t="s">
        <v>51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3.2">
      <c r="B61" s="32"/>
      <c r="D61" s="43" t="s">
        <v>52</v>
      </c>
      <c r="E61" s="34"/>
      <c r="F61" s="103" t="s">
        <v>53</v>
      </c>
      <c r="G61" s="43" t="s">
        <v>52</v>
      </c>
      <c r="H61" s="34"/>
      <c r="I61" s="34"/>
      <c r="J61" s="104" t="s">
        <v>53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3.2">
      <c r="B65" s="32"/>
      <c r="D65" s="41" t="s">
        <v>54</v>
      </c>
      <c r="E65" s="42"/>
      <c r="F65" s="42"/>
      <c r="G65" s="41" t="s">
        <v>55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3.2">
      <c r="B76" s="32"/>
      <c r="D76" s="43" t="s">
        <v>52</v>
      </c>
      <c r="E76" s="34"/>
      <c r="F76" s="103" t="s">
        <v>53</v>
      </c>
      <c r="G76" s="43" t="s">
        <v>52</v>
      </c>
      <c r="H76" s="34"/>
      <c r="I76" s="34"/>
      <c r="J76" s="104" t="s">
        <v>53</v>
      </c>
      <c r="K76" s="34"/>
      <c r="L76" s="32"/>
    </row>
    <row r="77" spans="2:12" s="1" customFormat="1" ht="14.4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" customHeight="1">
      <c r="B82" s="32"/>
      <c r="C82" s="21" t="s">
        <v>137</v>
      </c>
      <c r="L82" s="32"/>
    </row>
    <row r="83" spans="2:47" s="1" customFormat="1" ht="6.9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47" t="str">
        <f>E7</f>
        <v>Stavební úpravy ADM budovy Dělnická 1405, Ústí nad Orlicí</v>
      </c>
      <c r="F85" s="248"/>
      <c r="G85" s="248"/>
      <c r="H85" s="248"/>
      <c r="L85" s="32"/>
    </row>
    <row r="86" spans="2:47" s="1" customFormat="1" ht="12" customHeight="1">
      <c r="B86" s="32"/>
      <c r="C86" s="27" t="s">
        <v>133</v>
      </c>
      <c r="L86" s="32"/>
    </row>
    <row r="87" spans="2:47" s="1" customFormat="1" ht="30" customHeight="1">
      <c r="B87" s="32"/>
      <c r="E87" s="207" t="str">
        <f>E9</f>
        <v>SO 10 - Přemístění rozvodné instalační skříně objektu č.p. 1405</v>
      </c>
      <c r="F87" s="246"/>
      <c r="G87" s="246"/>
      <c r="H87" s="246"/>
      <c r="L87" s="32"/>
    </row>
    <row r="88" spans="2:47" s="1" customFormat="1" ht="6.9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>Dělnická 1405</v>
      </c>
      <c r="I89" s="27" t="s">
        <v>22</v>
      </c>
      <c r="J89" s="52" t="str">
        <f>IF(J12="","",J12)</f>
        <v>20. 8. 2024</v>
      </c>
      <c r="L89" s="32"/>
    </row>
    <row r="90" spans="2:47" s="1" customFormat="1" ht="6.9" customHeight="1">
      <c r="B90" s="32"/>
      <c r="L90" s="32"/>
    </row>
    <row r="91" spans="2:47" s="1" customFormat="1" ht="40.049999999999997" customHeight="1">
      <c r="B91" s="32"/>
      <c r="C91" s="27" t="s">
        <v>24</v>
      </c>
      <c r="F91" s="25" t="str">
        <f>E15</f>
        <v>Město Ústí nad Orlicí, Sychrova 16, 562 24</v>
      </c>
      <c r="I91" s="27" t="s">
        <v>30</v>
      </c>
      <c r="J91" s="30" t="str">
        <f>E21</f>
        <v xml:space="preserve">B3ATELIER, Palackého tř. 72, Brno </v>
      </c>
      <c r="L91" s="32"/>
    </row>
    <row r="92" spans="2:47" s="1" customFormat="1" ht="15.15" customHeight="1">
      <c r="B92" s="32"/>
      <c r="C92" s="27" t="s">
        <v>28</v>
      </c>
      <c r="F92" s="25" t="str">
        <f>IF(E18="","",E18)</f>
        <v>Vyplň údaj</v>
      </c>
      <c r="I92" s="27" t="s">
        <v>33</v>
      </c>
      <c r="J92" s="30" t="str">
        <f>E24</f>
        <v xml:space="preserve"> 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5" t="s">
        <v>138</v>
      </c>
      <c r="D94" s="97"/>
      <c r="E94" s="97"/>
      <c r="F94" s="97"/>
      <c r="G94" s="97"/>
      <c r="H94" s="97"/>
      <c r="I94" s="97"/>
      <c r="J94" s="106" t="s">
        <v>139</v>
      </c>
      <c r="K94" s="97"/>
      <c r="L94" s="32"/>
    </row>
    <row r="95" spans="2:47" s="1" customFormat="1" ht="10.35" customHeight="1">
      <c r="B95" s="32"/>
      <c r="L95" s="32"/>
    </row>
    <row r="96" spans="2:47" s="1" customFormat="1" ht="22.8" customHeight="1">
      <c r="B96" s="32"/>
      <c r="C96" s="107" t="s">
        <v>140</v>
      </c>
      <c r="J96" s="66">
        <f>J120</f>
        <v>0</v>
      </c>
      <c r="L96" s="32"/>
      <c r="AU96" s="17" t="s">
        <v>141</v>
      </c>
    </row>
    <row r="97" spans="2:12" s="8" customFormat="1" ht="24.9" customHeight="1">
      <c r="B97" s="108"/>
      <c r="D97" s="109" t="s">
        <v>1740</v>
      </c>
      <c r="E97" s="110"/>
      <c r="F97" s="110"/>
      <c r="G97" s="110"/>
      <c r="H97" s="110"/>
      <c r="I97" s="110"/>
      <c r="J97" s="111">
        <f>J121</f>
        <v>0</v>
      </c>
      <c r="L97" s="108"/>
    </row>
    <row r="98" spans="2:12" s="8" customFormat="1" ht="24.9" customHeight="1">
      <c r="B98" s="108"/>
      <c r="D98" s="109" t="s">
        <v>1903</v>
      </c>
      <c r="E98" s="110"/>
      <c r="F98" s="110"/>
      <c r="G98" s="110"/>
      <c r="H98" s="110"/>
      <c r="I98" s="110"/>
      <c r="J98" s="111">
        <f>J135</f>
        <v>0</v>
      </c>
      <c r="L98" s="108"/>
    </row>
    <row r="99" spans="2:12" s="8" customFormat="1" ht="24.9" customHeight="1">
      <c r="B99" s="108"/>
      <c r="D99" s="109" t="s">
        <v>2117</v>
      </c>
      <c r="E99" s="110"/>
      <c r="F99" s="110"/>
      <c r="G99" s="110"/>
      <c r="H99" s="110"/>
      <c r="I99" s="110"/>
      <c r="J99" s="111">
        <f>J141</f>
        <v>0</v>
      </c>
      <c r="L99" s="108"/>
    </row>
    <row r="100" spans="2:12" s="8" customFormat="1" ht="24.9" customHeight="1">
      <c r="B100" s="108"/>
      <c r="D100" s="109" t="s">
        <v>2118</v>
      </c>
      <c r="E100" s="110"/>
      <c r="F100" s="110"/>
      <c r="G100" s="110"/>
      <c r="H100" s="110"/>
      <c r="I100" s="110"/>
      <c r="J100" s="111">
        <f>J153</f>
        <v>0</v>
      </c>
      <c r="L100" s="108"/>
    </row>
    <row r="101" spans="2:12" s="1" customFormat="1" ht="21.75" customHeight="1">
      <c r="B101" s="32"/>
      <c r="L101" s="32"/>
    </row>
    <row r="102" spans="2:12" s="1" customFormat="1" ht="6.9" customHeight="1">
      <c r="B102" s="44"/>
      <c r="C102" s="45"/>
      <c r="D102" s="45"/>
      <c r="E102" s="45"/>
      <c r="F102" s="45"/>
      <c r="G102" s="45"/>
      <c r="H102" s="45"/>
      <c r="I102" s="45"/>
      <c r="J102" s="45"/>
      <c r="K102" s="45"/>
      <c r="L102" s="32"/>
    </row>
    <row r="106" spans="2:12" s="1" customFormat="1" ht="6.9" customHeight="1">
      <c r="B106" s="46"/>
      <c r="C106" s="47"/>
      <c r="D106" s="47"/>
      <c r="E106" s="47"/>
      <c r="F106" s="47"/>
      <c r="G106" s="47"/>
      <c r="H106" s="47"/>
      <c r="I106" s="47"/>
      <c r="J106" s="47"/>
      <c r="K106" s="47"/>
      <c r="L106" s="32"/>
    </row>
    <row r="107" spans="2:12" s="1" customFormat="1" ht="24.9" customHeight="1">
      <c r="B107" s="32"/>
      <c r="C107" s="21" t="s">
        <v>160</v>
      </c>
      <c r="L107" s="32"/>
    </row>
    <row r="108" spans="2:12" s="1" customFormat="1" ht="6.9" customHeight="1">
      <c r="B108" s="32"/>
      <c r="L108" s="32"/>
    </row>
    <row r="109" spans="2:12" s="1" customFormat="1" ht="12" customHeight="1">
      <c r="B109" s="32"/>
      <c r="C109" s="27" t="s">
        <v>16</v>
      </c>
      <c r="L109" s="32"/>
    </row>
    <row r="110" spans="2:12" s="1" customFormat="1" ht="16.5" customHeight="1">
      <c r="B110" s="32"/>
      <c r="E110" s="247" t="str">
        <f>E7</f>
        <v>Stavební úpravy ADM budovy Dělnická 1405, Ústí nad Orlicí</v>
      </c>
      <c r="F110" s="248"/>
      <c r="G110" s="248"/>
      <c r="H110" s="248"/>
      <c r="L110" s="32"/>
    </row>
    <row r="111" spans="2:12" s="1" customFormat="1" ht="12" customHeight="1">
      <c r="B111" s="32"/>
      <c r="C111" s="27" t="s">
        <v>133</v>
      </c>
      <c r="L111" s="32"/>
    </row>
    <row r="112" spans="2:12" s="1" customFormat="1" ht="30" customHeight="1">
      <c r="B112" s="32"/>
      <c r="E112" s="207" t="str">
        <f>E9</f>
        <v>SO 10 - Přemístění rozvodné instalační skříně objektu č.p. 1405</v>
      </c>
      <c r="F112" s="246"/>
      <c r="G112" s="246"/>
      <c r="H112" s="246"/>
      <c r="L112" s="32"/>
    </row>
    <row r="113" spans="2:65" s="1" customFormat="1" ht="6.9" customHeight="1">
      <c r="B113" s="32"/>
      <c r="L113" s="32"/>
    </row>
    <row r="114" spans="2:65" s="1" customFormat="1" ht="12" customHeight="1">
      <c r="B114" s="32"/>
      <c r="C114" s="27" t="s">
        <v>20</v>
      </c>
      <c r="F114" s="25" t="str">
        <f>F12</f>
        <v>Dělnická 1405</v>
      </c>
      <c r="I114" s="27" t="s">
        <v>22</v>
      </c>
      <c r="J114" s="52" t="str">
        <f>IF(J12="","",J12)</f>
        <v>20. 8. 2024</v>
      </c>
      <c r="L114" s="32"/>
    </row>
    <row r="115" spans="2:65" s="1" customFormat="1" ht="6.9" customHeight="1">
      <c r="B115" s="32"/>
      <c r="L115" s="32"/>
    </row>
    <row r="116" spans="2:65" s="1" customFormat="1" ht="40.049999999999997" customHeight="1">
      <c r="B116" s="32"/>
      <c r="C116" s="27" t="s">
        <v>24</v>
      </c>
      <c r="F116" s="25" t="str">
        <f>E15</f>
        <v>Město Ústí nad Orlicí, Sychrova 16, 562 24</v>
      </c>
      <c r="I116" s="27" t="s">
        <v>30</v>
      </c>
      <c r="J116" s="30" t="str">
        <f>E21</f>
        <v xml:space="preserve">B3ATELIER, Palackého tř. 72, Brno </v>
      </c>
      <c r="L116" s="32"/>
    </row>
    <row r="117" spans="2:65" s="1" customFormat="1" ht="15.15" customHeight="1">
      <c r="B117" s="32"/>
      <c r="C117" s="27" t="s">
        <v>28</v>
      </c>
      <c r="F117" s="25" t="str">
        <f>IF(E18="","",E18)</f>
        <v>Vyplň údaj</v>
      </c>
      <c r="I117" s="27" t="s">
        <v>33</v>
      </c>
      <c r="J117" s="30" t="str">
        <f>E24</f>
        <v xml:space="preserve"> </v>
      </c>
      <c r="L117" s="32"/>
    </row>
    <row r="118" spans="2:65" s="1" customFormat="1" ht="10.35" customHeight="1">
      <c r="B118" s="32"/>
      <c r="L118" s="32"/>
    </row>
    <row r="119" spans="2:65" s="10" customFormat="1" ht="29.25" customHeight="1">
      <c r="B119" s="116"/>
      <c r="C119" s="117" t="s">
        <v>161</v>
      </c>
      <c r="D119" s="118" t="s">
        <v>62</v>
      </c>
      <c r="E119" s="118" t="s">
        <v>58</v>
      </c>
      <c r="F119" s="118" t="s">
        <v>59</v>
      </c>
      <c r="G119" s="118" t="s">
        <v>162</v>
      </c>
      <c r="H119" s="118" t="s">
        <v>163</v>
      </c>
      <c r="I119" s="118" t="s">
        <v>164</v>
      </c>
      <c r="J119" s="118" t="s">
        <v>139</v>
      </c>
      <c r="K119" s="119" t="s">
        <v>165</v>
      </c>
      <c r="L119" s="116"/>
      <c r="M119" s="59" t="s">
        <v>1</v>
      </c>
      <c r="N119" s="60" t="s">
        <v>41</v>
      </c>
      <c r="O119" s="60" t="s">
        <v>166</v>
      </c>
      <c r="P119" s="60" t="s">
        <v>167</v>
      </c>
      <c r="Q119" s="60" t="s">
        <v>168</v>
      </c>
      <c r="R119" s="60" t="s">
        <v>169</v>
      </c>
      <c r="S119" s="60" t="s">
        <v>170</v>
      </c>
      <c r="T119" s="61" t="s">
        <v>171</v>
      </c>
    </row>
    <row r="120" spans="2:65" s="1" customFormat="1" ht="22.8" customHeight="1">
      <c r="B120" s="32"/>
      <c r="C120" s="64" t="s">
        <v>172</v>
      </c>
      <c r="J120" s="120">
        <f>BK120</f>
        <v>0</v>
      </c>
      <c r="L120" s="32"/>
      <c r="M120" s="62"/>
      <c r="N120" s="53"/>
      <c r="O120" s="53"/>
      <c r="P120" s="121">
        <f>P121+P135+P141+P153</f>
        <v>0</v>
      </c>
      <c r="Q120" s="53"/>
      <c r="R120" s="121">
        <f>R121+R135+R141+R153</f>
        <v>0</v>
      </c>
      <c r="S120" s="53"/>
      <c r="T120" s="122">
        <f>T121+T135+T141+T153</f>
        <v>0</v>
      </c>
      <c r="AT120" s="17" t="s">
        <v>76</v>
      </c>
      <c r="AU120" s="17" t="s">
        <v>141</v>
      </c>
      <c r="BK120" s="123">
        <f>BK121+BK135+BK141+BK153</f>
        <v>0</v>
      </c>
    </row>
    <row r="121" spans="2:65" s="11" customFormat="1" ht="25.95" customHeight="1">
      <c r="B121" s="124"/>
      <c r="D121" s="125" t="s">
        <v>76</v>
      </c>
      <c r="E121" s="126" t="s">
        <v>1106</v>
      </c>
      <c r="F121" s="126" t="s">
        <v>1743</v>
      </c>
      <c r="I121" s="127"/>
      <c r="J121" s="128">
        <f>BK121</f>
        <v>0</v>
      </c>
      <c r="L121" s="124"/>
      <c r="M121" s="129"/>
      <c r="P121" s="130">
        <f>SUM(P122:P134)</f>
        <v>0</v>
      </c>
      <c r="R121" s="130">
        <f>SUM(R122:R134)</f>
        <v>0</v>
      </c>
      <c r="T121" s="131">
        <f>SUM(T122:T134)</f>
        <v>0</v>
      </c>
      <c r="AR121" s="125" t="s">
        <v>84</v>
      </c>
      <c r="AT121" s="132" t="s">
        <v>76</v>
      </c>
      <c r="AU121" s="132" t="s">
        <v>77</v>
      </c>
      <c r="AY121" s="125" t="s">
        <v>175</v>
      </c>
      <c r="BK121" s="133">
        <f>SUM(BK122:BK134)</f>
        <v>0</v>
      </c>
    </row>
    <row r="122" spans="2:65" s="1" customFormat="1" ht="21.75" customHeight="1">
      <c r="B122" s="136"/>
      <c r="C122" s="171" t="s">
        <v>84</v>
      </c>
      <c r="D122" s="171" t="s">
        <v>192</v>
      </c>
      <c r="E122" s="172" t="s">
        <v>192</v>
      </c>
      <c r="F122" s="173" t="s">
        <v>2119</v>
      </c>
      <c r="G122" s="174" t="s">
        <v>190</v>
      </c>
      <c r="H122" s="175">
        <v>1</v>
      </c>
      <c r="I122" s="176"/>
      <c r="J122" s="177">
        <f t="shared" ref="J122:J134" si="0">ROUND(I122*H122,2)</f>
        <v>0</v>
      </c>
      <c r="K122" s="173" t="s">
        <v>1</v>
      </c>
      <c r="L122" s="178"/>
      <c r="M122" s="179" t="s">
        <v>1</v>
      </c>
      <c r="N122" s="180" t="s">
        <v>42</v>
      </c>
      <c r="P122" s="146">
        <f t="shared" ref="P122:P134" si="1">O122*H122</f>
        <v>0</v>
      </c>
      <c r="Q122" s="146">
        <v>0</v>
      </c>
      <c r="R122" s="146">
        <f t="shared" ref="R122:R134" si="2">Q122*H122</f>
        <v>0</v>
      </c>
      <c r="S122" s="146">
        <v>0</v>
      </c>
      <c r="T122" s="147">
        <f t="shared" ref="T122:T134" si="3">S122*H122</f>
        <v>0</v>
      </c>
      <c r="AR122" s="148" t="s">
        <v>195</v>
      </c>
      <c r="AT122" s="148" t="s">
        <v>192</v>
      </c>
      <c r="AU122" s="148" t="s">
        <v>84</v>
      </c>
      <c r="AY122" s="17" t="s">
        <v>175</v>
      </c>
      <c r="BE122" s="149">
        <f t="shared" ref="BE122:BE134" si="4">IF(N122="základní",J122,0)</f>
        <v>0</v>
      </c>
      <c r="BF122" s="149">
        <f t="shared" ref="BF122:BF134" si="5">IF(N122="snížená",J122,0)</f>
        <v>0</v>
      </c>
      <c r="BG122" s="149">
        <f t="shared" ref="BG122:BG134" si="6">IF(N122="zákl. přenesená",J122,0)</f>
        <v>0</v>
      </c>
      <c r="BH122" s="149">
        <f t="shared" ref="BH122:BH134" si="7">IF(N122="sníž. přenesená",J122,0)</f>
        <v>0</v>
      </c>
      <c r="BI122" s="149">
        <f t="shared" ref="BI122:BI134" si="8">IF(N122="nulová",J122,0)</f>
        <v>0</v>
      </c>
      <c r="BJ122" s="17" t="s">
        <v>84</v>
      </c>
      <c r="BK122" s="149">
        <f t="shared" ref="BK122:BK134" si="9">ROUND(I122*H122,2)</f>
        <v>0</v>
      </c>
      <c r="BL122" s="17" t="s">
        <v>182</v>
      </c>
      <c r="BM122" s="148" t="s">
        <v>86</v>
      </c>
    </row>
    <row r="123" spans="2:65" s="1" customFormat="1" ht="16.5" customHeight="1">
      <c r="B123" s="136"/>
      <c r="C123" s="137" t="s">
        <v>86</v>
      </c>
      <c r="D123" s="137" t="s">
        <v>177</v>
      </c>
      <c r="E123" s="138" t="s">
        <v>177</v>
      </c>
      <c r="F123" s="139" t="s">
        <v>2120</v>
      </c>
      <c r="G123" s="140" t="s">
        <v>190</v>
      </c>
      <c r="H123" s="141">
        <v>1</v>
      </c>
      <c r="I123" s="142"/>
      <c r="J123" s="143">
        <f t="shared" si="0"/>
        <v>0</v>
      </c>
      <c r="K123" s="139" t="s">
        <v>1</v>
      </c>
      <c r="L123" s="32"/>
      <c r="M123" s="144" t="s">
        <v>1</v>
      </c>
      <c r="N123" s="145" t="s">
        <v>42</v>
      </c>
      <c r="P123" s="146">
        <f t="shared" si="1"/>
        <v>0</v>
      </c>
      <c r="Q123" s="146">
        <v>0</v>
      </c>
      <c r="R123" s="146">
        <f t="shared" si="2"/>
        <v>0</v>
      </c>
      <c r="S123" s="146">
        <v>0</v>
      </c>
      <c r="T123" s="147">
        <f t="shared" si="3"/>
        <v>0</v>
      </c>
      <c r="AR123" s="148" t="s">
        <v>182</v>
      </c>
      <c r="AT123" s="148" t="s">
        <v>177</v>
      </c>
      <c r="AU123" s="148" t="s">
        <v>84</v>
      </c>
      <c r="AY123" s="17" t="s">
        <v>175</v>
      </c>
      <c r="BE123" s="149">
        <f t="shared" si="4"/>
        <v>0</v>
      </c>
      <c r="BF123" s="149">
        <f t="shared" si="5"/>
        <v>0</v>
      </c>
      <c r="BG123" s="149">
        <f t="shared" si="6"/>
        <v>0</v>
      </c>
      <c r="BH123" s="149">
        <f t="shared" si="7"/>
        <v>0</v>
      </c>
      <c r="BI123" s="149">
        <f t="shared" si="8"/>
        <v>0</v>
      </c>
      <c r="BJ123" s="17" t="s">
        <v>84</v>
      </c>
      <c r="BK123" s="149">
        <f t="shared" si="9"/>
        <v>0</v>
      </c>
      <c r="BL123" s="17" t="s">
        <v>182</v>
      </c>
      <c r="BM123" s="148" t="s">
        <v>182</v>
      </c>
    </row>
    <row r="124" spans="2:65" s="1" customFormat="1" ht="16.5" customHeight="1">
      <c r="B124" s="136"/>
      <c r="C124" s="137" t="s">
        <v>109</v>
      </c>
      <c r="D124" s="137" t="s">
        <v>177</v>
      </c>
      <c r="E124" s="138" t="s">
        <v>1707</v>
      </c>
      <c r="F124" s="139" t="s">
        <v>2121</v>
      </c>
      <c r="G124" s="140" t="s">
        <v>190</v>
      </c>
      <c r="H124" s="141">
        <v>1</v>
      </c>
      <c r="I124" s="142"/>
      <c r="J124" s="143">
        <f t="shared" si="0"/>
        <v>0</v>
      </c>
      <c r="K124" s="139" t="s">
        <v>1</v>
      </c>
      <c r="L124" s="32"/>
      <c r="M124" s="144" t="s">
        <v>1</v>
      </c>
      <c r="N124" s="145" t="s">
        <v>42</v>
      </c>
      <c r="P124" s="146">
        <f t="shared" si="1"/>
        <v>0</v>
      </c>
      <c r="Q124" s="146">
        <v>0</v>
      </c>
      <c r="R124" s="146">
        <f t="shared" si="2"/>
        <v>0</v>
      </c>
      <c r="S124" s="146">
        <v>0</v>
      </c>
      <c r="T124" s="147">
        <f t="shared" si="3"/>
        <v>0</v>
      </c>
      <c r="AR124" s="148" t="s">
        <v>182</v>
      </c>
      <c r="AT124" s="148" t="s">
        <v>177</v>
      </c>
      <c r="AU124" s="148" t="s">
        <v>84</v>
      </c>
      <c r="AY124" s="17" t="s">
        <v>175</v>
      </c>
      <c r="BE124" s="149">
        <f t="shared" si="4"/>
        <v>0</v>
      </c>
      <c r="BF124" s="149">
        <f t="shared" si="5"/>
        <v>0</v>
      </c>
      <c r="BG124" s="149">
        <f t="shared" si="6"/>
        <v>0</v>
      </c>
      <c r="BH124" s="149">
        <f t="shared" si="7"/>
        <v>0</v>
      </c>
      <c r="BI124" s="149">
        <f t="shared" si="8"/>
        <v>0</v>
      </c>
      <c r="BJ124" s="17" t="s">
        <v>84</v>
      </c>
      <c r="BK124" s="149">
        <f t="shared" si="9"/>
        <v>0</v>
      </c>
      <c r="BL124" s="17" t="s">
        <v>182</v>
      </c>
      <c r="BM124" s="148" t="s">
        <v>198</v>
      </c>
    </row>
    <row r="125" spans="2:65" s="1" customFormat="1" ht="16.5" customHeight="1">
      <c r="B125" s="136"/>
      <c r="C125" s="171" t="s">
        <v>182</v>
      </c>
      <c r="D125" s="171" t="s">
        <v>192</v>
      </c>
      <c r="E125" s="172" t="s">
        <v>1746</v>
      </c>
      <c r="F125" s="173" t="s">
        <v>2122</v>
      </c>
      <c r="G125" s="174" t="s">
        <v>263</v>
      </c>
      <c r="H125" s="175">
        <v>64</v>
      </c>
      <c r="I125" s="176"/>
      <c r="J125" s="177">
        <f t="shared" si="0"/>
        <v>0</v>
      </c>
      <c r="K125" s="173" t="s">
        <v>1</v>
      </c>
      <c r="L125" s="178"/>
      <c r="M125" s="179" t="s">
        <v>1</v>
      </c>
      <c r="N125" s="180" t="s">
        <v>42</v>
      </c>
      <c r="P125" s="146">
        <f t="shared" si="1"/>
        <v>0</v>
      </c>
      <c r="Q125" s="146">
        <v>0</v>
      </c>
      <c r="R125" s="146">
        <f t="shared" si="2"/>
        <v>0</v>
      </c>
      <c r="S125" s="146">
        <v>0</v>
      </c>
      <c r="T125" s="147">
        <f t="shared" si="3"/>
        <v>0</v>
      </c>
      <c r="AR125" s="148" t="s">
        <v>195</v>
      </c>
      <c r="AT125" s="148" t="s">
        <v>192</v>
      </c>
      <c r="AU125" s="148" t="s">
        <v>84</v>
      </c>
      <c r="AY125" s="17" t="s">
        <v>175</v>
      </c>
      <c r="BE125" s="149">
        <f t="shared" si="4"/>
        <v>0</v>
      </c>
      <c r="BF125" s="149">
        <f t="shared" si="5"/>
        <v>0</v>
      </c>
      <c r="BG125" s="149">
        <f t="shared" si="6"/>
        <v>0</v>
      </c>
      <c r="BH125" s="149">
        <f t="shared" si="7"/>
        <v>0</v>
      </c>
      <c r="BI125" s="149">
        <f t="shared" si="8"/>
        <v>0</v>
      </c>
      <c r="BJ125" s="17" t="s">
        <v>84</v>
      </c>
      <c r="BK125" s="149">
        <f t="shared" si="9"/>
        <v>0</v>
      </c>
      <c r="BL125" s="17" t="s">
        <v>182</v>
      </c>
      <c r="BM125" s="148" t="s">
        <v>195</v>
      </c>
    </row>
    <row r="126" spans="2:65" s="1" customFormat="1" ht="16.5" customHeight="1">
      <c r="B126" s="136"/>
      <c r="C126" s="137" t="s">
        <v>205</v>
      </c>
      <c r="D126" s="137" t="s">
        <v>177</v>
      </c>
      <c r="E126" s="138" t="s">
        <v>1709</v>
      </c>
      <c r="F126" s="139" t="s">
        <v>2123</v>
      </c>
      <c r="G126" s="140" t="s">
        <v>263</v>
      </c>
      <c r="H126" s="141">
        <v>64</v>
      </c>
      <c r="I126" s="142"/>
      <c r="J126" s="143">
        <f t="shared" si="0"/>
        <v>0</v>
      </c>
      <c r="K126" s="139" t="s">
        <v>1</v>
      </c>
      <c r="L126" s="32"/>
      <c r="M126" s="144" t="s">
        <v>1</v>
      </c>
      <c r="N126" s="145" t="s">
        <v>42</v>
      </c>
      <c r="P126" s="146">
        <f t="shared" si="1"/>
        <v>0</v>
      </c>
      <c r="Q126" s="146">
        <v>0</v>
      </c>
      <c r="R126" s="146">
        <f t="shared" si="2"/>
        <v>0</v>
      </c>
      <c r="S126" s="146">
        <v>0</v>
      </c>
      <c r="T126" s="147">
        <f t="shared" si="3"/>
        <v>0</v>
      </c>
      <c r="AR126" s="148" t="s">
        <v>182</v>
      </c>
      <c r="AT126" s="148" t="s">
        <v>177</v>
      </c>
      <c r="AU126" s="148" t="s">
        <v>84</v>
      </c>
      <c r="AY126" s="17" t="s">
        <v>175</v>
      </c>
      <c r="BE126" s="149">
        <f t="shared" si="4"/>
        <v>0</v>
      </c>
      <c r="BF126" s="149">
        <f t="shared" si="5"/>
        <v>0</v>
      </c>
      <c r="BG126" s="149">
        <f t="shared" si="6"/>
        <v>0</v>
      </c>
      <c r="BH126" s="149">
        <f t="shared" si="7"/>
        <v>0</v>
      </c>
      <c r="BI126" s="149">
        <f t="shared" si="8"/>
        <v>0</v>
      </c>
      <c r="BJ126" s="17" t="s">
        <v>84</v>
      </c>
      <c r="BK126" s="149">
        <f t="shared" si="9"/>
        <v>0</v>
      </c>
      <c r="BL126" s="17" t="s">
        <v>182</v>
      </c>
      <c r="BM126" s="148" t="s">
        <v>224</v>
      </c>
    </row>
    <row r="127" spans="2:65" s="1" customFormat="1" ht="16.5" customHeight="1">
      <c r="B127" s="136"/>
      <c r="C127" s="137" t="s">
        <v>198</v>
      </c>
      <c r="D127" s="137" t="s">
        <v>177</v>
      </c>
      <c r="E127" s="138" t="s">
        <v>1711</v>
      </c>
      <c r="F127" s="139" t="s">
        <v>2124</v>
      </c>
      <c r="G127" s="140" t="s">
        <v>263</v>
      </c>
      <c r="H127" s="141">
        <v>88</v>
      </c>
      <c r="I127" s="142"/>
      <c r="J127" s="143">
        <f t="shared" si="0"/>
        <v>0</v>
      </c>
      <c r="K127" s="139" t="s">
        <v>1</v>
      </c>
      <c r="L127" s="32"/>
      <c r="M127" s="144" t="s">
        <v>1</v>
      </c>
      <c r="N127" s="145" t="s">
        <v>42</v>
      </c>
      <c r="P127" s="146">
        <f t="shared" si="1"/>
        <v>0</v>
      </c>
      <c r="Q127" s="146">
        <v>0</v>
      </c>
      <c r="R127" s="146">
        <f t="shared" si="2"/>
        <v>0</v>
      </c>
      <c r="S127" s="146">
        <v>0</v>
      </c>
      <c r="T127" s="147">
        <f t="shared" si="3"/>
        <v>0</v>
      </c>
      <c r="AR127" s="148" t="s">
        <v>182</v>
      </c>
      <c r="AT127" s="148" t="s">
        <v>177</v>
      </c>
      <c r="AU127" s="148" t="s">
        <v>84</v>
      </c>
      <c r="AY127" s="17" t="s">
        <v>175</v>
      </c>
      <c r="BE127" s="149">
        <f t="shared" si="4"/>
        <v>0</v>
      </c>
      <c r="BF127" s="149">
        <f t="shared" si="5"/>
        <v>0</v>
      </c>
      <c r="BG127" s="149">
        <f t="shared" si="6"/>
        <v>0</v>
      </c>
      <c r="BH127" s="149">
        <f t="shared" si="7"/>
        <v>0</v>
      </c>
      <c r="BI127" s="149">
        <f t="shared" si="8"/>
        <v>0</v>
      </c>
      <c r="BJ127" s="17" t="s">
        <v>84</v>
      </c>
      <c r="BK127" s="149">
        <f t="shared" si="9"/>
        <v>0</v>
      </c>
      <c r="BL127" s="17" t="s">
        <v>182</v>
      </c>
      <c r="BM127" s="148" t="s">
        <v>8</v>
      </c>
    </row>
    <row r="128" spans="2:65" s="1" customFormat="1" ht="16.5" customHeight="1">
      <c r="B128" s="136"/>
      <c r="C128" s="171" t="s">
        <v>201</v>
      </c>
      <c r="D128" s="171" t="s">
        <v>192</v>
      </c>
      <c r="E128" s="172" t="s">
        <v>1748</v>
      </c>
      <c r="F128" s="173" t="s">
        <v>2125</v>
      </c>
      <c r="G128" s="174" t="s">
        <v>190</v>
      </c>
      <c r="H128" s="175">
        <v>8</v>
      </c>
      <c r="I128" s="176"/>
      <c r="J128" s="177">
        <f t="shared" si="0"/>
        <v>0</v>
      </c>
      <c r="K128" s="173" t="s">
        <v>1</v>
      </c>
      <c r="L128" s="178"/>
      <c r="M128" s="179" t="s">
        <v>1</v>
      </c>
      <c r="N128" s="180" t="s">
        <v>42</v>
      </c>
      <c r="P128" s="146">
        <f t="shared" si="1"/>
        <v>0</v>
      </c>
      <c r="Q128" s="146">
        <v>0</v>
      </c>
      <c r="R128" s="146">
        <f t="shared" si="2"/>
        <v>0</v>
      </c>
      <c r="S128" s="146">
        <v>0</v>
      </c>
      <c r="T128" s="147">
        <f t="shared" si="3"/>
        <v>0</v>
      </c>
      <c r="AR128" s="148" t="s">
        <v>195</v>
      </c>
      <c r="AT128" s="148" t="s">
        <v>192</v>
      </c>
      <c r="AU128" s="148" t="s">
        <v>84</v>
      </c>
      <c r="AY128" s="17" t="s">
        <v>175</v>
      </c>
      <c r="BE128" s="149">
        <f t="shared" si="4"/>
        <v>0</v>
      </c>
      <c r="BF128" s="149">
        <f t="shared" si="5"/>
        <v>0</v>
      </c>
      <c r="BG128" s="149">
        <f t="shared" si="6"/>
        <v>0</v>
      </c>
      <c r="BH128" s="149">
        <f t="shared" si="7"/>
        <v>0</v>
      </c>
      <c r="BI128" s="149">
        <f t="shared" si="8"/>
        <v>0</v>
      </c>
      <c r="BJ128" s="17" t="s">
        <v>84</v>
      </c>
      <c r="BK128" s="149">
        <f t="shared" si="9"/>
        <v>0</v>
      </c>
      <c r="BL128" s="17" t="s">
        <v>182</v>
      </c>
      <c r="BM128" s="148" t="s">
        <v>260</v>
      </c>
    </row>
    <row r="129" spans="2:65" s="1" customFormat="1" ht="16.5" customHeight="1">
      <c r="B129" s="136"/>
      <c r="C129" s="137" t="s">
        <v>195</v>
      </c>
      <c r="D129" s="137" t="s">
        <v>177</v>
      </c>
      <c r="E129" s="138" t="s">
        <v>1713</v>
      </c>
      <c r="F129" s="139" t="s">
        <v>2123</v>
      </c>
      <c r="G129" s="140" t="s">
        <v>190</v>
      </c>
      <c r="H129" s="141">
        <v>8</v>
      </c>
      <c r="I129" s="142"/>
      <c r="J129" s="143">
        <f t="shared" si="0"/>
        <v>0</v>
      </c>
      <c r="K129" s="139" t="s">
        <v>1</v>
      </c>
      <c r="L129" s="32"/>
      <c r="M129" s="144" t="s">
        <v>1</v>
      </c>
      <c r="N129" s="145" t="s">
        <v>42</v>
      </c>
      <c r="P129" s="146">
        <f t="shared" si="1"/>
        <v>0</v>
      </c>
      <c r="Q129" s="146">
        <v>0</v>
      </c>
      <c r="R129" s="146">
        <f t="shared" si="2"/>
        <v>0</v>
      </c>
      <c r="S129" s="146">
        <v>0</v>
      </c>
      <c r="T129" s="147">
        <f t="shared" si="3"/>
        <v>0</v>
      </c>
      <c r="AR129" s="148" t="s">
        <v>182</v>
      </c>
      <c r="AT129" s="148" t="s">
        <v>177</v>
      </c>
      <c r="AU129" s="148" t="s">
        <v>84</v>
      </c>
      <c r="AY129" s="17" t="s">
        <v>175</v>
      </c>
      <c r="BE129" s="149">
        <f t="shared" si="4"/>
        <v>0</v>
      </c>
      <c r="BF129" s="149">
        <f t="shared" si="5"/>
        <v>0</v>
      </c>
      <c r="BG129" s="149">
        <f t="shared" si="6"/>
        <v>0</v>
      </c>
      <c r="BH129" s="149">
        <f t="shared" si="7"/>
        <v>0</v>
      </c>
      <c r="BI129" s="149">
        <f t="shared" si="8"/>
        <v>0</v>
      </c>
      <c r="BJ129" s="17" t="s">
        <v>84</v>
      </c>
      <c r="BK129" s="149">
        <f t="shared" si="9"/>
        <v>0</v>
      </c>
      <c r="BL129" s="17" t="s">
        <v>182</v>
      </c>
      <c r="BM129" s="148" t="s">
        <v>278</v>
      </c>
    </row>
    <row r="130" spans="2:65" s="1" customFormat="1" ht="16.5" customHeight="1">
      <c r="B130" s="136"/>
      <c r="C130" s="171" t="s">
        <v>218</v>
      </c>
      <c r="D130" s="171" t="s">
        <v>192</v>
      </c>
      <c r="E130" s="172" t="s">
        <v>1751</v>
      </c>
      <c r="F130" s="173" t="s">
        <v>2126</v>
      </c>
      <c r="G130" s="174" t="s">
        <v>190</v>
      </c>
      <c r="H130" s="175">
        <v>32</v>
      </c>
      <c r="I130" s="176"/>
      <c r="J130" s="177">
        <f t="shared" si="0"/>
        <v>0</v>
      </c>
      <c r="K130" s="173" t="s">
        <v>1</v>
      </c>
      <c r="L130" s="178"/>
      <c r="M130" s="179" t="s">
        <v>1</v>
      </c>
      <c r="N130" s="180" t="s">
        <v>42</v>
      </c>
      <c r="P130" s="146">
        <f t="shared" si="1"/>
        <v>0</v>
      </c>
      <c r="Q130" s="146">
        <v>0</v>
      </c>
      <c r="R130" s="146">
        <f t="shared" si="2"/>
        <v>0</v>
      </c>
      <c r="S130" s="146">
        <v>0</v>
      </c>
      <c r="T130" s="147">
        <f t="shared" si="3"/>
        <v>0</v>
      </c>
      <c r="AR130" s="148" t="s">
        <v>195</v>
      </c>
      <c r="AT130" s="148" t="s">
        <v>192</v>
      </c>
      <c r="AU130" s="148" t="s">
        <v>84</v>
      </c>
      <c r="AY130" s="17" t="s">
        <v>175</v>
      </c>
      <c r="BE130" s="149">
        <f t="shared" si="4"/>
        <v>0</v>
      </c>
      <c r="BF130" s="149">
        <f t="shared" si="5"/>
        <v>0</v>
      </c>
      <c r="BG130" s="149">
        <f t="shared" si="6"/>
        <v>0</v>
      </c>
      <c r="BH130" s="149">
        <f t="shared" si="7"/>
        <v>0</v>
      </c>
      <c r="BI130" s="149">
        <f t="shared" si="8"/>
        <v>0</v>
      </c>
      <c r="BJ130" s="17" t="s">
        <v>84</v>
      </c>
      <c r="BK130" s="149">
        <f t="shared" si="9"/>
        <v>0</v>
      </c>
      <c r="BL130" s="17" t="s">
        <v>182</v>
      </c>
      <c r="BM130" s="148" t="s">
        <v>290</v>
      </c>
    </row>
    <row r="131" spans="2:65" s="1" customFormat="1" ht="21.75" customHeight="1">
      <c r="B131" s="136"/>
      <c r="C131" s="137" t="s">
        <v>224</v>
      </c>
      <c r="D131" s="137" t="s">
        <v>177</v>
      </c>
      <c r="E131" s="138" t="s">
        <v>1715</v>
      </c>
      <c r="F131" s="139" t="s">
        <v>2127</v>
      </c>
      <c r="G131" s="140" t="s">
        <v>190</v>
      </c>
      <c r="H131" s="141">
        <v>32</v>
      </c>
      <c r="I131" s="142"/>
      <c r="J131" s="143">
        <f t="shared" si="0"/>
        <v>0</v>
      </c>
      <c r="K131" s="139" t="s">
        <v>1</v>
      </c>
      <c r="L131" s="32"/>
      <c r="M131" s="144" t="s">
        <v>1</v>
      </c>
      <c r="N131" s="145" t="s">
        <v>42</v>
      </c>
      <c r="P131" s="146">
        <f t="shared" si="1"/>
        <v>0</v>
      </c>
      <c r="Q131" s="146">
        <v>0</v>
      </c>
      <c r="R131" s="146">
        <f t="shared" si="2"/>
        <v>0</v>
      </c>
      <c r="S131" s="146">
        <v>0</v>
      </c>
      <c r="T131" s="147">
        <f t="shared" si="3"/>
        <v>0</v>
      </c>
      <c r="AR131" s="148" t="s">
        <v>182</v>
      </c>
      <c r="AT131" s="148" t="s">
        <v>177</v>
      </c>
      <c r="AU131" s="148" t="s">
        <v>84</v>
      </c>
      <c r="AY131" s="17" t="s">
        <v>175</v>
      </c>
      <c r="BE131" s="149">
        <f t="shared" si="4"/>
        <v>0</v>
      </c>
      <c r="BF131" s="149">
        <f t="shared" si="5"/>
        <v>0</v>
      </c>
      <c r="BG131" s="149">
        <f t="shared" si="6"/>
        <v>0</v>
      </c>
      <c r="BH131" s="149">
        <f t="shared" si="7"/>
        <v>0</v>
      </c>
      <c r="BI131" s="149">
        <f t="shared" si="8"/>
        <v>0</v>
      </c>
      <c r="BJ131" s="17" t="s">
        <v>84</v>
      </c>
      <c r="BK131" s="149">
        <f t="shared" si="9"/>
        <v>0</v>
      </c>
      <c r="BL131" s="17" t="s">
        <v>182</v>
      </c>
      <c r="BM131" s="148" t="s">
        <v>300</v>
      </c>
    </row>
    <row r="132" spans="2:65" s="1" customFormat="1" ht="16.5" customHeight="1">
      <c r="B132" s="136"/>
      <c r="C132" s="171" t="s">
        <v>230</v>
      </c>
      <c r="D132" s="171" t="s">
        <v>192</v>
      </c>
      <c r="E132" s="172" t="s">
        <v>1754</v>
      </c>
      <c r="F132" s="173" t="s">
        <v>2128</v>
      </c>
      <c r="G132" s="174" t="s">
        <v>190</v>
      </c>
      <c r="H132" s="175">
        <v>24</v>
      </c>
      <c r="I132" s="176"/>
      <c r="J132" s="177">
        <f t="shared" si="0"/>
        <v>0</v>
      </c>
      <c r="K132" s="173" t="s">
        <v>1</v>
      </c>
      <c r="L132" s="178"/>
      <c r="M132" s="179" t="s">
        <v>1</v>
      </c>
      <c r="N132" s="180" t="s">
        <v>42</v>
      </c>
      <c r="P132" s="146">
        <f t="shared" si="1"/>
        <v>0</v>
      </c>
      <c r="Q132" s="146">
        <v>0</v>
      </c>
      <c r="R132" s="146">
        <f t="shared" si="2"/>
        <v>0</v>
      </c>
      <c r="S132" s="146">
        <v>0</v>
      </c>
      <c r="T132" s="147">
        <f t="shared" si="3"/>
        <v>0</v>
      </c>
      <c r="AR132" s="148" t="s">
        <v>195</v>
      </c>
      <c r="AT132" s="148" t="s">
        <v>192</v>
      </c>
      <c r="AU132" s="148" t="s">
        <v>84</v>
      </c>
      <c r="AY132" s="17" t="s">
        <v>175</v>
      </c>
      <c r="BE132" s="149">
        <f t="shared" si="4"/>
        <v>0</v>
      </c>
      <c r="BF132" s="149">
        <f t="shared" si="5"/>
        <v>0</v>
      </c>
      <c r="BG132" s="149">
        <f t="shared" si="6"/>
        <v>0</v>
      </c>
      <c r="BH132" s="149">
        <f t="shared" si="7"/>
        <v>0</v>
      </c>
      <c r="BI132" s="149">
        <f t="shared" si="8"/>
        <v>0</v>
      </c>
      <c r="BJ132" s="17" t="s">
        <v>84</v>
      </c>
      <c r="BK132" s="149">
        <f t="shared" si="9"/>
        <v>0</v>
      </c>
      <c r="BL132" s="17" t="s">
        <v>182</v>
      </c>
      <c r="BM132" s="148" t="s">
        <v>307</v>
      </c>
    </row>
    <row r="133" spans="2:65" s="1" customFormat="1" ht="16.5" customHeight="1">
      <c r="B133" s="136"/>
      <c r="C133" s="137" t="s">
        <v>8</v>
      </c>
      <c r="D133" s="137" t="s">
        <v>177</v>
      </c>
      <c r="E133" s="138" t="s">
        <v>1717</v>
      </c>
      <c r="F133" s="139" t="s">
        <v>2129</v>
      </c>
      <c r="G133" s="140" t="s">
        <v>190</v>
      </c>
      <c r="H133" s="141">
        <v>24</v>
      </c>
      <c r="I133" s="142"/>
      <c r="J133" s="143">
        <f t="shared" si="0"/>
        <v>0</v>
      </c>
      <c r="K133" s="139" t="s">
        <v>1</v>
      </c>
      <c r="L133" s="32"/>
      <c r="M133" s="144" t="s">
        <v>1</v>
      </c>
      <c r="N133" s="145" t="s">
        <v>42</v>
      </c>
      <c r="P133" s="146">
        <f t="shared" si="1"/>
        <v>0</v>
      </c>
      <c r="Q133" s="146">
        <v>0</v>
      </c>
      <c r="R133" s="146">
        <f t="shared" si="2"/>
        <v>0</v>
      </c>
      <c r="S133" s="146">
        <v>0</v>
      </c>
      <c r="T133" s="147">
        <f t="shared" si="3"/>
        <v>0</v>
      </c>
      <c r="AR133" s="148" t="s">
        <v>182</v>
      </c>
      <c r="AT133" s="148" t="s">
        <v>177</v>
      </c>
      <c r="AU133" s="148" t="s">
        <v>84</v>
      </c>
      <c r="AY133" s="17" t="s">
        <v>175</v>
      </c>
      <c r="BE133" s="149">
        <f t="shared" si="4"/>
        <v>0</v>
      </c>
      <c r="BF133" s="149">
        <f t="shared" si="5"/>
        <v>0</v>
      </c>
      <c r="BG133" s="149">
        <f t="shared" si="6"/>
        <v>0</v>
      </c>
      <c r="BH133" s="149">
        <f t="shared" si="7"/>
        <v>0</v>
      </c>
      <c r="BI133" s="149">
        <f t="shared" si="8"/>
        <v>0</v>
      </c>
      <c r="BJ133" s="17" t="s">
        <v>84</v>
      </c>
      <c r="BK133" s="149">
        <f t="shared" si="9"/>
        <v>0</v>
      </c>
      <c r="BL133" s="17" t="s">
        <v>182</v>
      </c>
      <c r="BM133" s="148" t="s">
        <v>319</v>
      </c>
    </row>
    <row r="134" spans="2:65" s="1" customFormat="1" ht="16.5" customHeight="1">
      <c r="B134" s="136"/>
      <c r="C134" s="171" t="s">
        <v>251</v>
      </c>
      <c r="D134" s="171" t="s">
        <v>192</v>
      </c>
      <c r="E134" s="172" t="s">
        <v>1757</v>
      </c>
      <c r="F134" s="173" t="s">
        <v>1827</v>
      </c>
      <c r="G134" s="174" t="s">
        <v>1069</v>
      </c>
      <c r="H134" s="175">
        <v>1</v>
      </c>
      <c r="I134" s="176"/>
      <c r="J134" s="177">
        <f t="shared" si="0"/>
        <v>0</v>
      </c>
      <c r="K134" s="173" t="s">
        <v>1</v>
      </c>
      <c r="L134" s="178"/>
      <c r="M134" s="179" t="s">
        <v>1</v>
      </c>
      <c r="N134" s="180" t="s">
        <v>42</v>
      </c>
      <c r="P134" s="146">
        <f t="shared" si="1"/>
        <v>0</v>
      </c>
      <c r="Q134" s="146">
        <v>0</v>
      </c>
      <c r="R134" s="146">
        <f t="shared" si="2"/>
        <v>0</v>
      </c>
      <c r="S134" s="146">
        <v>0</v>
      </c>
      <c r="T134" s="147">
        <f t="shared" si="3"/>
        <v>0</v>
      </c>
      <c r="AR134" s="148" t="s">
        <v>195</v>
      </c>
      <c r="AT134" s="148" t="s">
        <v>192</v>
      </c>
      <c r="AU134" s="148" t="s">
        <v>84</v>
      </c>
      <c r="AY134" s="17" t="s">
        <v>175</v>
      </c>
      <c r="BE134" s="149">
        <f t="shared" si="4"/>
        <v>0</v>
      </c>
      <c r="BF134" s="149">
        <f t="shared" si="5"/>
        <v>0</v>
      </c>
      <c r="BG134" s="149">
        <f t="shared" si="6"/>
        <v>0</v>
      </c>
      <c r="BH134" s="149">
        <f t="shared" si="7"/>
        <v>0</v>
      </c>
      <c r="BI134" s="149">
        <f t="shared" si="8"/>
        <v>0</v>
      </c>
      <c r="BJ134" s="17" t="s">
        <v>84</v>
      </c>
      <c r="BK134" s="149">
        <f t="shared" si="9"/>
        <v>0</v>
      </c>
      <c r="BL134" s="17" t="s">
        <v>182</v>
      </c>
      <c r="BM134" s="148" t="s">
        <v>332</v>
      </c>
    </row>
    <row r="135" spans="2:65" s="11" customFormat="1" ht="25.95" customHeight="1">
      <c r="B135" s="124"/>
      <c r="D135" s="125" t="s">
        <v>76</v>
      </c>
      <c r="E135" s="126" t="s">
        <v>1828</v>
      </c>
      <c r="F135" s="126" t="s">
        <v>1869</v>
      </c>
      <c r="I135" s="127"/>
      <c r="J135" s="128">
        <f>BK135</f>
        <v>0</v>
      </c>
      <c r="L135" s="124"/>
      <c r="M135" s="129"/>
      <c r="P135" s="130">
        <f>SUM(P136:P140)</f>
        <v>0</v>
      </c>
      <c r="R135" s="130">
        <f>SUM(R136:R140)</f>
        <v>0</v>
      </c>
      <c r="T135" s="131">
        <f>SUM(T136:T140)</f>
        <v>0</v>
      </c>
      <c r="AR135" s="125" t="s">
        <v>84</v>
      </c>
      <c r="AT135" s="132" t="s">
        <v>76</v>
      </c>
      <c r="AU135" s="132" t="s">
        <v>77</v>
      </c>
      <c r="AY135" s="125" t="s">
        <v>175</v>
      </c>
      <c r="BK135" s="133">
        <f>SUM(BK136:BK140)</f>
        <v>0</v>
      </c>
    </row>
    <row r="136" spans="2:65" s="1" customFormat="1" ht="16.5" customHeight="1">
      <c r="B136" s="136"/>
      <c r="C136" s="137" t="s">
        <v>260</v>
      </c>
      <c r="D136" s="137" t="s">
        <v>177</v>
      </c>
      <c r="E136" s="138" t="s">
        <v>1719</v>
      </c>
      <c r="F136" s="139" t="s">
        <v>2130</v>
      </c>
      <c r="G136" s="140" t="s">
        <v>190</v>
      </c>
      <c r="H136" s="141">
        <v>1</v>
      </c>
      <c r="I136" s="142"/>
      <c r="J136" s="143">
        <f>ROUND(I136*H136,2)</f>
        <v>0</v>
      </c>
      <c r="K136" s="139" t="s">
        <v>1</v>
      </c>
      <c r="L136" s="32"/>
      <c r="M136" s="144" t="s">
        <v>1</v>
      </c>
      <c r="N136" s="145" t="s">
        <v>42</v>
      </c>
      <c r="P136" s="146">
        <f>O136*H136</f>
        <v>0</v>
      </c>
      <c r="Q136" s="146">
        <v>0</v>
      </c>
      <c r="R136" s="146">
        <f>Q136*H136</f>
        <v>0</v>
      </c>
      <c r="S136" s="146">
        <v>0</v>
      </c>
      <c r="T136" s="147">
        <f>S136*H136</f>
        <v>0</v>
      </c>
      <c r="AR136" s="148" t="s">
        <v>182</v>
      </c>
      <c r="AT136" s="148" t="s">
        <v>177</v>
      </c>
      <c r="AU136" s="148" t="s">
        <v>84</v>
      </c>
      <c r="AY136" s="17" t="s">
        <v>175</v>
      </c>
      <c r="BE136" s="149">
        <f>IF(N136="základní",J136,0)</f>
        <v>0</v>
      </c>
      <c r="BF136" s="149">
        <f>IF(N136="snížená",J136,0)</f>
        <v>0</v>
      </c>
      <c r="BG136" s="149">
        <f>IF(N136="zákl. přenesená",J136,0)</f>
        <v>0</v>
      </c>
      <c r="BH136" s="149">
        <f>IF(N136="sníž. přenesená",J136,0)</f>
        <v>0</v>
      </c>
      <c r="BI136" s="149">
        <f>IF(N136="nulová",J136,0)</f>
        <v>0</v>
      </c>
      <c r="BJ136" s="17" t="s">
        <v>84</v>
      </c>
      <c r="BK136" s="149">
        <f>ROUND(I136*H136,2)</f>
        <v>0</v>
      </c>
      <c r="BL136" s="17" t="s">
        <v>182</v>
      </c>
      <c r="BM136" s="148" t="s">
        <v>340</v>
      </c>
    </row>
    <row r="137" spans="2:65" s="1" customFormat="1" ht="16.5" customHeight="1">
      <c r="B137" s="136"/>
      <c r="C137" s="137" t="s">
        <v>271</v>
      </c>
      <c r="D137" s="137" t="s">
        <v>177</v>
      </c>
      <c r="E137" s="138" t="s">
        <v>1721</v>
      </c>
      <c r="F137" s="139" t="s">
        <v>2131</v>
      </c>
      <c r="G137" s="140" t="s">
        <v>263</v>
      </c>
      <c r="H137" s="141">
        <v>48</v>
      </c>
      <c r="I137" s="142"/>
      <c r="J137" s="143">
        <f>ROUND(I137*H137,2)</f>
        <v>0</v>
      </c>
      <c r="K137" s="139" t="s">
        <v>1</v>
      </c>
      <c r="L137" s="32"/>
      <c r="M137" s="144" t="s">
        <v>1</v>
      </c>
      <c r="N137" s="145" t="s">
        <v>42</v>
      </c>
      <c r="P137" s="146">
        <f>O137*H137</f>
        <v>0</v>
      </c>
      <c r="Q137" s="146">
        <v>0</v>
      </c>
      <c r="R137" s="146">
        <f>Q137*H137</f>
        <v>0</v>
      </c>
      <c r="S137" s="146">
        <v>0</v>
      </c>
      <c r="T137" s="147">
        <f>S137*H137</f>
        <v>0</v>
      </c>
      <c r="AR137" s="148" t="s">
        <v>182</v>
      </c>
      <c r="AT137" s="148" t="s">
        <v>177</v>
      </c>
      <c r="AU137" s="148" t="s">
        <v>84</v>
      </c>
      <c r="AY137" s="17" t="s">
        <v>175</v>
      </c>
      <c r="BE137" s="149">
        <f>IF(N137="základní",J137,0)</f>
        <v>0</v>
      </c>
      <c r="BF137" s="149">
        <f>IF(N137="snížená",J137,0)</f>
        <v>0</v>
      </c>
      <c r="BG137" s="149">
        <f>IF(N137="zákl. přenesená",J137,0)</f>
        <v>0</v>
      </c>
      <c r="BH137" s="149">
        <f>IF(N137="sníž. přenesená",J137,0)</f>
        <v>0</v>
      </c>
      <c r="BI137" s="149">
        <f>IF(N137="nulová",J137,0)</f>
        <v>0</v>
      </c>
      <c r="BJ137" s="17" t="s">
        <v>84</v>
      </c>
      <c r="BK137" s="149">
        <f>ROUND(I137*H137,2)</f>
        <v>0</v>
      </c>
      <c r="BL137" s="17" t="s">
        <v>182</v>
      </c>
      <c r="BM137" s="148" t="s">
        <v>348</v>
      </c>
    </row>
    <row r="138" spans="2:65" s="1" customFormat="1" ht="21.75" customHeight="1">
      <c r="B138" s="136"/>
      <c r="C138" s="137" t="s">
        <v>278</v>
      </c>
      <c r="D138" s="137" t="s">
        <v>177</v>
      </c>
      <c r="E138" s="138" t="s">
        <v>1723</v>
      </c>
      <c r="F138" s="139" t="s">
        <v>1897</v>
      </c>
      <c r="G138" s="140" t="s">
        <v>180</v>
      </c>
      <c r="H138" s="141">
        <v>0.6</v>
      </c>
      <c r="I138" s="142"/>
      <c r="J138" s="143">
        <f>ROUND(I138*H138,2)</f>
        <v>0</v>
      </c>
      <c r="K138" s="139" t="s">
        <v>1</v>
      </c>
      <c r="L138" s="32"/>
      <c r="M138" s="144" t="s">
        <v>1</v>
      </c>
      <c r="N138" s="145" t="s">
        <v>42</v>
      </c>
      <c r="P138" s="146">
        <f>O138*H138</f>
        <v>0</v>
      </c>
      <c r="Q138" s="146">
        <v>0</v>
      </c>
      <c r="R138" s="146">
        <f>Q138*H138</f>
        <v>0</v>
      </c>
      <c r="S138" s="146">
        <v>0</v>
      </c>
      <c r="T138" s="147">
        <f>S138*H138</f>
        <v>0</v>
      </c>
      <c r="AR138" s="148" t="s">
        <v>182</v>
      </c>
      <c r="AT138" s="148" t="s">
        <v>177</v>
      </c>
      <c r="AU138" s="148" t="s">
        <v>84</v>
      </c>
      <c r="AY138" s="17" t="s">
        <v>175</v>
      </c>
      <c r="BE138" s="149">
        <f>IF(N138="základní",J138,0)</f>
        <v>0</v>
      </c>
      <c r="BF138" s="149">
        <f>IF(N138="snížená",J138,0)</f>
        <v>0</v>
      </c>
      <c r="BG138" s="149">
        <f>IF(N138="zákl. přenesená",J138,0)</f>
        <v>0</v>
      </c>
      <c r="BH138" s="149">
        <f>IF(N138="sníž. přenesená",J138,0)</f>
        <v>0</v>
      </c>
      <c r="BI138" s="149">
        <f>IF(N138="nulová",J138,0)</f>
        <v>0</v>
      </c>
      <c r="BJ138" s="17" t="s">
        <v>84</v>
      </c>
      <c r="BK138" s="149">
        <f>ROUND(I138*H138,2)</f>
        <v>0</v>
      </c>
      <c r="BL138" s="17" t="s">
        <v>182</v>
      </c>
      <c r="BM138" s="148" t="s">
        <v>359</v>
      </c>
    </row>
    <row r="139" spans="2:65" s="1" customFormat="1" ht="16.5" customHeight="1">
      <c r="B139" s="136"/>
      <c r="C139" s="137" t="s">
        <v>284</v>
      </c>
      <c r="D139" s="137" t="s">
        <v>177</v>
      </c>
      <c r="E139" s="138" t="s">
        <v>1725</v>
      </c>
      <c r="F139" s="139" t="s">
        <v>1899</v>
      </c>
      <c r="G139" s="140" t="s">
        <v>180</v>
      </c>
      <c r="H139" s="141">
        <v>0.6</v>
      </c>
      <c r="I139" s="142"/>
      <c r="J139" s="143">
        <f>ROUND(I139*H139,2)</f>
        <v>0</v>
      </c>
      <c r="K139" s="139" t="s">
        <v>1</v>
      </c>
      <c r="L139" s="32"/>
      <c r="M139" s="144" t="s">
        <v>1</v>
      </c>
      <c r="N139" s="145" t="s">
        <v>42</v>
      </c>
      <c r="P139" s="146">
        <f>O139*H139</f>
        <v>0</v>
      </c>
      <c r="Q139" s="146">
        <v>0</v>
      </c>
      <c r="R139" s="146">
        <f>Q139*H139</f>
        <v>0</v>
      </c>
      <c r="S139" s="146">
        <v>0</v>
      </c>
      <c r="T139" s="147">
        <f>S139*H139</f>
        <v>0</v>
      </c>
      <c r="AR139" s="148" t="s">
        <v>182</v>
      </c>
      <c r="AT139" s="148" t="s">
        <v>177</v>
      </c>
      <c r="AU139" s="148" t="s">
        <v>84</v>
      </c>
      <c r="AY139" s="17" t="s">
        <v>175</v>
      </c>
      <c r="BE139" s="149">
        <f>IF(N139="základní",J139,0)</f>
        <v>0</v>
      </c>
      <c r="BF139" s="149">
        <f>IF(N139="snížená",J139,0)</f>
        <v>0</v>
      </c>
      <c r="BG139" s="149">
        <f>IF(N139="zákl. přenesená",J139,0)</f>
        <v>0</v>
      </c>
      <c r="BH139" s="149">
        <f>IF(N139="sníž. přenesená",J139,0)</f>
        <v>0</v>
      </c>
      <c r="BI139" s="149">
        <f>IF(N139="nulová",J139,0)</f>
        <v>0</v>
      </c>
      <c r="BJ139" s="17" t="s">
        <v>84</v>
      </c>
      <c r="BK139" s="149">
        <f>ROUND(I139*H139,2)</f>
        <v>0</v>
      </c>
      <c r="BL139" s="17" t="s">
        <v>182</v>
      </c>
      <c r="BM139" s="148" t="s">
        <v>371</v>
      </c>
    </row>
    <row r="140" spans="2:65" s="1" customFormat="1" ht="16.5" customHeight="1">
      <c r="B140" s="136"/>
      <c r="C140" s="171" t="s">
        <v>290</v>
      </c>
      <c r="D140" s="171" t="s">
        <v>192</v>
      </c>
      <c r="E140" s="172" t="s">
        <v>1757</v>
      </c>
      <c r="F140" s="173" t="s">
        <v>1827</v>
      </c>
      <c r="G140" s="174" t="s">
        <v>1069</v>
      </c>
      <c r="H140" s="175">
        <v>1</v>
      </c>
      <c r="I140" s="176"/>
      <c r="J140" s="177">
        <f>ROUND(I140*H140,2)</f>
        <v>0</v>
      </c>
      <c r="K140" s="173" t="s">
        <v>1</v>
      </c>
      <c r="L140" s="178"/>
      <c r="M140" s="179" t="s">
        <v>1</v>
      </c>
      <c r="N140" s="180" t="s">
        <v>42</v>
      </c>
      <c r="P140" s="146">
        <f>O140*H140</f>
        <v>0</v>
      </c>
      <c r="Q140" s="146">
        <v>0</v>
      </c>
      <c r="R140" s="146">
        <f>Q140*H140</f>
        <v>0</v>
      </c>
      <c r="S140" s="146">
        <v>0</v>
      </c>
      <c r="T140" s="147">
        <f>S140*H140</f>
        <v>0</v>
      </c>
      <c r="AR140" s="148" t="s">
        <v>195</v>
      </c>
      <c r="AT140" s="148" t="s">
        <v>192</v>
      </c>
      <c r="AU140" s="148" t="s">
        <v>84</v>
      </c>
      <c r="AY140" s="17" t="s">
        <v>175</v>
      </c>
      <c r="BE140" s="149">
        <f>IF(N140="základní",J140,0)</f>
        <v>0</v>
      </c>
      <c r="BF140" s="149">
        <f>IF(N140="snížená",J140,0)</f>
        <v>0</v>
      </c>
      <c r="BG140" s="149">
        <f>IF(N140="zákl. přenesená",J140,0)</f>
        <v>0</v>
      </c>
      <c r="BH140" s="149">
        <f>IF(N140="sníž. přenesená",J140,0)</f>
        <v>0</v>
      </c>
      <c r="BI140" s="149">
        <f>IF(N140="nulová",J140,0)</f>
        <v>0</v>
      </c>
      <c r="BJ140" s="17" t="s">
        <v>84</v>
      </c>
      <c r="BK140" s="149">
        <f>ROUND(I140*H140,2)</f>
        <v>0</v>
      </c>
      <c r="BL140" s="17" t="s">
        <v>182</v>
      </c>
      <c r="BM140" s="148" t="s">
        <v>381</v>
      </c>
    </row>
    <row r="141" spans="2:65" s="11" customFormat="1" ht="25.95" customHeight="1">
      <c r="B141" s="124"/>
      <c r="D141" s="125" t="s">
        <v>76</v>
      </c>
      <c r="E141" s="126" t="s">
        <v>1868</v>
      </c>
      <c r="F141" s="126" t="s">
        <v>2132</v>
      </c>
      <c r="I141" s="127"/>
      <c r="J141" s="128">
        <f>BK141</f>
        <v>0</v>
      </c>
      <c r="L141" s="124"/>
      <c r="M141" s="129"/>
      <c r="P141" s="130">
        <f>SUM(P142:P152)</f>
        <v>0</v>
      </c>
      <c r="R141" s="130">
        <f>SUM(R142:R152)</f>
        <v>0</v>
      </c>
      <c r="T141" s="131">
        <f>SUM(T142:T152)</f>
        <v>0</v>
      </c>
      <c r="AR141" s="125" t="s">
        <v>84</v>
      </c>
      <c r="AT141" s="132" t="s">
        <v>76</v>
      </c>
      <c r="AU141" s="132" t="s">
        <v>77</v>
      </c>
      <c r="AY141" s="125" t="s">
        <v>175</v>
      </c>
      <c r="BK141" s="133">
        <f>SUM(BK142:BK152)</f>
        <v>0</v>
      </c>
    </row>
    <row r="142" spans="2:65" s="1" customFormat="1" ht="16.5" customHeight="1">
      <c r="B142" s="136"/>
      <c r="C142" s="137" t="s">
        <v>296</v>
      </c>
      <c r="D142" s="137" t="s">
        <v>177</v>
      </c>
      <c r="E142" s="138" t="s">
        <v>1727</v>
      </c>
      <c r="F142" s="139" t="s">
        <v>2133</v>
      </c>
      <c r="G142" s="140" t="s">
        <v>180</v>
      </c>
      <c r="H142" s="141">
        <v>6</v>
      </c>
      <c r="I142" s="142"/>
      <c r="J142" s="143">
        <f t="shared" ref="J142:J152" si="10">ROUND(I142*H142,2)</f>
        <v>0</v>
      </c>
      <c r="K142" s="139" t="s">
        <v>1</v>
      </c>
      <c r="L142" s="32"/>
      <c r="M142" s="144" t="s">
        <v>1</v>
      </c>
      <c r="N142" s="145" t="s">
        <v>42</v>
      </c>
      <c r="P142" s="146">
        <f t="shared" ref="P142:P152" si="11">O142*H142</f>
        <v>0</v>
      </c>
      <c r="Q142" s="146">
        <v>0</v>
      </c>
      <c r="R142" s="146">
        <f t="shared" ref="R142:R152" si="12">Q142*H142</f>
        <v>0</v>
      </c>
      <c r="S142" s="146">
        <v>0</v>
      </c>
      <c r="T142" s="147">
        <f t="shared" ref="T142:T152" si="13">S142*H142</f>
        <v>0</v>
      </c>
      <c r="AR142" s="148" t="s">
        <v>182</v>
      </c>
      <c r="AT142" s="148" t="s">
        <v>177</v>
      </c>
      <c r="AU142" s="148" t="s">
        <v>84</v>
      </c>
      <c r="AY142" s="17" t="s">
        <v>175</v>
      </c>
      <c r="BE142" s="149">
        <f t="shared" ref="BE142:BE152" si="14">IF(N142="základní",J142,0)</f>
        <v>0</v>
      </c>
      <c r="BF142" s="149">
        <f t="shared" ref="BF142:BF152" si="15">IF(N142="snížená",J142,0)</f>
        <v>0</v>
      </c>
      <c r="BG142" s="149">
        <f t="shared" ref="BG142:BG152" si="16">IF(N142="zákl. přenesená",J142,0)</f>
        <v>0</v>
      </c>
      <c r="BH142" s="149">
        <f t="shared" ref="BH142:BH152" si="17">IF(N142="sníž. přenesená",J142,0)</f>
        <v>0</v>
      </c>
      <c r="BI142" s="149">
        <f t="shared" ref="BI142:BI152" si="18">IF(N142="nulová",J142,0)</f>
        <v>0</v>
      </c>
      <c r="BJ142" s="17" t="s">
        <v>84</v>
      </c>
      <c r="BK142" s="149">
        <f t="shared" ref="BK142:BK152" si="19">ROUND(I142*H142,2)</f>
        <v>0</v>
      </c>
      <c r="BL142" s="17" t="s">
        <v>182</v>
      </c>
      <c r="BM142" s="148" t="s">
        <v>392</v>
      </c>
    </row>
    <row r="143" spans="2:65" s="1" customFormat="1" ht="16.5" customHeight="1">
      <c r="B143" s="136"/>
      <c r="C143" s="137" t="s">
        <v>300</v>
      </c>
      <c r="D143" s="137" t="s">
        <v>177</v>
      </c>
      <c r="E143" s="138" t="s">
        <v>1729</v>
      </c>
      <c r="F143" s="139" t="s">
        <v>2134</v>
      </c>
      <c r="G143" s="140" t="s">
        <v>180</v>
      </c>
      <c r="H143" s="141">
        <v>4</v>
      </c>
      <c r="I143" s="142"/>
      <c r="J143" s="143">
        <f t="shared" si="10"/>
        <v>0</v>
      </c>
      <c r="K143" s="139" t="s">
        <v>1</v>
      </c>
      <c r="L143" s="32"/>
      <c r="M143" s="144" t="s">
        <v>1</v>
      </c>
      <c r="N143" s="145" t="s">
        <v>42</v>
      </c>
      <c r="P143" s="146">
        <f t="shared" si="11"/>
        <v>0</v>
      </c>
      <c r="Q143" s="146">
        <v>0</v>
      </c>
      <c r="R143" s="146">
        <f t="shared" si="12"/>
        <v>0</v>
      </c>
      <c r="S143" s="146">
        <v>0</v>
      </c>
      <c r="T143" s="147">
        <f t="shared" si="13"/>
        <v>0</v>
      </c>
      <c r="AR143" s="148" t="s">
        <v>182</v>
      </c>
      <c r="AT143" s="148" t="s">
        <v>177</v>
      </c>
      <c r="AU143" s="148" t="s">
        <v>84</v>
      </c>
      <c r="AY143" s="17" t="s">
        <v>175</v>
      </c>
      <c r="BE143" s="149">
        <f t="shared" si="14"/>
        <v>0</v>
      </c>
      <c r="BF143" s="149">
        <f t="shared" si="15"/>
        <v>0</v>
      </c>
      <c r="BG143" s="149">
        <f t="shared" si="16"/>
        <v>0</v>
      </c>
      <c r="BH143" s="149">
        <f t="shared" si="17"/>
        <v>0</v>
      </c>
      <c r="BI143" s="149">
        <f t="shared" si="18"/>
        <v>0</v>
      </c>
      <c r="BJ143" s="17" t="s">
        <v>84</v>
      </c>
      <c r="BK143" s="149">
        <f t="shared" si="19"/>
        <v>0</v>
      </c>
      <c r="BL143" s="17" t="s">
        <v>182</v>
      </c>
      <c r="BM143" s="148" t="s">
        <v>404</v>
      </c>
    </row>
    <row r="144" spans="2:65" s="1" customFormat="1" ht="16.5" customHeight="1">
      <c r="B144" s="136"/>
      <c r="C144" s="137" t="s">
        <v>7</v>
      </c>
      <c r="D144" s="137" t="s">
        <v>177</v>
      </c>
      <c r="E144" s="138" t="s">
        <v>1731</v>
      </c>
      <c r="F144" s="139" t="s">
        <v>2135</v>
      </c>
      <c r="G144" s="140" t="s">
        <v>263</v>
      </c>
      <c r="H144" s="141">
        <v>6</v>
      </c>
      <c r="I144" s="142"/>
      <c r="J144" s="143">
        <f t="shared" si="10"/>
        <v>0</v>
      </c>
      <c r="K144" s="139" t="s">
        <v>1</v>
      </c>
      <c r="L144" s="32"/>
      <c r="M144" s="144" t="s">
        <v>1</v>
      </c>
      <c r="N144" s="145" t="s">
        <v>42</v>
      </c>
      <c r="P144" s="146">
        <f t="shared" si="11"/>
        <v>0</v>
      </c>
      <c r="Q144" s="146">
        <v>0</v>
      </c>
      <c r="R144" s="146">
        <f t="shared" si="12"/>
        <v>0</v>
      </c>
      <c r="S144" s="146">
        <v>0</v>
      </c>
      <c r="T144" s="147">
        <f t="shared" si="13"/>
        <v>0</v>
      </c>
      <c r="AR144" s="148" t="s">
        <v>182</v>
      </c>
      <c r="AT144" s="148" t="s">
        <v>177</v>
      </c>
      <c r="AU144" s="148" t="s">
        <v>84</v>
      </c>
      <c r="AY144" s="17" t="s">
        <v>175</v>
      </c>
      <c r="BE144" s="149">
        <f t="shared" si="14"/>
        <v>0</v>
      </c>
      <c r="BF144" s="149">
        <f t="shared" si="15"/>
        <v>0</v>
      </c>
      <c r="BG144" s="149">
        <f t="shared" si="16"/>
        <v>0</v>
      </c>
      <c r="BH144" s="149">
        <f t="shared" si="17"/>
        <v>0</v>
      </c>
      <c r="BI144" s="149">
        <f t="shared" si="18"/>
        <v>0</v>
      </c>
      <c r="BJ144" s="17" t="s">
        <v>84</v>
      </c>
      <c r="BK144" s="149">
        <f t="shared" si="19"/>
        <v>0</v>
      </c>
      <c r="BL144" s="17" t="s">
        <v>182</v>
      </c>
      <c r="BM144" s="148" t="s">
        <v>415</v>
      </c>
    </row>
    <row r="145" spans="2:65" s="1" customFormat="1" ht="16.5" customHeight="1">
      <c r="B145" s="136"/>
      <c r="C145" s="137" t="s">
        <v>307</v>
      </c>
      <c r="D145" s="137" t="s">
        <v>177</v>
      </c>
      <c r="E145" s="138" t="s">
        <v>1733</v>
      </c>
      <c r="F145" s="139" t="s">
        <v>2136</v>
      </c>
      <c r="G145" s="140" t="s">
        <v>263</v>
      </c>
      <c r="H145" s="141">
        <v>6</v>
      </c>
      <c r="I145" s="142"/>
      <c r="J145" s="143">
        <f t="shared" si="10"/>
        <v>0</v>
      </c>
      <c r="K145" s="139" t="s">
        <v>1</v>
      </c>
      <c r="L145" s="32"/>
      <c r="M145" s="144" t="s">
        <v>1</v>
      </c>
      <c r="N145" s="145" t="s">
        <v>42</v>
      </c>
      <c r="P145" s="146">
        <f t="shared" si="11"/>
        <v>0</v>
      </c>
      <c r="Q145" s="146">
        <v>0</v>
      </c>
      <c r="R145" s="146">
        <f t="shared" si="12"/>
        <v>0</v>
      </c>
      <c r="S145" s="146">
        <v>0</v>
      </c>
      <c r="T145" s="147">
        <f t="shared" si="13"/>
        <v>0</v>
      </c>
      <c r="AR145" s="148" t="s">
        <v>182</v>
      </c>
      <c r="AT145" s="148" t="s">
        <v>177</v>
      </c>
      <c r="AU145" s="148" t="s">
        <v>84</v>
      </c>
      <c r="AY145" s="17" t="s">
        <v>175</v>
      </c>
      <c r="BE145" s="149">
        <f t="shared" si="14"/>
        <v>0</v>
      </c>
      <c r="BF145" s="149">
        <f t="shared" si="15"/>
        <v>0</v>
      </c>
      <c r="BG145" s="149">
        <f t="shared" si="16"/>
        <v>0</v>
      </c>
      <c r="BH145" s="149">
        <f t="shared" si="17"/>
        <v>0</v>
      </c>
      <c r="BI145" s="149">
        <f t="shared" si="18"/>
        <v>0</v>
      </c>
      <c r="BJ145" s="17" t="s">
        <v>84</v>
      </c>
      <c r="BK145" s="149">
        <f t="shared" si="19"/>
        <v>0</v>
      </c>
      <c r="BL145" s="17" t="s">
        <v>182</v>
      </c>
      <c r="BM145" s="148" t="s">
        <v>435</v>
      </c>
    </row>
    <row r="146" spans="2:65" s="1" customFormat="1" ht="16.5" customHeight="1">
      <c r="B146" s="136"/>
      <c r="C146" s="137" t="s">
        <v>314</v>
      </c>
      <c r="D146" s="137" t="s">
        <v>177</v>
      </c>
      <c r="E146" s="138" t="s">
        <v>1735</v>
      </c>
      <c r="F146" s="139" t="s">
        <v>2137</v>
      </c>
      <c r="G146" s="140" t="s">
        <v>227</v>
      </c>
      <c r="H146" s="141">
        <v>12</v>
      </c>
      <c r="I146" s="142"/>
      <c r="J146" s="143">
        <f t="shared" si="10"/>
        <v>0</v>
      </c>
      <c r="K146" s="139" t="s">
        <v>1</v>
      </c>
      <c r="L146" s="32"/>
      <c r="M146" s="144" t="s">
        <v>1</v>
      </c>
      <c r="N146" s="145" t="s">
        <v>42</v>
      </c>
      <c r="P146" s="146">
        <f t="shared" si="11"/>
        <v>0</v>
      </c>
      <c r="Q146" s="146">
        <v>0</v>
      </c>
      <c r="R146" s="146">
        <f t="shared" si="12"/>
        <v>0</v>
      </c>
      <c r="S146" s="146">
        <v>0</v>
      </c>
      <c r="T146" s="147">
        <f t="shared" si="13"/>
        <v>0</v>
      </c>
      <c r="AR146" s="148" t="s">
        <v>182</v>
      </c>
      <c r="AT146" s="148" t="s">
        <v>177</v>
      </c>
      <c r="AU146" s="148" t="s">
        <v>84</v>
      </c>
      <c r="AY146" s="17" t="s">
        <v>175</v>
      </c>
      <c r="BE146" s="149">
        <f t="shared" si="14"/>
        <v>0</v>
      </c>
      <c r="BF146" s="149">
        <f t="shared" si="15"/>
        <v>0</v>
      </c>
      <c r="BG146" s="149">
        <f t="shared" si="16"/>
        <v>0</v>
      </c>
      <c r="BH146" s="149">
        <f t="shared" si="17"/>
        <v>0</v>
      </c>
      <c r="BI146" s="149">
        <f t="shared" si="18"/>
        <v>0</v>
      </c>
      <c r="BJ146" s="17" t="s">
        <v>84</v>
      </c>
      <c r="BK146" s="149">
        <f t="shared" si="19"/>
        <v>0</v>
      </c>
      <c r="BL146" s="17" t="s">
        <v>182</v>
      </c>
      <c r="BM146" s="148" t="s">
        <v>453</v>
      </c>
    </row>
    <row r="147" spans="2:65" s="1" customFormat="1" ht="21.75" customHeight="1">
      <c r="B147" s="136"/>
      <c r="C147" s="137" t="s">
        <v>319</v>
      </c>
      <c r="D147" s="137" t="s">
        <v>177</v>
      </c>
      <c r="E147" s="138" t="s">
        <v>1737</v>
      </c>
      <c r="F147" s="139" t="s">
        <v>2138</v>
      </c>
      <c r="G147" s="140" t="s">
        <v>263</v>
      </c>
      <c r="H147" s="141">
        <v>8</v>
      </c>
      <c r="I147" s="142"/>
      <c r="J147" s="143">
        <f t="shared" si="10"/>
        <v>0</v>
      </c>
      <c r="K147" s="139" t="s">
        <v>1</v>
      </c>
      <c r="L147" s="32"/>
      <c r="M147" s="144" t="s">
        <v>1</v>
      </c>
      <c r="N147" s="145" t="s">
        <v>42</v>
      </c>
      <c r="P147" s="146">
        <f t="shared" si="11"/>
        <v>0</v>
      </c>
      <c r="Q147" s="146">
        <v>0</v>
      </c>
      <c r="R147" s="146">
        <f t="shared" si="12"/>
        <v>0</v>
      </c>
      <c r="S147" s="146">
        <v>0</v>
      </c>
      <c r="T147" s="147">
        <f t="shared" si="13"/>
        <v>0</v>
      </c>
      <c r="AR147" s="148" t="s">
        <v>182</v>
      </c>
      <c r="AT147" s="148" t="s">
        <v>177</v>
      </c>
      <c r="AU147" s="148" t="s">
        <v>84</v>
      </c>
      <c r="AY147" s="17" t="s">
        <v>175</v>
      </c>
      <c r="BE147" s="149">
        <f t="shared" si="14"/>
        <v>0</v>
      </c>
      <c r="BF147" s="149">
        <f t="shared" si="15"/>
        <v>0</v>
      </c>
      <c r="BG147" s="149">
        <f t="shared" si="16"/>
        <v>0</v>
      </c>
      <c r="BH147" s="149">
        <f t="shared" si="17"/>
        <v>0</v>
      </c>
      <c r="BI147" s="149">
        <f t="shared" si="18"/>
        <v>0</v>
      </c>
      <c r="BJ147" s="17" t="s">
        <v>84</v>
      </c>
      <c r="BK147" s="149">
        <f t="shared" si="19"/>
        <v>0</v>
      </c>
      <c r="BL147" s="17" t="s">
        <v>182</v>
      </c>
      <c r="BM147" s="148" t="s">
        <v>467</v>
      </c>
    </row>
    <row r="148" spans="2:65" s="1" customFormat="1" ht="16.5" customHeight="1">
      <c r="B148" s="136"/>
      <c r="C148" s="137" t="s">
        <v>327</v>
      </c>
      <c r="D148" s="137" t="s">
        <v>177</v>
      </c>
      <c r="E148" s="138" t="s">
        <v>1788</v>
      </c>
      <c r="F148" s="139" t="s">
        <v>2139</v>
      </c>
      <c r="G148" s="140" t="s">
        <v>263</v>
      </c>
      <c r="H148" s="141">
        <v>24</v>
      </c>
      <c r="I148" s="142"/>
      <c r="J148" s="143">
        <f t="shared" si="10"/>
        <v>0</v>
      </c>
      <c r="K148" s="139" t="s">
        <v>1</v>
      </c>
      <c r="L148" s="32"/>
      <c r="M148" s="144" t="s">
        <v>1</v>
      </c>
      <c r="N148" s="145" t="s">
        <v>42</v>
      </c>
      <c r="P148" s="146">
        <f t="shared" si="11"/>
        <v>0</v>
      </c>
      <c r="Q148" s="146">
        <v>0</v>
      </c>
      <c r="R148" s="146">
        <f t="shared" si="12"/>
        <v>0</v>
      </c>
      <c r="S148" s="146">
        <v>0</v>
      </c>
      <c r="T148" s="147">
        <f t="shared" si="13"/>
        <v>0</v>
      </c>
      <c r="AR148" s="148" t="s">
        <v>182</v>
      </c>
      <c r="AT148" s="148" t="s">
        <v>177</v>
      </c>
      <c r="AU148" s="148" t="s">
        <v>84</v>
      </c>
      <c r="AY148" s="17" t="s">
        <v>175</v>
      </c>
      <c r="BE148" s="149">
        <f t="shared" si="14"/>
        <v>0</v>
      </c>
      <c r="BF148" s="149">
        <f t="shared" si="15"/>
        <v>0</v>
      </c>
      <c r="BG148" s="149">
        <f t="shared" si="16"/>
        <v>0</v>
      </c>
      <c r="BH148" s="149">
        <f t="shared" si="17"/>
        <v>0</v>
      </c>
      <c r="BI148" s="149">
        <f t="shared" si="18"/>
        <v>0</v>
      </c>
      <c r="BJ148" s="17" t="s">
        <v>84</v>
      </c>
      <c r="BK148" s="149">
        <f t="shared" si="19"/>
        <v>0</v>
      </c>
      <c r="BL148" s="17" t="s">
        <v>182</v>
      </c>
      <c r="BM148" s="148" t="s">
        <v>478</v>
      </c>
    </row>
    <row r="149" spans="2:65" s="1" customFormat="1" ht="16.5" customHeight="1">
      <c r="B149" s="136"/>
      <c r="C149" s="137" t="s">
        <v>332</v>
      </c>
      <c r="D149" s="137" t="s">
        <v>177</v>
      </c>
      <c r="E149" s="138" t="s">
        <v>1790</v>
      </c>
      <c r="F149" s="139" t="s">
        <v>2140</v>
      </c>
      <c r="G149" s="140" t="s">
        <v>227</v>
      </c>
      <c r="H149" s="141">
        <v>12</v>
      </c>
      <c r="I149" s="142"/>
      <c r="J149" s="143">
        <f t="shared" si="10"/>
        <v>0</v>
      </c>
      <c r="K149" s="139" t="s">
        <v>1</v>
      </c>
      <c r="L149" s="32"/>
      <c r="M149" s="144" t="s">
        <v>1</v>
      </c>
      <c r="N149" s="145" t="s">
        <v>42</v>
      </c>
      <c r="P149" s="146">
        <f t="shared" si="11"/>
        <v>0</v>
      </c>
      <c r="Q149" s="146">
        <v>0</v>
      </c>
      <c r="R149" s="146">
        <f t="shared" si="12"/>
        <v>0</v>
      </c>
      <c r="S149" s="146">
        <v>0</v>
      </c>
      <c r="T149" s="147">
        <f t="shared" si="13"/>
        <v>0</v>
      </c>
      <c r="AR149" s="148" t="s">
        <v>182</v>
      </c>
      <c r="AT149" s="148" t="s">
        <v>177</v>
      </c>
      <c r="AU149" s="148" t="s">
        <v>84</v>
      </c>
      <c r="AY149" s="17" t="s">
        <v>175</v>
      </c>
      <c r="BE149" s="149">
        <f t="shared" si="14"/>
        <v>0</v>
      </c>
      <c r="BF149" s="149">
        <f t="shared" si="15"/>
        <v>0</v>
      </c>
      <c r="BG149" s="149">
        <f t="shared" si="16"/>
        <v>0</v>
      </c>
      <c r="BH149" s="149">
        <f t="shared" si="17"/>
        <v>0</v>
      </c>
      <c r="BI149" s="149">
        <f t="shared" si="18"/>
        <v>0</v>
      </c>
      <c r="BJ149" s="17" t="s">
        <v>84</v>
      </c>
      <c r="BK149" s="149">
        <f t="shared" si="19"/>
        <v>0</v>
      </c>
      <c r="BL149" s="17" t="s">
        <v>182</v>
      </c>
      <c r="BM149" s="148" t="s">
        <v>491</v>
      </c>
    </row>
    <row r="150" spans="2:65" s="1" customFormat="1" ht="24.15" customHeight="1">
      <c r="B150" s="136"/>
      <c r="C150" s="137" t="s">
        <v>336</v>
      </c>
      <c r="D150" s="137" t="s">
        <v>177</v>
      </c>
      <c r="E150" s="138" t="s">
        <v>1794</v>
      </c>
      <c r="F150" s="139" t="s">
        <v>2141</v>
      </c>
      <c r="G150" s="140" t="s">
        <v>227</v>
      </c>
      <c r="H150" s="141">
        <v>12</v>
      </c>
      <c r="I150" s="142"/>
      <c r="J150" s="143">
        <f t="shared" si="10"/>
        <v>0</v>
      </c>
      <c r="K150" s="139" t="s">
        <v>1</v>
      </c>
      <c r="L150" s="32"/>
      <c r="M150" s="144" t="s">
        <v>1</v>
      </c>
      <c r="N150" s="145" t="s">
        <v>42</v>
      </c>
      <c r="P150" s="146">
        <f t="shared" si="11"/>
        <v>0</v>
      </c>
      <c r="Q150" s="146">
        <v>0</v>
      </c>
      <c r="R150" s="146">
        <f t="shared" si="12"/>
        <v>0</v>
      </c>
      <c r="S150" s="146">
        <v>0</v>
      </c>
      <c r="T150" s="147">
        <f t="shared" si="13"/>
        <v>0</v>
      </c>
      <c r="AR150" s="148" t="s">
        <v>182</v>
      </c>
      <c r="AT150" s="148" t="s">
        <v>177</v>
      </c>
      <c r="AU150" s="148" t="s">
        <v>84</v>
      </c>
      <c r="AY150" s="17" t="s">
        <v>175</v>
      </c>
      <c r="BE150" s="149">
        <f t="shared" si="14"/>
        <v>0</v>
      </c>
      <c r="BF150" s="149">
        <f t="shared" si="15"/>
        <v>0</v>
      </c>
      <c r="BG150" s="149">
        <f t="shared" si="16"/>
        <v>0</v>
      </c>
      <c r="BH150" s="149">
        <f t="shared" si="17"/>
        <v>0</v>
      </c>
      <c r="BI150" s="149">
        <f t="shared" si="18"/>
        <v>0</v>
      </c>
      <c r="BJ150" s="17" t="s">
        <v>84</v>
      </c>
      <c r="BK150" s="149">
        <f t="shared" si="19"/>
        <v>0</v>
      </c>
      <c r="BL150" s="17" t="s">
        <v>182</v>
      </c>
      <c r="BM150" s="148" t="s">
        <v>500</v>
      </c>
    </row>
    <row r="151" spans="2:65" s="1" customFormat="1" ht="24.15" customHeight="1">
      <c r="B151" s="136"/>
      <c r="C151" s="137" t="s">
        <v>340</v>
      </c>
      <c r="D151" s="137" t="s">
        <v>177</v>
      </c>
      <c r="E151" s="138" t="s">
        <v>1798</v>
      </c>
      <c r="F151" s="139" t="s">
        <v>2142</v>
      </c>
      <c r="G151" s="140" t="s">
        <v>180</v>
      </c>
      <c r="H151" s="141">
        <v>2.4</v>
      </c>
      <c r="I151" s="142"/>
      <c r="J151" s="143">
        <f t="shared" si="10"/>
        <v>0</v>
      </c>
      <c r="K151" s="139" t="s">
        <v>1</v>
      </c>
      <c r="L151" s="32"/>
      <c r="M151" s="144" t="s">
        <v>1</v>
      </c>
      <c r="N151" s="145" t="s">
        <v>42</v>
      </c>
      <c r="P151" s="146">
        <f t="shared" si="11"/>
        <v>0</v>
      </c>
      <c r="Q151" s="146">
        <v>0</v>
      </c>
      <c r="R151" s="146">
        <f t="shared" si="12"/>
        <v>0</v>
      </c>
      <c r="S151" s="146">
        <v>0</v>
      </c>
      <c r="T151" s="147">
        <f t="shared" si="13"/>
        <v>0</v>
      </c>
      <c r="AR151" s="148" t="s">
        <v>182</v>
      </c>
      <c r="AT151" s="148" t="s">
        <v>177</v>
      </c>
      <c r="AU151" s="148" t="s">
        <v>84</v>
      </c>
      <c r="AY151" s="17" t="s">
        <v>175</v>
      </c>
      <c r="BE151" s="149">
        <f t="shared" si="14"/>
        <v>0</v>
      </c>
      <c r="BF151" s="149">
        <f t="shared" si="15"/>
        <v>0</v>
      </c>
      <c r="BG151" s="149">
        <f t="shared" si="16"/>
        <v>0</v>
      </c>
      <c r="BH151" s="149">
        <f t="shared" si="17"/>
        <v>0</v>
      </c>
      <c r="BI151" s="149">
        <f t="shared" si="18"/>
        <v>0</v>
      </c>
      <c r="BJ151" s="17" t="s">
        <v>84</v>
      </c>
      <c r="BK151" s="149">
        <f t="shared" si="19"/>
        <v>0</v>
      </c>
      <c r="BL151" s="17" t="s">
        <v>182</v>
      </c>
      <c r="BM151" s="148" t="s">
        <v>511</v>
      </c>
    </row>
    <row r="152" spans="2:65" s="1" customFormat="1" ht="16.5" customHeight="1">
      <c r="B152" s="136"/>
      <c r="C152" s="171" t="s">
        <v>344</v>
      </c>
      <c r="D152" s="171" t="s">
        <v>192</v>
      </c>
      <c r="E152" s="172" t="s">
        <v>1760</v>
      </c>
      <c r="F152" s="173" t="s">
        <v>1901</v>
      </c>
      <c r="G152" s="174" t="s">
        <v>1069</v>
      </c>
      <c r="H152" s="175">
        <v>1</v>
      </c>
      <c r="I152" s="176"/>
      <c r="J152" s="177">
        <f t="shared" si="10"/>
        <v>0</v>
      </c>
      <c r="K152" s="173" t="s">
        <v>1</v>
      </c>
      <c r="L152" s="178"/>
      <c r="M152" s="179" t="s">
        <v>1</v>
      </c>
      <c r="N152" s="180" t="s">
        <v>42</v>
      </c>
      <c r="P152" s="146">
        <f t="shared" si="11"/>
        <v>0</v>
      </c>
      <c r="Q152" s="146">
        <v>0</v>
      </c>
      <c r="R152" s="146">
        <f t="shared" si="12"/>
        <v>0</v>
      </c>
      <c r="S152" s="146">
        <v>0</v>
      </c>
      <c r="T152" s="147">
        <f t="shared" si="13"/>
        <v>0</v>
      </c>
      <c r="AR152" s="148" t="s">
        <v>195</v>
      </c>
      <c r="AT152" s="148" t="s">
        <v>192</v>
      </c>
      <c r="AU152" s="148" t="s">
        <v>84</v>
      </c>
      <c r="AY152" s="17" t="s">
        <v>175</v>
      </c>
      <c r="BE152" s="149">
        <f t="shared" si="14"/>
        <v>0</v>
      </c>
      <c r="BF152" s="149">
        <f t="shared" si="15"/>
        <v>0</v>
      </c>
      <c r="BG152" s="149">
        <f t="shared" si="16"/>
        <v>0</v>
      </c>
      <c r="BH152" s="149">
        <f t="shared" si="17"/>
        <v>0</v>
      </c>
      <c r="BI152" s="149">
        <f t="shared" si="18"/>
        <v>0</v>
      </c>
      <c r="BJ152" s="17" t="s">
        <v>84</v>
      </c>
      <c r="BK152" s="149">
        <f t="shared" si="19"/>
        <v>0</v>
      </c>
      <c r="BL152" s="17" t="s">
        <v>182</v>
      </c>
      <c r="BM152" s="148" t="s">
        <v>523</v>
      </c>
    </row>
    <row r="153" spans="2:65" s="11" customFormat="1" ht="25.95" customHeight="1">
      <c r="B153" s="124"/>
      <c r="D153" s="125" t="s">
        <v>76</v>
      </c>
      <c r="E153" s="126" t="s">
        <v>2143</v>
      </c>
      <c r="F153" s="126" t="s">
        <v>2144</v>
      </c>
      <c r="I153" s="127"/>
      <c r="J153" s="128">
        <f>BK153</f>
        <v>0</v>
      </c>
      <c r="L153" s="124"/>
      <c r="M153" s="129"/>
      <c r="P153" s="130">
        <f>SUM(P154:P166)</f>
        <v>0</v>
      </c>
      <c r="R153" s="130">
        <f>SUM(R154:R166)</f>
        <v>0</v>
      </c>
      <c r="T153" s="131">
        <f>SUM(T154:T166)</f>
        <v>0</v>
      </c>
      <c r="AR153" s="125" t="s">
        <v>84</v>
      </c>
      <c r="AT153" s="132" t="s">
        <v>76</v>
      </c>
      <c r="AU153" s="132" t="s">
        <v>77</v>
      </c>
      <c r="AY153" s="125" t="s">
        <v>175</v>
      </c>
      <c r="BK153" s="133">
        <f>SUM(BK154:BK166)</f>
        <v>0</v>
      </c>
    </row>
    <row r="154" spans="2:65" s="1" customFormat="1" ht="16.5" customHeight="1">
      <c r="B154" s="136"/>
      <c r="C154" s="137" t="s">
        <v>348</v>
      </c>
      <c r="D154" s="137" t="s">
        <v>177</v>
      </c>
      <c r="E154" s="138" t="s">
        <v>2145</v>
      </c>
      <c r="F154" s="139" t="s">
        <v>1705</v>
      </c>
      <c r="G154" s="140" t="s">
        <v>1706</v>
      </c>
      <c r="H154" s="141">
        <v>40</v>
      </c>
      <c r="I154" s="142"/>
      <c r="J154" s="143">
        <f t="shared" ref="J154:J166" si="20">ROUND(I154*H154,2)</f>
        <v>0</v>
      </c>
      <c r="K154" s="139" t="s">
        <v>1</v>
      </c>
      <c r="L154" s="32"/>
      <c r="M154" s="144" t="s">
        <v>1</v>
      </c>
      <c r="N154" s="145" t="s">
        <v>42</v>
      </c>
      <c r="P154" s="146">
        <f t="shared" ref="P154:P166" si="21">O154*H154</f>
        <v>0</v>
      </c>
      <c r="Q154" s="146">
        <v>0</v>
      </c>
      <c r="R154" s="146">
        <f t="shared" ref="R154:R166" si="22">Q154*H154</f>
        <v>0</v>
      </c>
      <c r="S154" s="146">
        <v>0</v>
      </c>
      <c r="T154" s="147">
        <f t="shared" ref="T154:T166" si="23">S154*H154</f>
        <v>0</v>
      </c>
      <c r="AR154" s="148" t="s">
        <v>182</v>
      </c>
      <c r="AT154" s="148" t="s">
        <v>177</v>
      </c>
      <c r="AU154" s="148" t="s">
        <v>84</v>
      </c>
      <c r="AY154" s="17" t="s">
        <v>175</v>
      </c>
      <c r="BE154" s="149">
        <f t="shared" ref="BE154:BE166" si="24">IF(N154="základní",J154,0)</f>
        <v>0</v>
      </c>
      <c r="BF154" s="149">
        <f t="shared" ref="BF154:BF166" si="25">IF(N154="snížená",J154,0)</f>
        <v>0</v>
      </c>
      <c r="BG154" s="149">
        <f t="shared" ref="BG154:BG166" si="26">IF(N154="zákl. přenesená",J154,0)</f>
        <v>0</v>
      </c>
      <c r="BH154" s="149">
        <f t="shared" ref="BH154:BH166" si="27">IF(N154="sníž. přenesená",J154,0)</f>
        <v>0</v>
      </c>
      <c r="BI154" s="149">
        <f t="shared" ref="BI154:BI166" si="28">IF(N154="nulová",J154,0)</f>
        <v>0</v>
      </c>
      <c r="BJ154" s="17" t="s">
        <v>84</v>
      </c>
      <c r="BK154" s="149">
        <f t="shared" ref="BK154:BK166" si="29">ROUND(I154*H154,2)</f>
        <v>0</v>
      </c>
      <c r="BL154" s="17" t="s">
        <v>182</v>
      </c>
      <c r="BM154" s="148" t="s">
        <v>2146</v>
      </c>
    </row>
    <row r="155" spans="2:65" s="1" customFormat="1" ht="16.5" customHeight="1">
      <c r="B155" s="136"/>
      <c r="C155" s="137" t="s">
        <v>354</v>
      </c>
      <c r="D155" s="137" t="s">
        <v>177</v>
      </c>
      <c r="E155" s="138" t="s">
        <v>2147</v>
      </c>
      <c r="F155" s="139" t="s">
        <v>1710</v>
      </c>
      <c r="G155" s="140" t="s">
        <v>2148</v>
      </c>
      <c r="H155" s="141">
        <v>2</v>
      </c>
      <c r="I155" s="142"/>
      <c r="J155" s="143">
        <f t="shared" si="20"/>
        <v>0</v>
      </c>
      <c r="K155" s="139" t="s">
        <v>1</v>
      </c>
      <c r="L155" s="32"/>
      <c r="M155" s="144" t="s">
        <v>1</v>
      </c>
      <c r="N155" s="145" t="s">
        <v>42</v>
      </c>
      <c r="P155" s="146">
        <f t="shared" si="21"/>
        <v>0</v>
      </c>
      <c r="Q155" s="146">
        <v>0</v>
      </c>
      <c r="R155" s="146">
        <f t="shared" si="22"/>
        <v>0</v>
      </c>
      <c r="S155" s="146">
        <v>0</v>
      </c>
      <c r="T155" s="147">
        <f t="shared" si="23"/>
        <v>0</v>
      </c>
      <c r="AR155" s="148" t="s">
        <v>182</v>
      </c>
      <c r="AT155" s="148" t="s">
        <v>177</v>
      </c>
      <c r="AU155" s="148" t="s">
        <v>84</v>
      </c>
      <c r="AY155" s="17" t="s">
        <v>175</v>
      </c>
      <c r="BE155" s="149">
        <f t="shared" si="24"/>
        <v>0</v>
      </c>
      <c r="BF155" s="149">
        <f t="shared" si="25"/>
        <v>0</v>
      </c>
      <c r="BG155" s="149">
        <f t="shared" si="26"/>
        <v>0</v>
      </c>
      <c r="BH155" s="149">
        <f t="shared" si="27"/>
        <v>0</v>
      </c>
      <c r="BI155" s="149">
        <f t="shared" si="28"/>
        <v>0</v>
      </c>
      <c r="BJ155" s="17" t="s">
        <v>84</v>
      </c>
      <c r="BK155" s="149">
        <f t="shared" si="29"/>
        <v>0</v>
      </c>
      <c r="BL155" s="17" t="s">
        <v>182</v>
      </c>
      <c r="BM155" s="148" t="s">
        <v>2149</v>
      </c>
    </row>
    <row r="156" spans="2:65" s="1" customFormat="1" ht="16.5" customHeight="1">
      <c r="B156" s="136"/>
      <c r="C156" s="137" t="s">
        <v>359</v>
      </c>
      <c r="D156" s="137" t="s">
        <v>177</v>
      </c>
      <c r="E156" s="138" t="s">
        <v>2150</v>
      </c>
      <c r="F156" s="139" t="s">
        <v>1712</v>
      </c>
      <c r="G156" s="140" t="s">
        <v>1059</v>
      </c>
      <c r="H156" s="141">
        <v>56</v>
      </c>
      <c r="I156" s="142"/>
      <c r="J156" s="143">
        <f t="shared" si="20"/>
        <v>0</v>
      </c>
      <c r="K156" s="139" t="s">
        <v>1</v>
      </c>
      <c r="L156" s="32"/>
      <c r="M156" s="144" t="s">
        <v>1</v>
      </c>
      <c r="N156" s="145" t="s">
        <v>42</v>
      </c>
      <c r="P156" s="146">
        <f t="shared" si="21"/>
        <v>0</v>
      </c>
      <c r="Q156" s="146">
        <v>0</v>
      </c>
      <c r="R156" s="146">
        <f t="shared" si="22"/>
        <v>0</v>
      </c>
      <c r="S156" s="146">
        <v>0</v>
      </c>
      <c r="T156" s="147">
        <f t="shared" si="23"/>
        <v>0</v>
      </c>
      <c r="AR156" s="148" t="s">
        <v>182</v>
      </c>
      <c r="AT156" s="148" t="s">
        <v>177</v>
      </c>
      <c r="AU156" s="148" t="s">
        <v>84</v>
      </c>
      <c r="AY156" s="17" t="s">
        <v>175</v>
      </c>
      <c r="BE156" s="149">
        <f t="shared" si="24"/>
        <v>0</v>
      </c>
      <c r="BF156" s="149">
        <f t="shared" si="25"/>
        <v>0</v>
      </c>
      <c r="BG156" s="149">
        <f t="shared" si="26"/>
        <v>0</v>
      </c>
      <c r="BH156" s="149">
        <f t="shared" si="27"/>
        <v>0</v>
      </c>
      <c r="BI156" s="149">
        <f t="shared" si="28"/>
        <v>0</v>
      </c>
      <c r="BJ156" s="17" t="s">
        <v>84</v>
      </c>
      <c r="BK156" s="149">
        <f t="shared" si="29"/>
        <v>0</v>
      </c>
      <c r="BL156" s="17" t="s">
        <v>182</v>
      </c>
      <c r="BM156" s="148" t="s">
        <v>2151</v>
      </c>
    </row>
    <row r="157" spans="2:65" s="1" customFormat="1" ht="16.5" customHeight="1">
      <c r="B157" s="136"/>
      <c r="C157" s="137" t="s">
        <v>367</v>
      </c>
      <c r="D157" s="137" t="s">
        <v>177</v>
      </c>
      <c r="E157" s="138" t="s">
        <v>2152</v>
      </c>
      <c r="F157" s="139" t="s">
        <v>1718</v>
      </c>
      <c r="G157" s="140" t="s">
        <v>1059</v>
      </c>
      <c r="H157" s="141">
        <v>6</v>
      </c>
      <c r="I157" s="142"/>
      <c r="J157" s="143">
        <f t="shared" si="20"/>
        <v>0</v>
      </c>
      <c r="K157" s="139" t="s">
        <v>1</v>
      </c>
      <c r="L157" s="32"/>
      <c r="M157" s="144" t="s">
        <v>1</v>
      </c>
      <c r="N157" s="145" t="s">
        <v>42</v>
      </c>
      <c r="P157" s="146">
        <f t="shared" si="21"/>
        <v>0</v>
      </c>
      <c r="Q157" s="146">
        <v>0</v>
      </c>
      <c r="R157" s="146">
        <f t="shared" si="22"/>
        <v>0</v>
      </c>
      <c r="S157" s="146">
        <v>0</v>
      </c>
      <c r="T157" s="147">
        <f t="shared" si="23"/>
        <v>0</v>
      </c>
      <c r="AR157" s="148" t="s">
        <v>182</v>
      </c>
      <c r="AT157" s="148" t="s">
        <v>177</v>
      </c>
      <c r="AU157" s="148" t="s">
        <v>84</v>
      </c>
      <c r="AY157" s="17" t="s">
        <v>175</v>
      </c>
      <c r="BE157" s="149">
        <f t="shared" si="24"/>
        <v>0</v>
      </c>
      <c r="BF157" s="149">
        <f t="shared" si="25"/>
        <v>0</v>
      </c>
      <c r="BG157" s="149">
        <f t="shared" si="26"/>
        <v>0</v>
      </c>
      <c r="BH157" s="149">
        <f t="shared" si="27"/>
        <v>0</v>
      </c>
      <c r="BI157" s="149">
        <f t="shared" si="28"/>
        <v>0</v>
      </c>
      <c r="BJ157" s="17" t="s">
        <v>84</v>
      </c>
      <c r="BK157" s="149">
        <f t="shared" si="29"/>
        <v>0</v>
      </c>
      <c r="BL157" s="17" t="s">
        <v>182</v>
      </c>
      <c r="BM157" s="148" t="s">
        <v>2153</v>
      </c>
    </row>
    <row r="158" spans="2:65" s="1" customFormat="1" ht="16.5" customHeight="1">
      <c r="B158" s="136"/>
      <c r="C158" s="137" t="s">
        <v>371</v>
      </c>
      <c r="D158" s="137" t="s">
        <v>177</v>
      </c>
      <c r="E158" s="138" t="s">
        <v>2154</v>
      </c>
      <c r="F158" s="139" t="s">
        <v>1722</v>
      </c>
      <c r="G158" s="140" t="s">
        <v>1706</v>
      </c>
      <c r="H158" s="141">
        <v>80</v>
      </c>
      <c r="I158" s="142"/>
      <c r="J158" s="143">
        <f t="shared" si="20"/>
        <v>0</v>
      </c>
      <c r="K158" s="139" t="s">
        <v>1</v>
      </c>
      <c r="L158" s="32"/>
      <c r="M158" s="144" t="s">
        <v>1</v>
      </c>
      <c r="N158" s="145" t="s">
        <v>42</v>
      </c>
      <c r="P158" s="146">
        <f t="shared" si="21"/>
        <v>0</v>
      </c>
      <c r="Q158" s="146">
        <v>0</v>
      </c>
      <c r="R158" s="146">
        <f t="shared" si="22"/>
        <v>0</v>
      </c>
      <c r="S158" s="146">
        <v>0</v>
      </c>
      <c r="T158" s="147">
        <f t="shared" si="23"/>
        <v>0</v>
      </c>
      <c r="AR158" s="148" t="s">
        <v>182</v>
      </c>
      <c r="AT158" s="148" t="s">
        <v>177</v>
      </c>
      <c r="AU158" s="148" t="s">
        <v>84</v>
      </c>
      <c r="AY158" s="17" t="s">
        <v>175</v>
      </c>
      <c r="BE158" s="149">
        <f t="shared" si="24"/>
        <v>0</v>
      </c>
      <c r="BF158" s="149">
        <f t="shared" si="25"/>
        <v>0</v>
      </c>
      <c r="BG158" s="149">
        <f t="shared" si="26"/>
        <v>0</v>
      </c>
      <c r="BH158" s="149">
        <f t="shared" si="27"/>
        <v>0</v>
      </c>
      <c r="BI158" s="149">
        <f t="shared" si="28"/>
        <v>0</v>
      </c>
      <c r="BJ158" s="17" t="s">
        <v>84</v>
      </c>
      <c r="BK158" s="149">
        <f t="shared" si="29"/>
        <v>0</v>
      </c>
      <c r="BL158" s="17" t="s">
        <v>182</v>
      </c>
      <c r="BM158" s="148" t="s">
        <v>2155</v>
      </c>
    </row>
    <row r="159" spans="2:65" s="1" customFormat="1" ht="16.5" customHeight="1">
      <c r="B159" s="136"/>
      <c r="C159" s="137" t="s">
        <v>375</v>
      </c>
      <c r="D159" s="137" t="s">
        <v>177</v>
      </c>
      <c r="E159" s="138" t="s">
        <v>2156</v>
      </c>
      <c r="F159" s="139" t="s">
        <v>1724</v>
      </c>
      <c r="G159" s="140" t="s">
        <v>494</v>
      </c>
      <c r="H159" s="141">
        <v>4.8</v>
      </c>
      <c r="I159" s="142"/>
      <c r="J159" s="143">
        <f t="shared" si="20"/>
        <v>0</v>
      </c>
      <c r="K159" s="139" t="s">
        <v>1</v>
      </c>
      <c r="L159" s="32"/>
      <c r="M159" s="144" t="s">
        <v>1</v>
      </c>
      <c r="N159" s="145" t="s">
        <v>42</v>
      </c>
      <c r="P159" s="146">
        <f t="shared" si="21"/>
        <v>0</v>
      </c>
      <c r="Q159" s="146">
        <v>0</v>
      </c>
      <c r="R159" s="146">
        <f t="shared" si="22"/>
        <v>0</v>
      </c>
      <c r="S159" s="146">
        <v>0</v>
      </c>
      <c r="T159" s="147">
        <f t="shared" si="23"/>
        <v>0</v>
      </c>
      <c r="AR159" s="148" t="s">
        <v>182</v>
      </c>
      <c r="AT159" s="148" t="s">
        <v>177</v>
      </c>
      <c r="AU159" s="148" t="s">
        <v>84</v>
      </c>
      <c r="AY159" s="17" t="s">
        <v>175</v>
      </c>
      <c r="BE159" s="149">
        <f t="shared" si="24"/>
        <v>0</v>
      </c>
      <c r="BF159" s="149">
        <f t="shared" si="25"/>
        <v>0</v>
      </c>
      <c r="BG159" s="149">
        <f t="shared" si="26"/>
        <v>0</v>
      </c>
      <c r="BH159" s="149">
        <f t="shared" si="27"/>
        <v>0</v>
      </c>
      <c r="BI159" s="149">
        <f t="shared" si="28"/>
        <v>0</v>
      </c>
      <c r="BJ159" s="17" t="s">
        <v>84</v>
      </c>
      <c r="BK159" s="149">
        <f t="shared" si="29"/>
        <v>0</v>
      </c>
      <c r="BL159" s="17" t="s">
        <v>182</v>
      </c>
      <c r="BM159" s="148" t="s">
        <v>2157</v>
      </c>
    </row>
    <row r="160" spans="2:65" s="1" customFormat="1" ht="16.5" customHeight="1">
      <c r="B160" s="136"/>
      <c r="C160" s="137" t="s">
        <v>381</v>
      </c>
      <c r="D160" s="137" t="s">
        <v>177</v>
      </c>
      <c r="E160" s="138" t="s">
        <v>2158</v>
      </c>
      <c r="F160" s="139" t="s">
        <v>1726</v>
      </c>
      <c r="G160" s="140" t="s">
        <v>494</v>
      </c>
      <c r="H160" s="141">
        <v>0.5</v>
      </c>
      <c r="I160" s="142"/>
      <c r="J160" s="143">
        <f t="shared" si="20"/>
        <v>0</v>
      </c>
      <c r="K160" s="139" t="s">
        <v>1</v>
      </c>
      <c r="L160" s="32"/>
      <c r="M160" s="144" t="s">
        <v>1</v>
      </c>
      <c r="N160" s="145" t="s">
        <v>42</v>
      </c>
      <c r="P160" s="146">
        <f t="shared" si="21"/>
        <v>0</v>
      </c>
      <c r="Q160" s="146">
        <v>0</v>
      </c>
      <c r="R160" s="146">
        <f t="shared" si="22"/>
        <v>0</v>
      </c>
      <c r="S160" s="146">
        <v>0</v>
      </c>
      <c r="T160" s="147">
        <f t="shared" si="23"/>
        <v>0</v>
      </c>
      <c r="AR160" s="148" t="s">
        <v>182</v>
      </c>
      <c r="AT160" s="148" t="s">
        <v>177</v>
      </c>
      <c r="AU160" s="148" t="s">
        <v>84</v>
      </c>
      <c r="AY160" s="17" t="s">
        <v>175</v>
      </c>
      <c r="BE160" s="149">
        <f t="shared" si="24"/>
        <v>0</v>
      </c>
      <c r="BF160" s="149">
        <f t="shared" si="25"/>
        <v>0</v>
      </c>
      <c r="BG160" s="149">
        <f t="shared" si="26"/>
        <v>0</v>
      </c>
      <c r="BH160" s="149">
        <f t="shared" si="27"/>
        <v>0</v>
      </c>
      <c r="BI160" s="149">
        <f t="shared" si="28"/>
        <v>0</v>
      </c>
      <c r="BJ160" s="17" t="s">
        <v>84</v>
      </c>
      <c r="BK160" s="149">
        <f t="shared" si="29"/>
        <v>0</v>
      </c>
      <c r="BL160" s="17" t="s">
        <v>182</v>
      </c>
      <c r="BM160" s="148" t="s">
        <v>2159</v>
      </c>
    </row>
    <row r="161" spans="2:65" s="1" customFormat="1" ht="16.5" customHeight="1">
      <c r="B161" s="136"/>
      <c r="C161" s="137" t="s">
        <v>388</v>
      </c>
      <c r="D161" s="137" t="s">
        <v>177</v>
      </c>
      <c r="E161" s="138" t="s">
        <v>2160</v>
      </c>
      <c r="F161" s="139" t="s">
        <v>2161</v>
      </c>
      <c r="G161" s="140" t="s">
        <v>1069</v>
      </c>
      <c r="H161" s="141">
        <v>1</v>
      </c>
      <c r="I161" s="142"/>
      <c r="J161" s="143">
        <f t="shared" si="20"/>
        <v>0</v>
      </c>
      <c r="K161" s="139" t="s">
        <v>1</v>
      </c>
      <c r="L161" s="32"/>
      <c r="M161" s="144" t="s">
        <v>1</v>
      </c>
      <c r="N161" s="145" t="s">
        <v>42</v>
      </c>
      <c r="P161" s="146">
        <f t="shared" si="21"/>
        <v>0</v>
      </c>
      <c r="Q161" s="146">
        <v>0</v>
      </c>
      <c r="R161" s="146">
        <f t="shared" si="22"/>
        <v>0</v>
      </c>
      <c r="S161" s="146">
        <v>0</v>
      </c>
      <c r="T161" s="147">
        <f t="shared" si="23"/>
        <v>0</v>
      </c>
      <c r="AR161" s="148" t="s">
        <v>182</v>
      </c>
      <c r="AT161" s="148" t="s">
        <v>177</v>
      </c>
      <c r="AU161" s="148" t="s">
        <v>84</v>
      </c>
      <c r="AY161" s="17" t="s">
        <v>175</v>
      </c>
      <c r="BE161" s="149">
        <f t="shared" si="24"/>
        <v>0</v>
      </c>
      <c r="BF161" s="149">
        <f t="shared" si="25"/>
        <v>0</v>
      </c>
      <c r="BG161" s="149">
        <f t="shared" si="26"/>
        <v>0</v>
      </c>
      <c r="BH161" s="149">
        <f t="shared" si="27"/>
        <v>0</v>
      </c>
      <c r="BI161" s="149">
        <f t="shared" si="28"/>
        <v>0</v>
      </c>
      <c r="BJ161" s="17" t="s">
        <v>84</v>
      </c>
      <c r="BK161" s="149">
        <f t="shared" si="29"/>
        <v>0</v>
      </c>
      <c r="BL161" s="17" t="s">
        <v>182</v>
      </c>
      <c r="BM161" s="148" t="s">
        <v>2162</v>
      </c>
    </row>
    <row r="162" spans="2:65" s="1" customFormat="1" ht="16.5" customHeight="1">
      <c r="B162" s="136"/>
      <c r="C162" s="137" t="s">
        <v>392</v>
      </c>
      <c r="D162" s="137" t="s">
        <v>177</v>
      </c>
      <c r="E162" s="138" t="s">
        <v>2163</v>
      </c>
      <c r="F162" s="139" t="s">
        <v>1730</v>
      </c>
      <c r="G162" s="140" t="s">
        <v>1069</v>
      </c>
      <c r="H162" s="141">
        <v>1</v>
      </c>
      <c r="I162" s="142"/>
      <c r="J162" s="143">
        <f t="shared" si="20"/>
        <v>0</v>
      </c>
      <c r="K162" s="139" t="s">
        <v>1</v>
      </c>
      <c r="L162" s="32"/>
      <c r="M162" s="144" t="s">
        <v>1</v>
      </c>
      <c r="N162" s="145" t="s">
        <v>42</v>
      </c>
      <c r="P162" s="146">
        <f t="shared" si="21"/>
        <v>0</v>
      </c>
      <c r="Q162" s="146">
        <v>0</v>
      </c>
      <c r="R162" s="146">
        <f t="shared" si="22"/>
        <v>0</v>
      </c>
      <c r="S162" s="146">
        <v>0</v>
      </c>
      <c r="T162" s="147">
        <f t="shared" si="23"/>
        <v>0</v>
      </c>
      <c r="AR162" s="148" t="s">
        <v>182</v>
      </c>
      <c r="AT162" s="148" t="s">
        <v>177</v>
      </c>
      <c r="AU162" s="148" t="s">
        <v>84</v>
      </c>
      <c r="AY162" s="17" t="s">
        <v>175</v>
      </c>
      <c r="BE162" s="149">
        <f t="shared" si="24"/>
        <v>0</v>
      </c>
      <c r="BF162" s="149">
        <f t="shared" si="25"/>
        <v>0</v>
      </c>
      <c r="BG162" s="149">
        <f t="shared" si="26"/>
        <v>0</v>
      </c>
      <c r="BH162" s="149">
        <f t="shared" si="27"/>
        <v>0</v>
      </c>
      <c r="BI162" s="149">
        <f t="shared" si="28"/>
        <v>0</v>
      </c>
      <c r="BJ162" s="17" t="s">
        <v>84</v>
      </c>
      <c r="BK162" s="149">
        <f t="shared" si="29"/>
        <v>0</v>
      </c>
      <c r="BL162" s="17" t="s">
        <v>182</v>
      </c>
      <c r="BM162" s="148" t="s">
        <v>2164</v>
      </c>
    </row>
    <row r="163" spans="2:65" s="1" customFormat="1" ht="16.5" customHeight="1">
      <c r="B163" s="136"/>
      <c r="C163" s="137" t="s">
        <v>399</v>
      </c>
      <c r="D163" s="137" t="s">
        <v>177</v>
      </c>
      <c r="E163" s="138" t="s">
        <v>2165</v>
      </c>
      <c r="F163" s="139" t="s">
        <v>1732</v>
      </c>
      <c r="G163" s="140" t="s">
        <v>1069</v>
      </c>
      <c r="H163" s="141">
        <v>1</v>
      </c>
      <c r="I163" s="142"/>
      <c r="J163" s="143">
        <f t="shared" si="20"/>
        <v>0</v>
      </c>
      <c r="K163" s="139" t="s">
        <v>1</v>
      </c>
      <c r="L163" s="32"/>
      <c r="M163" s="144" t="s">
        <v>1</v>
      </c>
      <c r="N163" s="145" t="s">
        <v>42</v>
      </c>
      <c r="P163" s="146">
        <f t="shared" si="21"/>
        <v>0</v>
      </c>
      <c r="Q163" s="146">
        <v>0</v>
      </c>
      <c r="R163" s="146">
        <f t="shared" si="22"/>
        <v>0</v>
      </c>
      <c r="S163" s="146">
        <v>0</v>
      </c>
      <c r="T163" s="147">
        <f t="shared" si="23"/>
        <v>0</v>
      </c>
      <c r="AR163" s="148" t="s">
        <v>182</v>
      </c>
      <c r="AT163" s="148" t="s">
        <v>177</v>
      </c>
      <c r="AU163" s="148" t="s">
        <v>84</v>
      </c>
      <c r="AY163" s="17" t="s">
        <v>175</v>
      </c>
      <c r="BE163" s="149">
        <f t="shared" si="24"/>
        <v>0</v>
      </c>
      <c r="BF163" s="149">
        <f t="shared" si="25"/>
        <v>0</v>
      </c>
      <c r="BG163" s="149">
        <f t="shared" si="26"/>
        <v>0</v>
      </c>
      <c r="BH163" s="149">
        <f t="shared" si="27"/>
        <v>0</v>
      </c>
      <c r="BI163" s="149">
        <f t="shared" si="28"/>
        <v>0</v>
      </c>
      <c r="BJ163" s="17" t="s">
        <v>84</v>
      </c>
      <c r="BK163" s="149">
        <f t="shared" si="29"/>
        <v>0</v>
      </c>
      <c r="BL163" s="17" t="s">
        <v>182</v>
      </c>
      <c r="BM163" s="148" t="s">
        <v>2166</v>
      </c>
    </row>
    <row r="164" spans="2:65" s="1" customFormat="1" ht="16.5" customHeight="1">
      <c r="B164" s="136"/>
      <c r="C164" s="137" t="s">
        <v>404</v>
      </c>
      <c r="D164" s="137" t="s">
        <v>177</v>
      </c>
      <c r="E164" s="138" t="s">
        <v>2167</v>
      </c>
      <c r="F164" s="139" t="s">
        <v>2168</v>
      </c>
      <c r="G164" s="140" t="s">
        <v>1069</v>
      </c>
      <c r="H164" s="141">
        <v>1</v>
      </c>
      <c r="I164" s="142"/>
      <c r="J164" s="143">
        <f t="shared" si="20"/>
        <v>0</v>
      </c>
      <c r="K164" s="139" t="s">
        <v>1</v>
      </c>
      <c r="L164" s="32"/>
      <c r="M164" s="144" t="s">
        <v>1</v>
      </c>
      <c r="N164" s="145" t="s">
        <v>42</v>
      </c>
      <c r="P164" s="146">
        <f t="shared" si="21"/>
        <v>0</v>
      </c>
      <c r="Q164" s="146">
        <v>0</v>
      </c>
      <c r="R164" s="146">
        <f t="shared" si="22"/>
        <v>0</v>
      </c>
      <c r="S164" s="146">
        <v>0</v>
      </c>
      <c r="T164" s="147">
        <f t="shared" si="23"/>
        <v>0</v>
      </c>
      <c r="AR164" s="148" t="s">
        <v>182</v>
      </c>
      <c r="AT164" s="148" t="s">
        <v>177</v>
      </c>
      <c r="AU164" s="148" t="s">
        <v>84</v>
      </c>
      <c r="AY164" s="17" t="s">
        <v>175</v>
      </c>
      <c r="BE164" s="149">
        <f t="shared" si="24"/>
        <v>0</v>
      </c>
      <c r="BF164" s="149">
        <f t="shared" si="25"/>
        <v>0</v>
      </c>
      <c r="BG164" s="149">
        <f t="shared" si="26"/>
        <v>0</v>
      </c>
      <c r="BH164" s="149">
        <f t="shared" si="27"/>
        <v>0</v>
      </c>
      <c r="BI164" s="149">
        <f t="shared" si="28"/>
        <v>0</v>
      </c>
      <c r="BJ164" s="17" t="s">
        <v>84</v>
      </c>
      <c r="BK164" s="149">
        <f t="shared" si="29"/>
        <v>0</v>
      </c>
      <c r="BL164" s="17" t="s">
        <v>182</v>
      </c>
      <c r="BM164" s="148" t="s">
        <v>2169</v>
      </c>
    </row>
    <row r="165" spans="2:65" s="1" customFormat="1" ht="16.5" customHeight="1">
      <c r="B165" s="136"/>
      <c r="C165" s="137" t="s">
        <v>411</v>
      </c>
      <c r="D165" s="137" t="s">
        <v>177</v>
      </c>
      <c r="E165" s="138" t="s">
        <v>2170</v>
      </c>
      <c r="F165" s="139" t="s">
        <v>2171</v>
      </c>
      <c r="G165" s="140" t="s">
        <v>1059</v>
      </c>
      <c r="H165" s="141">
        <v>40</v>
      </c>
      <c r="I165" s="142"/>
      <c r="J165" s="143">
        <f t="shared" si="20"/>
        <v>0</v>
      </c>
      <c r="K165" s="139" t="s">
        <v>1</v>
      </c>
      <c r="L165" s="32"/>
      <c r="M165" s="144" t="s">
        <v>1</v>
      </c>
      <c r="N165" s="145" t="s">
        <v>42</v>
      </c>
      <c r="P165" s="146">
        <f t="shared" si="21"/>
        <v>0</v>
      </c>
      <c r="Q165" s="146">
        <v>0</v>
      </c>
      <c r="R165" s="146">
        <f t="shared" si="22"/>
        <v>0</v>
      </c>
      <c r="S165" s="146">
        <v>0</v>
      </c>
      <c r="T165" s="147">
        <f t="shared" si="23"/>
        <v>0</v>
      </c>
      <c r="AR165" s="148" t="s">
        <v>182</v>
      </c>
      <c r="AT165" s="148" t="s">
        <v>177</v>
      </c>
      <c r="AU165" s="148" t="s">
        <v>84</v>
      </c>
      <c r="AY165" s="17" t="s">
        <v>175</v>
      </c>
      <c r="BE165" s="149">
        <f t="shared" si="24"/>
        <v>0</v>
      </c>
      <c r="BF165" s="149">
        <f t="shared" si="25"/>
        <v>0</v>
      </c>
      <c r="BG165" s="149">
        <f t="shared" si="26"/>
        <v>0</v>
      </c>
      <c r="BH165" s="149">
        <f t="shared" si="27"/>
        <v>0</v>
      </c>
      <c r="BI165" s="149">
        <f t="shared" si="28"/>
        <v>0</v>
      </c>
      <c r="BJ165" s="17" t="s">
        <v>84</v>
      </c>
      <c r="BK165" s="149">
        <f t="shared" si="29"/>
        <v>0</v>
      </c>
      <c r="BL165" s="17" t="s">
        <v>182</v>
      </c>
      <c r="BM165" s="148" t="s">
        <v>2172</v>
      </c>
    </row>
    <row r="166" spans="2:65" s="1" customFormat="1" ht="16.5" customHeight="1">
      <c r="B166" s="136"/>
      <c r="C166" s="137" t="s">
        <v>415</v>
      </c>
      <c r="D166" s="137" t="s">
        <v>177</v>
      </c>
      <c r="E166" s="138" t="s">
        <v>2173</v>
      </c>
      <c r="F166" s="139" t="s">
        <v>2174</v>
      </c>
      <c r="G166" s="140" t="s">
        <v>1059</v>
      </c>
      <c r="H166" s="141">
        <v>2</v>
      </c>
      <c r="I166" s="142"/>
      <c r="J166" s="143">
        <f t="shared" si="20"/>
        <v>0</v>
      </c>
      <c r="K166" s="139" t="s">
        <v>1</v>
      </c>
      <c r="L166" s="32"/>
      <c r="M166" s="195" t="s">
        <v>1</v>
      </c>
      <c r="N166" s="196" t="s">
        <v>42</v>
      </c>
      <c r="O166" s="197"/>
      <c r="P166" s="198">
        <f t="shared" si="21"/>
        <v>0</v>
      </c>
      <c r="Q166" s="198">
        <v>0</v>
      </c>
      <c r="R166" s="198">
        <f t="shared" si="22"/>
        <v>0</v>
      </c>
      <c r="S166" s="198">
        <v>0</v>
      </c>
      <c r="T166" s="199">
        <f t="shared" si="23"/>
        <v>0</v>
      </c>
      <c r="AR166" s="148" t="s">
        <v>182</v>
      </c>
      <c r="AT166" s="148" t="s">
        <v>177</v>
      </c>
      <c r="AU166" s="148" t="s">
        <v>84</v>
      </c>
      <c r="AY166" s="17" t="s">
        <v>175</v>
      </c>
      <c r="BE166" s="149">
        <f t="shared" si="24"/>
        <v>0</v>
      </c>
      <c r="BF166" s="149">
        <f t="shared" si="25"/>
        <v>0</v>
      </c>
      <c r="BG166" s="149">
        <f t="shared" si="26"/>
        <v>0</v>
      </c>
      <c r="BH166" s="149">
        <f t="shared" si="27"/>
        <v>0</v>
      </c>
      <c r="BI166" s="149">
        <f t="shared" si="28"/>
        <v>0</v>
      </c>
      <c r="BJ166" s="17" t="s">
        <v>84</v>
      </c>
      <c r="BK166" s="149">
        <f t="shared" si="29"/>
        <v>0</v>
      </c>
      <c r="BL166" s="17" t="s">
        <v>182</v>
      </c>
      <c r="BM166" s="148" t="s">
        <v>2175</v>
      </c>
    </row>
    <row r="167" spans="2:65" s="1" customFormat="1" ht="6.9" customHeight="1">
      <c r="B167" s="44"/>
      <c r="C167" s="45"/>
      <c r="D167" s="45"/>
      <c r="E167" s="45"/>
      <c r="F167" s="45"/>
      <c r="G167" s="45"/>
      <c r="H167" s="45"/>
      <c r="I167" s="45"/>
      <c r="J167" s="45"/>
      <c r="K167" s="45"/>
      <c r="L167" s="32"/>
    </row>
  </sheetData>
  <autoFilter ref="C119:K166" xr:uid="{00000000-0009-0000-0000-00000C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B2:BM141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34" t="s">
        <v>5</v>
      </c>
      <c r="M2" s="219"/>
      <c r="N2" s="219"/>
      <c r="O2" s="219"/>
      <c r="P2" s="219"/>
      <c r="Q2" s="219"/>
      <c r="R2" s="219"/>
      <c r="S2" s="219"/>
      <c r="T2" s="219"/>
      <c r="U2" s="219"/>
      <c r="V2" s="219"/>
      <c r="AT2" s="17" t="s">
        <v>131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86</v>
      </c>
    </row>
    <row r="4" spans="2:46" ht="24.9" customHeight="1">
      <c r="B4" s="20"/>
      <c r="D4" s="21" t="s">
        <v>132</v>
      </c>
      <c r="L4" s="20"/>
      <c r="M4" s="93" t="s">
        <v>10</v>
      </c>
      <c r="AT4" s="17" t="s">
        <v>3</v>
      </c>
    </row>
    <row r="5" spans="2:46" ht="6.9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47" t="str">
        <f>'Rekapitulace stavby'!K6</f>
        <v>Stavební úpravy ADM budovy Dělnická 1405, Ústí nad Orlicí</v>
      </c>
      <c r="F7" s="248"/>
      <c r="G7" s="248"/>
      <c r="H7" s="248"/>
      <c r="L7" s="20"/>
    </row>
    <row r="8" spans="2:46" s="1" customFormat="1" ht="12" customHeight="1">
      <c r="B8" s="32"/>
      <c r="D8" s="27" t="s">
        <v>133</v>
      </c>
      <c r="L8" s="32"/>
    </row>
    <row r="9" spans="2:46" s="1" customFormat="1" ht="16.5" customHeight="1">
      <c r="B9" s="32"/>
      <c r="E9" s="207" t="s">
        <v>2176</v>
      </c>
      <c r="F9" s="246"/>
      <c r="G9" s="246"/>
      <c r="H9" s="246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20. 8. 2024</v>
      </c>
      <c r="L12" s="32"/>
    </row>
    <row r="13" spans="2:46" s="1" customFormat="1" ht="10.8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">
        <v>1</v>
      </c>
      <c r="L14" s="32"/>
    </row>
    <row r="15" spans="2:46" s="1" customFormat="1" ht="18" customHeight="1">
      <c r="B15" s="32"/>
      <c r="E15" s="25" t="s">
        <v>26</v>
      </c>
      <c r="I15" s="27" t="s">
        <v>27</v>
      </c>
      <c r="J15" s="25" t="s">
        <v>1</v>
      </c>
      <c r="L15" s="32"/>
    </row>
    <row r="16" spans="2:46" s="1" customFormat="1" ht="6.9" customHeight="1">
      <c r="B16" s="32"/>
      <c r="L16" s="32"/>
    </row>
    <row r="17" spans="2:12" s="1" customFormat="1" ht="12" customHeight="1">
      <c r="B17" s="32"/>
      <c r="D17" s="27" t="s">
        <v>28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49" t="str">
        <f>'Rekapitulace stavby'!E14</f>
        <v>Vyplň údaj</v>
      </c>
      <c r="F18" s="218"/>
      <c r="G18" s="218"/>
      <c r="H18" s="218"/>
      <c r="I18" s="27" t="s">
        <v>27</v>
      </c>
      <c r="J18" s="28" t="str">
        <f>'Rekapitulace stavby'!AN14</f>
        <v>Vyplň údaj</v>
      </c>
      <c r="L18" s="32"/>
    </row>
    <row r="19" spans="2:12" s="1" customFormat="1" ht="6.9" customHeight="1">
      <c r="B19" s="32"/>
      <c r="L19" s="32"/>
    </row>
    <row r="20" spans="2:12" s="1" customFormat="1" ht="12" customHeight="1">
      <c r="B20" s="32"/>
      <c r="D20" s="27" t="s">
        <v>30</v>
      </c>
      <c r="I20" s="27" t="s">
        <v>25</v>
      </c>
      <c r="J20" s="25" t="s">
        <v>1</v>
      </c>
      <c r="L20" s="32"/>
    </row>
    <row r="21" spans="2:12" s="1" customFormat="1" ht="18" customHeight="1">
      <c r="B21" s="32"/>
      <c r="E21" s="25" t="s">
        <v>31</v>
      </c>
      <c r="I21" s="27" t="s">
        <v>27</v>
      </c>
      <c r="J21" s="25" t="s">
        <v>1</v>
      </c>
      <c r="L21" s="32"/>
    </row>
    <row r="22" spans="2:12" s="1" customFormat="1" ht="6.9" customHeight="1">
      <c r="B22" s="32"/>
      <c r="L22" s="32"/>
    </row>
    <row r="23" spans="2:12" s="1" customFormat="1" ht="12" customHeight="1">
      <c r="B23" s="32"/>
      <c r="D23" s="27" t="s">
        <v>33</v>
      </c>
      <c r="I23" s="27" t="s">
        <v>25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 xml:space="preserve"> </v>
      </c>
      <c r="I24" s="27" t="s">
        <v>27</v>
      </c>
      <c r="J24" s="25" t="str">
        <f>IF('Rekapitulace stavby'!AN20="","",'Rekapitulace stavby'!AN20)</f>
        <v/>
      </c>
      <c r="L24" s="32"/>
    </row>
    <row r="25" spans="2:12" s="1" customFormat="1" ht="6.9" customHeight="1">
      <c r="B25" s="32"/>
      <c r="L25" s="32"/>
    </row>
    <row r="26" spans="2:12" s="1" customFormat="1" ht="12" customHeight="1">
      <c r="B26" s="32"/>
      <c r="D26" s="27" t="s">
        <v>35</v>
      </c>
      <c r="L26" s="32"/>
    </row>
    <row r="27" spans="2:12" s="7" customFormat="1" ht="310.5" customHeight="1">
      <c r="B27" s="94"/>
      <c r="E27" s="223" t="s">
        <v>2177</v>
      </c>
      <c r="F27" s="223"/>
      <c r="G27" s="223"/>
      <c r="H27" s="223"/>
      <c r="L27" s="94"/>
    </row>
    <row r="28" spans="2:12" s="1" customFormat="1" ht="6.9" customHeight="1">
      <c r="B28" s="32"/>
      <c r="L28" s="32"/>
    </row>
    <row r="29" spans="2:12" s="1" customFormat="1" ht="6.9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5" t="s">
        <v>37</v>
      </c>
      <c r="J30" s="66">
        <f>ROUND(J117, 2)</f>
        <v>0</v>
      </c>
      <c r="L30" s="32"/>
    </row>
    <row r="31" spans="2:12" s="1" customFormat="1" ht="6.9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" customHeight="1">
      <c r="B32" s="32"/>
      <c r="F32" s="35" t="s">
        <v>39</v>
      </c>
      <c r="I32" s="35" t="s">
        <v>38</v>
      </c>
      <c r="J32" s="35" t="s">
        <v>40</v>
      </c>
      <c r="L32" s="32"/>
    </row>
    <row r="33" spans="2:12" s="1" customFormat="1" ht="14.4" customHeight="1">
      <c r="B33" s="32"/>
      <c r="D33" s="55" t="s">
        <v>41</v>
      </c>
      <c r="E33" s="27" t="s">
        <v>42</v>
      </c>
      <c r="F33" s="86">
        <f>ROUND((SUM(BE117:BE140)),  2)</f>
        <v>0</v>
      </c>
      <c r="I33" s="96">
        <v>0.21</v>
      </c>
      <c r="J33" s="86">
        <f>ROUND(((SUM(BE117:BE140))*I33),  2)</f>
        <v>0</v>
      </c>
      <c r="L33" s="32"/>
    </row>
    <row r="34" spans="2:12" s="1" customFormat="1" ht="14.4" customHeight="1">
      <c r="B34" s="32"/>
      <c r="E34" s="27" t="s">
        <v>43</v>
      </c>
      <c r="F34" s="86">
        <f>ROUND((SUM(BF117:BF140)),  2)</f>
        <v>0</v>
      </c>
      <c r="I34" s="96">
        <v>0.12</v>
      </c>
      <c r="J34" s="86">
        <f>ROUND(((SUM(BF117:BF140))*I34),  2)</f>
        <v>0</v>
      </c>
      <c r="L34" s="32"/>
    </row>
    <row r="35" spans="2:12" s="1" customFormat="1" ht="14.4" hidden="1" customHeight="1">
      <c r="B35" s="32"/>
      <c r="E35" s="27" t="s">
        <v>44</v>
      </c>
      <c r="F35" s="86">
        <f>ROUND((SUM(BG117:BG140)),  2)</f>
        <v>0</v>
      </c>
      <c r="I35" s="96">
        <v>0.21</v>
      </c>
      <c r="J35" s="86">
        <f>0</f>
        <v>0</v>
      </c>
      <c r="L35" s="32"/>
    </row>
    <row r="36" spans="2:12" s="1" customFormat="1" ht="14.4" hidden="1" customHeight="1">
      <c r="B36" s="32"/>
      <c r="E36" s="27" t="s">
        <v>45</v>
      </c>
      <c r="F36" s="86">
        <f>ROUND((SUM(BH117:BH140)),  2)</f>
        <v>0</v>
      </c>
      <c r="I36" s="96">
        <v>0.12</v>
      </c>
      <c r="J36" s="86">
        <f>0</f>
        <v>0</v>
      </c>
      <c r="L36" s="32"/>
    </row>
    <row r="37" spans="2:12" s="1" customFormat="1" ht="14.4" hidden="1" customHeight="1">
      <c r="B37" s="32"/>
      <c r="E37" s="27" t="s">
        <v>46</v>
      </c>
      <c r="F37" s="86">
        <f>ROUND((SUM(BI117:BI140)),  2)</f>
        <v>0</v>
      </c>
      <c r="I37" s="96">
        <v>0</v>
      </c>
      <c r="J37" s="86">
        <f>0</f>
        <v>0</v>
      </c>
      <c r="L37" s="32"/>
    </row>
    <row r="38" spans="2:12" s="1" customFormat="1" ht="6.9" customHeight="1">
      <c r="B38" s="32"/>
      <c r="L38" s="32"/>
    </row>
    <row r="39" spans="2:12" s="1" customFormat="1" ht="25.35" customHeight="1">
      <c r="B39" s="32"/>
      <c r="C39" s="97"/>
      <c r="D39" s="98" t="s">
        <v>47</v>
      </c>
      <c r="E39" s="57"/>
      <c r="F39" s="57"/>
      <c r="G39" s="99" t="s">
        <v>48</v>
      </c>
      <c r="H39" s="100" t="s">
        <v>49</v>
      </c>
      <c r="I39" s="57"/>
      <c r="J39" s="101">
        <f>SUM(J30:J37)</f>
        <v>0</v>
      </c>
      <c r="K39" s="102"/>
      <c r="L39" s="32"/>
    </row>
    <row r="40" spans="2:12" s="1" customFormat="1" ht="14.4" customHeight="1">
      <c r="B40" s="32"/>
      <c r="L40" s="32"/>
    </row>
    <row r="41" spans="2:12" ht="14.4" customHeight="1">
      <c r="B41" s="20"/>
      <c r="L41" s="20"/>
    </row>
    <row r="42" spans="2:12" ht="14.4" customHeight="1">
      <c r="B42" s="20"/>
      <c r="L42" s="20"/>
    </row>
    <row r="43" spans="2:12" ht="14.4" customHeight="1">
      <c r="B43" s="20"/>
      <c r="L43" s="20"/>
    </row>
    <row r="44" spans="2:12" ht="14.4" customHeight="1">
      <c r="B44" s="20"/>
      <c r="L44" s="20"/>
    </row>
    <row r="45" spans="2:12" ht="14.4" customHeight="1">
      <c r="B45" s="20"/>
      <c r="L45" s="20"/>
    </row>
    <row r="46" spans="2:12" ht="14.4" customHeight="1">
      <c r="B46" s="20"/>
      <c r="L46" s="20"/>
    </row>
    <row r="47" spans="2:12" ht="14.4" customHeight="1">
      <c r="B47" s="20"/>
      <c r="L47" s="20"/>
    </row>
    <row r="48" spans="2:12" ht="14.4" customHeight="1">
      <c r="B48" s="20"/>
      <c r="L48" s="20"/>
    </row>
    <row r="49" spans="2:12" ht="14.4" customHeight="1">
      <c r="B49" s="20"/>
      <c r="L49" s="20"/>
    </row>
    <row r="50" spans="2:12" s="1" customFormat="1" ht="14.4" customHeight="1">
      <c r="B50" s="32"/>
      <c r="D50" s="41" t="s">
        <v>50</v>
      </c>
      <c r="E50" s="42"/>
      <c r="F50" s="42"/>
      <c r="G50" s="41" t="s">
        <v>51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3.2">
      <c r="B61" s="32"/>
      <c r="D61" s="43" t="s">
        <v>52</v>
      </c>
      <c r="E61" s="34"/>
      <c r="F61" s="103" t="s">
        <v>53</v>
      </c>
      <c r="G61" s="43" t="s">
        <v>52</v>
      </c>
      <c r="H61" s="34"/>
      <c r="I61" s="34"/>
      <c r="J61" s="104" t="s">
        <v>53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3.2">
      <c r="B65" s="32"/>
      <c r="D65" s="41" t="s">
        <v>54</v>
      </c>
      <c r="E65" s="42"/>
      <c r="F65" s="42"/>
      <c r="G65" s="41" t="s">
        <v>55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3.2">
      <c r="B76" s="32"/>
      <c r="D76" s="43" t="s">
        <v>52</v>
      </c>
      <c r="E76" s="34"/>
      <c r="F76" s="103" t="s">
        <v>53</v>
      </c>
      <c r="G76" s="43" t="s">
        <v>52</v>
      </c>
      <c r="H76" s="34"/>
      <c r="I76" s="34"/>
      <c r="J76" s="104" t="s">
        <v>53</v>
      </c>
      <c r="K76" s="34"/>
      <c r="L76" s="32"/>
    </row>
    <row r="77" spans="2:12" s="1" customFormat="1" ht="14.4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" customHeight="1">
      <c r="B82" s="32"/>
      <c r="C82" s="21" t="s">
        <v>137</v>
      </c>
      <c r="L82" s="32"/>
    </row>
    <row r="83" spans="2:47" s="1" customFormat="1" ht="6.9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47" t="str">
        <f>E7</f>
        <v>Stavební úpravy ADM budovy Dělnická 1405, Ústí nad Orlicí</v>
      </c>
      <c r="F85" s="248"/>
      <c r="G85" s="248"/>
      <c r="H85" s="248"/>
      <c r="L85" s="32"/>
    </row>
    <row r="86" spans="2:47" s="1" customFormat="1" ht="12" customHeight="1">
      <c r="B86" s="32"/>
      <c r="C86" s="27" t="s">
        <v>133</v>
      </c>
      <c r="L86" s="32"/>
    </row>
    <row r="87" spans="2:47" s="1" customFormat="1" ht="16.5" customHeight="1">
      <c r="B87" s="32"/>
      <c r="E87" s="207" t="str">
        <f>E9</f>
        <v xml:space="preserve">VRN - Vedlejší rozpočtové náklady </v>
      </c>
      <c r="F87" s="246"/>
      <c r="G87" s="246"/>
      <c r="H87" s="246"/>
      <c r="L87" s="32"/>
    </row>
    <row r="88" spans="2:47" s="1" customFormat="1" ht="6.9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>Dělnická 1405</v>
      </c>
      <c r="I89" s="27" t="s">
        <v>22</v>
      </c>
      <c r="J89" s="52" t="str">
        <f>IF(J12="","",J12)</f>
        <v>20. 8. 2024</v>
      </c>
      <c r="L89" s="32"/>
    </row>
    <row r="90" spans="2:47" s="1" customFormat="1" ht="6.9" customHeight="1">
      <c r="B90" s="32"/>
      <c r="L90" s="32"/>
    </row>
    <row r="91" spans="2:47" s="1" customFormat="1" ht="40.049999999999997" customHeight="1">
      <c r="B91" s="32"/>
      <c r="C91" s="27" t="s">
        <v>24</v>
      </c>
      <c r="F91" s="25" t="str">
        <f>E15</f>
        <v>Město Ústí nad Orlicí, Sychrova 16, 562 24</v>
      </c>
      <c r="I91" s="27" t="s">
        <v>30</v>
      </c>
      <c r="J91" s="30" t="str">
        <f>E21</f>
        <v xml:space="preserve">B3ATELIER, Palackého tř. 72, Brno </v>
      </c>
      <c r="L91" s="32"/>
    </row>
    <row r="92" spans="2:47" s="1" customFormat="1" ht="15.15" customHeight="1">
      <c r="B92" s="32"/>
      <c r="C92" s="27" t="s">
        <v>28</v>
      </c>
      <c r="F92" s="25" t="str">
        <f>IF(E18="","",E18)</f>
        <v>Vyplň údaj</v>
      </c>
      <c r="I92" s="27" t="s">
        <v>33</v>
      </c>
      <c r="J92" s="30" t="str">
        <f>E24</f>
        <v xml:space="preserve"> 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5" t="s">
        <v>138</v>
      </c>
      <c r="D94" s="97"/>
      <c r="E94" s="97"/>
      <c r="F94" s="97"/>
      <c r="G94" s="97"/>
      <c r="H94" s="97"/>
      <c r="I94" s="97"/>
      <c r="J94" s="106" t="s">
        <v>139</v>
      </c>
      <c r="K94" s="97"/>
      <c r="L94" s="32"/>
    </row>
    <row r="95" spans="2:47" s="1" customFormat="1" ht="10.35" customHeight="1">
      <c r="B95" s="32"/>
      <c r="L95" s="32"/>
    </row>
    <row r="96" spans="2:47" s="1" customFormat="1" ht="22.8" customHeight="1">
      <c r="B96" s="32"/>
      <c r="C96" s="107" t="s">
        <v>140</v>
      </c>
      <c r="J96" s="66">
        <f>J117</f>
        <v>0</v>
      </c>
      <c r="L96" s="32"/>
      <c r="AU96" s="17" t="s">
        <v>141</v>
      </c>
    </row>
    <row r="97" spans="2:12" s="8" customFormat="1" ht="24.9" customHeight="1">
      <c r="B97" s="108"/>
      <c r="D97" s="109" t="s">
        <v>2178</v>
      </c>
      <c r="E97" s="110"/>
      <c r="F97" s="110"/>
      <c r="G97" s="110"/>
      <c r="H97" s="110"/>
      <c r="I97" s="110"/>
      <c r="J97" s="111">
        <f>J118</f>
        <v>0</v>
      </c>
      <c r="L97" s="108"/>
    </row>
    <row r="98" spans="2:12" s="1" customFormat="1" ht="21.75" customHeight="1">
      <c r="B98" s="32"/>
      <c r="L98" s="32"/>
    </row>
    <row r="99" spans="2:12" s="1" customFormat="1" ht="6.9" customHeight="1">
      <c r="B99" s="44"/>
      <c r="C99" s="45"/>
      <c r="D99" s="45"/>
      <c r="E99" s="45"/>
      <c r="F99" s="45"/>
      <c r="G99" s="45"/>
      <c r="H99" s="45"/>
      <c r="I99" s="45"/>
      <c r="J99" s="45"/>
      <c r="K99" s="45"/>
      <c r="L99" s="32"/>
    </row>
    <row r="103" spans="2:12" s="1" customFormat="1" ht="6.9" customHeight="1">
      <c r="B103" s="46"/>
      <c r="C103" s="47"/>
      <c r="D103" s="47"/>
      <c r="E103" s="47"/>
      <c r="F103" s="47"/>
      <c r="G103" s="47"/>
      <c r="H103" s="47"/>
      <c r="I103" s="47"/>
      <c r="J103" s="47"/>
      <c r="K103" s="47"/>
      <c r="L103" s="32"/>
    </row>
    <row r="104" spans="2:12" s="1" customFormat="1" ht="24.9" customHeight="1">
      <c r="B104" s="32"/>
      <c r="C104" s="21" t="s">
        <v>160</v>
      </c>
      <c r="L104" s="32"/>
    </row>
    <row r="105" spans="2:12" s="1" customFormat="1" ht="6.9" customHeight="1">
      <c r="B105" s="32"/>
      <c r="L105" s="32"/>
    </row>
    <row r="106" spans="2:12" s="1" customFormat="1" ht="12" customHeight="1">
      <c r="B106" s="32"/>
      <c r="C106" s="27" t="s">
        <v>16</v>
      </c>
      <c r="L106" s="32"/>
    </row>
    <row r="107" spans="2:12" s="1" customFormat="1" ht="16.5" customHeight="1">
      <c r="B107" s="32"/>
      <c r="E107" s="247" t="str">
        <f>E7</f>
        <v>Stavební úpravy ADM budovy Dělnická 1405, Ústí nad Orlicí</v>
      </c>
      <c r="F107" s="248"/>
      <c r="G107" s="248"/>
      <c r="H107" s="248"/>
      <c r="L107" s="32"/>
    </row>
    <row r="108" spans="2:12" s="1" customFormat="1" ht="12" customHeight="1">
      <c r="B108" s="32"/>
      <c r="C108" s="27" t="s">
        <v>133</v>
      </c>
      <c r="L108" s="32"/>
    </row>
    <row r="109" spans="2:12" s="1" customFormat="1" ht="16.5" customHeight="1">
      <c r="B109" s="32"/>
      <c r="E109" s="207" t="str">
        <f>E9</f>
        <v xml:space="preserve">VRN - Vedlejší rozpočtové náklady </v>
      </c>
      <c r="F109" s="246"/>
      <c r="G109" s="246"/>
      <c r="H109" s="246"/>
      <c r="L109" s="32"/>
    </row>
    <row r="110" spans="2:12" s="1" customFormat="1" ht="6.9" customHeight="1">
      <c r="B110" s="32"/>
      <c r="L110" s="32"/>
    </row>
    <row r="111" spans="2:12" s="1" customFormat="1" ht="12" customHeight="1">
      <c r="B111" s="32"/>
      <c r="C111" s="27" t="s">
        <v>20</v>
      </c>
      <c r="F111" s="25" t="str">
        <f>F12</f>
        <v>Dělnická 1405</v>
      </c>
      <c r="I111" s="27" t="s">
        <v>22</v>
      </c>
      <c r="J111" s="52" t="str">
        <f>IF(J12="","",J12)</f>
        <v>20. 8. 2024</v>
      </c>
      <c r="L111" s="32"/>
    </row>
    <row r="112" spans="2:12" s="1" customFormat="1" ht="6.9" customHeight="1">
      <c r="B112" s="32"/>
      <c r="L112" s="32"/>
    </row>
    <row r="113" spans="2:65" s="1" customFormat="1" ht="40.049999999999997" customHeight="1">
      <c r="B113" s="32"/>
      <c r="C113" s="27" t="s">
        <v>24</v>
      </c>
      <c r="F113" s="25" t="str">
        <f>E15</f>
        <v>Město Ústí nad Orlicí, Sychrova 16, 562 24</v>
      </c>
      <c r="I113" s="27" t="s">
        <v>30</v>
      </c>
      <c r="J113" s="30" t="str">
        <f>E21</f>
        <v xml:space="preserve">B3ATELIER, Palackého tř. 72, Brno </v>
      </c>
      <c r="L113" s="32"/>
    </row>
    <row r="114" spans="2:65" s="1" customFormat="1" ht="15.15" customHeight="1">
      <c r="B114" s="32"/>
      <c r="C114" s="27" t="s">
        <v>28</v>
      </c>
      <c r="F114" s="25" t="str">
        <f>IF(E18="","",E18)</f>
        <v>Vyplň údaj</v>
      </c>
      <c r="I114" s="27" t="s">
        <v>33</v>
      </c>
      <c r="J114" s="30" t="str">
        <f>E24</f>
        <v xml:space="preserve"> </v>
      </c>
      <c r="L114" s="32"/>
    </row>
    <row r="115" spans="2:65" s="1" customFormat="1" ht="10.35" customHeight="1">
      <c r="B115" s="32"/>
      <c r="L115" s="32"/>
    </row>
    <row r="116" spans="2:65" s="10" customFormat="1" ht="29.25" customHeight="1">
      <c r="B116" s="116"/>
      <c r="C116" s="117" t="s">
        <v>161</v>
      </c>
      <c r="D116" s="118" t="s">
        <v>62</v>
      </c>
      <c r="E116" s="118" t="s">
        <v>58</v>
      </c>
      <c r="F116" s="118" t="s">
        <v>59</v>
      </c>
      <c r="G116" s="118" t="s">
        <v>162</v>
      </c>
      <c r="H116" s="118" t="s">
        <v>163</v>
      </c>
      <c r="I116" s="118" t="s">
        <v>164</v>
      </c>
      <c r="J116" s="118" t="s">
        <v>139</v>
      </c>
      <c r="K116" s="119" t="s">
        <v>165</v>
      </c>
      <c r="L116" s="116"/>
      <c r="M116" s="59" t="s">
        <v>1</v>
      </c>
      <c r="N116" s="60" t="s">
        <v>41</v>
      </c>
      <c r="O116" s="60" t="s">
        <v>166</v>
      </c>
      <c r="P116" s="60" t="s">
        <v>167</v>
      </c>
      <c r="Q116" s="60" t="s">
        <v>168</v>
      </c>
      <c r="R116" s="60" t="s">
        <v>169</v>
      </c>
      <c r="S116" s="60" t="s">
        <v>170</v>
      </c>
      <c r="T116" s="61" t="s">
        <v>171</v>
      </c>
    </row>
    <row r="117" spans="2:65" s="1" customFormat="1" ht="22.8" customHeight="1">
      <c r="B117" s="32"/>
      <c r="C117" s="64" t="s">
        <v>172</v>
      </c>
      <c r="J117" s="120">
        <f>BK117</f>
        <v>0</v>
      </c>
      <c r="L117" s="32"/>
      <c r="M117" s="62"/>
      <c r="N117" s="53"/>
      <c r="O117" s="53"/>
      <c r="P117" s="121">
        <f>P118</f>
        <v>0</v>
      </c>
      <c r="Q117" s="53"/>
      <c r="R117" s="121">
        <f>R118</f>
        <v>0</v>
      </c>
      <c r="S117" s="53"/>
      <c r="T117" s="122">
        <f>T118</f>
        <v>0</v>
      </c>
      <c r="AT117" s="17" t="s">
        <v>76</v>
      </c>
      <c r="AU117" s="17" t="s">
        <v>141</v>
      </c>
      <c r="BK117" s="123">
        <f>BK118</f>
        <v>0</v>
      </c>
    </row>
    <row r="118" spans="2:65" s="11" customFormat="1" ht="25.95" customHeight="1">
      <c r="B118" s="124"/>
      <c r="D118" s="125" t="s">
        <v>76</v>
      </c>
      <c r="E118" s="126" t="s">
        <v>129</v>
      </c>
      <c r="F118" s="126" t="s">
        <v>2179</v>
      </c>
      <c r="I118" s="127"/>
      <c r="J118" s="128">
        <f>BK118</f>
        <v>0</v>
      </c>
      <c r="L118" s="124"/>
      <c r="M118" s="129"/>
      <c r="P118" s="130">
        <f>SUM(P119:P140)</f>
        <v>0</v>
      </c>
      <c r="R118" s="130">
        <f>SUM(R119:R140)</f>
        <v>0</v>
      </c>
      <c r="T118" s="131">
        <f>SUM(T119:T140)</f>
        <v>0</v>
      </c>
      <c r="AR118" s="125" t="s">
        <v>205</v>
      </c>
      <c r="AT118" s="132" t="s">
        <v>76</v>
      </c>
      <c r="AU118" s="132" t="s">
        <v>77</v>
      </c>
      <c r="AY118" s="125" t="s">
        <v>175</v>
      </c>
      <c r="BK118" s="133">
        <f>SUM(BK119:BK140)</f>
        <v>0</v>
      </c>
    </row>
    <row r="119" spans="2:65" s="1" customFormat="1" ht="16.5" customHeight="1">
      <c r="B119" s="136"/>
      <c r="C119" s="137" t="s">
        <v>84</v>
      </c>
      <c r="D119" s="137" t="s">
        <v>177</v>
      </c>
      <c r="E119" s="138" t="s">
        <v>2180</v>
      </c>
      <c r="F119" s="139" t="s">
        <v>2181</v>
      </c>
      <c r="G119" s="140" t="s">
        <v>2182</v>
      </c>
      <c r="H119" s="141">
        <v>1</v>
      </c>
      <c r="I119" s="142"/>
      <c r="J119" s="143">
        <f>ROUND(I119*H119,2)</f>
        <v>0</v>
      </c>
      <c r="K119" s="139" t="s">
        <v>181</v>
      </c>
      <c r="L119" s="32"/>
      <c r="M119" s="144" t="s">
        <v>1</v>
      </c>
      <c r="N119" s="145" t="s">
        <v>42</v>
      </c>
      <c r="P119" s="146">
        <f>O119*H119</f>
        <v>0</v>
      </c>
      <c r="Q119" s="146">
        <v>0</v>
      </c>
      <c r="R119" s="146">
        <f>Q119*H119</f>
        <v>0</v>
      </c>
      <c r="S119" s="146">
        <v>0</v>
      </c>
      <c r="T119" s="147">
        <f>S119*H119</f>
        <v>0</v>
      </c>
      <c r="AR119" s="148" t="s">
        <v>2183</v>
      </c>
      <c r="AT119" s="148" t="s">
        <v>177</v>
      </c>
      <c r="AU119" s="148" t="s">
        <v>84</v>
      </c>
      <c r="AY119" s="17" t="s">
        <v>175</v>
      </c>
      <c r="BE119" s="149">
        <f>IF(N119="základní",J119,0)</f>
        <v>0</v>
      </c>
      <c r="BF119" s="149">
        <f>IF(N119="snížená",J119,0)</f>
        <v>0</v>
      </c>
      <c r="BG119" s="149">
        <f>IF(N119="zákl. přenesená",J119,0)</f>
        <v>0</v>
      </c>
      <c r="BH119" s="149">
        <f>IF(N119="sníž. přenesená",J119,0)</f>
        <v>0</v>
      </c>
      <c r="BI119" s="149">
        <f>IF(N119="nulová",J119,0)</f>
        <v>0</v>
      </c>
      <c r="BJ119" s="17" t="s">
        <v>84</v>
      </c>
      <c r="BK119" s="149">
        <f>ROUND(I119*H119,2)</f>
        <v>0</v>
      </c>
      <c r="BL119" s="17" t="s">
        <v>2183</v>
      </c>
      <c r="BM119" s="148" t="s">
        <v>2184</v>
      </c>
    </row>
    <row r="120" spans="2:65" s="1" customFormat="1" ht="38.4">
      <c r="B120" s="32"/>
      <c r="D120" s="151" t="s">
        <v>363</v>
      </c>
      <c r="F120" s="188" t="s">
        <v>2185</v>
      </c>
      <c r="I120" s="189"/>
      <c r="L120" s="32"/>
      <c r="M120" s="190"/>
      <c r="T120" s="56"/>
      <c r="AT120" s="17" t="s">
        <v>363</v>
      </c>
      <c r="AU120" s="17" t="s">
        <v>84</v>
      </c>
    </row>
    <row r="121" spans="2:65" s="1" customFormat="1" ht="16.5" customHeight="1">
      <c r="B121" s="136"/>
      <c r="C121" s="137" t="s">
        <v>86</v>
      </c>
      <c r="D121" s="137" t="s">
        <v>177</v>
      </c>
      <c r="E121" s="138" t="s">
        <v>2186</v>
      </c>
      <c r="F121" s="139" t="s">
        <v>1730</v>
      </c>
      <c r="G121" s="140" t="s">
        <v>2182</v>
      </c>
      <c r="H121" s="141">
        <v>1</v>
      </c>
      <c r="I121" s="142"/>
      <c r="J121" s="143">
        <f>ROUND(I121*H121,2)</f>
        <v>0</v>
      </c>
      <c r="K121" s="139" t="s">
        <v>181</v>
      </c>
      <c r="L121" s="32"/>
      <c r="M121" s="144" t="s">
        <v>1</v>
      </c>
      <c r="N121" s="145" t="s">
        <v>42</v>
      </c>
      <c r="P121" s="146">
        <f>O121*H121</f>
        <v>0</v>
      </c>
      <c r="Q121" s="146">
        <v>0</v>
      </c>
      <c r="R121" s="146">
        <f>Q121*H121</f>
        <v>0</v>
      </c>
      <c r="S121" s="146">
        <v>0</v>
      </c>
      <c r="T121" s="147">
        <f>S121*H121</f>
        <v>0</v>
      </c>
      <c r="AR121" s="148" t="s">
        <v>2183</v>
      </c>
      <c r="AT121" s="148" t="s">
        <v>177</v>
      </c>
      <c r="AU121" s="148" t="s">
        <v>84</v>
      </c>
      <c r="AY121" s="17" t="s">
        <v>175</v>
      </c>
      <c r="BE121" s="149">
        <f>IF(N121="základní",J121,0)</f>
        <v>0</v>
      </c>
      <c r="BF121" s="149">
        <f>IF(N121="snížená",J121,0)</f>
        <v>0</v>
      </c>
      <c r="BG121" s="149">
        <f>IF(N121="zákl. přenesená",J121,0)</f>
        <v>0</v>
      </c>
      <c r="BH121" s="149">
        <f>IF(N121="sníž. přenesená",J121,0)</f>
        <v>0</v>
      </c>
      <c r="BI121" s="149">
        <f>IF(N121="nulová",J121,0)</f>
        <v>0</v>
      </c>
      <c r="BJ121" s="17" t="s">
        <v>84</v>
      </c>
      <c r="BK121" s="149">
        <f>ROUND(I121*H121,2)</f>
        <v>0</v>
      </c>
      <c r="BL121" s="17" t="s">
        <v>2183</v>
      </c>
      <c r="BM121" s="148" t="s">
        <v>2187</v>
      </c>
    </row>
    <row r="122" spans="2:65" s="1" customFormat="1" ht="16.5" customHeight="1">
      <c r="B122" s="136"/>
      <c r="C122" s="137" t="s">
        <v>109</v>
      </c>
      <c r="D122" s="137" t="s">
        <v>177</v>
      </c>
      <c r="E122" s="138" t="s">
        <v>2188</v>
      </c>
      <c r="F122" s="139" t="s">
        <v>2189</v>
      </c>
      <c r="G122" s="140" t="s">
        <v>2182</v>
      </c>
      <c r="H122" s="141">
        <v>1</v>
      </c>
      <c r="I122" s="142"/>
      <c r="J122" s="143">
        <f>ROUND(I122*H122,2)</f>
        <v>0</v>
      </c>
      <c r="K122" s="139" t="s">
        <v>181</v>
      </c>
      <c r="L122" s="32"/>
      <c r="M122" s="144" t="s">
        <v>1</v>
      </c>
      <c r="N122" s="145" t="s">
        <v>42</v>
      </c>
      <c r="P122" s="146">
        <f>O122*H122</f>
        <v>0</v>
      </c>
      <c r="Q122" s="146">
        <v>0</v>
      </c>
      <c r="R122" s="146">
        <f>Q122*H122</f>
        <v>0</v>
      </c>
      <c r="S122" s="146">
        <v>0</v>
      </c>
      <c r="T122" s="147">
        <f>S122*H122</f>
        <v>0</v>
      </c>
      <c r="AR122" s="148" t="s">
        <v>2183</v>
      </c>
      <c r="AT122" s="148" t="s">
        <v>177</v>
      </c>
      <c r="AU122" s="148" t="s">
        <v>84</v>
      </c>
      <c r="AY122" s="17" t="s">
        <v>175</v>
      </c>
      <c r="BE122" s="149">
        <f>IF(N122="základní",J122,0)</f>
        <v>0</v>
      </c>
      <c r="BF122" s="149">
        <f>IF(N122="snížená",J122,0)</f>
        <v>0</v>
      </c>
      <c r="BG122" s="149">
        <f>IF(N122="zákl. přenesená",J122,0)</f>
        <v>0</v>
      </c>
      <c r="BH122" s="149">
        <f>IF(N122="sníž. přenesená",J122,0)</f>
        <v>0</v>
      </c>
      <c r="BI122" s="149">
        <f>IF(N122="nulová",J122,0)</f>
        <v>0</v>
      </c>
      <c r="BJ122" s="17" t="s">
        <v>84</v>
      </c>
      <c r="BK122" s="149">
        <f>ROUND(I122*H122,2)</f>
        <v>0</v>
      </c>
      <c r="BL122" s="17" t="s">
        <v>2183</v>
      </c>
      <c r="BM122" s="148" t="s">
        <v>2190</v>
      </c>
    </row>
    <row r="123" spans="2:65" s="13" customFormat="1" ht="20.399999999999999">
      <c r="B123" s="157"/>
      <c r="D123" s="151" t="s">
        <v>184</v>
      </c>
      <c r="E123" s="158" t="s">
        <v>1</v>
      </c>
      <c r="F123" s="159" t="s">
        <v>2191</v>
      </c>
      <c r="H123" s="160">
        <v>1</v>
      </c>
      <c r="I123" s="161"/>
      <c r="L123" s="157"/>
      <c r="M123" s="162"/>
      <c r="T123" s="163"/>
      <c r="AT123" s="158" t="s">
        <v>184</v>
      </c>
      <c r="AU123" s="158" t="s">
        <v>84</v>
      </c>
      <c r="AV123" s="13" t="s">
        <v>86</v>
      </c>
      <c r="AW123" s="13" t="s">
        <v>32</v>
      </c>
      <c r="AX123" s="13" t="s">
        <v>84</v>
      </c>
      <c r="AY123" s="158" t="s">
        <v>175</v>
      </c>
    </row>
    <row r="124" spans="2:65" s="1" customFormat="1" ht="16.5" customHeight="1">
      <c r="B124" s="136"/>
      <c r="C124" s="137" t="s">
        <v>182</v>
      </c>
      <c r="D124" s="137" t="s">
        <v>177</v>
      </c>
      <c r="E124" s="138" t="s">
        <v>2192</v>
      </c>
      <c r="F124" s="139" t="s">
        <v>2193</v>
      </c>
      <c r="G124" s="140" t="s">
        <v>2182</v>
      </c>
      <c r="H124" s="141">
        <v>1</v>
      </c>
      <c r="I124" s="142"/>
      <c r="J124" s="143">
        <f>ROUND(I124*H124,2)</f>
        <v>0</v>
      </c>
      <c r="K124" s="139" t="s">
        <v>181</v>
      </c>
      <c r="L124" s="32"/>
      <c r="M124" s="144" t="s">
        <v>1</v>
      </c>
      <c r="N124" s="145" t="s">
        <v>42</v>
      </c>
      <c r="P124" s="146">
        <f>O124*H124</f>
        <v>0</v>
      </c>
      <c r="Q124" s="146">
        <v>0</v>
      </c>
      <c r="R124" s="146">
        <f>Q124*H124</f>
        <v>0</v>
      </c>
      <c r="S124" s="146">
        <v>0</v>
      </c>
      <c r="T124" s="147">
        <f>S124*H124</f>
        <v>0</v>
      </c>
      <c r="AR124" s="148" t="s">
        <v>2183</v>
      </c>
      <c r="AT124" s="148" t="s">
        <v>177</v>
      </c>
      <c r="AU124" s="148" t="s">
        <v>84</v>
      </c>
      <c r="AY124" s="17" t="s">
        <v>175</v>
      </c>
      <c r="BE124" s="149">
        <f>IF(N124="základní",J124,0)</f>
        <v>0</v>
      </c>
      <c r="BF124" s="149">
        <f>IF(N124="snížená",J124,0)</f>
        <v>0</v>
      </c>
      <c r="BG124" s="149">
        <f>IF(N124="zákl. přenesená",J124,0)</f>
        <v>0</v>
      </c>
      <c r="BH124" s="149">
        <f>IF(N124="sníž. přenesená",J124,0)</f>
        <v>0</v>
      </c>
      <c r="BI124" s="149">
        <f>IF(N124="nulová",J124,0)</f>
        <v>0</v>
      </c>
      <c r="BJ124" s="17" t="s">
        <v>84</v>
      </c>
      <c r="BK124" s="149">
        <f>ROUND(I124*H124,2)</f>
        <v>0</v>
      </c>
      <c r="BL124" s="17" t="s">
        <v>2183</v>
      </c>
      <c r="BM124" s="148" t="s">
        <v>2194</v>
      </c>
    </row>
    <row r="125" spans="2:65" s="1" customFormat="1" ht="67.2">
      <c r="B125" s="32"/>
      <c r="D125" s="151" t="s">
        <v>363</v>
      </c>
      <c r="F125" s="188" t="s">
        <v>2195</v>
      </c>
      <c r="I125" s="189"/>
      <c r="L125" s="32"/>
      <c r="M125" s="190"/>
      <c r="T125" s="56"/>
      <c r="AT125" s="17" t="s">
        <v>363</v>
      </c>
      <c r="AU125" s="17" t="s">
        <v>84</v>
      </c>
    </row>
    <row r="126" spans="2:65" s="1" customFormat="1" ht="16.5" customHeight="1">
      <c r="B126" s="136"/>
      <c r="C126" s="137" t="s">
        <v>205</v>
      </c>
      <c r="D126" s="137" t="s">
        <v>177</v>
      </c>
      <c r="E126" s="138" t="s">
        <v>2196</v>
      </c>
      <c r="F126" s="139" t="s">
        <v>2197</v>
      </c>
      <c r="G126" s="140" t="s">
        <v>2182</v>
      </c>
      <c r="H126" s="141">
        <v>1</v>
      </c>
      <c r="I126" s="142"/>
      <c r="J126" s="143">
        <f>ROUND(I126*H126,2)</f>
        <v>0</v>
      </c>
      <c r="K126" s="139" t="s">
        <v>181</v>
      </c>
      <c r="L126" s="32"/>
      <c r="M126" s="144" t="s">
        <v>1</v>
      </c>
      <c r="N126" s="145" t="s">
        <v>42</v>
      </c>
      <c r="P126" s="146">
        <f>O126*H126</f>
        <v>0</v>
      </c>
      <c r="Q126" s="146">
        <v>0</v>
      </c>
      <c r="R126" s="146">
        <f>Q126*H126</f>
        <v>0</v>
      </c>
      <c r="S126" s="146">
        <v>0</v>
      </c>
      <c r="T126" s="147">
        <f>S126*H126</f>
        <v>0</v>
      </c>
      <c r="AR126" s="148" t="s">
        <v>2183</v>
      </c>
      <c r="AT126" s="148" t="s">
        <v>177</v>
      </c>
      <c r="AU126" s="148" t="s">
        <v>84</v>
      </c>
      <c r="AY126" s="17" t="s">
        <v>175</v>
      </c>
      <c r="BE126" s="149">
        <f>IF(N126="základní",J126,0)</f>
        <v>0</v>
      </c>
      <c r="BF126" s="149">
        <f>IF(N126="snížená",J126,0)</f>
        <v>0</v>
      </c>
      <c r="BG126" s="149">
        <f>IF(N126="zákl. přenesená",J126,0)</f>
        <v>0</v>
      </c>
      <c r="BH126" s="149">
        <f>IF(N126="sníž. přenesená",J126,0)</f>
        <v>0</v>
      </c>
      <c r="BI126" s="149">
        <f>IF(N126="nulová",J126,0)</f>
        <v>0</v>
      </c>
      <c r="BJ126" s="17" t="s">
        <v>84</v>
      </c>
      <c r="BK126" s="149">
        <f>ROUND(I126*H126,2)</f>
        <v>0</v>
      </c>
      <c r="BL126" s="17" t="s">
        <v>2183</v>
      </c>
      <c r="BM126" s="148" t="s">
        <v>2198</v>
      </c>
    </row>
    <row r="127" spans="2:65" s="1" customFormat="1" ht="38.4">
      <c r="B127" s="32"/>
      <c r="D127" s="151" t="s">
        <v>363</v>
      </c>
      <c r="F127" s="188" t="s">
        <v>2199</v>
      </c>
      <c r="I127" s="189"/>
      <c r="L127" s="32"/>
      <c r="M127" s="190"/>
      <c r="T127" s="56"/>
      <c r="AT127" s="17" t="s">
        <v>363</v>
      </c>
      <c r="AU127" s="17" t="s">
        <v>84</v>
      </c>
    </row>
    <row r="128" spans="2:65" s="1" customFormat="1" ht="16.5" customHeight="1">
      <c r="B128" s="136"/>
      <c r="C128" s="137" t="s">
        <v>198</v>
      </c>
      <c r="D128" s="137" t="s">
        <v>177</v>
      </c>
      <c r="E128" s="138" t="s">
        <v>2200</v>
      </c>
      <c r="F128" s="139" t="s">
        <v>2201</v>
      </c>
      <c r="G128" s="140" t="s">
        <v>2182</v>
      </c>
      <c r="H128" s="141">
        <v>1</v>
      </c>
      <c r="I128" s="142"/>
      <c r="J128" s="143">
        <f t="shared" ref="J128:J140" si="0">ROUND(I128*H128,2)</f>
        <v>0</v>
      </c>
      <c r="K128" s="139" t="s">
        <v>181</v>
      </c>
      <c r="L128" s="32"/>
      <c r="M128" s="144" t="s">
        <v>1</v>
      </c>
      <c r="N128" s="145" t="s">
        <v>42</v>
      </c>
      <c r="P128" s="146">
        <f t="shared" ref="P128:P140" si="1">O128*H128</f>
        <v>0</v>
      </c>
      <c r="Q128" s="146">
        <v>0</v>
      </c>
      <c r="R128" s="146">
        <f t="shared" ref="R128:R140" si="2">Q128*H128</f>
        <v>0</v>
      </c>
      <c r="S128" s="146">
        <v>0</v>
      </c>
      <c r="T128" s="147">
        <f t="shared" ref="T128:T140" si="3">S128*H128</f>
        <v>0</v>
      </c>
      <c r="AR128" s="148" t="s">
        <v>2183</v>
      </c>
      <c r="AT128" s="148" t="s">
        <v>177</v>
      </c>
      <c r="AU128" s="148" t="s">
        <v>84</v>
      </c>
      <c r="AY128" s="17" t="s">
        <v>175</v>
      </c>
      <c r="BE128" s="149">
        <f t="shared" ref="BE128:BE140" si="4">IF(N128="základní",J128,0)</f>
        <v>0</v>
      </c>
      <c r="BF128" s="149">
        <f t="shared" ref="BF128:BF140" si="5">IF(N128="snížená",J128,0)</f>
        <v>0</v>
      </c>
      <c r="BG128" s="149">
        <f t="shared" ref="BG128:BG140" si="6">IF(N128="zákl. přenesená",J128,0)</f>
        <v>0</v>
      </c>
      <c r="BH128" s="149">
        <f t="shared" ref="BH128:BH140" si="7">IF(N128="sníž. přenesená",J128,0)</f>
        <v>0</v>
      </c>
      <c r="BI128" s="149">
        <f t="shared" ref="BI128:BI140" si="8">IF(N128="nulová",J128,0)</f>
        <v>0</v>
      </c>
      <c r="BJ128" s="17" t="s">
        <v>84</v>
      </c>
      <c r="BK128" s="149">
        <f t="shared" ref="BK128:BK140" si="9">ROUND(I128*H128,2)</f>
        <v>0</v>
      </c>
      <c r="BL128" s="17" t="s">
        <v>2183</v>
      </c>
      <c r="BM128" s="148" t="s">
        <v>2202</v>
      </c>
    </row>
    <row r="129" spans="2:65" s="1" customFormat="1" ht="16.5" customHeight="1">
      <c r="B129" s="136"/>
      <c r="C129" s="137" t="s">
        <v>201</v>
      </c>
      <c r="D129" s="137" t="s">
        <v>177</v>
      </c>
      <c r="E129" s="138" t="s">
        <v>2203</v>
      </c>
      <c r="F129" s="139" t="s">
        <v>2204</v>
      </c>
      <c r="G129" s="140" t="s">
        <v>2182</v>
      </c>
      <c r="H129" s="141">
        <v>1</v>
      </c>
      <c r="I129" s="142"/>
      <c r="J129" s="143">
        <f t="shared" si="0"/>
        <v>0</v>
      </c>
      <c r="K129" s="139" t="s">
        <v>181</v>
      </c>
      <c r="L129" s="32"/>
      <c r="M129" s="144" t="s">
        <v>1</v>
      </c>
      <c r="N129" s="145" t="s">
        <v>42</v>
      </c>
      <c r="P129" s="146">
        <f t="shared" si="1"/>
        <v>0</v>
      </c>
      <c r="Q129" s="146">
        <v>0</v>
      </c>
      <c r="R129" s="146">
        <f t="shared" si="2"/>
        <v>0</v>
      </c>
      <c r="S129" s="146">
        <v>0</v>
      </c>
      <c r="T129" s="147">
        <f t="shared" si="3"/>
        <v>0</v>
      </c>
      <c r="AR129" s="148" t="s">
        <v>2183</v>
      </c>
      <c r="AT129" s="148" t="s">
        <v>177</v>
      </c>
      <c r="AU129" s="148" t="s">
        <v>84</v>
      </c>
      <c r="AY129" s="17" t="s">
        <v>175</v>
      </c>
      <c r="BE129" s="149">
        <f t="shared" si="4"/>
        <v>0</v>
      </c>
      <c r="BF129" s="149">
        <f t="shared" si="5"/>
        <v>0</v>
      </c>
      <c r="BG129" s="149">
        <f t="shared" si="6"/>
        <v>0</v>
      </c>
      <c r="BH129" s="149">
        <f t="shared" si="7"/>
        <v>0</v>
      </c>
      <c r="BI129" s="149">
        <f t="shared" si="8"/>
        <v>0</v>
      </c>
      <c r="BJ129" s="17" t="s">
        <v>84</v>
      </c>
      <c r="BK129" s="149">
        <f t="shared" si="9"/>
        <v>0</v>
      </c>
      <c r="BL129" s="17" t="s">
        <v>2183</v>
      </c>
      <c r="BM129" s="148" t="s">
        <v>2205</v>
      </c>
    </row>
    <row r="130" spans="2:65" s="1" customFormat="1" ht="16.5" customHeight="1">
      <c r="B130" s="136"/>
      <c r="C130" s="137" t="s">
        <v>195</v>
      </c>
      <c r="D130" s="137" t="s">
        <v>177</v>
      </c>
      <c r="E130" s="138" t="s">
        <v>2206</v>
      </c>
      <c r="F130" s="139" t="s">
        <v>2207</v>
      </c>
      <c r="G130" s="140" t="s">
        <v>2182</v>
      </c>
      <c r="H130" s="141">
        <v>1</v>
      </c>
      <c r="I130" s="142"/>
      <c r="J130" s="143">
        <f t="shared" si="0"/>
        <v>0</v>
      </c>
      <c r="K130" s="139" t="s">
        <v>181</v>
      </c>
      <c r="L130" s="32"/>
      <c r="M130" s="144" t="s">
        <v>1</v>
      </c>
      <c r="N130" s="145" t="s">
        <v>42</v>
      </c>
      <c r="P130" s="146">
        <f t="shared" si="1"/>
        <v>0</v>
      </c>
      <c r="Q130" s="146">
        <v>0</v>
      </c>
      <c r="R130" s="146">
        <f t="shared" si="2"/>
        <v>0</v>
      </c>
      <c r="S130" s="146">
        <v>0</v>
      </c>
      <c r="T130" s="147">
        <f t="shared" si="3"/>
        <v>0</v>
      </c>
      <c r="AR130" s="148" t="s">
        <v>2183</v>
      </c>
      <c r="AT130" s="148" t="s">
        <v>177</v>
      </c>
      <c r="AU130" s="148" t="s">
        <v>84</v>
      </c>
      <c r="AY130" s="17" t="s">
        <v>175</v>
      </c>
      <c r="BE130" s="149">
        <f t="shared" si="4"/>
        <v>0</v>
      </c>
      <c r="BF130" s="149">
        <f t="shared" si="5"/>
        <v>0</v>
      </c>
      <c r="BG130" s="149">
        <f t="shared" si="6"/>
        <v>0</v>
      </c>
      <c r="BH130" s="149">
        <f t="shared" si="7"/>
        <v>0</v>
      </c>
      <c r="BI130" s="149">
        <f t="shared" si="8"/>
        <v>0</v>
      </c>
      <c r="BJ130" s="17" t="s">
        <v>84</v>
      </c>
      <c r="BK130" s="149">
        <f t="shared" si="9"/>
        <v>0</v>
      </c>
      <c r="BL130" s="17" t="s">
        <v>2183</v>
      </c>
      <c r="BM130" s="148" t="s">
        <v>2208</v>
      </c>
    </row>
    <row r="131" spans="2:65" s="1" customFormat="1" ht="16.5" customHeight="1">
      <c r="B131" s="136"/>
      <c r="C131" s="137" t="s">
        <v>218</v>
      </c>
      <c r="D131" s="137" t="s">
        <v>177</v>
      </c>
      <c r="E131" s="138" t="s">
        <v>2209</v>
      </c>
      <c r="F131" s="139" t="s">
        <v>2210</v>
      </c>
      <c r="G131" s="140" t="s">
        <v>2182</v>
      </c>
      <c r="H131" s="141">
        <v>1</v>
      </c>
      <c r="I131" s="142"/>
      <c r="J131" s="143">
        <f t="shared" si="0"/>
        <v>0</v>
      </c>
      <c r="K131" s="139" t="s">
        <v>181</v>
      </c>
      <c r="L131" s="32"/>
      <c r="M131" s="144" t="s">
        <v>1</v>
      </c>
      <c r="N131" s="145" t="s">
        <v>42</v>
      </c>
      <c r="P131" s="146">
        <f t="shared" si="1"/>
        <v>0</v>
      </c>
      <c r="Q131" s="146">
        <v>0</v>
      </c>
      <c r="R131" s="146">
        <f t="shared" si="2"/>
        <v>0</v>
      </c>
      <c r="S131" s="146">
        <v>0</v>
      </c>
      <c r="T131" s="147">
        <f t="shared" si="3"/>
        <v>0</v>
      </c>
      <c r="AR131" s="148" t="s">
        <v>2183</v>
      </c>
      <c r="AT131" s="148" t="s">
        <v>177</v>
      </c>
      <c r="AU131" s="148" t="s">
        <v>84</v>
      </c>
      <c r="AY131" s="17" t="s">
        <v>175</v>
      </c>
      <c r="BE131" s="149">
        <f t="shared" si="4"/>
        <v>0</v>
      </c>
      <c r="BF131" s="149">
        <f t="shared" si="5"/>
        <v>0</v>
      </c>
      <c r="BG131" s="149">
        <f t="shared" si="6"/>
        <v>0</v>
      </c>
      <c r="BH131" s="149">
        <f t="shared" si="7"/>
        <v>0</v>
      </c>
      <c r="BI131" s="149">
        <f t="shared" si="8"/>
        <v>0</v>
      </c>
      <c r="BJ131" s="17" t="s">
        <v>84</v>
      </c>
      <c r="BK131" s="149">
        <f t="shared" si="9"/>
        <v>0</v>
      </c>
      <c r="BL131" s="17" t="s">
        <v>2183</v>
      </c>
      <c r="BM131" s="148" t="s">
        <v>2211</v>
      </c>
    </row>
    <row r="132" spans="2:65" s="1" customFormat="1" ht="24.15" customHeight="1">
      <c r="B132" s="136"/>
      <c r="C132" s="137" t="s">
        <v>224</v>
      </c>
      <c r="D132" s="137" t="s">
        <v>177</v>
      </c>
      <c r="E132" s="138" t="s">
        <v>2212</v>
      </c>
      <c r="F132" s="139" t="s">
        <v>2213</v>
      </c>
      <c r="G132" s="140" t="s">
        <v>2182</v>
      </c>
      <c r="H132" s="141">
        <v>1</v>
      </c>
      <c r="I132" s="142"/>
      <c r="J132" s="143">
        <f t="shared" si="0"/>
        <v>0</v>
      </c>
      <c r="K132" s="139" t="s">
        <v>181</v>
      </c>
      <c r="L132" s="32"/>
      <c r="M132" s="144" t="s">
        <v>1</v>
      </c>
      <c r="N132" s="145" t="s">
        <v>42</v>
      </c>
      <c r="P132" s="146">
        <f t="shared" si="1"/>
        <v>0</v>
      </c>
      <c r="Q132" s="146">
        <v>0</v>
      </c>
      <c r="R132" s="146">
        <f t="shared" si="2"/>
        <v>0</v>
      </c>
      <c r="S132" s="146">
        <v>0</v>
      </c>
      <c r="T132" s="147">
        <f t="shared" si="3"/>
        <v>0</v>
      </c>
      <c r="AR132" s="148" t="s">
        <v>2183</v>
      </c>
      <c r="AT132" s="148" t="s">
        <v>177</v>
      </c>
      <c r="AU132" s="148" t="s">
        <v>84</v>
      </c>
      <c r="AY132" s="17" t="s">
        <v>175</v>
      </c>
      <c r="BE132" s="149">
        <f t="shared" si="4"/>
        <v>0</v>
      </c>
      <c r="BF132" s="149">
        <f t="shared" si="5"/>
        <v>0</v>
      </c>
      <c r="BG132" s="149">
        <f t="shared" si="6"/>
        <v>0</v>
      </c>
      <c r="BH132" s="149">
        <f t="shared" si="7"/>
        <v>0</v>
      </c>
      <c r="BI132" s="149">
        <f t="shared" si="8"/>
        <v>0</v>
      </c>
      <c r="BJ132" s="17" t="s">
        <v>84</v>
      </c>
      <c r="BK132" s="149">
        <f t="shared" si="9"/>
        <v>0</v>
      </c>
      <c r="BL132" s="17" t="s">
        <v>2183</v>
      </c>
      <c r="BM132" s="148" t="s">
        <v>2214</v>
      </c>
    </row>
    <row r="133" spans="2:65" s="1" customFormat="1" ht="16.5" customHeight="1">
      <c r="B133" s="136"/>
      <c r="C133" s="137" t="s">
        <v>230</v>
      </c>
      <c r="D133" s="137" t="s">
        <v>177</v>
      </c>
      <c r="E133" s="138" t="s">
        <v>2215</v>
      </c>
      <c r="F133" s="139" t="s">
        <v>2216</v>
      </c>
      <c r="G133" s="140" t="s">
        <v>2182</v>
      </c>
      <c r="H133" s="141">
        <v>1</v>
      </c>
      <c r="I133" s="142"/>
      <c r="J133" s="143">
        <f t="shared" si="0"/>
        <v>0</v>
      </c>
      <c r="K133" s="139" t="s">
        <v>181</v>
      </c>
      <c r="L133" s="32"/>
      <c r="M133" s="144" t="s">
        <v>1</v>
      </c>
      <c r="N133" s="145" t="s">
        <v>42</v>
      </c>
      <c r="P133" s="146">
        <f t="shared" si="1"/>
        <v>0</v>
      </c>
      <c r="Q133" s="146">
        <v>0</v>
      </c>
      <c r="R133" s="146">
        <f t="shared" si="2"/>
        <v>0</v>
      </c>
      <c r="S133" s="146">
        <v>0</v>
      </c>
      <c r="T133" s="147">
        <f t="shared" si="3"/>
        <v>0</v>
      </c>
      <c r="AR133" s="148" t="s">
        <v>2183</v>
      </c>
      <c r="AT133" s="148" t="s">
        <v>177</v>
      </c>
      <c r="AU133" s="148" t="s">
        <v>84</v>
      </c>
      <c r="AY133" s="17" t="s">
        <v>175</v>
      </c>
      <c r="BE133" s="149">
        <f t="shared" si="4"/>
        <v>0</v>
      </c>
      <c r="BF133" s="149">
        <f t="shared" si="5"/>
        <v>0</v>
      </c>
      <c r="BG133" s="149">
        <f t="shared" si="6"/>
        <v>0</v>
      </c>
      <c r="BH133" s="149">
        <f t="shared" si="7"/>
        <v>0</v>
      </c>
      <c r="BI133" s="149">
        <f t="shared" si="8"/>
        <v>0</v>
      </c>
      <c r="BJ133" s="17" t="s">
        <v>84</v>
      </c>
      <c r="BK133" s="149">
        <f t="shared" si="9"/>
        <v>0</v>
      </c>
      <c r="BL133" s="17" t="s">
        <v>2183</v>
      </c>
      <c r="BM133" s="148" t="s">
        <v>2217</v>
      </c>
    </row>
    <row r="134" spans="2:65" s="1" customFormat="1" ht="16.5" customHeight="1">
      <c r="B134" s="136"/>
      <c r="C134" s="137" t="s">
        <v>8</v>
      </c>
      <c r="D134" s="137" t="s">
        <v>177</v>
      </c>
      <c r="E134" s="138" t="s">
        <v>2218</v>
      </c>
      <c r="F134" s="139" t="s">
        <v>2219</v>
      </c>
      <c r="G134" s="140" t="s">
        <v>2182</v>
      </c>
      <c r="H134" s="141">
        <v>1</v>
      </c>
      <c r="I134" s="142"/>
      <c r="J134" s="143">
        <f t="shared" si="0"/>
        <v>0</v>
      </c>
      <c r="K134" s="139" t="s">
        <v>181</v>
      </c>
      <c r="L134" s="32"/>
      <c r="M134" s="144" t="s">
        <v>1</v>
      </c>
      <c r="N134" s="145" t="s">
        <v>42</v>
      </c>
      <c r="P134" s="146">
        <f t="shared" si="1"/>
        <v>0</v>
      </c>
      <c r="Q134" s="146">
        <v>0</v>
      </c>
      <c r="R134" s="146">
        <f t="shared" si="2"/>
        <v>0</v>
      </c>
      <c r="S134" s="146">
        <v>0</v>
      </c>
      <c r="T134" s="147">
        <f t="shared" si="3"/>
        <v>0</v>
      </c>
      <c r="AR134" s="148" t="s">
        <v>2183</v>
      </c>
      <c r="AT134" s="148" t="s">
        <v>177</v>
      </c>
      <c r="AU134" s="148" t="s">
        <v>84</v>
      </c>
      <c r="AY134" s="17" t="s">
        <v>175</v>
      </c>
      <c r="BE134" s="149">
        <f t="shared" si="4"/>
        <v>0</v>
      </c>
      <c r="BF134" s="149">
        <f t="shared" si="5"/>
        <v>0</v>
      </c>
      <c r="BG134" s="149">
        <f t="shared" si="6"/>
        <v>0</v>
      </c>
      <c r="BH134" s="149">
        <f t="shared" si="7"/>
        <v>0</v>
      </c>
      <c r="BI134" s="149">
        <f t="shared" si="8"/>
        <v>0</v>
      </c>
      <c r="BJ134" s="17" t="s">
        <v>84</v>
      </c>
      <c r="BK134" s="149">
        <f t="shared" si="9"/>
        <v>0</v>
      </c>
      <c r="BL134" s="17" t="s">
        <v>2183</v>
      </c>
      <c r="BM134" s="148" t="s">
        <v>2220</v>
      </c>
    </row>
    <row r="135" spans="2:65" s="1" customFormat="1" ht="16.5" customHeight="1">
      <c r="B135" s="136"/>
      <c r="C135" s="137" t="s">
        <v>251</v>
      </c>
      <c r="D135" s="137" t="s">
        <v>177</v>
      </c>
      <c r="E135" s="138" t="s">
        <v>2221</v>
      </c>
      <c r="F135" s="139" t="s">
        <v>2222</v>
      </c>
      <c r="G135" s="140" t="s">
        <v>2182</v>
      </c>
      <c r="H135" s="141">
        <v>1</v>
      </c>
      <c r="I135" s="142"/>
      <c r="J135" s="143">
        <f t="shared" si="0"/>
        <v>0</v>
      </c>
      <c r="K135" s="139" t="s">
        <v>181</v>
      </c>
      <c r="L135" s="32"/>
      <c r="M135" s="144" t="s">
        <v>1</v>
      </c>
      <c r="N135" s="145" t="s">
        <v>42</v>
      </c>
      <c r="P135" s="146">
        <f t="shared" si="1"/>
        <v>0</v>
      </c>
      <c r="Q135" s="146">
        <v>0</v>
      </c>
      <c r="R135" s="146">
        <f t="shared" si="2"/>
        <v>0</v>
      </c>
      <c r="S135" s="146">
        <v>0</v>
      </c>
      <c r="T135" s="147">
        <f t="shared" si="3"/>
        <v>0</v>
      </c>
      <c r="AR135" s="148" t="s">
        <v>2183</v>
      </c>
      <c r="AT135" s="148" t="s">
        <v>177</v>
      </c>
      <c r="AU135" s="148" t="s">
        <v>84</v>
      </c>
      <c r="AY135" s="17" t="s">
        <v>175</v>
      </c>
      <c r="BE135" s="149">
        <f t="shared" si="4"/>
        <v>0</v>
      </c>
      <c r="BF135" s="149">
        <f t="shared" si="5"/>
        <v>0</v>
      </c>
      <c r="BG135" s="149">
        <f t="shared" si="6"/>
        <v>0</v>
      </c>
      <c r="BH135" s="149">
        <f t="shared" si="7"/>
        <v>0</v>
      </c>
      <c r="BI135" s="149">
        <f t="shared" si="8"/>
        <v>0</v>
      </c>
      <c r="BJ135" s="17" t="s">
        <v>84</v>
      </c>
      <c r="BK135" s="149">
        <f t="shared" si="9"/>
        <v>0</v>
      </c>
      <c r="BL135" s="17" t="s">
        <v>2183</v>
      </c>
      <c r="BM135" s="148" t="s">
        <v>2223</v>
      </c>
    </row>
    <row r="136" spans="2:65" s="1" customFormat="1" ht="21.75" customHeight="1">
      <c r="B136" s="136"/>
      <c r="C136" s="137" t="s">
        <v>260</v>
      </c>
      <c r="D136" s="137" t="s">
        <v>177</v>
      </c>
      <c r="E136" s="138" t="s">
        <v>2224</v>
      </c>
      <c r="F136" s="139" t="s">
        <v>2225</v>
      </c>
      <c r="G136" s="140" t="s">
        <v>2182</v>
      </c>
      <c r="H136" s="141">
        <v>1</v>
      </c>
      <c r="I136" s="142"/>
      <c r="J136" s="143">
        <f t="shared" si="0"/>
        <v>0</v>
      </c>
      <c r="K136" s="139" t="s">
        <v>181</v>
      </c>
      <c r="L136" s="32"/>
      <c r="M136" s="144" t="s">
        <v>1</v>
      </c>
      <c r="N136" s="145" t="s">
        <v>42</v>
      </c>
      <c r="P136" s="146">
        <f t="shared" si="1"/>
        <v>0</v>
      </c>
      <c r="Q136" s="146">
        <v>0</v>
      </c>
      <c r="R136" s="146">
        <f t="shared" si="2"/>
        <v>0</v>
      </c>
      <c r="S136" s="146">
        <v>0</v>
      </c>
      <c r="T136" s="147">
        <f t="shared" si="3"/>
        <v>0</v>
      </c>
      <c r="AR136" s="148" t="s">
        <v>2183</v>
      </c>
      <c r="AT136" s="148" t="s">
        <v>177</v>
      </c>
      <c r="AU136" s="148" t="s">
        <v>84</v>
      </c>
      <c r="AY136" s="17" t="s">
        <v>175</v>
      </c>
      <c r="BE136" s="149">
        <f t="shared" si="4"/>
        <v>0</v>
      </c>
      <c r="BF136" s="149">
        <f t="shared" si="5"/>
        <v>0</v>
      </c>
      <c r="BG136" s="149">
        <f t="shared" si="6"/>
        <v>0</v>
      </c>
      <c r="BH136" s="149">
        <f t="shared" si="7"/>
        <v>0</v>
      </c>
      <c r="BI136" s="149">
        <f t="shared" si="8"/>
        <v>0</v>
      </c>
      <c r="BJ136" s="17" t="s">
        <v>84</v>
      </c>
      <c r="BK136" s="149">
        <f t="shared" si="9"/>
        <v>0</v>
      </c>
      <c r="BL136" s="17" t="s">
        <v>2183</v>
      </c>
      <c r="BM136" s="148" t="s">
        <v>2226</v>
      </c>
    </row>
    <row r="137" spans="2:65" s="1" customFormat="1" ht="16.5" customHeight="1">
      <c r="B137" s="136"/>
      <c r="C137" s="137" t="s">
        <v>271</v>
      </c>
      <c r="D137" s="137" t="s">
        <v>177</v>
      </c>
      <c r="E137" s="138" t="s">
        <v>2227</v>
      </c>
      <c r="F137" s="139" t="s">
        <v>2228</v>
      </c>
      <c r="G137" s="140" t="s">
        <v>2182</v>
      </c>
      <c r="H137" s="141">
        <v>1</v>
      </c>
      <c r="I137" s="142"/>
      <c r="J137" s="143">
        <f t="shared" si="0"/>
        <v>0</v>
      </c>
      <c r="K137" s="139" t="s">
        <v>181</v>
      </c>
      <c r="L137" s="32"/>
      <c r="M137" s="144" t="s">
        <v>1</v>
      </c>
      <c r="N137" s="145" t="s">
        <v>42</v>
      </c>
      <c r="P137" s="146">
        <f t="shared" si="1"/>
        <v>0</v>
      </c>
      <c r="Q137" s="146">
        <v>0</v>
      </c>
      <c r="R137" s="146">
        <f t="shared" si="2"/>
        <v>0</v>
      </c>
      <c r="S137" s="146">
        <v>0</v>
      </c>
      <c r="T137" s="147">
        <f t="shared" si="3"/>
        <v>0</v>
      </c>
      <c r="AR137" s="148" t="s">
        <v>2183</v>
      </c>
      <c r="AT137" s="148" t="s">
        <v>177</v>
      </c>
      <c r="AU137" s="148" t="s">
        <v>84</v>
      </c>
      <c r="AY137" s="17" t="s">
        <v>175</v>
      </c>
      <c r="BE137" s="149">
        <f t="shared" si="4"/>
        <v>0</v>
      </c>
      <c r="BF137" s="149">
        <f t="shared" si="5"/>
        <v>0</v>
      </c>
      <c r="BG137" s="149">
        <f t="shared" si="6"/>
        <v>0</v>
      </c>
      <c r="BH137" s="149">
        <f t="shared" si="7"/>
        <v>0</v>
      </c>
      <c r="BI137" s="149">
        <f t="shared" si="8"/>
        <v>0</v>
      </c>
      <c r="BJ137" s="17" t="s">
        <v>84</v>
      </c>
      <c r="BK137" s="149">
        <f t="shared" si="9"/>
        <v>0</v>
      </c>
      <c r="BL137" s="17" t="s">
        <v>2183</v>
      </c>
      <c r="BM137" s="148" t="s">
        <v>2229</v>
      </c>
    </row>
    <row r="138" spans="2:65" s="1" customFormat="1" ht="16.5" customHeight="1">
      <c r="B138" s="136"/>
      <c r="C138" s="137" t="s">
        <v>278</v>
      </c>
      <c r="D138" s="137" t="s">
        <v>177</v>
      </c>
      <c r="E138" s="138" t="s">
        <v>2230</v>
      </c>
      <c r="F138" s="139" t="s">
        <v>2231</v>
      </c>
      <c r="G138" s="140" t="s">
        <v>2182</v>
      </c>
      <c r="H138" s="141">
        <v>1</v>
      </c>
      <c r="I138" s="142"/>
      <c r="J138" s="143">
        <f t="shared" si="0"/>
        <v>0</v>
      </c>
      <c r="K138" s="139" t="s">
        <v>181</v>
      </c>
      <c r="L138" s="32"/>
      <c r="M138" s="144" t="s">
        <v>1</v>
      </c>
      <c r="N138" s="145" t="s">
        <v>42</v>
      </c>
      <c r="P138" s="146">
        <f t="shared" si="1"/>
        <v>0</v>
      </c>
      <c r="Q138" s="146">
        <v>0</v>
      </c>
      <c r="R138" s="146">
        <f t="shared" si="2"/>
        <v>0</v>
      </c>
      <c r="S138" s="146">
        <v>0</v>
      </c>
      <c r="T138" s="147">
        <f t="shared" si="3"/>
        <v>0</v>
      </c>
      <c r="AR138" s="148" t="s">
        <v>2183</v>
      </c>
      <c r="AT138" s="148" t="s">
        <v>177</v>
      </c>
      <c r="AU138" s="148" t="s">
        <v>84</v>
      </c>
      <c r="AY138" s="17" t="s">
        <v>175</v>
      </c>
      <c r="BE138" s="149">
        <f t="shared" si="4"/>
        <v>0</v>
      </c>
      <c r="BF138" s="149">
        <f t="shared" si="5"/>
        <v>0</v>
      </c>
      <c r="BG138" s="149">
        <f t="shared" si="6"/>
        <v>0</v>
      </c>
      <c r="BH138" s="149">
        <f t="shared" si="7"/>
        <v>0</v>
      </c>
      <c r="BI138" s="149">
        <f t="shared" si="8"/>
        <v>0</v>
      </c>
      <c r="BJ138" s="17" t="s">
        <v>84</v>
      </c>
      <c r="BK138" s="149">
        <f t="shared" si="9"/>
        <v>0</v>
      </c>
      <c r="BL138" s="17" t="s">
        <v>2183</v>
      </c>
      <c r="BM138" s="148" t="s">
        <v>2232</v>
      </c>
    </row>
    <row r="139" spans="2:65" s="1" customFormat="1" ht="16.5" customHeight="1">
      <c r="B139" s="136"/>
      <c r="C139" s="137" t="s">
        <v>284</v>
      </c>
      <c r="D139" s="137" t="s">
        <v>177</v>
      </c>
      <c r="E139" s="138" t="s">
        <v>2233</v>
      </c>
      <c r="F139" s="139" t="s">
        <v>2234</v>
      </c>
      <c r="G139" s="140" t="s">
        <v>2182</v>
      </c>
      <c r="H139" s="141">
        <v>1</v>
      </c>
      <c r="I139" s="142"/>
      <c r="J139" s="143">
        <f t="shared" si="0"/>
        <v>0</v>
      </c>
      <c r="K139" s="139" t="s">
        <v>181</v>
      </c>
      <c r="L139" s="32"/>
      <c r="M139" s="144" t="s">
        <v>1</v>
      </c>
      <c r="N139" s="145" t="s">
        <v>42</v>
      </c>
      <c r="P139" s="146">
        <f t="shared" si="1"/>
        <v>0</v>
      </c>
      <c r="Q139" s="146">
        <v>0</v>
      </c>
      <c r="R139" s="146">
        <f t="shared" si="2"/>
        <v>0</v>
      </c>
      <c r="S139" s="146">
        <v>0</v>
      </c>
      <c r="T139" s="147">
        <f t="shared" si="3"/>
        <v>0</v>
      </c>
      <c r="AR139" s="148" t="s">
        <v>2183</v>
      </c>
      <c r="AT139" s="148" t="s">
        <v>177</v>
      </c>
      <c r="AU139" s="148" t="s">
        <v>84</v>
      </c>
      <c r="AY139" s="17" t="s">
        <v>175</v>
      </c>
      <c r="BE139" s="149">
        <f t="shared" si="4"/>
        <v>0</v>
      </c>
      <c r="BF139" s="149">
        <f t="shared" si="5"/>
        <v>0</v>
      </c>
      <c r="BG139" s="149">
        <f t="shared" si="6"/>
        <v>0</v>
      </c>
      <c r="BH139" s="149">
        <f t="shared" si="7"/>
        <v>0</v>
      </c>
      <c r="BI139" s="149">
        <f t="shared" si="8"/>
        <v>0</v>
      </c>
      <c r="BJ139" s="17" t="s">
        <v>84</v>
      </c>
      <c r="BK139" s="149">
        <f t="shared" si="9"/>
        <v>0</v>
      </c>
      <c r="BL139" s="17" t="s">
        <v>2183</v>
      </c>
      <c r="BM139" s="148" t="s">
        <v>2235</v>
      </c>
    </row>
    <row r="140" spans="2:65" s="1" customFormat="1" ht="16.5" customHeight="1">
      <c r="B140" s="136"/>
      <c r="C140" s="137" t="s">
        <v>290</v>
      </c>
      <c r="D140" s="137" t="s">
        <v>177</v>
      </c>
      <c r="E140" s="138" t="s">
        <v>2236</v>
      </c>
      <c r="F140" s="139" t="s">
        <v>2237</v>
      </c>
      <c r="G140" s="140" t="s">
        <v>2182</v>
      </c>
      <c r="H140" s="141">
        <v>1</v>
      </c>
      <c r="I140" s="142"/>
      <c r="J140" s="143">
        <f t="shared" si="0"/>
        <v>0</v>
      </c>
      <c r="K140" s="139" t="s">
        <v>181</v>
      </c>
      <c r="L140" s="32"/>
      <c r="M140" s="195" t="s">
        <v>1</v>
      </c>
      <c r="N140" s="196" t="s">
        <v>42</v>
      </c>
      <c r="O140" s="197"/>
      <c r="P140" s="198">
        <f t="shared" si="1"/>
        <v>0</v>
      </c>
      <c r="Q140" s="198">
        <v>0</v>
      </c>
      <c r="R140" s="198">
        <f t="shared" si="2"/>
        <v>0</v>
      </c>
      <c r="S140" s="198">
        <v>0</v>
      </c>
      <c r="T140" s="199">
        <f t="shared" si="3"/>
        <v>0</v>
      </c>
      <c r="AR140" s="148" t="s">
        <v>2183</v>
      </c>
      <c r="AT140" s="148" t="s">
        <v>177</v>
      </c>
      <c r="AU140" s="148" t="s">
        <v>84</v>
      </c>
      <c r="AY140" s="17" t="s">
        <v>175</v>
      </c>
      <c r="BE140" s="149">
        <f t="shared" si="4"/>
        <v>0</v>
      </c>
      <c r="BF140" s="149">
        <f t="shared" si="5"/>
        <v>0</v>
      </c>
      <c r="BG140" s="149">
        <f t="shared" si="6"/>
        <v>0</v>
      </c>
      <c r="BH140" s="149">
        <f t="shared" si="7"/>
        <v>0</v>
      </c>
      <c r="BI140" s="149">
        <f t="shared" si="8"/>
        <v>0</v>
      </c>
      <c r="BJ140" s="17" t="s">
        <v>84</v>
      </c>
      <c r="BK140" s="149">
        <f t="shared" si="9"/>
        <v>0</v>
      </c>
      <c r="BL140" s="17" t="s">
        <v>2183</v>
      </c>
      <c r="BM140" s="148" t="s">
        <v>2238</v>
      </c>
    </row>
    <row r="141" spans="2:65" s="1" customFormat="1" ht="6.9" customHeight="1">
      <c r="B141" s="44"/>
      <c r="C141" s="45"/>
      <c r="D141" s="45"/>
      <c r="E141" s="45"/>
      <c r="F141" s="45"/>
      <c r="G141" s="45"/>
      <c r="H141" s="45"/>
      <c r="I141" s="45"/>
      <c r="J141" s="45"/>
      <c r="K141" s="45"/>
      <c r="L141" s="32"/>
    </row>
  </sheetData>
  <autoFilter ref="C116:K140" xr:uid="{00000000-0009-0000-0000-00000D000000}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703"/>
  <sheetViews>
    <sheetView showGridLines="0" tabSelected="1" topLeftCell="A121" workbookViewId="0">
      <selection activeCell="I121" sqref="I1:I1048576"/>
    </sheetView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34" t="s">
        <v>5</v>
      </c>
      <c r="M2" s="219"/>
      <c r="N2" s="219"/>
      <c r="O2" s="219"/>
      <c r="P2" s="219"/>
      <c r="Q2" s="219"/>
      <c r="R2" s="219"/>
      <c r="S2" s="219"/>
      <c r="T2" s="219"/>
      <c r="U2" s="219"/>
      <c r="V2" s="219"/>
      <c r="AT2" s="17" t="s">
        <v>91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86</v>
      </c>
    </row>
    <row r="4" spans="2:46" ht="24.9" customHeight="1">
      <c r="B4" s="20"/>
      <c r="D4" s="21" t="s">
        <v>132</v>
      </c>
      <c r="L4" s="20"/>
      <c r="M4" s="93" t="s">
        <v>10</v>
      </c>
      <c r="AT4" s="17" t="s">
        <v>3</v>
      </c>
    </row>
    <row r="5" spans="2:46" ht="6.9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47" t="str">
        <f>'Rekapitulace stavby'!K6</f>
        <v>Stavební úpravy ADM budovy Dělnická 1405, Ústí nad Orlicí</v>
      </c>
      <c r="F7" s="248"/>
      <c r="G7" s="248"/>
      <c r="H7" s="248"/>
      <c r="L7" s="20"/>
    </row>
    <row r="8" spans="2:46" ht="12" customHeight="1">
      <c r="B8" s="20"/>
      <c r="D8" s="27" t="s">
        <v>133</v>
      </c>
      <c r="L8" s="20"/>
    </row>
    <row r="9" spans="2:46" s="1" customFormat="1" ht="16.5" customHeight="1">
      <c r="B9" s="32"/>
      <c r="E9" s="247" t="s">
        <v>134</v>
      </c>
      <c r="F9" s="246"/>
      <c r="G9" s="246"/>
      <c r="H9" s="246"/>
      <c r="L9" s="32"/>
    </row>
    <row r="10" spans="2:46" s="1" customFormat="1" ht="12" customHeight="1">
      <c r="B10" s="32"/>
      <c r="D10" s="27" t="s">
        <v>135</v>
      </c>
      <c r="L10" s="32"/>
    </row>
    <row r="11" spans="2:46" s="1" customFormat="1" ht="16.5" customHeight="1">
      <c r="B11" s="32"/>
      <c r="E11" s="207" t="s">
        <v>136</v>
      </c>
      <c r="F11" s="246"/>
      <c r="G11" s="246"/>
      <c r="H11" s="246"/>
      <c r="L11" s="32"/>
    </row>
    <row r="12" spans="2:46" s="1" customFormat="1">
      <c r="B12" s="32"/>
      <c r="L12" s="32"/>
    </row>
    <row r="13" spans="2:46" s="1" customFormat="1" ht="12" customHeight="1">
      <c r="B13" s="32"/>
      <c r="D13" s="27" t="s">
        <v>18</v>
      </c>
      <c r="F13" s="25" t="s">
        <v>1</v>
      </c>
      <c r="I13" s="27" t="s">
        <v>19</v>
      </c>
      <c r="J13" s="25" t="s">
        <v>1</v>
      </c>
      <c r="L13" s="32"/>
    </row>
    <row r="14" spans="2:46" s="1" customFormat="1" ht="12" customHeight="1">
      <c r="B14" s="32"/>
      <c r="D14" s="27" t="s">
        <v>20</v>
      </c>
      <c r="F14" s="25" t="s">
        <v>21</v>
      </c>
      <c r="I14" s="27" t="s">
        <v>22</v>
      </c>
      <c r="J14" s="52" t="str">
        <f>'Rekapitulace stavby'!AN8</f>
        <v>20. 8. 2024</v>
      </c>
      <c r="L14" s="32"/>
    </row>
    <row r="15" spans="2:46" s="1" customFormat="1" ht="10.8" customHeight="1">
      <c r="B15" s="32"/>
      <c r="L15" s="32"/>
    </row>
    <row r="16" spans="2:46" s="1" customFormat="1" ht="12" customHeight="1">
      <c r="B16" s="32"/>
      <c r="D16" s="27" t="s">
        <v>24</v>
      </c>
      <c r="I16" s="27" t="s">
        <v>25</v>
      </c>
      <c r="J16" s="25" t="s">
        <v>1</v>
      </c>
      <c r="L16" s="32"/>
    </row>
    <row r="17" spans="2:12" s="1" customFormat="1" ht="18" customHeight="1">
      <c r="B17" s="32"/>
      <c r="E17" s="25" t="s">
        <v>26</v>
      </c>
      <c r="I17" s="27" t="s">
        <v>27</v>
      </c>
      <c r="J17" s="25" t="s">
        <v>1</v>
      </c>
      <c r="L17" s="32"/>
    </row>
    <row r="18" spans="2:12" s="1" customFormat="1" ht="6.9" customHeight="1">
      <c r="B18" s="32"/>
      <c r="L18" s="32"/>
    </row>
    <row r="19" spans="2:12" s="1" customFormat="1" ht="12" customHeight="1">
      <c r="B19" s="32"/>
      <c r="D19" s="27" t="s">
        <v>28</v>
      </c>
      <c r="I19" s="27" t="s">
        <v>25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249" t="str">
        <f>'Rekapitulace stavby'!E14</f>
        <v>Vyplň údaj</v>
      </c>
      <c r="F20" s="218"/>
      <c r="G20" s="218"/>
      <c r="H20" s="218"/>
      <c r="I20" s="27" t="s">
        <v>27</v>
      </c>
      <c r="J20" s="28" t="str">
        <f>'Rekapitulace stavby'!AN14</f>
        <v>Vyplň údaj</v>
      </c>
      <c r="L20" s="32"/>
    </row>
    <row r="21" spans="2:12" s="1" customFormat="1" ht="6.9" customHeight="1">
      <c r="B21" s="32"/>
      <c r="L21" s="32"/>
    </row>
    <row r="22" spans="2:12" s="1" customFormat="1" ht="12" customHeight="1">
      <c r="B22" s="32"/>
      <c r="D22" s="27" t="s">
        <v>30</v>
      </c>
      <c r="I22" s="27" t="s">
        <v>25</v>
      </c>
      <c r="J22" s="25" t="s">
        <v>1</v>
      </c>
      <c r="L22" s="32"/>
    </row>
    <row r="23" spans="2:12" s="1" customFormat="1" ht="18" customHeight="1">
      <c r="B23" s="32"/>
      <c r="E23" s="25" t="s">
        <v>31</v>
      </c>
      <c r="I23" s="27" t="s">
        <v>27</v>
      </c>
      <c r="J23" s="25" t="s">
        <v>1</v>
      </c>
      <c r="L23" s="32"/>
    </row>
    <row r="24" spans="2:12" s="1" customFormat="1" ht="6.9" customHeight="1">
      <c r="B24" s="32"/>
      <c r="L24" s="32"/>
    </row>
    <row r="25" spans="2:12" s="1" customFormat="1" ht="12" customHeight="1">
      <c r="B25" s="32"/>
      <c r="D25" s="27" t="s">
        <v>33</v>
      </c>
      <c r="I25" s="27" t="s">
        <v>25</v>
      </c>
      <c r="J25" s="25" t="str">
        <f>IF('Rekapitulace stavby'!AN19="","",'Rekapitulace stavby'!AN19)</f>
        <v/>
      </c>
      <c r="L25" s="32"/>
    </row>
    <row r="26" spans="2:12" s="1" customFormat="1" ht="18" customHeight="1">
      <c r="B26" s="32"/>
      <c r="E26" s="25" t="str">
        <f>IF('Rekapitulace stavby'!E20="","",'Rekapitulace stavby'!E20)</f>
        <v xml:space="preserve"> </v>
      </c>
      <c r="I26" s="27" t="s">
        <v>27</v>
      </c>
      <c r="J26" s="25" t="str">
        <f>IF('Rekapitulace stavby'!AN20="","",'Rekapitulace stavby'!AN20)</f>
        <v/>
      </c>
      <c r="L26" s="32"/>
    </row>
    <row r="27" spans="2:12" s="1" customFormat="1" ht="6.9" customHeight="1">
      <c r="B27" s="32"/>
      <c r="L27" s="32"/>
    </row>
    <row r="28" spans="2:12" s="1" customFormat="1" ht="12" customHeight="1">
      <c r="B28" s="32"/>
      <c r="D28" s="27" t="s">
        <v>35</v>
      </c>
      <c r="L28" s="32"/>
    </row>
    <row r="29" spans="2:12" s="7" customFormat="1" ht="16.5" customHeight="1">
      <c r="B29" s="94"/>
      <c r="E29" s="223" t="s">
        <v>1</v>
      </c>
      <c r="F29" s="223"/>
      <c r="G29" s="223"/>
      <c r="H29" s="223"/>
      <c r="L29" s="94"/>
    </row>
    <row r="30" spans="2:12" s="1" customFormat="1" ht="6.9" customHeight="1">
      <c r="B30" s="32"/>
      <c r="L30" s="32"/>
    </row>
    <row r="31" spans="2:12" s="1" customFormat="1" ht="6.9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35" customHeight="1">
      <c r="B32" s="32"/>
      <c r="D32" s="95" t="s">
        <v>37</v>
      </c>
      <c r="J32" s="66">
        <f>ROUND(J138, 2)</f>
        <v>0</v>
      </c>
      <c r="L32" s="32"/>
    </row>
    <row r="33" spans="2:12" s="1" customFormat="1" ht="6.9" customHeight="1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4" customHeight="1">
      <c r="B34" s="32"/>
      <c r="F34" s="35" t="s">
        <v>39</v>
      </c>
      <c r="I34" s="35" t="s">
        <v>38</v>
      </c>
      <c r="J34" s="35" t="s">
        <v>40</v>
      </c>
      <c r="L34" s="32"/>
    </row>
    <row r="35" spans="2:12" s="1" customFormat="1" ht="14.4" customHeight="1">
      <c r="B35" s="32"/>
      <c r="D35" s="55" t="s">
        <v>41</v>
      </c>
      <c r="E35" s="27" t="s">
        <v>42</v>
      </c>
      <c r="F35" s="86">
        <f>ROUND((SUM(BE138:BE702)),  2)</f>
        <v>0</v>
      </c>
      <c r="I35" s="96">
        <v>0.21</v>
      </c>
      <c r="J35" s="86">
        <f>ROUND(((SUM(BE138:BE702))*I35),  2)</f>
        <v>0</v>
      </c>
      <c r="L35" s="32"/>
    </row>
    <row r="36" spans="2:12" s="1" customFormat="1" ht="14.4" customHeight="1">
      <c r="B36" s="32"/>
      <c r="E36" s="27" t="s">
        <v>43</v>
      </c>
      <c r="F36" s="86">
        <f>ROUND((SUM(BF138:BF702)),  2)</f>
        <v>0</v>
      </c>
      <c r="I36" s="96">
        <v>0.12</v>
      </c>
      <c r="J36" s="86">
        <f>ROUND(((SUM(BF138:BF702))*I36),  2)</f>
        <v>0</v>
      </c>
      <c r="L36" s="32"/>
    </row>
    <row r="37" spans="2:12" s="1" customFormat="1" ht="14.4" hidden="1" customHeight="1">
      <c r="B37" s="32"/>
      <c r="E37" s="27" t="s">
        <v>44</v>
      </c>
      <c r="F37" s="86">
        <f>ROUND((SUM(BG138:BG702)),  2)</f>
        <v>0</v>
      </c>
      <c r="I37" s="96">
        <v>0.21</v>
      </c>
      <c r="J37" s="86">
        <f>0</f>
        <v>0</v>
      </c>
      <c r="L37" s="32"/>
    </row>
    <row r="38" spans="2:12" s="1" customFormat="1" ht="14.4" hidden="1" customHeight="1">
      <c r="B38" s="32"/>
      <c r="E38" s="27" t="s">
        <v>45</v>
      </c>
      <c r="F38" s="86">
        <f>ROUND((SUM(BH138:BH702)),  2)</f>
        <v>0</v>
      </c>
      <c r="I38" s="96">
        <v>0.12</v>
      </c>
      <c r="J38" s="86">
        <f>0</f>
        <v>0</v>
      </c>
      <c r="L38" s="32"/>
    </row>
    <row r="39" spans="2:12" s="1" customFormat="1" ht="14.4" hidden="1" customHeight="1">
      <c r="B39" s="32"/>
      <c r="E39" s="27" t="s">
        <v>46</v>
      </c>
      <c r="F39" s="86">
        <f>ROUND((SUM(BI138:BI702)),  2)</f>
        <v>0</v>
      </c>
      <c r="I39" s="96">
        <v>0</v>
      </c>
      <c r="J39" s="86">
        <f>0</f>
        <v>0</v>
      </c>
      <c r="L39" s="32"/>
    </row>
    <row r="40" spans="2:12" s="1" customFormat="1" ht="6.9" customHeight="1">
      <c r="B40" s="32"/>
      <c r="L40" s="32"/>
    </row>
    <row r="41" spans="2:12" s="1" customFormat="1" ht="25.35" customHeight="1">
      <c r="B41" s="32"/>
      <c r="C41" s="97"/>
      <c r="D41" s="98" t="s">
        <v>47</v>
      </c>
      <c r="E41" s="57"/>
      <c r="F41" s="57"/>
      <c r="G41" s="99" t="s">
        <v>48</v>
      </c>
      <c r="H41" s="100" t="s">
        <v>49</v>
      </c>
      <c r="I41" s="57"/>
      <c r="J41" s="101">
        <f>SUM(J32:J39)</f>
        <v>0</v>
      </c>
      <c r="K41" s="102"/>
      <c r="L41" s="32"/>
    </row>
    <row r="42" spans="2:12" s="1" customFormat="1" ht="14.4" customHeight="1">
      <c r="B42" s="32"/>
      <c r="L42" s="32"/>
    </row>
    <row r="43" spans="2:12" ht="14.4" customHeight="1">
      <c r="B43" s="20"/>
      <c r="L43" s="20"/>
    </row>
    <row r="44" spans="2:12" ht="14.4" customHeight="1">
      <c r="B44" s="20"/>
      <c r="L44" s="20"/>
    </row>
    <row r="45" spans="2:12" ht="14.4" customHeight="1">
      <c r="B45" s="20"/>
      <c r="L45" s="20"/>
    </row>
    <row r="46" spans="2:12" ht="14.4" customHeight="1">
      <c r="B46" s="20"/>
      <c r="L46" s="20"/>
    </row>
    <row r="47" spans="2:12" ht="14.4" customHeight="1">
      <c r="B47" s="20"/>
      <c r="L47" s="20"/>
    </row>
    <row r="48" spans="2:12" ht="14.4" customHeight="1">
      <c r="B48" s="20"/>
      <c r="L48" s="20"/>
    </row>
    <row r="49" spans="2:12" ht="14.4" customHeight="1">
      <c r="B49" s="20"/>
      <c r="L49" s="20"/>
    </row>
    <row r="50" spans="2:12" s="1" customFormat="1" ht="14.4" customHeight="1">
      <c r="B50" s="32"/>
      <c r="D50" s="41" t="s">
        <v>50</v>
      </c>
      <c r="E50" s="42"/>
      <c r="F50" s="42"/>
      <c r="G50" s="41" t="s">
        <v>51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3.2">
      <c r="B61" s="32"/>
      <c r="D61" s="43" t="s">
        <v>52</v>
      </c>
      <c r="E61" s="34"/>
      <c r="F61" s="103" t="s">
        <v>53</v>
      </c>
      <c r="G61" s="43" t="s">
        <v>52</v>
      </c>
      <c r="H61" s="34"/>
      <c r="I61" s="34"/>
      <c r="J61" s="104" t="s">
        <v>53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3.2">
      <c r="B65" s="32"/>
      <c r="D65" s="41" t="s">
        <v>54</v>
      </c>
      <c r="E65" s="42"/>
      <c r="F65" s="42"/>
      <c r="G65" s="41" t="s">
        <v>55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3.2">
      <c r="B76" s="32"/>
      <c r="D76" s="43" t="s">
        <v>52</v>
      </c>
      <c r="E76" s="34"/>
      <c r="F76" s="103" t="s">
        <v>53</v>
      </c>
      <c r="G76" s="43" t="s">
        <v>52</v>
      </c>
      <c r="H76" s="34"/>
      <c r="I76" s="34"/>
      <c r="J76" s="104" t="s">
        <v>53</v>
      </c>
      <c r="K76" s="34"/>
      <c r="L76" s="32"/>
    </row>
    <row r="77" spans="2:12" s="1" customFormat="1" ht="14.4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" customHeight="1">
      <c r="B82" s="32"/>
      <c r="C82" s="21" t="s">
        <v>137</v>
      </c>
      <c r="L82" s="32"/>
    </row>
    <row r="83" spans="2:12" s="1" customFormat="1" ht="6.9" customHeight="1">
      <c r="B83" s="32"/>
      <c r="L83" s="32"/>
    </row>
    <row r="84" spans="2:12" s="1" customFormat="1" ht="12" customHeight="1">
      <c r="B84" s="32"/>
      <c r="C84" s="27" t="s">
        <v>16</v>
      </c>
      <c r="L84" s="32"/>
    </row>
    <row r="85" spans="2:12" s="1" customFormat="1" ht="16.5" customHeight="1">
      <c r="B85" s="32"/>
      <c r="E85" s="247" t="str">
        <f>E7</f>
        <v>Stavební úpravy ADM budovy Dělnická 1405, Ústí nad Orlicí</v>
      </c>
      <c r="F85" s="248"/>
      <c r="G85" s="248"/>
      <c r="H85" s="248"/>
      <c r="L85" s="32"/>
    </row>
    <row r="86" spans="2:12" ht="12" customHeight="1">
      <c r="B86" s="20"/>
      <c r="C86" s="27" t="s">
        <v>133</v>
      </c>
      <c r="L86" s="20"/>
    </row>
    <row r="87" spans="2:12" s="1" customFormat="1" ht="16.5" customHeight="1">
      <c r="B87" s="32"/>
      <c r="E87" s="247" t="s">
        <v>134</v>
      </c>
      <c r="F87" s="246"/>
      <c r="G87" s="246"/>
      <c r="H87" s="246"/>
      <c r="L87" s="32"/>
    </row>
    <row r="88" spans="2:12" s="1" customFormat="1" ht="12" customHeight="1">
      <c r="B88" s="32"/>
      <c r="C88" s="27" t="s">
        <v>135</v>
      </c>
      <c r="L88" s="32"/>
    </row>
    <row r="89" spans="2:12" s="1" customFormat="1" ht="16.5" customHeight="1">
      <c r="B89" s="32"/>
      <c r="E89" s="207" t="str">
        <f>E11</f>
        <v>SO02.1 - Stavební úpravy</v>
      </c>
      <c r="F89" s="246"/>
      <c r="G89" s="246"/>
      <c r="H89" s="246"/>
      <c r="L89" s="32"/>
    </row>
    <row r="90" spans="2:12" s="1" customFormat="1" ht="6.9" customHeight="1">
      <c r="B90" s="32"/>
      <c r="L90" s="32"/>
    </row>
    <row r="91" spans="2:12" s="1" customFormat="1" ht="12" customHeight="1">
      <c r="B91" s="32"/>
      <c r="C91" s="27" t="s">
        <v>20</v>
      </c>
      <c r="F91" s="25" t="str">
        <f>F14</f>
        <v>Dělnická 1405</v>
      </c>
      <c r="I91" s="27" t="s">
        <v>22</v>
      </c>
      <c r="J91" s="52" t="str">
        <f>IF(J14="","",J14)</f>
        <v>20. 8. 2024</v>
      </c>
      <c r="L91" s="32"/>
    </row>
    <row r="92" spans="2:12" s="1" customFormat="1" ht="6.9" customHeight="1">
      <c r="B92" s="32"/>
      <c r="L92" s="32"/>
    </row>
    <row r="93" spans="2:12" s="1" customFormat="1" ht="40.049999999999997" customHeight="1">
      <c r="B93" s="32"/>
      <c r="C93" s="27" t="s">
        <v>24</v>
      </c>
      <c r="F93" s="25" t="str">
        <f>E17</f>
        <v>Město Ústí nad Orlicí, Sychrova 16, 562 24</v>
      </c>
      <c r="I93" s="27" t="s">
        <v>30</v>
      </c>
      <c r="J93" s="30" t="str">
        <f>E23</f>
        <v xml:space="preserve">B3ATELIER, Palackého tř. 72, Brno </v>
      </c>
      <c r="L93" s="32"/>
    </row>
    <row r="94" spans="2:12" s="1" customFormat="1" ht="15.15" customHeight="1">
      <c r="B94" s="32"/>
      <c r="C94" s="27" t="s">
        <v>28</v>
      </c>
      <c r="F94" s="25" t="str">
        <f>IF(E20="","",E20)</f>
        <v>Vyplň údaj</v>
      </c>
      <c r="I94" s="27" t="s">
        <v>33</v>
      </c>
      <c r="J94" s="30" t="str">
        <f>E26</f>
        <v xml:space="preserve"> </v>
      </c>
      <c r="L94" s="32"/>
    </row>
    <row r="95" spans="2:12" s="1" customFormat="1" ht="10.35" customHeight="1">
      <c r="B95" s="32"/>
      <c r="L95" s="32"/>
    </row>
    <row r="96" spans="2:12" s="1" customFormat="1" ht="29.25" customHeight="1">
      <c r="B96" s="32"/>
      <c r="C96" s="105" t="s">
        <v>138</v>
      </c>
      <c r="D96" s="97"/>
      <c r="E96" s="97"/>
      <c r="F96" s="97"/>
      <c r="G96" s="97"/>
      <c r="H96" s="97"/>
      <c r="I96" s="97"/>
      <c r="J96" s="106" t="s">
        <v>139</v>
      </c>
      <c r="K96" s="97"/>
      <c r="L96" s="32"/>
    </row>
    <row r="97" spans="2:47" s="1" customFormat="1" ht="10.35" customHeight="1">
      <c r="B97" s="32"/>
      <c r="L97" s="32"/>
    </row>
    <row r="98" spans="2:47" s="1" customFormat="1" ht="22.8" customHeight="1">
      <c r="B98" s="32"/>
      <c r="C98" s="107" t="s">
        <v>140</v>
      </c>
      <c r="J98" s="66">
        <f>J138</f>
        <v>0</v>
      </c>
      <c r="L98" s="32"/>
      <c r="AU98" s="17" t="s">
        <v>141</v>
      </c>
    </row>
    <row r="99" spans="2:47" s="8" customFormat="1" ht="24.9" customHeight="1">
      <c r="B99" s="108"/>
      <c r="D99" s="109" t="s">
        <v>142</v>
      </c>
      <c r="E99" s="110"/>
      <c r="F99" s="110"/>
      <c r="G99" s="110"/>
      <c r="H99" s="110"/>
      <c r="I99" s="110"/>
      <c r="J99" s="111">
        <f>J139</f>
        <v>0</v>
      </c>
      <c r="L99" s="108"/>
    </row>
    <row r="100" spans="2:47" s="9" customFormat="1" ht="19.95" customHeight="1">
      <c r="B100" s="112"/>
      <c r="D100" s="113" t="s">
        <v>143</v>
      </c>
      <c r="E100" s="114"/>
      <c r="F100" s="114"/>
      <c r="G100" s="114"/>
      <c r="H100" s="114"/>
      <c r="I100" s="114"/>
      <c r="J100" s="115">
        <f>J140</f>
        <v>0</v>
      </c>
      <c r="L100" s="112"/>
    </row>
    <row r="101" spans="2:47" s="9" customFormat="1" ht="19.95" customHeight="1">
      <c r="B101" s="112"/>
      <c r="D101" s="113" t="s">
        <v>144</v>
      </c>
      <c r="E101" s="114"/>
      <c r="F101" s="114"/>
      <c r="G101" s="114"/>
      <c r="H101" s="114"/>
      <c r="I101" s="114"/>
      <c r="J101" s="115">
        <f>J225</f>
        <v>0</v>
      </c>
      <c r="L101" s="112"/>
    </row>
    <row r="102" spans="2:47" s="9" customFormat="1" ht="19.95" customHeight="1">
      <c r="B102" s="112"/>
      <c r="D102" s="113" t="s">
        <v>145</v>
      </c>
      <c r="E102" s="114"/>
      <c r="F102" s="114"/>
      <c r="G102" s="114"/>
      <c r="H102" s="114"/>
      <c r="I102" s="114"/>
      <c r="J102" s="115">
        <f>J228</f>
        <v>0</v>
      </c>
      <c r="L102" s="112"/>
    </row>
    <row r="103" spans="2:47" s="9" customFormat="1" ht="19.95" customHeight="1">
      <c r="B103" s="112"/>
      <c r="D103" s="113" t="s">
        <v>146</v>
      </c>
      <c r="E103" s="114"/>
      <c r="F103" s="114"/>
      <c r="G103" s="114"/>
      <c r="H103" s="114"/>
      <c r="I103" s="114"/>
      <c r="J103" s="115">
        <f>J278</f>
        <v>0</v>
      </c>
      <c r="L103" s="112"/>
    </row>
    <row r="104" spans="2:47" s="9" customFormat="1" ht="19.95" customHeight="1">
      <c r="B104" s="112"/>
      <c r="D104" s="113" t="s">
        <v>147</v>
      </c>
      <c r="E104" s="114"/>
      <c r="F104" s="114"/>
      <c r="G104" s="114"/>
      <c r="H104" s="114"/>
      <c r="I104" s="114"/>
      <c r="J104" s="115">
        <f>J378</f>
        <v>0</v>
      </c>
      <c r="L104" s="112"/>
    </row>
    <row r="105" spans="2:47" s="9" customFormat="1" ht="19.95" customHeight="1">
      <c r="B105" s="112"/>
      <c r="D105" s="113" t="s">
        <v>148</v>
      </c>
      <c r="E105" s="114"/>
      <c r="F105" s="114"/>
      <c r="G105" s="114"/>
      <c r="H105" s="114"/>
      <c r="I105" s="114"/>
      <c r="J105" s="115">
        <f>J384</f>
        <v>0</v>
      </c>
      <c r="L105" s="112"/>
    </row>
    <row r="106" spans="2:47" s="8" customFormat="1" ht="24.9" customHeight="1">
      <c r="B106" s="108"/>
      <c r="D106" s="109" t="s">
        <v>149</v>
      </c>
      <c r="E106" s="110"/>
      <c r="F106" s="110"/>
      <c r="G106" s="110"/>
      <c r="H106" s="110"/>
      <c r="I106" s="110"/>
      <c r="J106" s="111">
        <f>J386</f>
        <v>0</v>
      </c>
      <c r="L106" s="108"/>
    </row>
    <row r="107" spans="2:47" s="9" customFormat="1" ht="19.95" customHeight="1">
      <c r="B107" s="112"/>
      <c r="D107" s="113" t="s">
        <v>150</v>
      </c>
      <c r="E107" s="114"/>
      <c r="F107" s="114"/>
      <c r="G107" s="114"/>
      <c r="H107" s="114"/>
      <c r="I107" s="114"/>
      <c r="J107" s="115">
        <f>J387</f>
        <v>0</v>
      </c>
      <c r="L107" s="112"/>
    </row>
    <row r="108" spans="2:47" s="9" customFormat="1" ht="19.95" customHeight="1">
      <c r="B108" s="112"/>
      <c r="D108" s="113" t="s">
        <v>151</v>
      </c>
      <c r="E108" s="114"/>
      <c r="F108" s="114"/>
      <c r="G108" s="114"/>
      <c r="H108" s="114"/>
      <c r="I108" s="114"/>
      <c r="J108" s="115">
        <f>J397</f>
        <v>0</v>
      </c>
      <c r="L108" s="112"/>
    </row>
    <row r="109" spans="2:47" s="9" customFormat="1" ht="19.95" customHeight="1">
      <c r="B109" s="112"/>
      <c r="D109" s="113" t="s">
        <v>152</v>
      </c>
      <c r="E109" s="114"/>
      <c r="F109" s="114"/>
      <c r="G109" s="114"/>
      <c r="H109" s="114"/>
      <c r="I109" s="114"/>
      <c r="J109" s="115">
        <f>J487</f>
        <v>0</v>
      </c>
      <c r="L109" s="112"/>
    </row>
    <row r="110" spans="2:47" s="9" customFormat="1" ht="19.95" customHeight="1">
      <c r="B110" s="112"/>
      <c r="D110" s="113" t="s">
        <v>153</v>
      </c>
      <c r="E110" s="114"/>
      <c r="F110" s="114"/>
      <c r="G110" s="114"/>
      <c r="H110" s="114"/>
      <c r="I110" s="114"/>
      <c r="J110" s="115">
        <f>J540</f>
        <v>0</v>
      </c>
      <c r="L110" s="112"/>
    </row>
    <row r="111" spans="2:47" s="9" customFormat="1" ht="19.95" customHeight="1">
      <c r="B111" s="112"/>
      <c r="D111" s="113" t="s">
        <v>154</v>
      </c>
      <c r="E111" s="114"/>
      <c r="F111" s="114"/>
      <c r="G111" s="114"/>
      <c r="H111" s="114"/>
      <c r="I111" s="114"/>
      <c r="J111" s="115">
        <f>J555</f>
        <v>0</v>
      </c>
      <c r="L111" s="112"/>
    </row>
    <row r="112" spans="2:47" s="9" customFormat="1" ht="19.95" customHeight="1">
      <c r="B112" s="112"/>
      <c r="D112" s="113" t="s">
        <v>155</v>
      </c>
      <c r="E112" s="114"/>
      <c r="F112" s="114"/>
      <c r="G112" s="114"/>
      <c r="H112" s="114"/>
      <c r="I112" s="114"/>
      <c r="J112" s="115">
        <f>J604</f>
        <v>0</v>
      </c>
      <c r="L112" s="112"/>
    </row>
    <row r="113" spans="2:12" s="9" customFormat="1" ht="19.95" customHeight="1">
      <c r="B113" s="112"/>
      <c r="D113" s="113" t="s">
        <v>156</v>
      </c>
      <c r="E113" s="114"/>
      <c r="F113" s="114"/>
      <c r="G113" s="114"/>
      <c r="H113" s="114"/>
      <c r="I113" s="114"/>
      <c r="J113" s="115">
        <f>J608</f>
        <v>0</v>
      </c>
      <c r="L113" s="112"/>
    </row>
    <row r="114" spans="2:12" s="9" customFormat="1" ht="19.95" customHeight="1">
      <c r="B114" s="112"/>
      <c r="D114" s="113" t="s">
        <v>157</v>
      </c>
      <c r="E114" s="114"/>
      <c r="F114" s="114"/>
      <c r="G114" s="114"/>
      <c r="H114" s="114"/>
      <c r="I114" s="114"/>
      <c r="J114" s="115">
        <f>J652</f>
        <v>0</v>
      </c>
      <c r="L114" s="112"/>
    </row>
    <row r="115" spans="2:12" s="9" customFormat="1" ht="19.95" customHeight="1">
      <c r="B115" s="112"/>
      <c r="D115" s="113" t="s">
        <v>158</v>
      </c>
      <c r="E115" s="114"/>
      <c r="F115" s="114"/>
      <c r="G115" s="114"/>
      <c r="H115" s="114"/>
      <c r="I115" s="114"/>
      <c r="J115" s="115">
        <f>J685</f>
        <v>0</v>
      </c>
      <c r="L115" s="112"/>
    </row>
    <row r="116" spans="2:12" s="8" customFormat="1" ht="24.9" customHeight="1">
      <c r="B116" s="108"/>
      <c r="D116" s="109" t="s">
        <v>159</v>
      </c>
      <c r="E116" s="110"/>
      <c r="F116" s="110"/>
      <c r="G116" s="110"/>
      <c r="H116" s="110"/>
      <c r="I116" s="110"/>
      <c r="J116" s="111">
        <f>J698</f>
        <v>0</v>
      </c>
      <c r="L116" s="108"/>
    </row>
    <row r="117" spans="2:12" s="1" customFormat="1" ht="21.75" customHeight="1">
      <c r="B117" s="32"/>
      <c r="L117" s="32"/>
    </row>
    <row r="118" spans="2:12" s="1" customFormat="1" ht="6.9" customHeight="1">
      <c r="B118" s="44"/>
      <c r="C118" s="45"/>
      <c r="D118" s="45"/>
      <c r="E118" s="45"/>
      <c r="F118" s="45"/>
      <c r="G118" s="45"/>
      <c r="H118" s="45"/>
      <c r="I118" s="45"/>
      <c r="J118" s="45"/>
      <c r="K118" s="45"/>
      <c r="L118" s="32"/>
    </row>
    <row r="122" spans="2:12" s="1" customFormat="1" ht="6.9" customHeight="1">
      <c r="B122" s="46"/>
      <c r="C122" s="47"/>
      <c r="D122" s="47"/>
      <c r="E122" s="47"/>
      <c r="F122" s="47"/>
      <c r="G122" s="47"/>
      <c r="H122" s="47"/>
      <c r="I122" s="47"/>
      <c r="J122" s="47"/>
      <c r="K122" s="47"/>
      <c r="L122" s="32"/>
    </row>
    <row r="123" spans="2:12" s="1" customFormat="1" ht="24.9" customHeight="1">
      <c r="B123" s="32"/>
      <c r="C123" s="21" t="s">
        <v>160</v>
      </c>
      <c r="L123" s="32"/>
    </row>
    <row r="124" spans="2:12" s="1" customFormat="1" ht="6.9" customHeight="1">
      <c r="B124" s="32"/>
      <c r="L124" s="32"/>
    </row>
    <row r="125" spans="2:12" s="1" customFormat="1" ht="12" customHeight="1">
      <c r="B125" s="32"/>
      <c r="C125" s="27" t="s">
        <v>16</v>
      </c>
      <c r="L125" s="32"/>
    </row>
    <row r="126" spans="2:12" s="1" customFormat="1" ht="16.5" customHeight="1">
      <c r="B126" s="32"/>
      <c r="E126" s="247" t="str">
        <f>E7</f>
        <v>Stavební úpravy ADM budovy Dělnická 1405, Ústí nad Orlicí</v>
      </c>
      <c r="F126" s="248"/>
      <c r="G126" s="248"/>
      <c r="H126" s="248"/>
      <c r="L126" s="32"/>
    </row>
    <row r="127" spans="2:12" ht="12" customHeight="1">
      <c r="B127" s="20"/>
      <c r="C127" s="27" t="s">
        <v>133</v>
      </c>
      <c r="L127" s="20"/>
    </row>
    <row r="128" spans="2:12" s="1" customFormat="1" ht="16.5" customHeight="1">
      <c r="B128" s="32"/>
      <c r="E128" s="247" t="s">
        <v>134</v>
      </c>
      <c r="F128" s="246"/>
      <c r="G128" s="246"/>
      <c r="H128" s="246"/>
      <c r="L128" s="32"/>
    </row>
    <row r="129" spans="2:65" s="1" customFormat="1" ht="12" customHeight="1">
      <c r="B129" s="32"/>
      <c r="C129" s="27" t="s">
        <v>135</v>
      </c>
      <c r="L129" s="32"/>
    </row>
    <row r="130" spans="2:65" s="1" customFormat="1" ht="16.5" customHeight="1">
      <c r="B130" s="32"/>
      <c r="E130" s="207" t="str">
        <f>E11</f>
        <v>SO02.1 - Stavební úpravy</v>
      </c>
      <c r="F130" s="246"/>
      <c r="G130" s="246"/>
      <c r="H130" s="246"/>
      <c r="L130" s="32"/>
    </row>
    <row r="131" spans="2:65" s="1" customFormat="1" ht="6.9" customHeight="1">
      <c r="B131" s="32"/>
      <c r="L131" s="32"/>
    </row>
    <row r="132" spans="2:65" s="1" customFormat="1" ht="12" customHeight="1">
      <c r="B132" s="32"/>
      <c r="C132" s="27" t="s">
        <v>20</v>
      </c>
      <c r="F132" s="25" t="str">
        <f>F14</f>
        <v>Dělnická 1405</v>
      </c>
      <c r="I132" s="27" t="s">
        <v>22</v>
      </c>
      <c r="J132" s="52" t="str">
        <f>IF(J14="","",J14)</f>
        <v>20. 8. 2024</v>
      </c>
      <c r="L132" s="32"/>
    </row>
    <row r="133" spans="2:65" s="1" customFormat="1" ht="6.9" customHeight="1">
      <c r="B133" s="32"/>
      <c r="L133" s="32"/>
    </row>
    <row r="134" spans="2:65" s="1" customFormat="1" ht="40.049999999999997" customHeight="1">
      <c r="B134" s="32"/>
      <c r="C134" s="27" t="s">
        <v>24</v>
      </c>
      <c r="F134" s="25" t="str">
        <f>E17</f>
        <v>Město Ústí nad Orlicí, Sychrova 16, 562 24</v>
      </c>
      <c r="I134" s="27" t="s">
        <v>30</v>
      </c>
      <c r="J134" s="30" t="str">
        <f>E23</f>
        <v xml:space="preserve">B3ATELIER, Palackého tř. 72, Brno </v>
      </c>
      <c r="L134" s="32"/>
    </row>
    <row r="135" spans="2:65" s="1" customFormat="1" ht="15.15" customHeight="1">
      <c r="B135" s="32"/>
      <c r="C135" s="27" t="s">
        <v>28</v>
      </c>
      <c r="F135" s="25" t="str">
        <f>IF(E20="","",E20)</f>
        <v>Vyplň údaj</v>
      </c>
      <c r="I135" s="27" t="s">
        <v>33</v>
      </c>
      <c r="J135" s="30" t="str">
        <f>E26</f>
        <v xml:space="preserve"> </v>
      </c>
      <c r="L135" s="32"/>
    </row>
    <row r="136" spans="2:65" s="1" customFormat="1" ht="10.35" customHeight="1">
      <c r="B136" s="32"/>
      <c r="L136" s="32"/>
    </row>
    <row r="137" spans="2:65" s="10" customFormat="1" ht="29.25" customHeight="1">
      <c r="B137" s="116"/>
      <c r="C137" s="117" t="s">
        <v>161</v>
      </c>
      <c r="D137" s="118" t="s">
        <v>62</v>
      </c>
      <c r="E137" s="118" t="s">
        <v>58</v>
      </c>
      <c r="F137" s="118" t="s">
        <v>59</v>
      </c>
      <c r="G137" s="118" t="s">
        <v>162</v>
      </c>
      <c r="H137" s="118" t="s">
        <v>163</v>
      </c>
      <c r="I137" s="118" t="s">
        <v>164</v>
      </c>
      <c r="J137" s="118" t="s">
        <v>139</v>
      </c>
      <c r="K137" s="119" t="s">
        <v>165</v>
      </c>
      <c r="L137" s="116"/>
      <c r="M137" s="59" t="s">
        <v>1</v>
      </c>
      <c r="N137" s="60" t="s">
        <v>41</v>
      </c>
      <c r="O137" s="60" t="s">
        <v>166</v>
      </c>
      <c r="P137" s="60" t="s">
        <v>167</v>
      </c>
      <c r="Q137" s="60" t="s">
        <v>168</v>
      </c>
      <c r="R137" s="60" t="s">
        <v>169</v>
      </c>
      <c r="S137" s="60" t="s">
        <v>170</v>
      </c>
      <c r="T137" s="61" t="s">
        <v>171</v>
      </c>
    </row>
    <row r="138" spans="2:65" s="1" customFormat="1" ht="22.8" customHeight="1">
      <c r="B138" s="32"/>
      <c r="C138" s="64" t="s">
        <v>172</v>
      </c>
      <c r="J138" s="120">
        <f>BK138</f>
        <v>0</v>
      </c>
      <c r="L138" s="32"/>
      <c r="M138" s="62"/>
      <c r="N138" s="53"/>
      <c r="O138" s="53"/>
      <c r="P138" s="121">
        <f>P139+P386+P698</f>
        <v>0</v>
      </c>
      <c r="Q138" s="53"/>
      <c r="R138" s="121">
        <f>R139+R386+R698</f>
        <v>173.45131679000002</v>
      </c>
      <c r="S138" s="53"/>
      <c r="T138" s="122">
        <f>T139+T386+T698</f>
        <v>217.00087149999999</v>
      </c>
      <c r="AT138" s="17" t="s">
        <v>76</v>
      </c>
      <c r="AU138" s="17" t="s">
        <v>141</v>
      </c>
      <c r="BK138" s="123">
        <f>BK139+BK386+BK698</f>
        <v>0</v>
      </c>
    </row>
    <row r="139" spans="2:65" s="11" customFormat="1" ht="25.95" customHeight="1">
      <c r="B139" s="124"/>
      <c r="D139" s="125" t="s">
        <v>76</v>
      </c>
      <c r="E139" s="126" t="s">
        <v>173</v>
      </c>
      <c r="F139" s="126" t="s">
        <v>174</v>
      </c>
      <c r="I139" s="127"/>
      <c r="J139" s="128">
        <f>BK139</f>
        <v>0</v>
      </c>
      <c r="L139" s="124"/>
      <c r="M139" s="129"/>
      <c r="P139" s="130">
        <f>P140+P225+P228+P278+P378+P384</f>
        <v>0</v>
      </c>
      <c r="R139" s="130">
        <f>R140+R225+R228+R278+R378+R384</f>
        <v>127.98257531000002</v>
      </c>
      <c r="T139" s="131">
        <f>T140+T225+T228+T278+T378+T384</f>
        <v>212.58292599999999</v>
      </c>
      <c r="AR139" s="125" t="s">
        <v>84</v>
      </c>
      <c r="AT139" s="132" t="s">
        <v>76</v>
      </c>
      <c r="AU139" s="132" t="s">
        <v>77</v>
      </c>
      <c r="AY139" s="125" t="s">
        <v>175</v>
      </c>
      <c r="BK139" s="133">
        <f>BK140+BK225+BK228+BK278+BK378+BK384</f>
        <v>0</v>
      </c>
    </row>
    <row r="140" spans="2:65" s="11" customFormat="1" ht="22.8" customHeight="1">
      <c r="B140" s="124"/>
      <c r="D140" s="125" t="s">
        <v>76</v>
      </c>
      <c r="E140" s="134" t="s">
        <v>109</v>
      </c>
      <c r="F140" s="134" t="s">
        <v>176</v>
      </c>
      <c r="I140" s="127"/>
      <c r="J140" s="135">
        <f>BK140</f>
        <v>0</v>
      </c>
      <c r="L140" s="124"/>
      <c r="M140" s="129"/>
      <c r="P140" s="130">
        <f>SUM(P141:P224)</f>
        <v>0</v>
      </c>
      <c r="R140" s="130">
        <f>SUM(R141:R224)</f>
        <v>14.942064779999999</v>
      </c>
      <c r="T140" s="131">
        <f>SUM(T141:T224)</f>
        <v>0</v>
      </c>
      <c r="AR140" s="125" t="s">
        <v>84</v>
      </c>
      <c r="AT140" s="132" t="s">
        <v>76</v>
      </c>
      <c r="AU140" s="132" t="s">
        <v>84</v>
      </c>
      <c r="AY140" s="125" t="s">
        <v>175</v>
      </c>
      <c r="BK140" s="133">
        <f>SUM(BK141:BK224)</f>
        <v>0</v>
      </c>
    </row>
    <row r="141" spans="2:65" s="1" customFormat="1" ht="24.15" customHeight="1">
      <c r="B141" s="136"/>
      <c r="C141" s="137" t="s">
        <v>84</v>
      </c>
      <c r="D141" s="137" t="s">
        <v>177</v>
      </c>
      <c r="E141" s="138" t="s">
        <v>178</v>
      </c>
      <c r="F141" s="139" t="s">
        <v>179</v>
      </c>
      <c r="G141" s="140" t="s">
        <v>180</v>
      </c>
      <c r="H141" s="141">
        <v>2.5</v>
      </c>
      <c r="I141" s="142"/>
      <c r="J141" s="143">
        <f>ROUND(I141*H141,2)</f>
        <v>0</v>
      </c>
      <c r="K141" s="139" t="s">
        <v>181</v>
      </c>
      <c r="L141" s="32"/>
      <c r="M141" s="144" t="s">
        <v>1</v>
      </c>
      <c r="N141" s="145" t="s">
        <v>42</v>
      </c>
      <c r="P141" s="146">
        <f>O141*H141</f>
        <v>0</v>
      </c>
      <c r="Q141" s="146">
        <v>1.8774999999999999</v>
      </c>
      <c r="R141" s="146">
        <f>Q141*H141</f>
        <v>4.6937499999999996</v>
      </c>
      <c r="S141" s="146">
        <v>0</v>
      </c>
      <c r="T141" s="147">
        <f>S141*H141</f>
        <v>0</v>
      </c>
      <c r="AR141" s="148" t="s">
        <v>182</v>
      </c>
      <c r="AT141" s="148" t="s">
        <v>177</v>
      </c>
      <c r="AU141" s="148" t="s">
        <v>86</v>
      </c>
      <c r="AY141" s="17" t="s">
        <v>175</v>
      </c>
      <c r="BE141" s="149">
        <f>IF(N141="základní",J141,0)</f>
        <v>0</v>
      </c>
      <c r="BF141" s="149">
        <f>IF(N141="snížená",J141,0)</f>
        <v>0</v>
      </c>
      <c r="BG141" s="149">
        <f>IF(N141="zákl. přenesená",J141,0)</f>
        <v>0</v>
      </c>
      <c r="BH141" s="149">
        <f>IF(N141="sníž. přenesená",J141,0)</f>
        <v>0</v>
      </c>
      <c r="BI141" s="149">
        <f>IF(N141="nulová",J141,0)</f>
        <v>0</v>
      </c>
      <c r="BJ141" s="17" t="s">
        <v>84</v>
      </c>
      <c r="BK141" s="149">
        <f>ROUND(I141*H141,2)</f>
        <v>0</v>
      </c>
      <c r="BL141" s="17" t="s">
        <v>182</v>
      </c>
      <c r="BM141" s="148" t="s">
        <v>183</v>
      </c>
    </row>
    <row r="142" spans="2:65" s="12" customFormat="1">
      <c r="B142" s="150"/>
      <c r="D142" s="151" t="s">
        <v>184</v>
      </c>
      <c r="E142" s="152" t="s">
        <v>1</v>
      </c>
      <c r="F142" s="153" t="s">
        <v>185</v>
      </c>
      <c r="H142" s="152" t="s">
        <v>1</v>
      </c>
      <c r="I142" s="154"/>
      <c r="L142" s="150"/>
      <c r="M142" s="155"/>
      <c r="T142" s="156"/>
      <c r="AT142" s="152" t="s">
        <v>184</v>
      </c>
      <c r="AU142" s="152" t="s">
        <v>86</v>
      </c>
      <c r="AV142" s="12" t="s">
        <v>84</v>
      </c>
      <c r="AW142" s="12" t="s">
        <v>32</v>
      </c>
      <c r="AX142" s="12" t="s">
        <v>77</v>
      </c>
      <c r="AY142" s="152" t="s">
        <v>175</v>
      </c>
    </row>
    <row r="143" spans="2:65" s="13" customFormat="1">
      <c r="B143" s="157"/>
      <c r="D143" s="151" t="s">
        <v>184</v>
      </c>
      <c r="E143" s="158" t="s">
        <v>1</v>
      </c>
      <c r="F143" s="159" t="s">
        <v>186</v>
      </c>
      <c r="H143" s="160">
        <v>2.5</v>
      </c>
      <c r="I143" s="161"/>
      <c r="L143" s="157"/>
      <c r="M143" s="162"/>
      <c r="T143" s="163"/>
      <c r="AT143" s="158" t="s">
        <v>184</v>
      </c>
      <c r="AU143" s="158" t="s">
        <v>86</v>
      </c>
      <c r="AV143" s="13" t="s">
        <v>86</v>
      </c>
      <c r="AW143" s="13" t="s">
        <v>32</v>
      </c>
      <c r="AX143" s="13" t="s">
        <v>77</v>
      </c>
      <c r="AY143" s="158" t="s">
        <v>175</v>
      </c>
    </row>
    <row r="144" spans="2:65" s="14" customFormat="1">
      <c r="B144" s="164"/>
      <c r="D144" s="151" t="s">
        <v>184</v>
      </c>
      <c r="E144" s="165" t="s">
        <v>1</v>
      </c>
      <c r="F144" s="166" t="s">
        <v>187</v>
      </c>
      <c r="H144" s="167">
        <v>2.5</v>
      </c>
      <c r="I144" s="168"/>
      <c r="L144" s="164"/>
      <c r="M144" s="169"/>
      <c r="T144" s="170"/>
      <c r="AT144" s="165" t="s">
        <v>184</v>
      </c>
      <c r="AU144" s="165" t="s">
        <v>86</v>
      </c>
      <c r="AV144" s="14" t="s">
        <v>182</v>
      </c>
      <c r="AW144" s="14" t="s">
        <v>32</v>
      </c>
      <c r="AX144" s="14" t="s">
        <v>84</v>
      </c>
      <c r="AY144" s="165" t="s">
        <v>175</v>
      </c>
    </row>
    <row r="145" spans="2:65" s="1" customFormat="1" ht="21.75" customHeight="1">
      <c r="B145" s="136"/>
      <c r="C145" s="137" t="s">
        <v>86</v>
      </c>
      <c r="D145" s="137" t="s">
        <v>177</v>
      </c>
      <c r="E145" s="138" t="s">
        <v>188</v>
      </c>
      <c r="F145" s="139" t="s">
        <v>189</v>
      </c>
      <c r="G145" s="140" t="s">
        <v>190</v>
      </c>
      <c r="H145" s="141">
        <v>17</v>
      </c>
      <c r="I145" s="142"/>
      <c r="J145" s="143">
        <f>ROUND(I145*H145,2)</f>
        <v>0</v>
      </c>
      <c r="K145" s="139" t="s">
        <v>181</v>
      </c>
      <c r="L145" s="32"/>
      <c r="M145" s="144" t="s">
        <v>1</v>
      </c>
      <c r="N145" s="145" t="s">
        <v>42</v>
      </c>
      <c r="P145" s="146">
        <f>O145*H145</f>
        <v>0</v>
      </c>
      <c r="Q145" s="146">
        <v>6.8799999999999998E-3</v>
      </c>
      <c r="R145" s="146">
        <f>Q145*H145</f>
        <v>0.11695999999999999</v>
      </c>
      <c r="S145" s="146">
        <v>0</v>
      </c>
      <c r="T145" s="147">
        <f>S145*H145</f>
        <v>0</v>
      </c>
      <c r="AR145" s="148" t="s">
        <v>182</v>
      </c>
      <c r="AT145" s="148" t="s">
        <v>177</v>
      </c>
      <c r="AU145" s="148" t="s">
        <v>86</v>
      </c>
      <c r="AY145" s="17" t="s">
        <v>175</v>
      </c>
      <c r="BE145" s="149">
        <f>IF(N145="základní",J145,0)</f>
        <v>0</v>
      </c>
      <c r="BF145" s="149">
        <f>IF(N145="snížená",J145,0)</f>
        <v>0</v>
      </c>
      <c r="BG145" s="149">
        <f>IF(N145="zákl. přenesená",J145,0)</f>
        <v>0</v>
      </c>
      <c r="BH145" s="149">
        <f>IF(N145="sníž. přenesená",J145,0)</f>
        <v>0</v>
      </c>
      <c r="BI145" s="149">
        <f>IF(N145="nulová",J145,0)</f>
        <v>0</v>
      </c>
      <c r="BJ145" s="17" t="s">
        <v>84</v>
      </c>
      <c r="BK145" s="149">
        <f>ROUND(I145*H145,2)</f>
        <v>0</v>
      </c>
      <c r="BL145" s="17" t="s">
        <v>182</v>
      </c>
      <c r="BM145" s="148" t="s">
        <v>191</v>
      </c>
    </row>
    <row r="146" spans="2:65" s="1" customFormat="1" ht="16.5" customHeight="1">
      <c r="B146" s="136"/>
      <c r="C146" s="171" t="s">
        <v>109</v>
      </c>
      <c r="D146" s="171" t="s">
        <v>192</v>
      </c>
      <c r="E146" s="172" t="s">
        <v>193</v>
      </c>
      <c r="F146" s="173" t="s">
        <v>194</v>
      </c>
      <c r="G146" s="174" t="s">
        <v>190</v>
      </c>
      <c r="H146" s="175">
        <v>16</v>
      </c>
      <c r="I146" s="176"/>
      <c r="J146" s="177">
        <f>ROUND(I146*H146,2)</f>
        <v>0</v>
      </c>
      <c r="K146" s="173" t="s">
        <v>181</v>
      </c>
      <c r="L146" s="178"/>
      <c r="M146" s="179" t="s">
        <v>1</v>
      </c>
      <c r="N146" s="180" t="s">
        <v>42</v>
      </c>
      <c r="P146" s="146">
        <f>O146*H146</f>
        <v>0</v>
      </c>
      <c r="Q146" s="146">
        <v>2.7E-2</v>
      </c>
      <c r="R146" s="146">
        <f>Q146*H146</f>
        <v>0.432</v>
      </c>
      <c r="S146" s="146">
        <v>0</v>
      </c>
      <c r="T146" s="147">
        <f>S146*H146</f>
        <v>0</v>
      </c>
      <c r="AR146" s="148" t="s">
        <v>195</v>
      </c>
      <c r="AT146" s="148" t="s">
        <v>192</v>
      </c>
      <c r="AU146" s="148" t="s">
        <v>86</v>
      </c>
      <c r="AY146" s="17" t="s">
        <v>175</v>
      </c>
      <c r="BE146" s="149">
        <f>IF(N146="základní",J146,0)</f>
        <v>0</v>
      </c>
      <c r="BF146" s="149">
        <f>IF(N146="snížená",J146,0)</f>
        <v>0</v>
      </c>
      <c r="BG146" s="149">
        <f>IF(N146="zákl. přenesená",J146,0)</f>
        <v>0</v>
      </c>
      <c r="BH146" s="149">
        <f>IF(N146="sníž. přenesená",J146,0)</f>
        <v>0</v>
      </c>
      <c r="BI146" s="149">
        <f>IF(N146="nulová",J146,0)</f>
        <v>0</v>
      </c>
      <c r="BJ146" s="17" t="s">
        <v>84</v>
      </c>
      <c r="BK146" s="149">
        <f>ROUND(I146*H146,2)</f>
        <v>0</v>
      </c>
      <c r="BL146" s="17" t="s">
        <v>182</v>
      </c>
      <c r="BM146" s="148" t="s">
        <v>196</v>
      </c>
    </row>
    <row r="147" spans="2:65" s="12" customFormat="1">
      <c r="B147" s="150"/>
      <c r="D147" s="151" t="s">
        <v>184</v>
      </c>
      <c r="E147" s="152" t="s">
        <v>1</v>
      </c>
      <c r="F147" s="153" t="s">
        <v>197</v>
      </c>
      <c r="H147" s="152" t="s">
        <v>1</v>
      </c>
      <c r="I147" s="154"/>
      <c r="L147" s="150"/>
      <c r="M147" s="155"/>
      <c r="T147" s="156"/>
      <c r="AT147" s="152" t="s">
        <v>184</v>
      </c>
      <c r="AU147" s="152" t="s">
        <v>86</v>
      </c>
      <c r="AV147" s="12" t="s">
        <v>84</v>
      </c>
      <c r="AW147" s="12" t="s">
        <v>32</v>
      </c>
      <c r="AX147" s="12" t="s">
        <v>77</v>
      </c>
      <c r="AY147" s="152" t="s">
        <v>175</v>
      </c>
    </row>
    <row r="148" spans="2:65" s="13" customFormat="1">
      <c r="B148" s="157"/>
      <c r="D148" s="151" t="s">
        <v>184</v>
      </c>
      <c r="E148" s="158" t="s">
        <v>1</v>
      </c>
      <c r="F148" s="159" t="s">
        <v>198</v>
      </c>
      <c r="H148" s="160">
        <v>6</v>
      </c>
      <c r="I148" s="161"/>
      <c r="L148" s="157"/>
      <c r="M148" s="162"/>
      <c r="T148" s="163"/>
      <c r="AT148" s="158" t="s">
        <v>184</v>
      </c>
      <c r="AU148" s="158" t="s">
        <v>86</v>
      </c>
      <c r="AV148" s="13" t="s">
        <v>86</v>
      </c>
      <c r="AW148" s="13" t="s">
        <v>32</v>
      </c>
      <c r="AX148" s="13" t="s">
        <v>77</v>
      </c>
      <c r="AY148" s="158" t="s">
        <v>175</v>
      </c>
    </row>
    <row r="149" spans="2:65" s="12" customFormat="1">
      <c r="B149" s="150"/>
      <c r="D149" s="151" t="s">
        <v>184</v>
      </c>
      <c r="E149" s="152" t="s">
        <v>1</v>
      </c>
      <c r="F149" s="153" t="s">
        <v>199</v>
      </c>
      <c r="H149" s="152" t="s">
        <v>1</v>
      </c>
      <c r="I149" s="154"/>
      <c r="L149" s="150"/>
      <c r="M149" s="155"/>
      <c r="T149" s="156"/>
      <c r="AT149" s="152" t="s">
        <v>184</v>
      </c>
      <c r="AU149" s="152" t="s">
        <v>86</v>
      </c>
      <c r="AV149" s="12" t="s">
        <v>84</v>
      </c>
      <c r="AW149" s="12" t="s">
        <v>32</v>
      </c>
      <c r="AX149" s="12" t="s">
        <v>77</v>
      </c>
      <c r="AY149" s="152" t="s">
        <v>175</v>
      </c>
    </row>
    <row r="150" spans="2:65" s="13" customFormat="1">
      <c r="B150" s="157"/>
      <c r="D150" s="151" t="s">
        <v>184</v>
      </c>
      <c r="E150" s="158" t="s">
        <v>1</v>
      </c>
      <c r="F150" s="159" t="s">
        <v>109</v>
      </c>
      <c r="H150" s="160">
        <v>3</v>
      </c>
      <c r="I150" s="161"/>
      <c r="L150" s="157"/>
      <c r="M150" s="162"/>
      <c r="T150" s="163"/>
      <c r="AT150" s="158" t="s">
        <v>184</v>
      </c>
      <c r="AU150" s="158" t="s">
        <v>86</v>
      </c>
      <c r="AV150" s="13" t="s">
        <v>86</v>
      </c>
      <c r="AW150" s="13" t="s">
        <v>32</v>
      </c>
      <c r="AX150" s="13" t="s">
        <v>77</v>
      </c>
      <c r="AY150" s="158" t="s">
        <v>175</v>
      </c>
    </row>
    <row r="151" spans="2:65" s="12" customFormat="1">
      <c r="B151" s="150"/>
      <c r="D151" s="151" t="s">
        <v>184</v>
      </c>
      <c r="E151" s="152" t="s">
        <v>1</v>
      </c>
      <c r="F151" s="153" t="s">
        <v>200</v>
      </c>
      <c r="H151" s="152" t="s">
        <v>1</v>
      </c>
      <c r="I151" s="154"/>
      <c r="L151" s="150"/>
      <c r="M151" s="155"/>
      <c r="T151" s="156"/>
      <c r="AT151" s="152" t="s">
        <v>184</v>
      </c>
      <c r="AU151" s="152" t="s">
        <v>86</v>
      </c>
      <c r="AV151" s="12" t="s">
        <v>84</v>
      </c>
      <c r="AW151" s="12" t="s">
        <v>32</v>
      </c>
      <c r="AX151" s="12" t="s">
        <v>77</v>
      </c>
      <c r="AY151" s="152" t="s">
        <v>175</v>
      </c>
    </row>
    <row r="152" spans="2:65" s="13" customFormat="1">
      <c r="B152" s="157"/>
      <c r="D152" s="151" t="s">
        <v>184</v>
      </c>
      <c r="E152" s="158" t="s">
        <v>1</v>
      </c>
      <c r="F152" s="159" t="s">
        <v>201</v>
      </c>
      <c r="H152" s="160">
        <v>7</v>
      </c>
      <c r="I152" s="161"/>
      <c r="L152" s="157"/>
      <c r="M152" s="162"/>
      <c r="T152" s="163"/>
      <c r="AT152" s="158" t="s">
        <v>184</v>
      </c>
      <c r="AU152" s="158" t="s">
        <v>86</v>
      </c>
      <c r="AV152" s="13" t="s">
        <v>86</v>
      </c>
      <c r="AW152" s="13" t="s">
        <v>32</v>
      </c>
      <c r="AX152" s="13" t="s">
        <v>77</v>
      </c>
      <c r="AY152" s="158" t="s">
        <v>175</v>
      </c>
    </row>
    <row r="153" spans="2:65" s="14" customFormat="1">
      <c r="B153" s="164"/>
      <c r="D153" s="151" t="s">
        <v>184</v>
      </c>
      <c r="E153" s="165" t="s">
        <v>1</v>
      </c>
      <c r="F153" s="166" t="s">
        <v>187</v>
      </c>
      <c r="H153" s="167">
        <v>16</v>
      </c>
      <c r="I153" s="168"/>
      <c r="L153" s="164"/>
      <c r="M153" s="169"/>
      <c r="T153" s="170"/>
      <c r="AT153" s="165" t="s">
        <v>184</v>
      </c>
      <c r="AU153" s="165" t="s">
        <v>86</v>
      </c>
      <c r="AV153" s="14" t="s">
        <v>182</v>
      </c>
      <c r="AW153" s="14" t="s">
        <v>32</v>
      </c>
      <c r="AX153" s="14" t="s">
        <v>84</v>
      </c>
      <c r="AY153" s="165" t="s">
        <v>175</v>
      </c>
    </row>
    <row r="154" spans="2:65" s="1" customFormat="1" ht="16.5" customHeight="1">
      <c r="B154" s="136"/>
      <c r="C154" s="171" t="s">
        <v>182</v>
      </c>
      <c r="D154" s="171" t="s">
        <v>192</v>
      </c>
      <c r="E154" s="172" t="s">
        <v>202</v>
      </c>
      <c r="F154" s="173" t="s">
        <v>203</v>
      </c>
      <c r="G154" s="174" t="s">
        <v>190</v>
      </c>
      <c r="H154" s="175">
        <v>1</v>
      </c>
      <c r="I154" s="176"/>
      <c r="J154" s="177">
        <f>ROUND(I154*H154,2)</f>
        <v>0</v>
      </c>
      <c r="K154" s="173" t="s">
        <v>181</v>
      </c>
      <c r="L154" s="178"/>
      <c r="M154" s="179" t="s">
        <v>1</v>
      </c>
      <c r="N154" s="180" t="s">
        <v>42</v>
      </c>
      <c r="P154" s="146">
        <f>O154*H154</f>
        <v>0</v>
      </c>
      <c r="Q154" s="146">
        <v>3.2000000000000001E-2</v>
      </c>
      <c r="R154" s="146">
        <f>Q154*H154</f>
        <v>3.2000000000000001E-2</v>
      </c>
      <c r="S154" s="146">
        <v>0</v>
      </c>
      <c r="T154" s="147">
        <f>S154*H154</f>
        <v>0</v>
      </c>
      <c r="AR154" s="148" t="s">
        <v>195</v>
      </c>
      <c r="AT154" s="148" t="s">
        <v>192</v>
      </c>
      <c r="AU154" s="148" t="s">
        <v>86</v>
      </c>
      <c r="AY154" s="17" t="s">
        <v>175</v>
      </c>
      <c r="BE154" s="149">
        <f>IF(N154="základní",J154,0)</f>
        <v>0</v>
      </c>
      <c r="BF154" s="149">
        <f>IF(N154="snížená",J154,0)</f>
        <v>0</v>
      </c>
      <c r="BG154" s="149">
        <f>IF(N154="zákl. přenesená",J154,0)</f>
        <v>0</v>
      </c>
      <c r="BH154" s="149">
        <f>IF(N154="sníž. přenesená",J154,0)</f>
        <v>0</v>
      </c>
      <c r="BI154" s="149">
        <f>IF(N154="nulová",J154,0)</f>
        <v>0</v>
      </c>
      <c r="BJ154" s="17" t="s">
        <v>84</v>
      </c>
      <c r="BK154" s="149">
        <f>ROUND(I154*H154,2)</f>
        <v>0</v>
      </c>
      <c r="BL154" s="17" t="s">
        <v>182</v>
      </c>
      <c r="BM154" s="148" t="s">
        <v>204</v>
      </c>
    </row>
    <row r="155" spans="2:65" s="12" customFormat="1">
      <c r="B155" s="150"/>
      <c r="D155" s="151" t="s">
        <v>184</v>
      </c>
      <c r="E155" s="152" t="s">
        <v>1</v>
      </c>
      <c r="F155" s="153" t="s">
        <v>197</v>
      </c>
      <c r="H155" s="152" t="s">
        <v>1</v>
      </c>
      <c r="I155" s="154"/>
      <c r="L155" s="150"/>
      <c r="M155" s="155"/>
      <c r="T155" s="156"/>
      <c r="AT155" s="152" t="s">
        <v>184</v>
      </c>
      <c r="AU155" s="152" t="s">
        <v>86</v>
      </c>
      <c r="AV155" s="12" t="s">
        <v>84</v>
      </c>
      <c r="AW155" s="12" t="s">
        <v>32</v>
      </c>
      <c r="AX155" s="12" t="s">
        <v>77</v>
      </c>
      <c r="AY155" s="152" t="s">
        <v>175</v>
      </c>
    </row>
    <row r="156" spans="2:65" s="13" customFormat="1">
      <c r="B156" s="157"/>
      <c r="D156" s="151" t="s">
        <v>184</v>
      </c>
      <c r="E156" s="158" t="s">
        <v>1</v>
      </c>
      <c r="F156" s="159" t="s">
        <v>84</v>
      </c>
      <c r="H156" s="160">
        <v>1</v>
      </c>
      <c r="I156" s="161"/>
      <c r="L156" s="157"/>
      <c r="M156" s="162"/>
      <c r="T156" s="163"/>
      <c r="AT156" s="158" t="s">
        <v>184</v>
      </c>
      <c r="AU156" s="158" t="s">
        <v>86</v>
      </c>
      <c r="AV156" s="13" t="s">
        <v>86</v>
      </c>
      <c r="AW156" s="13" t="s">
        <v>32</v>
      </c>
      <c r="AX156" s="13" t="s">
        <v>77</v>
      </c>
      <c r="AY156" s="158" t="s">
        <v>175</v>
      </c>
    </row>
    <row r="157" spans="2:65" s="14" customFormat="1">
      <c r="B157" s="164"/>
      <c r="D157" s="151" t="s">
        <v>184</v>
      </c>
      <c r="E157" s="165" t="s">
        <v>1</v>
      </c>
      <c r="F157" s="166" t="s">
        <v>187</v>
      </c>
      <c r="H157" s="167">
        <v>1</v>
      </c>
      <c r="I157" s="168"/>
      <c r="L157" s="164"/>
      <c r="M157" s="169"/>
      <c r="T157" s="170"/>
      <c r="AT157" s="165" t="s">
        <v>184</v>
      </c>
      <c r="AU157" s="165" t="s">
        <v>86</v>
      </c>
      <c r="AV157" s="14" t="s">
        <v>182</v>
      </c>
      <c r="AW157" s="14" t="s">
        <v>32</v>
      </c>
      <c r="AX157" s="14" t="s">
        <v>84</v>
      </c>
      <c r="AY157" s="165" t="s">
        <v>175</v>
      </c>
    </row>
    <row r="158" spans="2:65" s="1" customFormat="1" ht="24.15" customHeight="1">
      <c r="B158" s="136"/>
      <c r="C158" s="137" t="s">
        <v>205</v>
      </c>
      <c r="D158" s="137" t="s">
        <v>177</v>
      </c>
      <c r="E158" s="138" t="s">
        <v>206</v>
      </c>
      <c r="F158" s="139" t="s">
        <v>207</v>
      </c>
      <c r="G158" s="140" t="s">
        <v>190</v>
      </c>
      <c r="H158" s="141">
        <v>4</v>
      </c>
      <c r="I158" s="142"/>
      <c r="J158" s="143">
        <f>ROUND(I158*H158,2)</f>
        <v>0</v>
      </c>
      <c r="K158" s="139" t="s">
        <v>181</v>
      </c>
      <c r="L158" s="32"/>
      <c r="M158" s="144" t="s">
        <v>1</v>
      </c>
      <c r="N158" s="145" t="s">
        <v>42</v>
      </c>
      <c r="P158" s="146">
        <f>O158*H158</f>
        <v>0</v>
      </c>
      <c r="Q158" s="146">
        <v>9.1800000000000007E-3</v>
      </c>
      <c r="R158" s="146">
        <f>Q158*H158</f>
        <v>3.6720000000000003E-2</v>
      </c>
      <c r="S158" s="146">
        <v>0</v>
      </c>
      <c r="T158" s="147">
        <f>S158*H158</f>
        <v>0</v>
      </c>
      <c r="AR158" s="148" t="s">
        <v>182</v>
      </c>
      <c r="AT158" s="148" t="s">
        <v>177</v>
      </c>
      <c r="AU158" s="148" t="s">
        <v>86</v>
      </c>
      <c r="AY158" s="17" t="s">
        <v>175</v>
      </c>
      <c r="BE158" s="149">
        <f>IF(N158="základní",J158,0)</f>
        <v>0</v>
      </c>
      <c r="BF158" s="149">
        <f>IF(N158="snížená",J158,0)</f>
        <v>0</v>
      </c>
      <c r="BG158" s="149">
        <f>IF(N158="zákl. přenesená",J158,0)</f>
        <v>0</v>
      </c>
      <c r="BH158" s="149">
        <f>IF(N158="sníž. přenesená",J158,0)</f>
        <v>0</v>
      </c>
      <c r="BI158" s="149">
        <f>IF(N158="nulová",J158,0)</f>
        <v>0</v>
      </c>
      <c r="BJ158" s="17" t="s">
        <v>84</v>
      </c>
      <c r="BK158" s="149">
        <f>ROUND(I158*H158,2)</f>
        <v>0</v>
      </c>
      <c r="BL158" s="17" t="s">
        <v>182</v>
      </c>
      <c r="BM158" s="148" t="s">
        <v>208</v>
      </c>
    </row>
    <row r="159" spans="2:65" s="1" customFormat="1" ht="16.5" customHeight="1">
      <c r="B159" s="136"/>
      <c r="C159" s="171" t="s">
        <v>198</v>
      </c>
      <c r="D159" s="171" t="s">
        <v>192</v>
      </c>
      <c r="E159" s="172" t="s">
        <v>209</v>
      </c>
      <c r="F159" s="173" t="s">
        <v>210</v>
      </c>
      <c r="G159" s="174" t="s">
        <v>190</v>
      </c>
      <c r="H159" s="175">
        <v>4</v>
      </c>
      <c r="I159" s="176"/>
      <c r="J159" s="177">
        <f>ROUND(I159*H159,2)</f>
        <v>0</v>
      </c>
      <c r="K159" s="173" t="s">
        <v>181</v>
      </c>
      <c r="L159" s="178"/>
      <c r="M159" s="179" t="s">
        <v>1</v>
      </c>
      <c r="N159" s="180" t="s">
        <v>42</v>
      </c>
      <c r="P159" s="146">
        <f>O159*H159</f>
        <v>0</v>
      </c>
      <c r="Q159" s="146">
        <v>5.3999999999999999E-2</v>
      </c>
      <c r="R159" s="146">
        <f>Q159*H159</f>
        <v>0.216</v>
      </c>
      <c r="S159" s="146">
        <v>0</v>
      </c>
      <c r="T159" s="147">
        <f>S159*H159</f>
        <v>0</v>
      </c>
      <c r="AR159" s="148" t="s">
        <v>195</v>
      </c>
      <c r="AT159" s="148" t="s">
        <v>192</v>
      </c>
      <c r="AU159" s="148" t="s">
        <v>86</v>
      </c>
      <c r="AY159" s="17" t="s">
        <v>175</v>
      </c>
      <c r="BE159" s="149">
        <f>IF(N159="základní",J159,0)</f>
        <v>0</v>
      </c>
      <c r="BF159" s="149">
        <f>IF(N159="snížená",J159,0)</f>
        <v>0</v>
      </c>
      <c r="BG159" s="149">
        <f>IF(N159="zákl. přenesená",J159,0)</f>
        <v>0</v>
      </c>
      <c r="BH159" s="149">
        <f>IF(N159="sníž. přenesená",J159,0)</f>
        <v>0</v>
      </c>
      <c r="BI159" s="149">
        <f>IF(N159="nulová",J159,0)</f>
        <v>0</v>
      </c>
      <c r="BJ159" s="17" t="s">
        <v>84</v>
      </c>
      <c r="BK159" s="149">
        <f>ROUND(I159*H159,2)</f>
        <v>0</v>
      </c>
      <c r="BL159" s="17" t="s">
        <v>182</v>
      </c>
      <c r="BM159" s="148" t="s">
        <v>211</v>
      </c>
    </row>
    <row r="160" spans="2:65" s="12" customFormat="1">
      <c r="B160" s="150"/>
      <c r="D160" s="151" t="s">
        <v>184</v>
      </c>
      <c r="E160" s="152" t="s">
        <v>1</v>
      </c>
      <c r="F160" s="153" t="s">
        <v>199</v>
      </c>
      <c r="H160" s="152" t="s">
        <v>1</v>
      </c>
      <c r="I160" s="154"/>
      <c r="L160" s="150"/>
      <c r="M160" s="155"/>
      <c r="T160" s="156"/>
      <c r="AT160" s="152" t="s">
        <v>184</v>
      </c>
      <c r="AU160" s="152" t="s">
        <v>86</v>
      </c>
      <c r="AV160" s="12" t="s">
        <v>84</v>
      </c>
      <c r="AW160" s="12" t="s">
        <v>32</v>
      </c>
      <c r="AX160" s="12" t="s">
        <v>77</v>
      </c>
      <c r="AY160" s="152" t="s">
        <v>175</v>
      </c>
    </row>
    <row r="161" spans="2:65" s="13" customFormat="1">
      <c r="B161" s="157"/>
      <c r="D161" s="151" t="s">
        <v>184</v>
      </c>
      <c r="E161" s="158" t="s">
        <v>1</v>
      </c>
      <c r="F161" s="159" t="s">
        <v>86</v>
      </c>
      <c r="H161" s="160">
        <v>2</v>
      </c>
      <c r="I161" s="161"/>
      <c r="L161" s="157"/>
      <c r="M161" s="162"/>
      <c r="T161" s="163"/>
      <c r="AT161" s="158" t="s">
        <v>184</v>
      </c>
      <c r="AU161" s="158" t="s">
        <v>86</v>
      </c>
      <c r="AV161" s="13" t="s">
        <v>86</v>
      </c>
      <c r="AW161" s="13" t="s">
        <v>32</v>
      </c>
      <c r="AX161" s="13" t="s">
        <v>77</v>
      </c>
      <c r="AY161" s="158" t="s">
        <v>175</v>
      </c>
    </row>
    <row r="162" spans="2:65" s="12" customFormat="1">
      <c r="B162" s="150"/>
      <c r="D162" s="151" t="s">
        <v>184</v>
      </c>
      <c r="E162" s="152" t="s">
        <v>1</v>
      </c>
      <c r="F162" s="153" t="s">
        <v>200</v>
      </c>
      <c r="H162" s="152" t="s">
        <v>1</v>
      </c>
      <c r="I162" s="154"/>
      <c r="L162" s="150"/>
      <c r="M162" s="155"/>
      <c r="T162" s="156"/>
      <c r="AT162" s="152" t="s">
        <v>184</v>
      </c>
      <c r="AU162" s="152" t="s">
        <v>86</v>
      </c>
      <c r="AV162" s="12" t="s">
        <v>84</v>
      </c>
      <c r="AW162" s="12" t="s">
        <v>32</v>
      </c>
      <c r="AX162" s="12" t="s">
        <v>77</v>
      </c>
      <c r="AY162" s="152" t="s">
        <v>175</v>
      </c>
    </row>
    <row r="163" spans="2:65" s="13" customFormat="1">
      <c r="B163" s="157"/>
      <c r="D163" s="151" t="s">
        <v>184</v>
      </c>
      <c r="E163" s="158" t="s">
        <v>1</v>
      </c>
      <c r="F163" s="159" t="s">
        <v>86</v>
      </c>
      <c r="H163" s="160">
        <v>2</v>
      </c>
      <c r="I163" s="161"/>
      <c r="L163" s="157"/>
      <c r="M163" s="162"/>
      <c r="T163" s="163"/>
      <c r="AT163" s="158" t="s">
        <v>184</v>
      </c>
      <c r="AU163" s="158" t="s">
        <v>86</v>
      </c>
      <c r="AV163" s="13" t="s">
        <v>86</v>
      </c>
      <c r="AW163" s="13" t="s">
        <v>32</v>
      </c>
      <c r="AX163" s="13" t="s">
        <v>77</v>
      </c>
      <c r="AY163" s="158" t="s">
        <v>175</v>
      </c>
    </row>
    <row r="164" spans="2:65" s="14" customFormat="1">
      <c r="B164" s="164"/>
      <c r="D164" s="151" t="s">
        <v>184</v>
      </c>
      <c r="E164" s="165" t="s">
        <v>1</v>
      </c>
      <c r="F164" s="166" t="s">
        <v>187</v>
      </c>
      <c r="H164" s="167">
        <v>4</v>
      </c>
      <c r="I164" s="168"/>
      <c r="L164" s="164"/>
      <c r="M164" s="169"/>
      <c r="T164" s="170"/>
      <c r="AT164" s="165" t="s">
        <v>184</v>
      </c>
      <c r="AU164" s="165" t="s">
        <v>86</v>
      </c>
      <c r="AV164" s="14" t="s">
        <v>182</v>
      </c>
      <c r="AW164" s="14" t="s">
        <v>32</v>
      </c>
      <c r="AX164" s="14" t="s">
        <v>84</v>
      </c>
      <c r="AY164" s="165" t="s">
        <v>175</v>
      </c>
    </row>
    <row r="165" spans="2:65" s="1" customFormat="1" ht="24.15" customHeight="1">
      <c r="B165" s="136"/>
      <c r="C165" s="137" t="s">
        <v>201</v>
      </c>
      <c r="D165" s="137" t="s">
        <v>177</v>
      </c>
      <c r="E165" s="138" t="s">
        <v>212</v>
      </c>
      <c r="F165" s="139" t="s">
        <v>213</v>
      </c>
      <c r="G165" s="140" t="s">
        <v>190</v>
      </c>
      <c r="H165" s="141">
        <v>2</v>
      </c>
      <c r="I165" s="142"/>
      <c r="J165" s="143">
        <f>ROUND(I165*H165,2)</f>
        <v>0</v>
      </c>
      <c r="K165" s="139" t="s">
        <v>181</v>
      </c>
      <c r="L165" s="32"/>
      <c r="M165" s="144" t="s">
        <v>1</v>
      </c>
      <c r="N165" s="145" t="s">
        <v>42</v>
      </c>
      <c r="P165" s="146">
        <f>O165*H165</f>
        <v>0</v>
      </c>
      <c r="Q165" s="146">
        <v>1.1469999999999999E-2</v>
      </c>
      <c r="R165" s="146">
        <f>Q165*H165</f>
        <v>2.2939999999999999E-2</v>
      </c>
      <c r="S165" s="146">
        <v>0</v>
      </c>
      <c r="T165" s="147">
        <f>S165*H165</f>
        <v>0</v>
      </c>
      <c r="AR165" s="148" t="s">
        <v>182</v>
      </c>
      <c r="AT165" s="148" t="s">
        <v>177</v>
      </c>
      <c r="AU165" s="148" t="s">
        <v>86</v>
      </c>
      <c r="AY165" s="17" t="s">
        <v>175</v>
      </c>
      <c r="BE165" s="149">
        <f>IF(N165="základní",J165,0)</f>
        <v>0</v>
      </c>
      <c r="BF165" s="149">
        <f>IF(N165="snížená",J165,0)</f>
        <v>0</v>
      </c>
      <c r="BG165" s="149">
        <f>IF(N165="zákl. přenesená",J165,0)</f>
        <v>0</v>
      </c>
      <c r="BH165" s="149">
        <f>IF(N165="sníž. přenesená",J165,0)</f>
        <v>0</v>
      </c>
      <c r="BI165" s="149">
        <f>IF(N165="nulová",J165,0)</f>
        <v>0</v>
      </c>
      <c r="BJ165" s="17" t="s">
        <v>84</v>
      </c>
      <c r="BK165" s="149">
        <f>ROUND(I165*H165,2)</f>
        <v>0</v>
      </c>
      <c r="BL165" s="17" t="s">
        <v>182</v>
      </c>
      <c r="BM165" s="148" t="s">
        <v>214</v>
      </c>
    </row>
    <row r="166" spans="2:65" s="1" customFormat="1" ht="16.5" customHeight="1">
      <c r="B166" s="136"/>
      <c r="C166" s="171" t="s">
        <v>195</v>
      </c>
      <c r="D166" s="171" t="s">
        <v>192</v>
      </c>
      <c r="E166" s="172" t="s">
        <v>215</v>
      </c>
      <c r="F166" s="173" t="s">
        <v>216</v>
      </c>
      <c r="G166" s="174" t="s">
        <v>190</v>
      </c>
      <c r="H166" s="175">
        <v>2</v>
      </c>
      <c r="I166" s="176"/>
      <c r="J166" s="177">
        <f>ROUND(I166*H166,2)</f>
        <v>0</v>
      </c>
      <c r="K166" s="173" t="s">
        <v>181</v>
      </c>
      <c r="L166" s="178"/>
      <c r="M166" s="179" t="s">
        <v>1</v>
      </c>
      <c r="N166" s="180" t="s">
        <v>42</v>
      </c>
      <c r="P166" s="146">
        <f>O166*H166</f>
        <v>0</v>
      </c>
      <c r="Q166" s="146">
        <v>0.08</v>
      </c>
      <c r="R166" s="146">
        <f>Q166*H166</f>
        <v>0.16</v>
      </c>
      <c r="S166" s="146">
        <v>0</v>
      </c>
      <c r="T166" s="147">
        <f>S166*H166</f>
        <v>0</v>
      </c>
      <c r="AR166" s="148" t="s">
        <v>195</v>
      </c>
      <c r="AT166" s="148" t="s">
        <v>192</v>
      </c>
      <c r="AU166" s="148" t="s">
        <v>86</v>
      </c>
      <c r="AY166" s="17" t="s">
        <v>175</v>
      </c>
      <c r="BE166" s="149">
        <f>IF(N166="základní",J166,0)</f>
        <v>0</v>
      </c>
      <c r="BF166" s="149">
        <f>IF(N166="snížená",J166,0)</f>
        <v>0</v>
      </c>
      <c r="BG166" s="149">
        <f>IF(N166="zákl. přenesená",J166,0)</f>
        <v>0</v>
      </c>
      <c r="BH166" s="149">
        <f>IF(N166="sníž. přenesená",J166,0)</f>
        <v>0</v>
      </c>
      <c r="BI166" s="149">
        <f>IF(N166="nulová",J166,0)</f>
        <v>0</v>
      </c>
      <c r="BJ166" s="17" t="s">
        <v>84</v>
      </c>
      <c r="BK166" s="149">
        <f>ROUND(I166*H166,2)</f>
        <v>0</v>
      </c>
      <c r="BL166" s="17" t="s">
        <v>182</v>
      </c>
      <c r="BM166" s="148" t="s">
        <v>217</v>
      </c>
    </row>
    <row r="167" spans="2:65" s="12" customFormat="1">
      <c r="B167" s="150"/>
      <c r="D167" s="151" t="s">
        <v>184</v>
      </c>
      <c r="E167" s="152" t="s">
        <v>1</v>
      </c>
      <c r="F167" s="153" t="s">
        <v>199</v>
      </c>
      <c r="H167" s="152" t="s">
        <v>1</v>
      </c>
      <c r="I167" s="154"/>
      <c r="L167" s="150"/>
      <c r="M167" s="155"/>
      <c r="T167" s="156"/>
      <c r="AT167" s="152" t="s">
        <v>184</v>
      </c>
      <c r="AU167" s="152" t="s">
        <v>86</v>
      </c>
      <c r="AV167" s="12" t="s">
        <v>84</v>
      </c>
      <c r="AW167" s="12" t="s">
        <v>32</v>
      </c>
      <c r="AX167" s="12" t="s">
        <v>77</v>
      </c>
      <c r="AY167" s="152" t="s">
        <v>175</v>
      </c>
    </row>
    <row r="168" spans="2:65" s="13" customFormat="1">
      <c r="B168" s="157"/>
      <c r="D168" s="151" t="s">
        <v>184</v>
      </c>
      <c r="E168" s="158" t="s">
        <v>1</v>
      </c>
      <c r="F168" s="159" t="s">
        <v>86</v>
      </c>
      <c r="H168" s="160">
        <v>2</v>
      </c>
      <c r="I168" s="161"/>
      <c r="L168" s="157"/>
      <c r="M168" s="162"/>
      <c r="T168" s="163"/>
      <c r="AT168" s="158" t="s">
        <v>184</v>
      </c>
      <c r="AU168" s="158" t="s">
        <v>86</v>
      </c>
      <c r="AV168" s="13" t="s">
        <v>86</v>
      </c>
      <c r="AW168" s="13" t="s">
        <v>32</v>
      </c>
      <c r="AX168" s="13" t="s">
        <v>84</v>
      </c>
      <c r="AY168" s="158" t="s">
        <v>175</v>
      </c>
    </row>
    <row r="169" spans="2:65" s="1" customFormat="1" ht="24.15" customHeight="1">
      <c r="B169" s="136"/>
      <c r="C169" s="137" t="s">
        <v>218</v>
      </c>
      <c r="D169" s="137" t="s">
        <v>177</v>
      </c>
      <c r="E169" s="138" t="s">
        <v>219</v>
      </c>
      <c r="F169" s="139" t="s">
        <v>220</v>
      </c>
      <c r="G169" s="140" t="s">
        <v>190</v>
      </c>
      <c r="H169" s="141">
        <v>1</v>
      </c>
      <c r="I169" s="142"/>
      <c r="J169" s="143">
        <f>ROUND(I169*H169,2)</f>
        <v>0</v>
      </c>
      <c r="K169" s="139" t="s">
        <v>221</v>
      </c>
      <c r="L169" s="32"/>
      <c r="M169" s="144" t="s">
        <v>1</v>
      </c>
      <c r="N169" s="145" t="s">
        <v>42</v>
      </c>
      <c r="P169" s="146">
        <f>O169*H169</f>
        <v>0</v>
      </c>
      <c r="Q169" s="146">
        <v>9.1800000000000007E-3</v>
      </c>
      <c r="R169" s="146">
        <f>Q169*H169</f>
        <v>9.1800000000000007E-3</v>
      </c>
      <c r="S169" s="146">
        <v>0</v>
      </c>
      <c r="T169" s="147">
        <f>S169*H169</f>
        <v>0</v>
      </c>
      <c r="AR169" s="148" t="s">
        <v>182</v>
      </c>
      <c r="AT169" s="148" t="s">
        <v>177</v>
      </c>
      <c r="AU169" s="148" t="s">
        <v>86</v>
      </c>
      <c r="AY169" s="17" t="s">
        <v>175</v>
      </c>
      <c r="BE169" s="149">
        <f>IF(N169="základní",J169,0)</f>
        <v>0</v>
      </c>
      <c r="BF169" s="149">
        <f>IF(N169="snížená",J169,0)</f>
        <v>0</v>
      </c>
      <c r="BG169" s="149">
        <f>IF(N169="zákl. přenesená",J169,0)</f>
        <v>0</v>
      </c>
      <c r="BH169" s="149">
        <f>IF(N169="sníž. přenesená",J169,0)</f>
        <v>0</v>
      </c>
      <c r="BI169" s="149">
        <f>IF(N169="nulová",J169,0)</f>
        <v>0</v>
      </c>
      <c r="BJ169" s="17" t="s">
        <v>84</v>
      </c>
      <c r="BK169" s="149">
        <f>ROUND(I169*H169,2)</f>
        <v>0</v>
      </c>
      <c r="BL169" s="17" t="s">
        <v>182</v>
      </c>
      <c r="BM169" s="148" t="s">
        <v>222</v>
      </c>
    </row>
    <row r="170" spans="2:65" s="13" customFormat="1">
      <c r="B170" s="157"/>
      <c r="D170" s="151" t="s">
        <v>184</v>
      </c>
      <c r="E170" s="158" t="s">
        <v>1</v>
      </c>
      <c r="F170" s="159" t="s">
        <v>223</v>
      </c>
      <c r="H170" s="160">
        <v>1</v>
      </c>
      <c r="I170" s="161"/>
      <c r="L170" s="157"/>
      <c r="M170" s="162"/>
      <c r="T170" s="163"/>
      <c r="AT170" s="158" t="s">
        <v>184</v>
      </c>
      <c r="AU170" s="158" t="s">
        <v>86</v>
      </c>
      <c r="AV170" s="13" t="s">
        <v>86</v>
      </c>
      <c r="AW170" s="13" t="s">
        <v>32</v>
      </c>
      <c r="AX170" s="13" t="s">
        <v>84</v>
      </c>
      <c r="AY170" s="158" t="s">
        <v>175</v>
      </c>
    </row>
    <row r="171" spans="2:65" s="1" customFormat="1" ht="24.15" customHeight="1">
      <c r="B171" s="136"/>
      <c r="C171" s="137" t="s">
        <v>224</v>
      </c>
      <c r="D171" s="137" t="s">
        <v>177</v>
      </c>
      <c r="E171" s="138" t="s">
        <v>225</v>
      </c>
      <c r="F171" s="139" t="s">
        <v>226</v>
      </c>
      <c r="G171" s="140" t="s">
        <v>227</v>
      </c>
      <c r="H171" s="141">
        <v>2.52</v>
      </c>
      <c r="I171" s="142"/>
      <c r="J171" s="143">
        <f>ROUND(I171*H171,2)</f>
        <v>0</v>
      </c>
      <c r="K171" s="139" t="s">
        <v>181</v>
      </c>
      <c r="L171" s="32"/>
      <c r="M171" s="144" t="s">
        <v>1</v>
      </c>
      <c r="N171" s="145" t="s">
        <v>42</v>
      </c>
      <c r="P171" s="146">
        <f>O171*H171</f>
        <v>0</v>
      </c>
      <c r="Q171" s="146">
        <v>0.27128000000000002</v>
      </c>
      <c r="R171" s="146">
        <f>Q171*H171</f>
        <v>0.68362560000000006</v>
      </c>
      <c r="S171" s="146">
        <v>0</v>
      </c>
      <c r="T171" s="147">
        <f>S171*H171</f>
        <v>0</v>
      </c>
      <c r="AR171" s="148" t="s">
        <v>182</v>
      </c>
      <c r="AT171" s="148" t="s">
        <v>177</v>
      </c>
      <c r="AU171" s="148" t="s">
        <v>86</v>
      </c>
      <c r="AY171" s="17" t="s">
        <v>175</v>
      </c>
      <c r="BE171" s="149">
        <f>IF(N171="základní",J171,0)</f>
        <v>0</v>
      </c>
      <c r="BF171" s="149">
        <f>IF(N171="snížená",J171,0)</f>
        <v>0</v>
      </c>
      <c r="BG171" s="149">
        <f>IF(N171="zákl. přenesená",J171,0)</f>
        <v>0</v>
      </c>
      <c r="BH171" s="149">
        <f>IF(N171="sníž. přenesená",J171,0)</f>
        <v>0</v>
      </c>
      <c r="BI171" s="149">
        <f>IF(N171="nulová",J171,0)</f>
        <v>0</v>
      </c>
      <c r="BJ171" s="17" t="s">
        <v>84</v>
      </c>
      <c r="BK171" s="149">
        <f>ROUND(I171*H171,2)</f>
        <v>0</v>
      </c>
      <c r="BL171" s="17" t="s">
        <v>182</v>
      </c>
      <c r="BM171" s="148" t="s">
        <v>228</v>
      </c>
    </row>
    <row r="172" spans="2:65" s="13" customFormat="1">
      <c r="B172" s="157"/>
      <c r="D172" s="151" t="s">
        <v>184</v>
      </c>
      <c r="E172" s="158" t="s">
        <v>1</v>
      </c>
      <c r="F172" s="159" t="s">
        <v>229</v>
      </c>
      <c r="H172" s="160">
        <v>2.52</v>
      </c>
      <c r="I172" s="161"/>
      <c r="L172" s="157"/>
      <c r="M172" s="162"/>
      <c r="T172" s="163"/>
      <c r="AT172" s="158" t="s">
        <v>184</v>
      </c>
      <c r="AU172" s="158" t="s">
        <v>86</v>
      </c>
      <c r="AV172" s="13" t="s">
        <v>86</v>
      </c>
      <c r="AW172" s="13" t="s">
        <v>32</v>
      </c>
      <c r="AX172" s="13" t="s">
        <v>77</v>
      </c>
      <c r="AY172" s="158" t="s">
        <v>175</v>
      </c>
    </row>
    <row r="173" spans="2:65" s="14" customFormat="1">
      <c r="B173" s="164"/>
      <c r="D173" s="151" t="s">
        <v>184</v>
      </c>
      <c r="E173" s="165" t="s">
        <v>1</v>
      </c>
      <c r="F173" s="166" t="s">
        <v>187</v>
      </c>
      <c r="H173" s="167">
        <v>2.52</v>
      </c>
      <c r="I173" s="168"/>
      <c r="L173" s="164"/>
      <c r="M173" s="169"/>
      <c r="T173" s="170"/>
      <c r="AT173" s="165" t="s">
        <v>184</v>
      </c>
      <c r="AU173" s="165" t="s">
        <v>86</v>
      </c>
      <c r="AV173" s="14" t="s">
        <v>182</v>
      </c>
      <c r="AW173" s="14" t="s">
        <v>32</v>
      </c>
      <c r="AX173" s="14" t="s">
        <v>84</v>
      </c>
      <c r="AY173" s="165" t="s">
        <v>175</v>
      </c>
    </row>
    <row r="174" spans="2:65" s="1" customFormat="1" ht="24.15" customHeight="1">
      <c r="B174" s="136"/>
      <c r="C174" s="137" t="s">
        <v>230</v>
      </c>
      <c r="D174" s="137" t="s">
        <v>177</v>
      </c>
      <c r="E174" s="138" t="s">
        <v>231</v>
      </c>
      <c r="F174" s="139" t="s">
        <v>232</v>
      </c>
      <c r="G174" s="140" t="s">
        <v>227</v>
      </c>
      <c r="H174" s="141">
        <v>11.9</v>
      </c>
      <c r="I174" s="142"/>
      <c r="J174" s="143">
        <f>ROUND(I174*H174,2)</f>
        <v>0</v>
      </c>
      <c r="K174" s="139" t="s">
        <v>181</v>
      </c>
      <c r="L174" s="32"/>
      <c r="M174" s="144" t="s">
        <v>1</v>
      </c>
      <c r="N174" s="145" t="s">
        <v>42</v>
      </c>
      <c r="P174" s="146">
        <f>O174*H174</f>
        <v>0</v>
      </c>
      <c r="Q174" s="146">
        <v>4.4339999999999997E-2</v>
      </c>
      <c r="R174" s="146">
        <f>Q174*H174</f>
        <v>0.52764599999999995</v>
      </c>
      <c r="S174" s="146">
        <v>0</v>
      </c>
      <c r="T174" s="147">
        <f>S174*H174</f>
        <v>0</v>
      </c>
      <c r="AR174" s="148" t="s">
        <v>182</v>
      </c>
      <c r="AT174" s="148" t="s">
        <v>177</v>
      </c>
      <c r="AU174" s="148" t="s">
        <v>86</v>
      </c>
      <c r="AY174" s="17" t="s">
        <v>175</v>
      </c>
      <c r="BE174" s="149">
        <f>IF(N174="základní",J174,0)</f>
        <v>0</v>
      </c>
      <c r="BF174" s="149">
        <f>IF(N174="snížená",J174,0)</f>
        <v>0</v>
      </c>
      <c r="BG174" s="149">
        <f>IF(N174="zákl. přenesená",J174,0)</f>
        <v>0</v>
      </c>
      <c r="BH174" s="149">
        <f>IF(N174="sníž. přenesená",J174,0)</f>
        <v>0</v>
      </c>
      <c r="BI174" s="149">
        <f>IF(N174="nulová",J174,0)</f>
        <v>0</v>
      </c>
      <c r="BJ174" s="17" t="s">
        <v>84</v>
      </c>
      <c r="BK174" s="149">
        <f>ROUND(I174*H174,2)</f>
        <v>0</v>
      </c>
      <c r="BL174" s="17" t="s">
        <v>182</v>
      </c>
      <c r="BM174" s="148" t="s">
        <v>233</v>
      </c>
    </row>
    <row r="175" spans="2:65" s="12" customFormat="1">
      <c r="B175" s="150"/>
      <c r="D175" s="151" t="s">
        <v>184</v>
      </c>
      <c r="E175" s="152" t="s">
        <v>1</v>
      </c>
      <c r="F175" s="153" t="s">
        <v>199</v>
      </c>
      <c r="H175" s="152" t="s">
        <v>1</v>
      </c>
      <c r="I175" s="154"/>
      <c r="L175" s="150"/>
      <c r="M175" s="155"/>
      <c r="T175" s="156"/>
      <c r="AT175" s="152" t="s">
        <v>184</v>
      </c>
      <c r="AU175" s="152" t="s">
        <v>86</v>
      </c>
      <c r="AV175" s="12" t="s">
        <v>84</v>
      </c>
      <c r="AW175" s="12" t="s">
        <v>32</v>
      </c>
      <c r="AX175" s="12" t="s">
        <v>77</v>
      </c>
      <c r="AY175" s="152" t="s">
        <v>175</v>
      </c>
    </row>
    <row r="176" spans="2:65" s="13" customFormat="1">
      <c r="B176" s="157"/>
      <c r="D176" s="151" t="s">
        <v>184</v>
      </c>
      <c r="E176" s="158" t="s">
        <v>1</v>
      </c>
      <c r="F176" s="159" t="s">
        <v>234</v>
      </c>
      <c r="H176" s="160">
        <v>10.8</v>
      </c>
      <c r="I176" s="161"/>
      <c r="L176" s="157"/>
      <c r="M176" s="162"/>
      <c r="T176" s="163"/>
      <c r="AT176" s="158" t="s">
        <v>184</v>
      </c>
      <c r="AU176" s="158" t="s">
        <v>86</v>
      </c>
      <c r="AV176" s="13" t="s">
        <v>86</v>
      </c>
      <c r="AW176" s="13" t="s">
        <v>32</v>
      </c>
      <c r="AX176" s="13" t="s">
        <v>77</v>
      </c>
      <c r="AY176" s="158" t="s">
        <v>175</v>
      </c>
    </row>
    <row r="177" spans="2:65" s="13" customFormat="1">
      <c r="B177" s="157"/>
      <c r="D177" s="151" t="s">
        <v>184</v>
      </c>
      <c r="E177" s="158" t="s">
        <v>1</v>
      </c>
      <c r="F177" s="159" t="s">
        <v>235</v>
      </c>
      <c r="H177" s="160">
        <v>-2.8</v>
      </c>
      <c r="I177" s="161"/>
      <c r="L177" s="157"/>
      <c r="M177" s="162"/>
      <c r="T177" s="163"/>
      <c r="AT177" s="158" t="s">
        <v>184</v>
      </c>
      <c r="AU177" s="158" t="s">
        <v>86</v>
      </c>
      <c r="AV177" s="13" t="s">
        <v>86</v>
      </c>
      <c r="AW177" s="13" t="s">
        <v>32</v>
      </c>
      <c r="AX177" s="13" t="s">
        <v>77</v>
      </c>
      <c r="AY177" s="158" t="s">
        <v>175</v>
      </c>
    </row>
    <row r="178" spans="2:65" s="12" customFormat="1">
      <c r="B178" s="150"/>
      <c r="D178" s="151" t="s">
        <v>184</v>
      </c>
      <c r="E178" s="152" t="s">
        <v>1</v>
      </c>
      <c r="F178" s="153" t="s">
        <v>200</v>
      </c>
      <c r="H178" s="152" t="s">
        <v>1</v>
      </c>
      <c r="I178" s="154"/>
      <c r="L178" s="150"/>
      <c r="M178" s="155"/>
      <c r="T178" s="156"/>
      <c r="AT178" s="152" t="s">
        <v>184</v>
      </c>
      <c r="AU178" s="152" t="s">
        <v>86</v>
      </c>
      <c r="AV178" s="12" t="s">
        <v>84</v>
      </c>
      <c r="AW178" s="12" t="s">
        <v>32</v>
      </c>
      <c r="AX178" s="12" t="s">
        <v>77</v>
      </c>
      <c r="AY178" s="152" t="s">
        <v>175</v>
      </c>
    </row>
    <row r="179" spans="2:65" s="13" customFormat="1">
      <c r="B179" s="157"/>
      <c r="D179" s="151" t="s">
        <v>184</v>
      </c>
      <c r="E179" s="158" t="s">
        <v>1</v>
      </c>
      <c r="F179" s="159" t="s">
        <v>236</v>
      </c>
      <c r="H179" s="160">
        <v>3.9</v>
      </c>
      <c r="I179" s="161"/>
      <c r="L179" s="157"/>
      <c r="M179" s="162"/>
      <c r="T179" s="163"/>
      <c r="AT179" s="158" t="s">
        <v>184</v>
      </c>
      <c r="AU179" s="158" t="s">
        <v>86</v>
      </c>
      <c r="AV179" s="13" t="s">
        <v>86</v>
      </c>
      <c r="AW179" s="13" t="s">
        <v>32</v>
      </c>
      <c r="AX179" s="13" t="s">
        <v>77</v>
      </c>
      <c r="AY179" s="158" t="s">
        <v>175</v>
      </c>
    </row>
    <row r="180" spans="2:65" s="14" customFormat="1">
      <c r="B180" s="164"/>
      <c r="D180" s="151" t="s">
        <v>184</v>
      </c>
      <c r="E180" s="165" t="s">
        <v>1</v>
      </c>
      <c r="F180" s="166" t="s">
        <v>187</v>
      </c>
      <c r="H180" s="167">
        <v>11.9</v>
      </c>
      <c r="I180" s="168"/>
      <c r="L180" s="164"/>
      <c r="M180" s="169"/>
      <c r="T180" s="170"/>
      <c r="AT180" s="165" t="s">
        <v>184</v>
      </c>
      <c r="AU180" s="165" t="s">
        <v>86</v>
      </c>
      <c r="AV180" s="14" t="s">
        <v>182</v>
      </c>
      <c r="AW180" s="14" t="s">
        <v>32</v>
      </c>
      <c r="AX180" s="14" t="s">
        <v>84</v>
      </c>
      <c r="AY180" s="165" t="s">
        <v>175</v>
      </c>
    </row>
    <row r="181" spans="2:65" s="1" customFormat="1" ht="24.15" customHeight="1">
      <c r="B181" s="136"/>
      <c r="C181" s="137" t="s">
        <v>8</v>
      </c>
      <c r="D181" s="137" t="s">
        <v>177</v>
      </c>
      <c r="E181" s="138" t="s">
        <v>237</v>
      </c>
      <c r="F181" s="139" t="s">
        <v>238</v>
      </c>
      <c r="G181" s="140" t="s">
        <v>227</v>
      </c>
      <c r="H181" s="141">
        <v>113.32</v>
      </c>
      <c r="I181" s="142"/>
      <c r="J181" s="143">
        <f>ROUND(I181*H181,2)</f>
        <v>0</v>
      </c>
      <c r="K181" s="139" t="s">
        <v>181</v>
      </c>
      <c r="L181" s="32"/>
      <c r="M181" s="144" t="s">
        <v>1</v>
      </c>
      <c r="N181" s="145" t="s">
        <v>42</v>
      </c>
      <c r="P181" s="146">
        <f>O181*H181</f>
        <v>0</v>
      </c>
      <c r="Q181" s="146">
        <v>6.1719999999999997E-2</v>
      </c>
      <c r="R181" s="146">
        <f>Q181*H181</f>
        <v>6.9941103999999994</v>
      </c>
      <c r="S181" s="146">
        <v>0</v>
      </c>
      <c r="T181" s="147">
        <f>S181*H181</f>
        <v>0</v>
      </c>
      <c r="AR181" s="148" t="s">
        <v>182</v>
      </c>
      <c r="AT181" s="148" t="s">
        <v>177</v>
      </c>
      <c r="AU181" s="148" t="s">
        <v>86</v>
      </c>
      <c r="AY181" s="17" t="s">
        <v>175</v>
      </c>
      <c r="BE181" s="149">
        <f>IF(N181="základní",J181,0)</f>
        <v>0</v>
      </c>
      <c r="BF181" s="149">
        <f>IF(N181="snížená",J181,0)</f>
        <v>0</v>
      </c>
      <c r="BG181" s="149">
        <f>IF(N181="zákl. přenesená",J181,0)</f>
        <v>0</v>
      </c>
      <c r="BH181" s="149">
        <f>IF(N181="sníž. přenesená",J181,0)</f>
        <v>0</v>
      </c>
      <c r="BI181" s="149">
        <f>IF(N181="nulová",J181,0)</f>
        <v>0</v>
      </c>
      <c r="BJ181" s="17" t="s">
        <v>84</v>
      </c>
      <c r="BK181" s="149">
        <f>ROUND(I181*H181,2)</f>
        <v>0</v>
      </c>
      <c r="BL181" s="17" t="s">
        <v>182</v>
      </c>
      <c r="BM181" s="148" t="s">
        <v>239</v>
      </c>
    </row>
    <row r="182" spans="2:65" s="12" customFormat="1">
      <c r="B182" s="150"/>
      <c r="D182" s="151" t="s">
        <v>184</v>
      </c>
      <c r="E182" s="152" t="s">
        <v>1</v>
      </c>
      <c r="F182" s="153" t="s">
        <v>197</v>
      </c>
      <c r="H182" s="152" t="s">
        <v>1</v>
      </c>
      <c r="I182" s="154"/>
      <c r="L182" s="150"/>
      <c r="M182" s="155"/>
      <c r="T182" s="156"/>
      <c r="AT182" s="152" t="s">
        <v>184</v>
      </c>
      <c r="AU182" s="152" t="s">
        <v>86</v>
      </c>
      <c r="AV182" s="12" t="s">
        <v>84</v>
      </c>
      <c r="AW182" s="12" t="s">
        <v>32</v>
      </c>
      <c r="AX182" s="12" t="s">
        <v>77</v>
      </c>
      <c r="AY182" s="152" t="s">
        <v>175</v>
      </c>
    </row>
    <row r="183" spans="2:65" s="13" customFormat="1">
      <c r="B183" s="157"/>
      <c r="D183" s="151" t="s">
        <v>184</v>
      </c>
      <c r="E183" s="158" t="s">
        <v>1</v>
      </c>
      <c r="F183" s="159" t="s">
        <v>240</v>
      </c>
      <c r="H183" s="160">
        <v>45.6</v>
      </c>
      <c r="I183" s="161"/>
      <c r="L183" s="157"/>
      <c r="M183" s="162"/>
      <c r="T183" s="163"/>
      <c r="AT183" s="158" t="s">
        <v>184</v>
      </c>
      <c r="AU183" s="158" t="s">
        <v>86</v>
      </c>
      <c r="AV183" s="13" t="s">
        <v>86</v>
      </c>
      <c r="AW183" s="13" t="s">
        <v>32</v>
      </c>
      <c r="AX183" s="13" t="s">
        <v>77</v>
      </c>
      <c r="AY183" s="158" t="s">
        <v>175</v>
      </c>
    </row>
    <row r="184" spans="2:65" s="13" customFormat="1">
      <c r="B184" s="157"/>
      <c r="D184" s="151" t="s">
        <v>184</v>
      </c>
      <c r="E184" s="158" t="s">
        <v>1</v>
      </c>
      <c r="F184" s="159" t="s">
        <v>241</v>
      </c>
      <c r="H184" s="160">
        <v>-1.6</v>
      </c>
      <c r="I184" s="161"/>
      <c r="L184" s="157"/>
      <c r="M184" s="162"/>
      <c r="T184" s="163"/>
      <c r="AT184" s="158" t="s">
        <v>184</v>
      </c>
      <c r="AU184" s="158" t="s">
        <v>86</v>
      </c>
      <c r="AV184" s="13" t="s">
        <v>86</v>
      </c>
      <c r="AW184" s="13" t="s">
        <v>32</v>
      </c>
      <c r="AX184" s="13" t="s">
        <v>77</v>
      </c>
      <c r="AY184" s="158" t="s">
        <v>175</v>
      </c>
    </row>
    <row r="185" spans="2:65" s="13" customFormat="1">
      <c r="B185" s="157"/>
      <c r="D185" s="151" t="s">
        <v>184</v>
      </c>
      <c r="E185" s="158" t="s">
        <v>1</v>
      </c>
      <c r="F185" s="159" t="s">
        <v>242</v>
      </c>
      <c r="H185" s="160">
        <v>-8.4</v>
      </c>
      <c r="I185" s="161"/>
      <c r="L185" s="157"/>
      <c r="M185" s="162"/>
      <c r="T185" s="163"/>
      <c r="AT185" s="158" t="s">
        <v>184</v>
      </c>
      <c r="AU185" s="158" t="s">
        <v>86</v>
      </c>
      <c r="AV185" s="13" t="s">
        <v>86</v>
      </c>
      <c r="AW185" s="13" t="s">
        <v>32</v>
      </c>
      <c r="AX185" s="13" t="s">
        <v>77</v>
      </c>
      <c r="AY185" s="158" t="s">
        <v>175</v>
      </c>
    </row>
    <row r="186" spans="2:65" s="12" customFormat="1">
      <c r="B186" s="150"/>
      <c r="D186" s="151" t="s">
        <v>184</v>
      </c>
      <c r="E186" s="152" t="s">
        <v>1</v>
      </c>
      <c r="F186" s="153" t="s">
        <v>199</v>
      </c>
      <c r="H186" s="152" t="s">
        <v>1</v>
      </c>
      <c r="I186" s="154"/>
      <c r="L186" s="150"/>
      <c r="M186" s="155"/>
      <c r="T186" s="156"/>
      <c r="AT186" s="152" t="s">
        <v>184</v>
      </c>
      <c r="AU186" s="152" t="s">
        <v>86</v>
      </c>
      <c r="AV186" s="12" t="s">
        <v>84</v>
      </c>
      <c r="AW186" s="12" t="s">
        <v>32</v>
      </c>
      <c r="AX186" s="12" t="s">
        <v>77</v>
      </c>
      <c r="AY186" s="152" t="s">
        <v>175</v>
      </c>
    </row>
    <row r="187" spans="2:65" s="13" customFormat="1">
      <c r="B187" s="157"/>
      <c r="D187" s="151" t="s">
        <v>184</v>
      </c>
      <c r="E187" s="158" t="s">
        <v>1</v>
      </c>
      <c r="F187" s="159" t="s">
        <v>243</v>
      </c>
      <c r="H187" s="160">
        <v>56.7</v>
      </c>
      <c r="I187" s="161"/>
      <c r="L187" s="157"/>
      <c r="M187" s="162"/>
      <c r="T187" s="163"/>
      <c r="AT187" s="158" t="s">
        <v>184</v>
      </c>
      <c r="AU187" s="158" t="s">
        <v>86</v>
      </c>
      <c r="AV187" s="13" t="s">
        <v>86</v>
      </c>
      <c r="AW187" s="13" t="s">
        <v>32</v>
      </c>
      <c r="AX187" s="13" t="s">
        <v>77</v>
      </c>
      <c r="AY187" s="158" t="s">
        <v>175</v>
      </c>
    </row>
    <row r="188" spans="2:65" s="13" customFormat="1">
      <c r="B188" s="157"/>
      <c r="D188" s="151" t="s">
        <v>184</v>
      </c>
      <c r="E188" s="158" t="s">
        <v>1</v>
      </c>
      <c r="F188" s="159" t="s">
        <v>244</v>
      </c>
      <c r="H188" s="160">
        <v>-9.7200000000000006</v>
      </c>
      <c r="I188" s="161"/>
      <c r="L188" s="157"/>
      <c r="M188" s="162"/>
      <c r="T188" s="163"/>
      <c r="AT188" s="158" t="s">
        <v>184</v>
      </c>
      <c r="AU188" s="158" t="s">
        <v>86</v>
      </c>
      <c r="AV188" s="13" t="s">
        <v>86</v>
      </c>
      <c r="AW188" s="13" t="s">
        <v>32</v>
      </c>
      <c r="AX188" s="13" t="s">
        <v>77</v>
      </c>
      <c r="AY188" s="158" t="s">
        <v>175</v>
      </c>
    </row>
    <row r="189" spans="2:65" s="13" customFormat="1">
      <c r="B189" s="157"/>
      <c r="D189" s="151" t="s">
        <v>184</v>
      </c>
      <c r="E189" s="158" t="s">
        <v>1</v>
      </c>
      <c r="F189" s="159" t="s">
        <v>245</v>
      </c>
      <c r="H189" s="160">
        <v>-2.16</v>
      </c>
      <c r="I189" s="161"/>
      <c r="L189" s="157"/>
      <c r="M189" s="162"/>
      <c r="T189" s="163"/>
      <c r="AT189" s="158" t="s">
        <v>184</v>
      </c>
      <c r="AU189" s="158" t="s">
        <v>86</v>
      </c>
      <c r="AV189" s="13" t="s">
        <v>86</v>
      </c>
      <c r="AW189" s="13" t="s">
        <v>32</v>
      </c>
      <c r="AX189" s="13" t="s">
        <v>77</v>
      </c>
      <c r="AY189" s="158" t="s">
        <v>175</v>
      </c>
    </row>
    <row r="190" spans="2:65" s="13" customFormat="1">
      <c r="B190" s="157"/>
      <c r="D190" s="151" t="s">
        <v>184</v>
      </c>
      <c r="E190" s="158" t="s">
        <v>1</v>
      </c>
      <c r="F190" s="159" t="s">
        <v>246</v>
      </c>
      <c r="H190" s="160">
        <v>-5.6</v>
      </c>
      <c r="I190" s="161"/>
      <c r="L190" s="157"/>
      <c r="M190" s="162"/>
      <c r="T190" s="163"/>
      <c r="AT190" s="158" t="s">
        <v>184</v>
      </c>
      <c r="AU190" s="158" t="s">
        <v>86</v>
      </c>
      <c r="AV190" s="13" t="s">
        <v>86</v>
      </c>
      <c r="AW190" s="13" t="s">
        <v>32</v>
      </c>
      <c r="AX190" s="13" t="s">
        <v>77</v>
      </c>
      <c r="AY190" s="158" t="s">
        <v>175</v>
      </c>
    </row>
    <row r="191" spans="2:65" s="12" customFormat="1">
      <c r="B191" s="150"/>
      <c r="D191" s="151" t="s">
        <v>184</v>
      </c>
      <c r="E191" s="152" t="s">
        <v>1</v>
      </c>
      <c r="F191" s="153" t="s">
        <v>200</v>
      </c>
      <c r="H191" s="152" t="s">
        <v>1</v>
      </c>
      <c r="I191" s="154"/>
      <c r="L191" s="150"/>
      <c r="M191" s="155"/>
      <c r="T191" s="156"/>
      <c r="AT191" s="152" t="s">
        <v>184</v>
      </c>
      <c r="AU191" s="152" t="s">
        <v>86</v>
      </c>
      <c r="AV191" s="12" t="s">
        <v>84</v>
      </c>
      <c r="AW191" s="12" t="s">
        <v>32</v>
      </c>
      <c r="AX191" s="12" t="s">
        <v>77</v>
      </c>
      <c r="AY191" s="152" t="s">
        <v>175</v>
      </c>
    </row>
    <row r="192" spans="2:65" s="13" customFormat="1">
      <c r="B192" s="157"/>
      <c r="D192" s="151" t="s">
        <v>184</v>
      </c>
      <c r="E192" s="158" t="s">
        <v>1</v>
      </c>
      <c r="F192" s="159" t="s">
        <v>247</v>
      </c>
      <c r="H192" s="160">
        <v>56.1</v>
      </c>
      <c r="I192" s="161"/>
      <c r="L192" s="157"/>
      <c r="M192" s="162"/>
      <c r="T192" s="163"/>
      <c r="AT192" s="158" t="s">
        <v>184</v>
      </c>
      <c r="AU192" s="158" t="s">
        <v>86</v>
      </c>
      <c r="AV192" s="13" t="s">
        <v>86</v>
      </c>
      <c r="AW192" s="13" t="s">
        <v>32</v>
      </c>
      <c r="AX192" s="13" t="s">
        <v>77</v>
      </c>
      <c r="AY192" s="158" t="s">
        <v>175</v>
      </c>
    </row>
    <row r="193" spans="2:65" s="13" customFormat="1">
      <c r="B193" s="157"/>
      <c r="D193" s="151" t="s">
        <v>184</v>
      </c>
      <c r="E193" s="158" t="s">
        <v>1</v>
      </c>
      <c r="F193" s="159" t="s">
        <v>248</v>
      </c>
      <c r="H193" s="160">
        <v>-12.6</v>
      </c>
      <c r="I193" s="161"/>
      <c r="L193" s="157"/>
      <c r="M193" s="162"/>
      <c r="T193" s="163"/>
      <c r="AT193" s="158" t="s">
        <v>184</v>
      </c>
      <c r="AU193" s="158" t="s">
        <v>86</v>
      </c>
      <c r="AV193" s="13" t="s">
        <v>86</v>
      </c>
      <c r="AW193" s="13" t="s">
        <v>32</v>
      </c>
      <c r="AX193" s="13" t="s">
        <v>77</v>
      </c>
      <c r="AY193" s="158" t="s">
        <v>175</v>
      </c>
    </row>
    <row r="194" spans="2:65" s="13" customFormat="1">
      <c r="B194" s="157"/>
      <c r="D194" s="151" t="s">
        <v>184</v>
      </c>
      <c r="E194" s="158" t="s">
        <v>1</v>
      </c>
      <c r="F194" s="159" t="s">
        <v>249</v>
      </c>
      <c r="H194" s="160">
        <v>-1.5</v>
      </c>
      <c r="I194" s="161"/>
      <c r="L194" s="157"/>
      <c r="M194" s="162"/>
      <c r="T194" s="163"/>
      <c r="AT194" s="158" t="s">
        <v>184</v>
      </c>
      <c r="AU194" s="158" t="s">
        <v>86</v>
      </c>
      <c r="AV194" s="13" t="s">
        <v>86</v>
      </c>
      <c r="AW194" s="13" t="s">
        <v>32</v>
      </c>
      <c r="AX194" s="13" t="s">
        <v>77</v>
      </c>
      <c r="AY194" s="158" t="s">
        <v>175</v>
      </c>
    </row>
    <row r="195" spans="2:65" s="13" customFormat="1">
      <c r="B195" s="157"/>
      <c r="D195" s="151" t="s">
        <v>184</v>
      </c>
      <c r="E195" s="158" t="s">
        <v>1</v>
      </c>
      <c r="F195" s="159" t="s">
        <v>250</v>
      </c>
      <c r="H195" s="160">
        <v>-3.5</v>
      </c>
      <c r="I195" s="161"/>
      <c r="L195" s="157"/>
      <c r="M195" s="162"/>
      <c r="T195" s="163"/>
      <c r="AT195" s="158" t="s">
        <v>184</v>
      </c>
      <c r="AU195" s="158" t="s">
        <v>86</v>
      </c>
      <c r="AV195" s="13" t="s">
        <v>86</v>
      </c>
      <c r="AW195" s="13" t="s">
        <v>32</v>
      </c>
      <c r="AX195" s="13" t="s">
        <v>77</v>
      </c>
      <c r="AY195" s="158" t="s">
        <v>175</v>
      </c>
    </row>
    <row r="196" spans="2:65" s="14" customFormat="1">
      <c r="B196" s="164"/>
      <c r="D196" s="151" t="s">
        <v>184</v>
      </c>
      <c r="E196" s="165" t="s">
        <v>1</v>
      </c>
      <c r="F196" s="166" t="s">
        <v>187</v>
      </c>
      <c r="H196" s="167">
        <v>113.32</v>
      </c>
      <c r="I196" s="168"/>
      <c r="L196" s="164"/>
      <c r="M196" s="169"/>
      <c r="T196" s="170"/>
      <c r="AT196" s="165" t="s">
        <v>184</v>
      </c>
      <c r="AU196" s="165" t="s">
        <v>86</v>
      </c>
      <c r="AV196" s="14" t="s">
        <v>182</v>
      </c>
      <c r="AW196" s="14" t="s">
        <v>32</v>
      </c>
      <c r="AX196" s="14" t="s">
        <v>84</v>
      </c>
      <c r="AY196" s="165" t="s">
        <v>175</v>
      </c>
    </row>
    <row r="197" spans="2:65" s="1" customFormat="1" ht="24.15" customHeight="1">
      <c r="B197" s="136"/>
      <c r="C197" s="137" t="s">
        <v>251</v>
      </c>
      <c r="D197" s="137" t="s">
        <v>177</v>
      </c>
      <c r="E197" s="138" t="s">
        <v>252</v>
      </c>
      <c r="F197" s="139" t="s">
        <v>253</v>
      </c>
      <c r="G197" s="140" t="s">
        <v>180</v>
      </c>
      <c r="H197" s="141">
        <v>0.318</v>
      </c>
      <c r="I197" s="142"/>
      <c r="J197" s="143">
        <f>ROUND(I197*H197,2)</f>
        <v>0</v>
      </c>
      <c r="K197" s="139" t="s">
        <v>221</v>
      </c>
      <c r="L197" s="32"/>
      <c r="M197" s="144" t="s">
        <v>1</v>
      </c>
      <c r="N197" s="145" t="s">
        <v>42</v>
      </c>
      <c r="P197" s="146">
        <f>O197*H197</f>
        <v>0</v>
      </c>
      <c r="Q197" s="146">
        <v>7.9210000000000003E-2</v>
      </c>
      <c r="R197" s="146">
        <f>Q197*H197</f>
        <v>2.5188780000000001E-2</v>
      </c>
      <c r="S197" s="146">
        <v>0</v>
      </c>
      <c r="T197" s="147">
        <f>S197*H197</f>
        <v>0</v>
      </c>
      <c r="AR197" s="148" t="s">
        <v>182</v>
      </c>
      <c r="AT197" s="148" t="s">
        <v>177</v>
      </c>
      <c r="AU197" s="148" t="s">
        <v>86</v>
      </c>
      <c r="AY197" s="17" t="s">
        <v>175</v>
      </c>
      <c r="BE197" s="149">
        <f>IF(N197="základní",J197,0)</f>
        <v>0</v>
      </c>
      <c r="BF197" s="149">
        <f>IF(N197="snížená",J197,0)</f>
        <v>0</v>
      </c>
      <c r="BG197" s="149">
        <f>IF(N197="zákl. přenesená",J197,0)</f>
        <v>0</v>
      </c>
      <c r="BH197" s="149">
        <f>IF(N197="sníž. přenesená",J197,0)</f>
        <v>0</v>
      </c>
      <c r="BI197" s="149">
        <f>IF(N197="nulová",J197,0)</f>
        <v>0</v>
      </c>
      <c r="BJ197" s="17" t="s">
        <v>84</v>
      </c>
      <c r="BK197" s="149">
        <f>ROUND(I197*H197,2)</f>
        <v>0</v>
      </c>
      <c r="BL197" s="17" t="s">
        <v>182</v>
      </c>
      <c r="BM197" s="148" t="s">
        <v>254</v>
      </c>
    </row>
    <row r="198" spans="2:65" s="13" customFormat="1">
      <c r="B198" s="157"/>
      <c r="D198" s="151" t="s">
        <v>184</v>
      </c>
      <c r="E198" s="158" t="s">
        <v>1</v>
      </c>
      <c r="F198" s="159" t="s">
        <v>255</v>
      </c>
      <c r="H198" s="160">
        <v>8.5999999999999993E-2</v>
      </c>
      <c r="I198" s="161"/>
      <c r="L198" s="157"/>
      <c r="M198" s="162"/>
      <c r="T198" s="163"/>
      <c r="AT198" s="158" t="s">
        <v>184</v>
      </c>
      <c r="AU198" s="158" t="s">
        <v>86</v>
      </c>
      <c r="AV198" s="13" t="s">
        <v>86</v>
      </c>
      <c r="AW198" s="13" t="s">
        <v>32</v>
      </c>
      <c r="AX198" s="13" t="s">
        <v>77</v>
      </c>
      <c r="AY198" s="158" t="s">
        <v>175</v>
      </c>
    </row>
    <row r="199" spans="2:65" s="13" customFormat="1">
      <c r="B199" s="157"/>
      <c r="D199" s="151" t="s">
        <v>184</v>
      </c>
      <c r="E199" s="158" t="s">
        <v>1</v>
      </c>
      <c r="F199" s="159" t="s">
        <v>256</v>
      </c>
      <c r="H199" s="160">
        <v>2.1000000000000001E-2</v>
      </c>
      <c r="I199" s="161"/>
      <c r="L199" s="157"/>
      <c r="M199" s="162"/>
      <c r="T199" s="163"/>
      <c r="AT199" s="158" t="s">
        <v>184</v>
      </c>
      <c r="AU199" s="158" t="s">
        <v>86</v>
      </c>
      <c r="AV199" s="13" t="s">
        <v>86</v>
      </c>
      <c r="AW199" s="13" t="s">
        <v>32</v>
      </c>
      <c r="AX199" s="13" t="s">
        <v>77</v>
      </c>
      <c r="AY199" s="158" t="s">
        <v>175</v>
      </c>
    </row>
    <row r="200" spans="2:65" s="13" customFormat="1">
      <c r="B200" s="157"/>
      <c r="D200" s="151" t="s">
        <v>184</v>
      </c>
      <c r="E200" s="158" t="s">
        <v>1</v>
      </c>
      <c r="F200" s="159" t="s">
        <v>257</v>
      </c>
      <c r="H200" s="160">
        <v>4.7E-2</v>
      </c>
      <c r="I200" s="161"/>
      <c r="L200" s="157"/>
      <c r="M200" s="162"/>
      <c r="T200" s="163"/>
      <c r="AT200" s="158" t="s">
        <v>184</v>
      </c>
      <c r="AU200" s="158" t="s">
        <v>86</v>
      </c>
      <c r="AV200" s="13" t="s">
        <v>86</v>
      </c>
      <c r="AW200" s="13" t="s">
        <v>32</v>
      </c>
      <c r="AX200" s="13" t="s">
        <v>77</v>
      </c>
      <c r="AY200" s="158" t="s">
        <v>175</v>
      </c>
    </row>
    <row r="201" spans="2:65" s="13" customFormat="1">
      <c r="B201" s="157"/>
      <c r="D201" s="151" t="s">
        <v>184</v>
      </c>
      <c r="E201" s="158" t="s">
        <v>1</v>
      </c>
      <c r="F201" s="159" t="s">
        <v>258</v>
      </c>
      <c r="H201" s="160">
        <v>7.0000000000000007E-2</v>
      </c>
      <c r="I201" s="161"/>
      <c r="L201" s="157"/>
      <c r="M201" s="162"/>
      <c r="T201" s="163"/>
      <c r="AT201" s="158" t="s">
        <v>184</v>
      </c>
      <c r="AU201" s="158" t="s">
        <v>86</v>
      </c>
      <c r="AV201" s="13" t="s">
        <v>86</v>
      </c>
      <c r="AW201" s="13" t="s">
        <v>32</v>
      </c>
      <c r="AX201" s="13" t="s">
        <v>77</v>
      </c>
      <c r="AY201" s="158" t="s">
        <v>175</v>
      </c>
    </row>
    <row r="202" spans="2:65" s="13" customFormat="1">
      <c r="B202" s="157"/>
      <c r="D202" s="151" t="s">
        <v>184</v>
      </c>
      <c r="E202" s="158" t="s">
        <v>1</v>
      </c>
      <c r="F202" s="159" t="s">
        <v>259</v>
      </c>
      <c r="H202" s="160">
        <v>9.4E-2</v>
      </c>
      <c r="I202" s="161"/>
      <c r="L202" s="157"/>
      <c r="M202" s="162"/>
      <c r="T202" s="163"/>
      <c r="AT202" s="158" t="s">
        <v>184</v>
      </c>
      <c r="AU202" s="158" t="s">
        <v>86</v>
      </c>
      <c r="AV202" s="13" t="s">
        <v>86</v>
      </c>
      <c r="AW202" s="13" t="s">
        <v>32</v>
      </c>
      <c r="AX202" s="13" t="s">
        <v>77</v>
      </c>
      <c r="AY202" s="158" t="s">
        <v>175</v>
      </c>
    </row>
    <row r="203" spans="2:65" s="14" customFormat="1">
      <c r="B203" s="164"/>
      <c r="D203" s="151" t="s">
        <v>184</v>
      </c>
      <c r="E203" s="165" t="s">
        <v>1</v>
      </c>
      <c r="F203" s="166" t="s">
        <v>187</v>
      </c>
      <c r="H203" s="167">
        <v>0.318</v>
      </c>
      <c r="I203" s="168"/>
      <c r="L203" s="164"/>
      <c r="M203" s="169"/>
      <c r="T203" s="170"/>
      <c r="AT203" s="165" t="s">
        <v>184</v>
      </c>
      <c r="AU203" s="165" t="s">
        <v>86</v>
      </c>
      <c r="AV203" s="14" t="s">
        <v>182</v>
      </c>
      <c r="AW203" s="14" t="s">
        <v>32</v>
      </c>
      <c r="AX203" s="14" t="s">
        <v>84</v>
      </c>
      <c r="AY203" s="165" t="s">
        <v>175</v>
      </c>
    </row>
    <row r="204" spans="2:65" s="1" customFormat="1" ht="24.15" customHeight="1">
      <c r="B204" s="136"/>
      <c r="C204" s="137" t="s">
        <v>260</v>
      </c>
      <c r="D204" s="137" t="s">
        <v>177</v>
      </c>
      <c r="E204" s="138" t="s">
        <v>261</v>
      </c>
      <c r="F204" s="139" t="s">
        <v>262</v>
      </c>
      <c r="G204" s="140" t="s">
        <v>263</v>
      </c>
      <c r="H204" s="141">
        <v>57.7</v>
      </c>
      <c r="I204" s="142"/>
      <c r="J204" s="143">
        <f>ROUND(I204*H204,2)</f>
        <v>0</v>
      </c>
      <c r="K204" s="139" t="s">
        <v>181</v>
      </c>
      <c r="L204" s="32"/>
      <c r="M204" s="144" t="s">
        <v>1</v>
      </c>
      <c r="N204" s="145" t="s">
        <v>42</v>
      </c>
      <c r="P204" s="146">
        <f>O204*H204</f>
        <v>0</v>
      </c>
      <c r="Q204" s="146">
        <v>1.2E-4</v>
      </c>
      <c r="R204" s="146">
        <f>Q204*H204</f>
        <v>6.9240000000000005E-3</v>
      </c>
      <c r="S204" s="146">
        <v>0</v>
      </c>
      <c r="T204" s="147">
        <f>S204*H204</f>
        <v>0</v>
      </c>
      <c r="AR204" s="148" t="s">
        <v>182</v>
      </c>
      <c r="AT204" s="148" t="s">
        <v>177</v>
      </c>
      <c r="AU204" s="148" t="s">
        <v>86</v>
      </c>
      <c r="AY204" s="17" t="s">
        <v>175</v>
      </c>
      <c r="BE204" s="149">
        <f>IF(N204="základní",J204,0)</f>
        <v>0</v>
      </c>
      <c r="BF204" s="149">
        <f>IF(N204="snížená",J204,0)</f>
        <v>0</v>
      </c>
      <c r="BG204" s="149">
        <f>IF(N204="zákl. přenesená",J204,0)</f>
        <v>0</v>
      </c>
      <c r="BH204" s="149">
        <f>IF(N204="sníž. přenesená",J204,0)</f>
        <v>0</v>
      </c>
      <c r="BI204" s="149">
        <f>IF(N204="nulová",J204,0)</f>
        <v>0</v>
      </c>
      <c r="BJ204" s="17" t="s">
        <v>84</v>
      </c>
      <c r="BK204" s="149">
        <f>ROUND(I204*H204,2)</f>
        <v>0</v>
      </c>
      <c r="BL204" s="17" t="s">
        <v>182</v>
      </c>
      <c r="BM204" s="148" t="s">
        <v>264</v>
      </c>
    </row>
    <row r="205" spans="2:65" s="12" customFormat="1">
      <c r="B205" s="150"/>
      <c r="D205" s="151" t="s">
        <v>184</v>
      </c>
      <c r="E205" s="152" t="s">
        <v>1</v>
      </c>
      <c r="F205" s="153" t="s">
        <v>199</v>
      </c>
      <c r="H205" s="152" t="s">
        <v>1</v>
      </c>
      <c r="I205" s="154"/>
      <c r="L205" s="150"/>
      <c r="M205" s="155"/>
      <c r="T205" s="156"/>
      <c r="AT205" s="152" t="s">
        <v>184</v>
      </c>
      <c r="AU205" s="152" t="s">
        <v>86</v>
      </c>
      <c r="AV205" s="12" t="s">
        <v>84</v>
      </c>
      <c r="AW205" s="12" t="s">
        <v>32</v>
      </c>
      <c r="AX205" s="12" t="s">
        <v>77</v>
      </c>
      <c r="AY205" s="152" t="s">
        <v>175</v>
      </c>
    </row>
    <row r="206" spans="2:65" s="13" customFormat="1">
      <c r="B206" s="157"/>
      <c r="D206" s="151" t="s">
        <v>184</v>
      </c>
      <c r="E206" s="158" t="s">
        <v>1</v>
      </c>
      <c r="F206" s="159" t="s">
        <v>265</v>
      </c>
      <c r="H206" s="160">
        <v>3.6</v>
      </c>
      <c r="I206" s="161"/>
      <c r="L206" s="157"/>
      <c r="M206" s="162"/>
      <c r="T206" s="163"/>
      <c r="AT206" s="158" t="s">
        <v>184</v>
      </c>
      <c r="AU206" s="158" t="s">
        <v>86</v>
      </c>
      <c r="AV206" s="13" t="s">
        <v>86</v>
      </c>
      <c r="AW206" s="13" t="s">
        <v>32</v>
      </c>
      <c r="AX206" s="13" t="s">
        <v>77</v>
      </c>
      <c r="AY206" s="158" t="s">
        <v>175</v>
      </c>
    </row>
    <row r="207" spans="2:65" s="12" customFormat="1">
      <c r="B207" s="150"/>
      <c r="D207" s="151" t="s">
        <v>184</v>
      </c>
      <c r="E207" s="152" t="s">
        <v>1</v>
      </c>
      <c r="F207" s="153" t="s">
        <v>200</v>
      </c>
      <c r="H207" s="152" t="s">
        <v>1</v>
      </c>
      <c r="I207" s="154"/>
      <c r="L207" s="150"/>
      <c r="M207" s="155"/>
      <c r="T207" s="156"/>
      <c r="AT207" s="152" t="s">
        <v>184</v>
      </c>
      <c r="AU207" s="152" t="s">
        <v>86</v>
      </c>
      <c r="AV207" s="12" t="s">
        <v>84</v>
      </c>
      <c r="AW207" s="12" t="s">
        <v>32</v>
      </c>
      <c r="AX207" s="12" t="s">
        <v>77</v>
      </c>
      <c r="AY207" s="152" t="s">
        <v>175</v>
      </c>
    </row>
    <row r="208" spans="2:65" s="13" customFormat="1">
      <c r="B208" s="157"/>
      <c r="D208" s="151" t="s">
        <v>184</v>
      </c>
      <c r="E208" s="158" t="s">
        <v>1</v>
      </c>
      <c r="F208" s="159" t="s">
        <v>266</v>
      </c>
      <c r="H208" s="160">
        <v>1.3</v>
      </c>
      <c r="I208" s="161"/>
      <c r="L208" s="157"/>
      <c r="M208" s="162"/>
      <c r="T208" s="163"/>
      <c r="AT208" s="158" t="s">
        <v>184</v>
      </c>
      <c r="AU208" s="158" t="s">
        <v>86</v>
      </c>
      <c r="AV208" s="13" t="s">
        <v>86</v>
      </c>
      <c r="AW208" s="13" t="s">
        <v>32</v>
      </c>
      <c r="AX208" s="13" t="s">
        <v>77</v>
      </c>
      <c r="AY208" s="158" t="s">
        <v>175</v>
      </c>
    </row>
    <row r="209" spans="2:65" s="15" customFormat="1">
      <c r="B209" s="181"/>
      <c r="D209" s="151" t="s">
        <v>184</v>
      </c>
      <c r="E209" s="182" t="s">
        <v>1</v>
      </c>
      <c r="F209" s="183" t="s">
        <v>267</v>
      </c>
      <c r="H209" s="184">
        <v>4.9000000000000004</v>
      </c>
      <c r="I209" s="185"/>
      <c r="L209" s="181"/>
      <c r="M209" s="186"/>
      <c r="T209" s="187"/>
      <c r="AT209" s="182" t="s">
        <v>184</v>
      </c>
      <c r="AU209" s="182" t="s">
        <v>86</v>
      </c>
      <c r="AV209" s="15" t="s">
        <v>109</v>
      </c>
      <c r="AW209" s="15" t="s">
        <v>32</v>
      </c>
      <c r="AX209" s="15" t="s">
        <v>77</v>
      </c>
      <c r="AY209" s="182" t="s">
        <v>175</v>
      </c>
    </row>
    <row r="210" spans="2:65" s="12" customFormat="1">
      <c r="B210" s="150"/>
      <c r="D210" s="151" t="s">
        <v>184</v>
      </c>
      <c r="E210" s="152" t="s">
        <v>1</v>
      </c>
      <c r="F210" s="153" t="s">
        <v>197</v>
      </c>
      <c r="H210" s="152" t="s">
        <v>1</v>
      </c>
      <c r="I210" s="154"/>
      <c r="L210" s="150"/>
      <c r="M210" s="155"/>
      <c r="T210" s="156"/>
      <c r="AT210" s="152" t="s">
        <v>184</v>
      </c>
      <c r="AU210" s="152" t="s">
        <v>86</v>
      </c>
      <c r="AV210" s="12" t="s">
        <v>84</v>
      </c>
      <c r="AW210" s="12" t="s">
        <v>32</v>
      </c>
      <c r="AX210" s="12" t="s">
        <v>77</v>
      </c>
      <c r="AY210" s="152" t="s">
        <v>175</v>
      </c>
    </row>
    <row r="211" spans="2:65" s="13" customFormat="1">
      <c r="B211" s="157"/>
      <c r="D211" s="151" t="s">
        <v>184</v>
      </c>
      <c r="E211" s="158" t="s">
        <v>1</v>
      </c>
      <c r="F211" s="159" t="s">
        <v>268</v>
      </c>
      <c r="H211" s="160">
        <v>15.2</v>
      </c>
      <c r="I211" s="161"/>
      <c r="L211" s="157"/>
      <c r="M211" s="162"/>
      <c r="T211" s="163"/>
      <c r="AT211" s="158" t="s">
        <v>184</v>
      </c>
      <c r="AU211" s="158" t="s">
        <v>86</v>
      </c>
      <c r="AV211" s="13" t="s">
        <v>86</v>
      </c>
      <c r="AW211" s="13" t="s">
        <v>32</v>
      </c>
      <c r="AX211" s="13" t="s">
        <v>77</v>
      </c>
      <c r="AY211" s="158" t="s">
        <v>175</v>
      </c>
    </row>
    <row r="212" spans="2:65" s="12" customFormat="1">
      <c r="B212" s="150"/>
      <c r="D212" s="151" t="s">
        <v>184</v>
      </c>
      <c r="E212" s="152" t="s">
        <v>1</v>
      </c>
      <c r="F212" s="153" t="s">
        <v>199</v>
      </c>
      <c r="H212" s="152" t="s">
        <v>1</v>
      </c>
      <c r="I212" s="154"/>
      <c r="L212" s="150"/>
      <c r="M212" s="155"/>
      <c r="T212" s="156"/>
      <c r="AT212" s="152" t="s">
        <v>184</v>
      </c>
      <c r="AU212" s="152" t="s">
        <v>86</v>
      </c>
      <c r="AV212" s="12" t="s">
        <v>84</v>
      </c>
      <c r="AW212" s="12" t="s">
        <v>32</v>
      </c>
      <c r="AX212" s="12" t="s">
        <v>77</v>
      </c>
      <c r="AY212" s="152" t="s">
        <v>175</v>
      </c>
    </row>
    <row r="213" spans="2:65" s="13" customFormat="1">
      <c r="B213" s="157"/>
      <c r="D213" s="151" t="s">
        <v>184</v>
      </c>
      <c r="E213" s="158" t="s">
        <v>1</v>
      </c>
      <c r="F213" s="159" t="s">
        <v>269</v>
      </c>
      <c r="H213" s="160">
        <v>18.899999999999999</v>
      </c>
      <c r="I213" s="161"/>
      <c r="L213" s="157"/>
      <c r="M213" s="162"/>
      <c r="T213" s="163"/>
      <c r="AT213" s="158" t="s">
        <v>184</v>
      </c>
      <c r="AU213" s="158" t="s">
        <v>86</v>
      </c>
      <c r="AV213" s="13" t="s">
        <v>86</v>
      </c>
      <c r="AW213" s="13" t="s">
        <v>32</v>
      </c>
      <c r="AX213" s="13" t="s">
        <v>77</v>
      </c>
      <c r="AY213" s="158" t="s">
        <v>175</v>
      </c>
    </row>
    <row r="214" spans="2:65" s="12" customFormat="1">
      <c r="B214" s="150"/>
      <c r="D214" s="151" t="s">
        <v>184</v>
      </c>
      <c r="E214" s="152" t="s">
        <v>1</v>
      </c>
      <c r="F214" s="153" t="s">
        <v>200</v>
      </c>
      <c r="H214" s="152" t="s">
        <v>1</v>
      </c>
      <c r="I214" s="154"/>
      <c r="L214" s="150"/>
      <c r="M214" s="155"/>
      <c r="T214" s="156"/>
      <c r="AT214" s="152" t="s">
        <v>184</v>
      </c>
      <c r="AU214" s="152" t="s">
        <v>86</v>
      </c>
      <c r="AV214" s="12" t="s">
        <v>84</v>
      </c>
      <c r="AW214" s="12" t="s">
        <v>32</v>
      </c>
      <c r="AX214" s="12" t="s">
        <v>77</v>
      </c>
      <c r="AY214" s="152" t="s">
        <v>175</v>
      </c>
    </row>
    <row r="215" spans="2:65" s="13" customFormat="1">
      <c r="B215" s="157"/>
      <c r="D215" s="151" t="s">
        <v>184</v>
      </c>
      <c r="E215" s="158" t="s">
        <v>1</v>
      </c>
      <c r="F215" s="159" t="s">
        <v>270</v>
      </c>
      <c r="H215" s="160">
        <v>18.7</v>
      </c>
      <c r="I215" s="161"/>
      <c r="L215" s="157"/>
      <c r="M215" s="162"/>
      <c r="T215" s="163"/>
      <c r="AT215" s="158" t="s">
        <v>184</v>
      </c>
      <c r="AU215" s="158" t="s">
        <v>86</v>
      </c>
      <c r="AV215" s="13" t="s">
        <v>86</v>
      </c>
      <c r="AW215" s="13" t="s">
        <v>32</v>
      </c>
      <c r="AX215" s="13" t="s">
        <v>77</v>
      </c>
      <c r="AY215" s="158" t="s">
        <v>175</v>
      </c>
    </row>
    <row r="216" spans="2:65" s="15" customFormat="1">
      <c r="B216" s="181"/>
      <c r="D216" s="151" t="s">
        <v>184</v>
      </c>
      <c r="E216" s="182" t="s">
        <v>1</v>
      </c>
      <c r="F216" s="183" t="s">
        <v>267</v>
      </c>
      <c r="H216" s="184">
        <v>52.8</v>
      </c>
      <c r="I216" s="185"/>
      <c r="L216" s="181"/>
      <c r="M216" s="186"/>
      <c r="T216" s="187"/>
      <c r="AT216" s="182" t="s">
        <v>184</v>
      </c>
      <c r="AU216" s="182" t="s">
        <v>86</v>
      </c>
      <c r="AV216" s="15" t="s">
        <v>109</v>
      </c>
      <c r="AW216" s="15" t="s">
        <v>32</v>
      </c>
      <c r="AX216" s="15" t="s">
        <v>77</v>
      </c>
      <c r="AY216" s="182" t="s">
        <v>175</v>
      </c>
    </row>
    <row r="217" spans="2:65" s="14" customFormat="1">
      <c r="B217" s="164"/>
      <c r="D217" s="151" t="s">
        <v>184</v>
      </c>
      <c r="E217" s="165" t="s">
        <v>1</v>
      </c>
      <c r="F217" s="166" t="s">
        <v>187</v>
      </c>
      <c r="H217" s="167">
        <v>57.7</v>
      </c>
      <c r="I217" s="168"/>
      <c r="L217" s="164"/>
      <c r="M217" s="169"/>
      <c r="T217" s="170"/>
      <c r="AT217" s="165" t="s">
        <v>184</v>
      </c>
      <c r="AU217" s="165" t="s">
        <v>86</v>
      </c>
      <c r="AV217" s="14" t="s">
        <v>182</v>
      </c>
      <c r="AW217" s="14" t="s">
        <v>32</v>
      </c>
      <c r="AX217" s="14" t="s">
        <v>84</v>
      </c>
      <c r="AY217" s="165" t="s">
        <v>175</v>
      </c>
    </row>
    <row r="218" spans="2:65" s="1" customFormat="1" ht="24.15" customHeight="1">
      <c r="B218" s="136"/>
      <c r="C218" s="137" t="s">
        <v>271</v>
      </c>
      <c r="D218" s="137" t="s">
        <v>177</v>
      </c>
      <c r="E218" s="138" t="s">
        <v>272</v>
      </c>
      <c r="F218" s="139" t="s">
        <v>273</v>
      </c>
      <c r="G218" s="140" t="s">
        <v>263</v>
      </c>
      <c r="H218" s="141">
        <v>123</v>
      </c>
      <c r="I218" s="142"/>
      <c r="J218" s="143">
        <f>ROUND(I218*H218,2)</f>
        <v>0</v>
      </c>
      <c r="K218" s="139" t="s">
        <v>181</v>
      </c>
      <c r="L218" s="32"/>
      <c r="M218" s="144" t="s">
        <v>1</v>
      </c>
      <c r="N218" s="145" t="s">
        <v>42</v>
      </c>
      <c r="P218" s="146">
        <f>O218*H218</f>
        <v>0</v>
      </c>
      <c r="Q218" s="146">
        <v>1.3999999999999999E-4</v>
      </c>
      <c r="R218" s="146">
        <f>Q218*H218</f>
        <v>1.7219999999999999E-2</v>
      </c>
      <c r="S218" s="146">
        <v>0</v>
      </c>
      <c r="T218" s="147">
        <f>S218*H218</f>
        <v>0</v>
      </c>
      <c r="AR218" s="148" t="s">
        <v>182</v>
      </c>
      <c r="AT218" s="148" t="s">
        <v>177</v>
      </c>
      <c r="AU218" s="148" t="s">
        <v>86</v>
      </c>
      <c r="AY218" s="17" t="s">
        <v>175</v>
      </c>
      <c r="BE218" s="149">
        <f>IF(N218="základní",J218,0)</f>
        <v>0</v>
      </c>
      <c r="BF218" s="149">
        <f>IF(N218="snížená",J218,0)</f>
        <v>0</v>
      </c>
      <c r="BG218" s="149">
        <f>IF(N218="zákl. přenesená",J218,0)</f>
        <v>0</v>
      </c>
      <c r="BH218" s="149">
        <f>IF(N218="sníž. přenesená",J218,0)</f>
        <v>0</v>
      </c>
      <c r="BI218" s="149">
        <f>IF(N218="nulová",J218,0)</f>
        <v>0</v>
      </c>
      <c r="BJ218" s="17" t="s">
        <v>84</v>
      </c>
      <c r="BK218" s="149">
        <f>ROUND(I218*H218,2)</f>
        <v>0</v>
      </c>
      <c r="BL218" s="17" t="s">
        <v>182</v>
      </c>
      <c r="BM218" s="148" t="s">
        <v>274</v>
      </c>
    </row>
    <row r="219" spans="2:65" s="13" customFormat="1">
      <c r="B219" s="157"/>
      <c r="D219" s="151" t="s">
        <v>184</v>
      </c>
      <c r="E219" s="158" t="s">
        <v>1</v>
      </c>
      <c r="F219" s="159" t="s">
        <v>275</v>
      </c>
      <c r="H219" s="160">
        <v>33</v>
      </c>
      <c r="I219" s="161"/>
      <c r="L219" s="157"/>
      <c r="M219" s="162"/>
      <c r="T219" s="163"/>
      <c r="AT219" s="158" t="s">
        <v>184</v>
      </c>
      <c r="AU219" s="158" t="s">
        <v>86</v>
      </c>
      <c r="AV219" s="13" t="s">
        <v>86</v>
      </c>
      <c r="AW219" s="13" t="s">
        <v>32</v>
      </c>
      <c r="AX219" s="13" t="s">
        <v>77</v>
      </c>
      <c r="AY219" s="158" t="s">
        <v>175</v>
      </c>
    </row>
    <row r="220" spans="2:65" s="13" customFormat="1">
      <c r="B220" s="157"/>
      <c r="D220" s="151" t="s">
        <v>184</v>
      </c>
      <c r="E220" s="158" t="s">
        <v>1</v>
      </c>
      <c r="F220" s="159" t="s">
        <v>276</v>
      </c>
      <c r="H220" s="160">
        <v>42</v>
      </c>
      <c r="I220" s="161"/>
      <c r="L220" s="157"/>
      <c r="M220" s="162"/>
      <c r="T220" s="163"/>
      <c r="AT220" s="158" t="s">
        <v>184</v>
      </c>
      <c r="AU220" s="158" t="s">
        <v>86</v>
      </c>
      <c r="AV220" s="13" t="s">
        <v>86</v>
      </c>
      <c r="AW220" s="13" t="s">
        <v>32</v>
      </c>
      <c r="AX220" s="13" t="s">
        <v>77</v>
      </c>
      <c r="AY220" s="158" t="s">
        <v>175</v>
      </c>
    </row>
    <row r="221" spans="2:65" s="13" customFormat="1">
      <c r="B221" s="157"/>
      <c r="D221" s="151" t="s">
        <v>184</v>
      </c>
      <c r="E221" s="158" t="s">
        <v>1</v>
      </c>
      <c r="F221" s="159" t="s">
        <v>277</v>
      </c>
      <c r="H221" s="160">
        <v>48</v>
      </c>
      <c r="I221" s="161"/>
      <c r="L221" s="157"/>
      <c r="M221" s="162"/>
      <c r="T221" s="163"/>
      <c r="AT221" s="158" t="s">
        <v>184</v>
      </c>
      <c r="AU221" s="158" t="s">
        <v>86</v>
      </c>
      <c r="AV221" s="13" t="s">
        <v>86</v>
      </c>
      <c r="AW221" s="13" t="s">
        <v>32</v>
      </c>
      <c r="AX221" s="13" t="s">
        <v>77</v>
      </c>
      <c r="AY221" s="158" t="s">
        <v>175</v>
      </c>
    </row>
    <row r="222" spans="2:65" s="14" customFormat="1">
      <c r="B222" s="164"/>
      <c r="D222" s="151" t="s">
        <v>184</v>
      </c>
      <c r="E222" s="165" t="s">
        <v>1</v>
      </c>
      <c r="F222" s="166" t="s">
        <v>187</v>
      </c>
      <c r="H222" s="167">
        <v>123</v>
      </c>
      <c r="I222" s="168"/>
      <c r="L222" s="164"/>
      <c r="M222" s="169"/>
      <c r="T222" s="170"/>
      <c r="AT222" s="165" t="s">
        <v>184</v>
      </c>
      <c r="AU222" s="165" t="s">
        <v>86</v>
      </c>
      <c r="AV222" s="14" t="s">
        <v>182</v>
      </c>
      <c r="AW222" s="14" t="s">
        <v>32</v>
      </c>
      <c r="AX222" s="14" t="s">
        <v>84</v>
      </c>
      <c r="AY222" s="165" t="s">
        <v>175</v>
      </c>
    </row>
    <row r="223" spans="2:65" s="1" customFormat="1" ht="16.5" customHeight="1">
      <c r="B223" s="136"/>
      <c r="C223" s="137" t="s">
        <v>278</v>
      </c>
      <c r="D223" s="137" t="s">
        <v>177</v>
      </c>
      <c r="E223" s="138" t="s">
        <v>279</v>
      </c>
      <c r="F223" s="139" t="s">
        <v>280</v>
      </c>
      <c r="G223" s="140" t="s">
        <v>227</v>
      </c>
      <c r="H223" s="141">
        <v>15</v>
      </c>
      <c r="I223" s="142"/>
      <c r="J223" s="143">
        <f>ROUND(I223*H223,2)</f>
        <v>0</v>
      </c>
      <c r="K223" s="139" t="s">
        <v>181</v>
      </c>
      <c r="L223" s="32"/>
      <c r="M223" s="144" t="s">
        <v>1</v>
      </c>
      <c r="N223" s="145" t="s">
        <v>42</v>
      </c>
      <c r="P223" s="146">
        <f>O223*H223</f>
        <v>0</v>
      </c>
      <c r="Q223" s="146">
        <v>6.4519999999999994E-2</v>
      </c>
      <c r="R223" s="146">
        <f>Q223*H223</f>
        <v>0.96779999999999988</v>
      </c>
      <c r="S223" s="146">
        <v>0</v>
      </c>
      <c r="T223" s="147">
        <f>S223*H223</f>
        <v>0</v>
      </c>
      <c r="AR223" s="148" t="s">
        <v>182</v>
      </c>
      <c r="AT223" s="148" t="s">
        <v>177</v>
      </c>
      <c r="AU223" s="148" t="s">
        <v>86</v>
      </c>
      <c r="AY223" s="17" t="s">
        <v>175</v>
      </c>
      <c r="BE223" s="149">
        <f>IF(N223="základní",J223,0)</f>
        <v>0</v>
      </c>
      <c r="BF223" s="149">
        <f>IF(N223="snížená",J223,0)</f>
        <v>0</v>
      </c>
      <c r="BG223" s="149">
        <f>IF(N223="zákl. přenesená",J223,0)</f>
        <v>0</v>
      </c>
      <c r="BH223" s="149">
        <f>IF(N223="sníž. přenesená",J223,0)</f>
        <v>0</v>
      </c>
      <c r="BI223" s="149">
        <f>IF(N223="nulová",J223,0)</f>
        <v>0</v>
      </c>
      <c r="BJ223" s="17" t="s">
        <v>84</v>
      </c>
      <c r="BK223" s="149">
        <f>ROUND(I223*H223,2)</f>
        <v>0</v>
      </c>
      <c r="BL223" s="17" t="s">
        <v>182</v>
      </c>
      <c r="BM223" s="148" t="s">
        <v>281</v>
      </c>
    </row>
    <row r="224" spans="2:65" s="13" customFormat="1">
      <c r="B224" s="157"/>
      <c r="D224" s="151" t="s">
        <v>184</v>
      </c>
      <c r="E224" s="158" t="s">
        <v>1</v>
      </c>
      <c r="F224" s="159" t="s">
        <v>282</v>
      </c>
      <c r="H224" s="160">
        <v>15</v>
      </c>
      <c r="I224" s="161"/>
      <c r="L224" s="157"/>
      <c r="M224" s="162"/>
      <c r="T224" s="163"/>
      <c r="AT224" s="158" t="s">
        <v>184</v>
      </c>
      <c r="AU224" s="158" t="s">
        <v>86</v>
      </c>
      <c r="AV224" s="13" t="s">
        <v>86</v>
      </c>
      <c r="AW224" s="13" t="s">
        <v>32</v>
      </c>
      <c r="AX224" s="13" t="s">
        <v>84</v>
      </c>
      <c r="AY224" s="158" t="s">
        <v>175</v>
      </c>
    </row>
    <row r="225" spans="2:65" s="11" customFormat="1" ht="22.8" customHeight="1">
      <c r="B225" s="124"/>
      <c r="D225" s="125" t="s">
        <v>76</v>
      </c>
      <c r="E225" s="134" t="s">
        <v>182</v>
      </c>
      <c r="F225" s="134" t="s">
        <v>283</v>
      </c>
      <c r="I225" s="127"/>
      <c r="J225" s="135">
        <f>BK225</f>
        <v>0</v>
      </c>
      <c r="L225" s="124"/>
      <c r="M225" s="129"/>
      <c r="P225" s="130">
        <f>SUM(P226:P227)</f>
        <v>0</v>
      </c>
      <c r="R225" s="130">
        <f>SUM(R226:R227)</f>
        <v>0</v>
      </c>
      <c r="T225" s="131">
        <f>SUM(T226:T227)</f>
        <v>0</v>
      </c>
      <c r="AR225" s="125" t="s">
        <v>84</v>
      </c>
      <c r="AT225" s="132" t="s">
        <v>76</v>
      </c>
      <c r="AU225" s="132" t="s">
        <v>84</v>
      </c>
      <c r="AY225" s="125" t="s">
        <v>175</v>
      </c>
      <c r="BK225" s="133">
        <f>SUM(BK226:BK227)</f>
        <v>0</v>
      </c>
    </row>
    <row r="226" spans="2:65" s="1" customFormat="1" ht="16.5" customHeight="1">
      <c r="B226" s="136"/>
      <c r="C226" s="137" t="s">
        <v>284</v>
      </c>
      <c r="D226" s="137" t="s">
        <v>177</v>
      </c>
      <c r="E226" s="138" t="s">
        <v>285</v>
      </c>
      <c r="F226" s="139" t="s">
        <v>286</v>
      </c>
      <c r="G226" s="140" t="s">
        <v>180</v>
      </c>
      <c r="H226" s="141">
        <v>13.8</v>
      </c>
      <c r="I226" s="142"/>
      <c r="J226" s="143">
        <f>ROUND(I226*H226,2)</f>
        <v>0</v>
      </c>
      <c r="K226" s="139" t="s">
        <v>181</v>
      </c>
      <c r="L226" s="32"/>
      <c r="M226" s="144" t="s">
        <v>1</v>
      </c>
      <c r="N226" s="145" t="s">
        <v>42</v>
      </c>
      <c r="P226" s="146">
        <f>O226*H226</f>
        <v>0</v>
      </c>
      <c r="Q226" s="146">
        <v>0</v>
      </c>
      <c r="R226" s="146">
        <f>Q226*H226</f>
        <v>0</v>
      </c>
      <c r="S226" s="146">
        <v>0</v>
      </c>
      <c r="T226" s="147">
        <f>S226*H226</f>
        <v>0</v>
      </c>
      <c r="AR226" s="148" t="s">
        <v>182</v>
      </c>
      <c r="AT226" s="148" t="s">
        <v>177</v>
      </c>
      <c r="AU226" s="148" t="s">
        <v>86</v>
      </c>
      <c r="AY226" s="17" t="s">
        <v>175</v>
      </c>
      <c r="BE226" s="149">
        <f>IF(N226="základní",J226,0)</f>
        <v>0</v>
      </c>
      <c r="BF226" s="149">
        <f>IF(N226="snížená",J226,0)</f>
        <v>0</v>
      </c>
      <c r="BG226" s="149">
        <f>IF(N226="zákl. přenesená",J226,0)</f>
        <v>0</v>
      </c>
      <c r="BH226" s="149">
        <f>IF(N226="sníž. přenesená",J226,0)</f>
        <v>0</v>
      </c>
      <c r="BI226" s="149">
        <f>IF(N226="nulová",J226,0)</f>
        <v>0</v>
      </c>
      <c r="BJ226" s="17" t="s">
        <v>84</v>
      </c>
      <c r="BK226" s="149">
        <f>ROUND(I226*H226,2)</f>
        <v>0</v>
      </c>
      <c r="BL226" s="17" t="s">
        <v>182</v>
      </c>
      <c r="BM226" s="148" t="s">
        <v>287</v>
      </c>
    </row>
    <row r="227" spans="2:65" s="13" customFormat="1">
      <c r="B227" s="157"/>
      <c r="D227" s="151" t="s">
        <v>184</v>
      </c>
      <c r="E227" s="158" t="s">
        <v>1</v>
      </c>
      <c r="F227" s="159" t="s">
        <v>288</v>
      </c>
      <c r="H227" s="160">
        <v>13.8</v>
      </c>
      <c r="I227" s="161"/>
      <c r="L227" s="157"/>
      <c r="M227" s="162"/>
      <c r="T227" s="163"/>
      <c r="AT227" s="158" t="s">
        <v>184</v>
      </c>
      <c r="AU227" s="158" t="s">
        <v>86</v>
      </c>
      <c r="AV227" s="13" t="s">
        <v>86</v>
      </c>
      <c r="AW227" s="13" t="s">
        <v>32</v>
      </c>
      <c r="AX227" s="13" t="s">
        <v>84</v>
      </c>
      <c r="AY227" s="158" t="s">
        <v>175</v>
      </c>
    </row>
    <row r="228" spans="2:65" s="11" customFormat="1" ht="22.8" customHeight="1">
      <c r="B228" s="124"/>
      <c r="D228" s="125" t="s">
        <v>76</v>
      </c>
      <c r="E228" s="134" t="s">
        <v>198</v>
      </c>
      <c r="F228" s="134" t="s">
        <v>289</v>
      </c>
      <c r="I228" s="127"/>
      <c r="J228" s="135">
        <f>BK228</f>
        <v>0</v>
      </c>
      <c r="L228" s="124"/>
      <c r="M228" s="129"/>
      <c r="P228" s="130">
        <f>SUM(P229:P277)</f>
        <v>0</v>
      </c>
      <c r="R228" s="130">
        <f>SUM(R229:R277)</f>
        <v>112.90680383000002</v>
      </c>
      <c r="T228" s="131">
        <f>SUM(T229:T277)</f>
        <v>0</v>
      </c>
      <c r="AR228" s="125" t="s">
        <v>84</v>
      </c>
      <c r="AT228" s="132" t="s">
        <v>76</v>
      </c>
      <c r="AU228" s="132" t="s">
        <v>84</v>
      </c>
      <c r="AY228" s="125" t="s">
        <v>175</v>
      </c>
      <c r="BK228" s="133">
        <f>SUM(BK229:BK277)</f>
        <v>0</v>
      </c>
    </row>
    <row r="229" spans="2:65" s="1" customFormat="1" ht="24.15" customHeight="1">
      <c r="B229" s="136"/>
      <c r="C229" s="137" t="s">
        <v>290</v>
      </c>
      <c r="D229" s="137" t="s">
        <v>177</v>
      </c>
      <c r="E229" s="138" t="s">
        <v>291</v>
      </c>
      <c r="F229" s="139" t="s">
        <v>292</v>
      </c>
      <c r="G229" s="140" t="s">
        <v>227</v>
      </c>
      <c r="H229" s="141">
        <v>236.51400000000001</v>
      </c>
      <c r="I229" s="142"/>
      <c r="J229" s="143">
        <f>ROUND(I229*H229,2)</f>
        <v>0</v>
      </c>
      <c r="K229" s="139" t="s">
        <v>181</v>
      </c>
      <c r="L229" s="32"/>
      <c r="M229" s="144" t="s">
        <v>1</v>
      </c>
      <c r="N229" s="145" t="s">
        <v>42</v>
      </c>
      <c r="P229" s="146">
        <f>O229*H229</f>
        <v>0</v>
      </c>
      <c r="Q229" s="146">
        <v>7.3499999999999998E-3</v>
      </c>
      <c r="R229" s="146">
        <f>Q229*H229</f>
        <v>1.7383778999999999</v>
      </c>
      <c r="S229" s="146">
        <v>0</v>
      </c>
      <c r="T229" s="147">
        <f>S229*H229</f>
        <v>0</v>
      </c>
      <c r="AR229" s="148" t="s">
        <v>182</v>
      </c>
      <c r="AT229" s="148" t="s">
        <v>177</v>
      </c>
      <c r="AU229" s="148" t="s">
        <v>86</v>
      </c>
      <c r="AY229" s="17" t="s">
        <v>175</v>
      </c>
      <c r="BE229" s="149">
        <f>IF(N229="základní",J229,0)</f>
        <v>0</v>
      </c>
      <c r="BF229" s="149">
        <f>IF(N229="snížená",J229,0)</f>
        <v>0</v>
      </c>
      <c r="BG229" s="149">
        <f>IF(N229="zákl. přenesená",J229,0)</f>
        <v>0</v>
      </c>
      <c r="BH229" s="149">
        <f>IF(N229="sníž. přenesená",J229,0)</f>
        <v>0</v>
      </c>
      <c r="BI229" s="149">
        <f>IF(N229="nulová",J229,0)</f>
        <v>0</v>
      </c>
      <c r="BJ229" s="17" t="s">
        <v>84</v>
      </c>
      <c r="BK229" s="149">
        <f>ROUND(I229*H229,2)</f>
        <v>0</v>
      </c>
      <c r="BL229" s="17" t="s">
        <v>182</v>
      </c>
      <c r="BM229" s="148" t="s">
        <v>293</v>
      </c>
    </row>
    <row r="230" spans="2:65" s="12" customFormat="1">
      <c r="B230" s="150"/>
      <c r="D230" s="151" t="s">
        <v>184</v>
      </c>
      <c r="E230" s="152" t="s">
        <v>1</v>
      </c>
      <c r="F230" s="153" t="s">
        <v>294</v>
      </c>
      <c r="H230" s="152" t="s">
        <v>1</v>
      </c>
      <c r="I230" s="154"/>
      <c r="L230" s="150"/>
      <c r="M230" s="155"/>
      <c r="T230" s="156"/>
      <c r="AT230" s="152" t="s">
        <v>184</v>
      </c>
      <c r="AU230" s="152" t="s">
        <v>86</v>
      </c>
      <c r="AV230" s="12" t="s">
        <v>84</v>
      </c>
      <c r="AW230" s="12" t="s">
        <v>32</v>
      </c>
      <c r="AX230" s="12" t="s">
        <v>77</v>
      </c>
      <c r="AY230" s="152" t="s">
        <v>175</v>
      </c>
    </row>
    <row r="231" spans="2:65" s="13" customFormat="1">
      <c r="B231" s="157"/>
      <c r="D231" s="151" t="s">
        <v>184</v>
      </c>
      <c r="E231" s="158" t="s">
        <v>1</v>
      </c>
      <c r="F231" s="159" t="s">
        <v>295</v>
      </c>
      <c r="H231" s="160">
        <v>236.51400000000001</v>
      </c>
      <c r="I231" s="161"/>
      <c r="L231" s="157"/>
      <c r="M231" s="162"/>
      <c r="T231" s="163"/>
      <c r="AT231" s="158" t="s">
        <v>184</v>
      </c>
      <c r="AU231" s="158" t="s">
        <v>86</v>
      </c>
      <c r="AV231" s="13" t="s">
        <v>86</v>
      </c>
      <c r="AW231" s="13" t="s">
        <v>32</v>
      </c>
      <c r="AX231" s="13" t="s">
        <v>77</v>
      </c>
      <c r="AY231" s="158" t="s">
        <v>175</v>
      </c>
    </row>
    <row r="232" spans="2:65" s="14" customFormat="1">
      <c r="B232" s="164"/>
      <c r="D232" s="151" t="s">
        <v>184</v>
      </c>
      <c r="E232" s="165" t="s">
        <v>1</v>
      </c>
      <c r="F232" s="166" t="s">
        <v>187</v>
      </c>
      <c r="H232" s="167">
        <v>236.51400000000001</v>
      </c>
      <c r="I232" s="168"/>
      <c r="L232" s="164"/>
      <c r="M232" s="169"/>
      <c r="T232" s="170"/>
      <c r="AT232" s="165" t="s">
        <v>184</v>
      </c>
      <c r="AU232" s="165" t="s">
        <v>86</v>
      </c>
      <c r="AV232" s="14" t="s">
        <v>182</v>
      </c>
      <c r="AW232" s="14" t="s">
        <v>32</v>
      </c>
      <c r="AX232" s="14" t="s">
        <v>84</v>
      </c>
      <c r="AY232" s="165" t="s">
        <v>175</v>
      </c>
    </row>
    <row r="233" spans="2:65" s="1" customFormat="1" ht="24.15" customHeight="1">
      <c r="B233" s="136"/>
      <c r="C233" s="137" t="s">
        <v>296</v>
      </c>
      <c r="D233" s="137" t="s">
        <v>177</v>
      </c>
      <c r="E233" s="138" t="s">
        <v>297</v>
      </c>
      <c r="F233" s="139" t="s">
        <v>298</v>
      </c>
      <c r="G233" s="140" t="s">
        <v>227</v>
      </c>
      <c r="H233" s="141">
        <v>236.51400000000001</v>
      </c>
      <c r="I233" s="142"/>
      <c r="J233" s="143">
        <f>ROUND(I233*H233,2)</f>
        <v>0</v>
      </c>
      <c r="K233" s="139" t="s">
        <v>181</v>
      </c>
      <c r="L233" s="32"/>
      <c r="M233" s="144" t="s">
        <v>1</v>
      </c>
      <c r="N233" s="145" t="s">
        <v>42</v>
      </c>
      <c r="P233" s="146">
        <f>O233*H233</f>
        <v>0</v>
      </c>
      <c r="Q233" s="146">
        <v>2.5999999999999998E-4</v>
      </c>
      <c r="R233" s="146">
        <f>Q233*H233</f>
        <v>6.1493639999999995E-2</v>
      </c>
      <c r="S233" s="146">
        <v>0</v>
      </c>
      <c r="T233" s="147">
        <f>S233*H233</f>
        <v>0</v>
      </c>
      <c r="AR233" s="148" t="s">
        <v>182</v>
      </c>
      <c r="AT233" s="148" t="s">
        <v>177</v>
      </c>
      <c r="AU233" s="148" t="s">
        <v>86</v>
      </c>
      <c r="AY233" s="17" t="s">
        <v>175</v>
      </c>
      <c r="BE233" s="149">
        <f>IF(N233="základní",J233,0)</f>
        <v>0</v>
      </c>
      <c r="BF233" s="149">
        <f>IF(N233="snížená",J233,0)</f>
        <v>0</v>
      </c>
      <c r="BG233" s="149">
        <f>IF(N233="zákl. přenesená",J233,0)</f>
        <v>0</v>
      </c>
      <c r="BH233" s="149">
        <f>IF(N233="sníž. přenesená",J233,0)</f>
        <v>0</v>
      </c>
      <c r="BI233" s="149">
        <f>IF(N233="nulová",J233,0)</f>
        <v>0</v>
      </c>
      <c r="BJ233" s="17" t="s">
        <v>84</v>
      </c>
      <c r="BK233" s="149">
        <f>ROUND(I233*H233,2)</f>
        <v>0</v>
      </c>
      <c r="BL233" s="17" t="s">
        <v>182</v>
      </c>
      <c r="BM233" s="148" t="s">
        <v>299</v>
      </c>
    </row>
    <row r="234" spans="2:65" s="1" customFormat="1" ht="24.15" customHeight="1">
      <c r="B234" s="136"/>
      <c r="C234" s="137" t="s">
        <v>300</v>
      </c>
      <c r="D234" s="137" t="s">
        <v>177</v>
      </c>
      <c r="E234" s="138" t="s">
        <v>301</v>
      </c>
      <c r="F234" s="139" t="s">
        <v>302</v>
      </c>
      <c r="G234" s="140" t="s">
        <v>190</v>
      </c>
      <c r="H234" s="141">
        <v>15</v>
      </c>
      <c r="I234" s="142"/>
      <c r="J234" s="143">
        <f>ROUND(I234*H234,2)</f>
        <v>0</v>
      </c>
      <c r="K234" s="139" t="s">
        <v>181</v>
      </c>
      <c r="L234" s="32"/>
      <c r="M234" s="144" t="s">
        <v>1</v>
      </c>
      <c r="N234" s="145" t="s">
        <v>42</v>
      </c>
      <c r="P234" s="146">
        <f>O234*H234</f>
        <v>0</v>
      </c>
      <c r="Q234" s="146">
        <v>4.3799999999999999E-2</v>
      </c>
      <c r="R234" s="146">
        <f>Q234*H234</f>
        <v>0.65700000000000003</v>
      </c>
      <c r="S234" s="146">
        <v>0</v>
      </c>
      <c r="T234" s="147">
        <f>S234*H234</f>
        <v>0</v>
      </c>
      <c r="AR234" s="148" t="s">
        <v>182</v>
      </c>
      <c r="AT234" s="148" t="s">
        <v>177</v>
      </c>
      <c r="AU234" s="148" t="s">
        <v>86</v>
      </c>
      <c r="AY234" s="17" t="s">
        <v>175</v>
      </c>
      <c r="BE234" s="149">
        <f>IF(N234="základní",J234,0)</f>
        <v>0</v>
      </c>
      <c r="BF234" s="149">
        <f>IF(N234="snížená",J234,0)</f>
        <v>0</v>
      </c>
      <c r="BG234" s="149">
        <f>IF(N234="zákl. přenesená",J234,0)</f>
        <v>0</v>
      </c>
      <c r="BH234" s="149">
        <f>IF(N234="sníž. přenesená",J234,0)</f>
        <v>0</v>
      </c>
      <c r="BI234" s="149">
        <f>IF(N234="nulová",J234,0)</f>
        <v>0</v>
      </c>
      <c r="BJ234" s="17" t="s">
        <v>84</v>
      </c>
      <c r="BK234" s="149">
        <f>ROUND(I234*H234,2)</f>
        <v>0</v>
      </c>
      <c r="BL234" s="17" t="s">
        <v>182</v>
      </c>
      <c r="BM234" s="148" t="s">
        <v>303</v>
      </c>
    </row>
    <row r="235" spans="2:65" s="1" customFormat="1" ht="24.15" customHeight="1">
      <c r="B235" s="136"/>
      <c r="C235" s="137" t="s">
        <v>7</v>
      </c>
      <c r="D235" s="137" t="s">
        <v>177</v>
      </c>
      <c r="E235" s="138" t="s">
        <v>304</v>
      </c>
      <c r="F235" s="139" t="s">
        <v>305</v>
      </c>
      <c r="G235" s="140" t="s">
        <v>190</v>
      </c>
      <c r="H235" s="141">
        <v>15</v>
      </c>
      <c r="I235" s="142"/>
      <c r="J235" s="143">
        <f>ROUND(I235*H235,2)</f>
        <v>0</v>
      </c>
      <c r="K235" s="139" t="s">
        <v>181</v>
      </c>
      <c r="L235" s="32"/>
      <c r="M235" s="144" t="s">
        <v>1</v>
      </c>
      <c r="N235" s="145" t="s">
        <v>42</v>
      </c>
      <c r="P235" s="146">
        <f>O235*H235</f>
        <v>0</v>
      </c>
      <c r="Q235" s="146">
        <v>0.1658</v>
      </c>
      <c r="R235" s="146">
        <f>Q235*H235</f>
        <v>2.4870000000000001</v>
      </c>
      <c r="S235" s="146">
        <v>0</v>
      </c>
      <c r="T235" s="147">
        <f>S235*H235</f>
        <v>0</v>
      </c>
      <c r="AR235" s="148" t="s">
        <v>182</v>
      </c>
      <c r="AT235" s="148" t="s">
        <v>177</v>
      </c>
      <c r="AU235" s="148" t="s">
        <v>86</v>
      </c>
      <c r="AY235" s="17" t="s">
        <v>175</v>
      </c>
      <c r="BE235" s="149">
        <f>IF(N235="základní",J235,0)</f>
        <v>0</v>
      </c>
      <c r="BF235" s="149">
        <f>IF(N235="snížená",J235,0)</f>
        <v>0</v>
      </c>
      <c r="BG235" s="149">
        <f>IF(N235="zákl. přenesená",J235,0)</f>
        <v>0</v>
      </c>
      <c r="BH235" s="149">
        <f>IF(N235="sníž. přenesená",J235,0)</f>
        <v>0</v>
      </c>
      <c r="BI235" s="149">
        <f>IF(N235="nulová",J235,0)</f>
        <v>0</v>
      </c>
      <c r="BJ235" s="17" t="s">
        <v>84</v>
      </c>
      <c r="BK235" s="149">
        <f>ROUND(I235*H235,2)</f>
        <v>0</v>
      </c>
      <c r="BL235" s="17" t="s">
        <v>182</v>
      </c>
      <c r="BM235" s="148" t="s">
        <v>306</v>
      </c>
    </row>
    <row r="236" spans="2:65" s="1" customFormat="1" ht="24.15" customHeight="1">
      <c r="B236" s="136"/>
      <c r="C236" s="137" t="s">
        <v>307</v>
      </c>
      <c r="D236" s="137" t="s">
        <v>177</v>
      </c>
      <c r="E236" s="138" t="s">
        <v>308</v>
      </c>
      <c r="F236" s="139" t="s">
        <v>309</v>
      </c>
      <c r="G236" s="140" t="s">
        <v>227</v>
      </c>
      <c r="H236" s="141">
        <v>788.38</v>
      </c>
      <c r="I236" s="142"/>
      <c r="J236" s="143">
        <f>ROUND(I236*H236,2)</f>
        <v>0</v>
      </c>
      <c r="K236" s="139" t="s">
        <v>181</v>
      </c>
      <c r="L236" s="32"/>
      <c r="M236" s="144" t="s">
        <v>1</v>
      </c>
      <c r="N236" s="145" t="s">
        <v>42</v>
      </c>
      <c r="P236" s="146">
        <f>O236*H236</f>
        <v>0</v>
      </c>
      <c r="Q236" s="146">
        <v>1.7600000000000001E-2</v>
      </c>
      <c r="R236" s="146">
        <f>Q236*H236</f>
        <v>13.875488000000001</v>
      </c>
      <c r="S236" s="146">
        <v>0</v>
      </c>
      <c r="T236" s="147">
        <f>S236*H236</f>
        <v>0</v>
      </c>
      <c r="AR236" s="148" t="s">
        <v>182</v>
      </c>
      <c r="AT236" s="148" t="s">
        <v>177</v>
      </c>
      <c r="AU236" s="148" t="s">
        <v>86</v>
      </c>
      <c r="AY236" s="17" t="s">
        <v>175</v>
      </c>
      <c r="BE236" s="149">
        <f>IF(N236="základní",J236,0)</f>
        <v>0</v>
      </c>
      <c r="BF236" s="149">
        <f>IF(N236="snížená",J236,0)</f>
        <v>0</v>
      </c>
      <c r="BG236" s="149">
        <f>IF(N236="zákl. přenesená",J236,0)</f>
        <v>0</v>
      </c>
      <c r="BH236" s="149">
        <f>IF(N236="sníž. přenesená",J236,0)</f>
        <v>0</v>
      </c>
      <c r="BI236" s="149">
        <f>IF(N236="nulová",J236,0)</f>
        <v>0</v>
      </c>
      <c r="BJ236" s="17" t="s">
        <v>84</v>
      </c>
      <c r="BK236" s="149">
        <f>ROUND(I236*H236,2)</f>
        <v>0</v>
      </c>
      <c r="BL236" s="17" t="s">
        <v>182</v>
      </c>
      <c r="BM236" s="148" t="s">
        <v>310</v>
      </c>
    </row>
    <row r="237" spans="2:65" s="12" customFormat="1">
      <c r="B237" s="150"/>
      <c r="D237" s="151" t="s">
        <v>184</v>
      </c>
      <c r="E237" s="152" t="s">
        <v>1</v>
      </c>
      <c r="F237" s="153" t="s">
        <v>197</v>
      </c>
      <c r="H237" s="152" t="s">
        <v>1</v>
      </c>
      <c r="I237" s="154"/>
      <c r="L237" s="150"/>
      <c r="M237" s="155"/>
      <c r="T237" s="156"/>
      <c r="AT237" s="152" t="s">
        <v>184</v>
      </c>
      <c r="AU237" s="152" t="s">
        <v>86</v>
      </c>
      <c r="AV237" s="12" t="s">
        <v>84</v>
      </c>
      <c r="AW237" s="12" t="s">
        <v>32</v>
      </c>
      <c r="AX237" s="12" t="s">
        <v>77</v>
      </c>
      <c r="AY237" s="152" t="s">
        <v>175</v>
      </c>
    </row>
    <row r="238" spans="2:65" s="13" customFormat="1">
      <c r="B238" s="157"/>
      <c r="D238" s="151" t="s">
        <v>184</v>
      </c>
      <c r="E238" s="158" t="s">
        <v>1</v>
      </c>
      <c r="F238" s="159" t="s">
        <v>311</v>
      </c>
      <c r="H238" s="160">
        <v>285.63</v>
      </c>
      <c r="I238" s="161"/>
      <c r="L238" s="157"/>
      <c r="M238" s="162"/>
      <c r="T238" s="163"/>
      <c r="AT238" s="158" t="s">
        <v>184</v>
      </c>
      <c r="AU238" s="158" t="s">
        <v>86</v>
      </c>
      <c r="AV238" s="13" t="s">
        <v>86</v>
      </c>
      <c r="AW238" s="13" t="s">
        <v>32</v>
      </c>
      <c r="AX238" s="13" t="s">
        <v>77</v>
      </c>
      <c r="AY238" s="158" t="s">
        <v>175</v>
      </c>
    </row>
    <row r="239" spans="2:65" s="12" customFormat="1">
      <c r="B239" s="150"/>
      <c r="D239" s="151" t="s">
        <v>184</v>
      </c>
      <c r="E239" s="152" t="s">
        <v>1</v>
      </c>
      <c r="F239" s="153" t="s">
        <v>199</v>
      </c>
      <c r="H239" s="152" t="s">
        <v>1</v>
      </c>
      <c r="I239" s="154"/>
      <c r="L239" s="150"/>
      <c r="M239" s="155"/>
      <c r="T239" s="156"/>
      <c r="AT239" s="152" t="s">
        <v>184</v>
      </c>
      <c r="AU239" s="152" t="s">
        <v>86</v>
      </c>
      <c r="AV239" s="12" t="s">
        <v>84</v>
      </c>
      <c r="AW239" s="12" t="s">
        <v>32</v>
      </c>
      <c r="AX239" s="12" t="s">
        <v>77</v>
      </c>
      <c r="AY239" s="152" t="s">
        <v>175</v>
      </c>
    </row>
    <row r="240" spans="2:65" s="13" customFormat="1">
      <c r="B240" s="157"/>
      <c r="D240" s="151" t="s">
        <v>184</v>
      </c>
      <c r="E240" s="158" t="s">
        <v>1</v>
      </c>
      <c r="F240" s="159" t="s">
        <v>312</v>
      </c>
      <c r="H240" s="160">
        <v>248.64</v>
      </c>
      <c r="I240" s="161"/>
      <c r="L240" s="157"/>
      <c r="M240" s="162"/>
      <c r="T240" s="163"/>
      <c r="AT240" s="158" t="s">
        <v>184</v>
      </c>
      <c r="AU240" s="158" t="s">
        <v>86</v>
      </c>
      <c r="AV240" s="13" t="s">
        <v>86</v>
      </c>
      <c r="AW240" s="13" t="s">
        <v>32</v>
      </c>
      <c r="AX240" s="13" t="s">
        <v>77</v>
      </c>
      <c r="AY240" s="158" t="s">
        <v>175</v>
      </c>
    </row>
    <row r="241" spans="2:65" s="12" customFormat="1">
      <c r="B241" s="150"/>
      <c r="D241" s="151" t="s">
        <v>184</v>
      </c>
      <c r="E241" s="152" t="s">
        <v>1</v>
      </c>
      <c r="F241" s="153" t="s">
        <v>200</v>
      </c>
      <c r="H241" s="152" t="s">
        <v>1</v>
      </c>
      <c r="I241" s="154"/>
      <c r="L241" s="150"/>
      <c r="M241" s="155"/>
      <c r="T241" s="156"/>
      <c r="AT241" s="152" t="s">
        <v>184</v>
      </c>
      <c r="AU241" s="152" t="s">
        <v>86</v>
      </c>
      <c r="AV241" s="12" t="s">
        <v>84</v>
      </c>
      <c r="AW241" s="12" t="s">
        <v>32</v>
      </c>
      <c r="AX241" s="12" t="s">
        <v>77</v>
      </c>
      <c r="AY241" s="152" t="s">
        <v>175</v>
      </c>
    </row>
    <row r="242" spans="2:65" s="13" customFormat="1">
      <c r="B242" s="157"/>
      <c r="D242" s="151" t="s">
        <v>184</v>
      </c>
      <c r="E242" s="158" t="s">
        <v>1</v>
      </c>
      <c r="F242" s="159" t="s">
        <v>313</v>
      </c>
      <c r="H242" s="160">
        <v>254.11</v>
      </c>
      <c r="I242" s="161"/>
      <c r="L242" s="157"/>
      <c r="M242" s="162"/>
      <c r="T242" s="163"/>
      <c r="AT242" s="158" t="s">
        <v>184</v>
      </c>
      <c r="AU242" s="158" t="s">
        <v>86</v>
      </c>
      <c r="AV242" s="13" t="s">
        <v>86</v>
      </c>
      <c r="AW242" s="13" t="s">
        <v>32</v>
      </c>
      <c r="AX242" s="13" t="s">
        <v>77</v>
      </c>
      <c r="AY242" s="158" t="s">
        <v>175</v>
      </c>
    </row>
    <row r="243" spans="2:65" s="14" customFormat="1">
      <c r="B243" s="164"/>
      <c r="D243" s="151" t="s">
        <v>184</v>
      </c>
      <c r="E243" s="165" t="s">
        <v>1</v>
      </c>
      <c r="F243" s="166" t="s">
        <v>187</v>
      </c>
      <c r="H243" s="167">
        <v>788.38</v>
      </c>
      <c r="I243" s="168"/>
      <c r="L243" s="164"/>
      <c r="M243" s="169"/>
      <c r="T243" s="170"/>
      <c r="AT243" s="165" t="s">
        <v>184</v>
      </c>
      <c r="AU243" s="165" t="s">
        <v>86</v>
      </c>
      <c r="AV243" s="14" t="s">
        <v>182</v>
      </c>
      <c r="AW243" s="14" t="s">
        <v>32</v>
      </c>
      <c r="AX243" s="14" t="s">
        <v>84</v>
      </c>
      <c r="AY243" s="165" t="s">
        <v>175</v>
      </c>
    </row>
    <row r="244" spans="2:65" s="1" customFormat="1" ht="24.15" customHeight="1">
      <c r="B244" s="136"/>
      <c r="C244" s="137" t="s">
        <v>314</v>
      </c>
      <c r="D244" s="137" t="s">
        <v>177</v>
      </c>
      <c r="E244" s="138" t="s">
        <v>315</v>
      </c>
      <c r="F244" s="139" t="s">
        <v>316</v>
      </c>
      <c r="G244" s="140" t="s">
        <v>227</v>
      </c>
      <c r="H244" s="141">
        <v>420.99299999999999</v>
      </c>
      <c r="I244" s="142"/>
      <c r="J244" s="143">
        <f>ROUND(I244*H244,2)</f>
        <v>0</v>
      </c>
      <c r="K244" s="139" t="s">
        <v>181</v>
      </c>
      <c r="L244" s="32"/>
      <c r="M244" s="144" t="s">
        <v>1</v>
      </c>
      <c r="N244" s="145" t="s">
        <v>42</v>
      </c>
      <c r="P244" s="146">
        <f>O244*H244</f>
        <v>0</v>
      </c>
      <c r="Q244" s="146">
        <v>7.3499999999999998E-3</v>
      </c>
      <c r="R244" s="146">
        <f>Q244*H244</f>
        <v>3.09429855</v>
      </c>
      <c r="S244" s="146">
        <v>0</v>
      </c>
      <c r="T244" s="147">
        <f>S244*H244</f>
        <v>0</v>
      </c>
      <c r="AR244" s="148" t="s">
        <v>182</v>
      </c>
      <c r="AT244" s="148" t="s">
        <v>177</v>
      </c>
      <c r="AU244" s="148" t="s">
        <v>86</v>
      </c>
      <c r="AY244" s="17" t="s">
        <v>175</v>
      </c>
      <c r="BE244" s="149">
        <f>IF(N244="základní",J244,0)</f>
        <v>0</v>
      </c>
      <c r="BF244" s="149">
        <f>IF(N244="snížená",J244,0)</f>
        <v>0</v>
      </c>
      <c r="BG244" s="149">
        <f>IF(N244="zákl. přenesená",J244,0)</f>
        <v>0</v>
      </c>
      <c r="BH244" s="149">
        <f>IF(N244="sníž. přenesená",J244,0)</f>
        <v>0</v>
      </c>
      <c r="BI244" s="149">
        <f>IF(N244="nulová",J244,0)</f>
        <v>0</v>
      </c>
      <c r="BJ244" s="17" t="s">
        <v>84</v>
      </c>
      <c r="BK244" s="149">
        <f>ROUND(I244*H244,2)</f>
        <v>0</v>
      </c>
      <c r="BL244" s="17" t="s">
        <v>182</v>
      </c>
      <c r="BM244" s="148" t="s">
        <v>317</v>
      </c>
    </row>
    <row r="245" spans="2:65" s="12" customFormat="1">
      <c r="B245" s="150"/>
      <c r="D245" s="151" t="s">
        <v>184</v>
      </c>
      <c r="E245" s="152" t="s">
        <v>1</v>
      </c>
      <c r="F245" s="153" t="s">
        <v>294</v>
      </c>
      <c r="H245" s="152" t="s">
        <v>1</v>
      </c>
      <c r="I245" s="154"/>
      <c r="L245" s="150"/>
      <c r="M245" s="155"/>
      <c r="T245" s="156"/>
      <c r="AT245" s="152" t="s">
        <v>184</v>
      </c>
      <c r="AU245" s="152" t="s">
        <v>86</v>
      </c>
      <c r="AV245" s="12" t="s">
        <v>84</v>
      </c>
      <c r="AW245" s="12" t="s">
        <v>32</v>
      </c>
      <c r="AX245" s="12" t="s">
        <v>77</v>
      </c>
      <c r="AY245" s="152" t="s">
        <v>175</v>
      </c>
    </row>
    <row r="246" spans="2:65" s="13" customFormat="1">
      <c r="B246" s="157"/>
      <c r="D246" s="151" t="s">
        <v>184</v>
      </c>
      <c r="E246" s="158" t="s">
        <v>1</v>
      </c>
      <c r="F246" s="159" t="s">
        <v>318</v>
      </c>
      <c r="H246" s="160">
        <v>420.99299999999999</v>
      </c>
      <c r="I246" s="161"/>
      <c r="L246" s="157"/>
      <c r="M246" s="162"/>
      <c r="T246" s="163"/>
      <c r="AT246" s="158" t="s">
        <v>184</v>
      </c>
      <c r="AU246" s="158" t="s">
        <v>86</v>
      </c>
      <c r="AV246" s="13" t="s">
        <v>86</v>
      </c>
      <c r="AW246" s="13" t="s">
        <v>32</v>
      </c>
      <c r="AX246" s="13" t="s">
        <v>77</v>
      </c>
      <c r="AY246" s="158" t="s">
        <v>175</v>
      </c>
    </row>
    <row r="247" spans="2:65" s="14" customFormat="1">
      <c r="B247" s="164"/>
      <c r="D247" s="151" t="s">
        <v>184</v>
      </c>
      <c r="E247" s="165" t="s">
        <v>1</v>
      </c>
      <c r="F247" s="166" t="s">
        <v>187</v>
      </c>
      <c r="H247" s="167">
        <v>420.99299999999999</v>
      </c>
      <c r="I247" s="168"/>
      <c r="L247" s="164"/>
      <c r="M247" s="169"/>
      <c r="T247" s="170"/>
      <c r="AT247" s="165" t="s">
        <v>184</v>
      </c>
      <c r="AU247" s="165" t="s">
        <v>86</v>
      </c>
      <c r="AV247" s="14" t="s">
        <v>182</v>
      </c>
      <c r="AW247" s="14" t="s">
        <v>32</v>
      </c>
      <c r="AX247" s="14" t="s">
        <v>84</v>
      </c>
      <c r="AY247" s="165" t="s">
        <v>175</v>
      </c>
    </row>
    <row r="248" spans="2:65" s="1" customFormat="1" ht="24.15" customHeight="1">
      <c r="B248" s="136"/>
      <c r="C248" s="137" t="s">
        <v>319</v>
      </c>
      <c r="D248" s="137" t="s">
        <v>177</v>
      </c>
      <c r="E248" s="138" t="s">
        <v>320</v>
      </c>
      <c r="F248" s="139" t="s">
        <v>321</v>
      </c>
      <c r="G248" s="140" t="s">
        <v>227</v>
      </c>
      <c r="H248" s="141">
        <v>686.43299999999999</v>
      </c>
      <c r="I248" s="142"/>
      <c r="J248" s="143">
        <f>ROUND(I248*H248,2)</f>
        <v>0</v>
      </c>
      <c r="K248" s="139" t="s">
        <v>181</v>
      </c>
      <c r="L248" s="32"/>
      <c r="M248" s="144" t="s">
        <v>1</v>
      </c>
      <c r="N248" s="145" t="s">
        <v>42</v>
      </c>
      <c r="P248" s="146">
        <f>O248*H248</f>
        <v>0</v>
      </c>
      <c r="Q248" s="146">
        <v>2.5999999999999998E-4</v>
      </c>
      <c r="R248" s="146">
        <f>Q248*H248</f>
        <v>0.17847257999999999</v>
      </c>
      <c r="S248" s="146">
        <v>0</v>
      </c>
      <c r="T248" s="147">
        <f>S248*H248</f>
        <v>0</v>
      </c>
      <c r="AR248" s="148" t="s">
        <v>182</v>
      </c>
      <c r="AT248" s="148" t="s">
        <v>177</v>
      </c>
      <c r="AU248" s="148" t="s">
        <v>86</v>
      </c>
      <c r="AY248" s="17" t="s">
        <v>175</v>
      </c>
      <c r="BE248" s="149">
        <f>IF(N248="základní",J248,0)</f>
        <v>0</v>
      </c>
      <c r="BF248" s="149">
        <f>IF(N248="snížená",J248,0)</f>
        <v>0</v>
      </c>
      <c r="BG248" s="149">
        <f>IF(N248="zákl. přenesená",J248,0)</f>
        <v>0</v>
      </c>
      <c r="BH248" s="149">
        <f>IF(N248="sníž. přenesená",J248,0)</f>
        <v>0</v>
      </c>
      <c r="BI248" s="149">
        <f>IF(N248="nulová",J248,0)</f>
        <v>0</v>
      </c>
      <c r="BJ248" s="17" t="s">
        <v>84</v>
      </c>
      <c r="BK248" s="149">
        <f>ROUND(I248*H248,2)</f>
        <v>0</v>
      </c>
      <c r="BL248" s="17" t="s">
        <v>182</v>
      </c>
      <c r="BM248" s="148" t="s">
        <v>322</v>
      </c>
    </row>
    <row r="249" spans="2:65" s="13" customFormat="1">
      <c r="B249" s="157"/>
      <c r="D249" s="151" t="s">
        <v>184</v>
      </c>
      <c r="E249" s="158" t="s">
        <v>1</v>
      </c>
      <c r="F249" s="159" t="s">
        <v>323</v>
      </c>
      <c r="H249" s="160">
        <v>420.99299999999999</v>
      </c>
      <c r="I249" s="161"/>
      <c r="L249" s="157"/>
      <c r="M249" s="162"/>
      <c r="T249" s="163"/>
      <c r="AT249" s="158" t="s">
        <v>184</v>
      </c>
      <c r="AU249" s="158" t="s">
        <v>86</v>
      </c>
      <c r="AV249" s="13" t="s">
        <v>86</v>
      </c>
      <c r="AW249" s="13" t="s">
        <v>32</v>
      </c>
      <c r="AX249" s="13" t="s">
        <v>77</v>
      </c>
      <c r="AY249" s="158" t="s">
        <v>175</v>
      </c>
    </row>
    <row r="250" spans="2:65" s="12" customFormat="1">
      <c r="B250" s="150"/>
      <c r="D250" s="151" t="s">
        <v>184</v>
      </c>
      <c r="E250" s="152" t="s">
        <v>1</v>
      </c>
      <c r="F250" s="153" t="s">
        <v>324</v>
      </c>
      <c r="H250" s="152" t="s">
        <v>1</v>
      </c>
      <c r="I250" s="154"/>
      <c r="L250" s="150"/>
      <c r="M250" s="155"/>
      <c r="T250" s="156"/>
      <c r="AT250" s="152" t="s">
        <v>184</v>
      </c>
      <c r="AU250" s="152" t="s">
        <v>86</v>
      </c>
      <c r="AV250" s="12" t="s">
        <v>84</v>
      </c>
      <c r="AW250" s="12" t="s">
        <v>32</v>
      </c>
      <c r="AX250" s="12" t="s">
        <v>77</v>
      </c>
      <c r="AY250" s="152" t="s">
        <v>175</v>
      </c>
    </row>
    <row r="251" spans="2:65" s="13" customFormat="1">
      <c r="B251" s="157"/>
      <c r="D251" s="151" t="s">
        <v>184</v>
      </c>
      <c r="E251" s="158" t="s">
        <v>1</v>
      </c>
      <c r="F251" s="159" t="s">
        <v>325</v>
      </c>
      <c r="H251" s="160">
        <v>23.8</v>
      </c>
      <c r="I251" s="161"/>
      <c r="L251" s="157"/>
      <c r="M251" s="162"/>
      <c r="T251" s="163"/>
      <c r="AT251" s="158" t="s">
        <v>184</v>
      </c>
      <c r="AU251" s="158" t="s">
        <v>86</v>
      </c>
      <c r="AV251" s="13" t="s">
        <v>86</v>
      </c>
      <c r="AW251" s="13" t="s">
        <v>32</v>
      </c>
      <c r="AX251" s="13" t="s">
        <v>77</v>
      </c>
      <c r="AY251" s="158" t="s">
        <v>175</v>
      </c>
    </row>
    <row r="252" spans="2:65" s="13" customFormat="1">
      <c r="B252" s="157"/>
      <c r="D252" s="151" t="s">
        <v>184</v>
      </c>
      <c r="E252" s="158" t="s">
        <v>1</v>
      </c>
      <c r="F252" s="159" t="s">
        <v>326</v>
      </c>
      <c r="H252" s="160">
        <v>226.64</v>
      </c>
      <c r="I252" s="161"/>
      <c r="L252" s="157"/>
      <c r="M252" s="162"/>
      <c r="T252" s="163"/>
      <c r="AT252" s="158" t="s">
        <v>184</v>
      </c>
      <c r="AU252" s="158" t="s">
        <v>86</v>
      </c>
      <c r="AV252" s="13" t="s">
        <v>86</v>
      </c>
      <c r="AW252" s="13" t="s">
        <v>32</v>
      </c>
      <c r="AX252" s="13" t="s">
        <v>77</v>
      </c>
      <c r="AY252" s="158" t="s">
        <v>175</v>
      </c>
    </row>
    <row r="253" spans="2:65" s="13" customFormat="1">
      <c r="B253" s="157"/>
      <c r="D253" s="151" t="s">
        <v>184</v>
      </c>
      <c r="E253" s="158" t="s">
        <v>1</v>
      </c>
      <c r="F253" s="159" t="s">
        <v>271</v>
      </c>
      <c r="H253" s="160">
        <v>15</v>
      </c>
      <c r="I253" s="161"/>
      <c r="L253" s="157"/>
      <c r="M253" s="162"/>
      <c r="T253" s="163"/>
      <c r="AT253" s="158" t="s">
        <v>184</v>
      </c>
      <c r="AU253" s="158" t="s">
        <v>86</v>
      </c>
      <c r="AV253" s="13" t="s">
        <v>86</v>
      </c>
      <c r="AW253" s="13" t="s">
        <v>32</v>
      </c>
      <c r="AX253" s="13" t="s">
        <v>77</v>
      </c>
      <c r="AY253" s="158" t="s">
        <v>175</v>
      </c>
    </row>
    <row r="254" spans="2:65" s="14" customFormat="1">
      <c r="B254" s="164"/>
      <c r="D254" s="151" t="s">
        <v>184</v>
      </c>
      <c r="E254" s="165" t="s">
        <v>1</v>
      </c>
      <c r="F254" s="166" t="s">
        <v>187</v>
      </c>
      <c r="H254" s="167">
        <v>686.43299999999999</v>
      </c>
      <c r="I254" s="168"/>
      <c r="L254" s="164"/>
      <c r="M254" s="169"/>
      <c r="T254" s="170"/>
      <c r="AT254" s="165" t="s">
        <v>184</v>
      </c>
      <c r="AU254" s="165" t="s">
        <v>86</v>
      </c>
      <c r="AV254" s="14" t="s">
        <v>182</v>
      </c>
      <c r="AW254" s="14" t="s">
        <v>32</v>
      </c>
      <c r="AX254" s="14" t="s">
        <v>84</v>
      </c>
      <c r="AY254" s="165" t="s">
        <v>175</v>
      </c>
    </row>
    <row r="255" spans="2:65" s="1" customFormat="1" ht="21.75" customHeight="1">
      <c r="B255" s="136"/>
      <c r="C255" s="137" t="s">
        <v>327</v>
      </c>
      <c r="D255" s="137" t="s">
        <v>177</v>
      </c>
      <c r="E255" s="138" t="s">
        <v>328</v>
      </c>
      <c r="F255" s="139" t="s">
        <v>329</v>
      </c>
      <c r="G255" s="140" t="s">
        <v>227</v>
      </c>
      <c r="H255" s="141">
        <v>686.43299999999999</v>
      </c>
      <c r="I255" s="142"/>
      <c r="J255" s="143">
        <f>ROUND(I255*H255,2)</f>
        <v>0</v>
      </c>
      <c r="K255" s="139" t="s">
        <v>181</v>
      </c>
      <c r="L255" s="32"/>
      <c r="M255" s="144" t="s">
        <v>1</v>
      </c>
      <c r="N255" s="145" t="s">
        <v>42</v>
      </c>
      <c r="P255" s="146">
        <f>O255*H255</f>
        <v>0</v>
      </c>
      <c r="Q255" s="146">
        <v>4.3800000000000002E-3</v>
      </c>
      <c r="R255" s="146">
        <f>Q255*H255</f>
        <v>3.0065765400000002</v>
      </c>
      <c r="S255" s="146">
        <v>0</v>
      </c>
      <c r="T255" s="147">
        <f>S255*H255</f>
        <v>0</v>
      </c>
      <c r="AR255" s="148" t="s">
        <v>182</v>
      </c>
      <c r="AT255" s="148" t="s">
        <v>177</v>
      </c>
      <c r="AU255" s="148" t="s">
        <v>86</v>
      </c>
      <c r="AY255" s="17" t="s">
        <v>175</v>
      </c>
      <c r="BE255" s="149">
        <f>IF(N255="základní",J255,0)</f>
        <v>0</v>
      </c>
      <c r="BF255" s="149">
        <f>IF(N255="snížená",J255,0)</f>
        <v>0</v>
      </c>
      <c r="BG255" s="149">
        <f>IF(N255="zákl. přenesená",J255,0)</f>
        <v>0</v>
      </c>
      <c r="BH255" s="149">
        <f>IF(N255="sníž. přenesená",J255,0)</f>
        <v>0</v>
      </c>
      <c r="BI255" s="149">
        <f>IF(N255="nulová",J255,0)</f>
        <v>0</v>
      </c>
      <c r="BJ255" s="17" t="s">
        <v>84</v>
      </c>
      <c r="BK255" s="149">
        <f>ROUND(I255*H255,2)</f>
        <v>0</v>
      </c>
      <c r="BL255" s="17" t="s">
        <v>182</v>
      </c>
      <c r="BM255" s="148" t="s">
        <v>330</v>
      </c>
    </row>
    <row r="256" spans="2:65" s="13" customFormat="1">
      <c r="B256" s="157"/>
      <c r="D256" s="151" t="s">
        <v>184</v>
      </c>
      <c r="E256" s="158" t="s">
        <v>1</v>
      </c>
      <c r="F256" s="159" t="s">
        <v>331</v>
      </c>
      <c r="H256" s="160">
        <v>686.43299999999999</v>
      </c>
      <c r="I256" s="161"/>
      <c r="L256" s="157"/>
      <c r="M256" s="162"/>
      <c r="T256" s="163"/>
      <c r="AT256" s="158" t="s">
        <v>184</v>
      </c>
      <c r="AU256" s="158" t="s">
        <v>86</v>
      </c>
      <c r="AV256" s="13" t="s">
        <v>86</v>
      </c>
      <c r="AW256" s="13" t="s">
        <v>32</v>
      </c>
      <c r="AX256" s="13" t="s">
        <v>84</v>
      </c>
      <c r="AY256" s="158" t="s">
        <v>175</v>
      </c>
    </row>
    <row r="257" spans="2:65" s="1" customFormat="1" ht="21.75" customHeight="1">
      <c r="B257" s="136"/>
      <c r="C257" s="137" t="s">
        <v>332</v>
      </c>
      <c r="D257" s="137" t="s">
        <v>177</v>
      </c>
      <c r="E257" s="138" t="s">
        <v>333</v>
      </c>
      <c r="F257" s="139" t="s">
        <v>334</v>
      </c>
      <c r="G257" s="140" t="s">
        <v>227</v>
      </c>
      <c r="H257" s="141">
        <v>686.43299999999999</v>
      </c>
      <c r="I257" s="142"/>
      <c r="J257" s="143">
        <f>ROUND(I257*H257,2)</f>
        <v>0</v>
      </c>
      <c r="K257" s="139" t="s">
        <v>181</v>
      </c>
      <c r="L257" s="32"/>
      <c r="M257" s="144" t="s">
        <v>1</v>
      </c>
      <c r="N257" s="145" t="s">
        <v>42</v>
      </c>
      <c r="P257" s="146">
        <f>O257*H257</f>
        <v>0</v>
      </c>
      <c r="Q257" s="146">
        <v>3.0000000000000001E-3</v>
      </c>
      <c r="R257" s="146">
        <f>Q257*H257</f>
        <v>2.0592990000000002</v>
      </c>
      <c r="S257" s="146">
        <v>0</v>
      </c>
      <c r="T257" s="147">
        <f>S257*H257</f>
        <v>0</v>
      </c>
      <c r="AR257" s="148" t="s">
        <v>182</v>
      </c>
      <c r="AT257" s="148" t="s">
        <v>177</v>
      </c>
      <c r="AU257" s="148" t="s">
        <v>86</v>
      </c>
      <c r="AY257" s="17" t="s">
        <v>175</v>
      </c>
      <c r="BE257" s="149">
        <f>IF(N257="základní",J257,0)</f>
        <v>0</v>
      </c>
      <c r="BF257" s="149">
        <f>IF(N257="snížená",J257,0)</f>
        <v>0</v>
      </c>
      <c r="BG257" s="149">
        <f>IF(N257="zákl. přenesená",J257,0)</f>
        <v>0</v>
      </c>
      <c r="BH257" s="149">
        <f>IF(N257="sníž. přenesená",J257,0)</f>
        <v>0</v>
      </c>
      <c r="BI257" s="149">
        <f>IF(N257="nulová",J257,0)</f>
        <v>0</v>
      </c>
      <c r="BJ257" s="17" t="s">
        <v>84</v>
      </c>
      <c r="BK257" s="149">
        <f>ROUND(I257*H257,2)</f>
        <v>0</v>
      </c>
      <c r="BL257" s="17" t="s">
        <v>182</v>
      </c>
      <c r="BM257" s="148" t="s">
        <v>335</v>
      </c>
    </row>
    <row r="258" spans="2:65" s="1" customFormat="1" ht="24.15" customHeight="1">
      <c r="B258" s="136"/>
      <c r="C258" s="137" t="s">
        <v>336</v>
      </c>
      <c r="D258" s="137" t="s">
        <v>177</v>
      </c>
      <c r="E258" s="138" t="s">
        <v>337</v>
      </c>
      <c r="F258" s="139" t="s">
        <v>338</v>
      </c>
      <c r="G258" s="140" t="s">
        <v>190</v>
      </c>
      <c r="H258" s="141">
        <v>25</v>
      </c>
      <c r="I258" s="142"/>
      <c r="J258" s="143">
        <f>ROUND(I258*H258,2)</f>
        <v>0</v>
      </c>
      <c r="K258" s="139" t="s">
        <v>181</v>
      </c>
      <c r="L258" s="32"/>
      <c r="M258" s="144" t="s">
        <v>1</v>
      </c>
      <c r="N258" s="145" t="s">
        <v>42</v>
      </c>
      <c r="P258" s="146">
        <f>O258*H258</f>
        <v>0</v>
      </c>
      <c r="Q258" s="146">
        <v>4.3799999999999999E-2</v>
      </c>
      <c r="R258" s="146">
        <f>Q258*H258</f>
        <v>1.095</v>
      </c>
      <c r="S258" s="146">
        <v>0</v>
      </c>
      <c r="T258" s="147">
        <f>S258*H258</f>
        <v>0</v>
      </c>
      <c r="AR258" s="148" t="s">
        <v>182</v>
      </c>
      <c r="AT258" s="148" t="s">
        <v>177</v>
      </c>
      <c r="AU258" s="148" t="s">
        <v>86</v>
      </c>
      <c r="AY258" s="17" t="s">
        <v>175</v>
      </c>
      <c r="BE258" s="149">
        <f>IF(N258="základní",J258,0)</f>
        <v>0</v>
      </c>
      <c r="BF258" s="149">
        <f>IF(N258="snížená",J258,0)</f>
        <v>0</v>
      </c>
      <c r="BG258" s="149">
        <f>IF(N258="zákl. přenesená",J258,0)</f>
        <v>0</v>
      </c>
      <c r="BH258" s="149">
        <f>IF(N258="sníž. přenesená",J258,0)</f>
        <v>0</v>
      </c>
      <c r="BI258" s="149">
        <f>IF(N258="nulová",J258,0)</f>
        <v>0</v>
      </c>
      <c r="BJ258" s="17" t="s">
        <v>84</v>
      </c>
      <c r="BK258" s="149">
        <f>ROUND(I258*H258,2)</f>
        <v>0</v>
      </c>
      <c r="BL258" s="17" t="s">
        <v>182</v>
      </c>
      <c r="BM258" s="148" t="s">
        <v>339</v>
      </c>
    </row>
    <row r="259" spans="2:65" s="1" customFormat="1" ht="24.15" customHeight="1">
      <c r="B259" s="136"/>
      <c r="C259" s="137" t="s">
        <v>340</v>
      </c>
      <c r="D259" s="137" t="s">
        <v>177</v>
      </c>
      <c r="E259" s="138" t="s">
        <v>341</v>
      </c>
      <c r="F259" s="139" t="s">
        <v>342</v>
      </c>
      <c r="G259" s="140" t="s">
        <v>190</v>
      </c>
      <c r="H259" s="141">
        <v>25</v>
      </c>
      <c r="I259" s="142"/>
      <c r="J259" s="143">
        <f>ROUND(I259*H259,2)</f>
        <v>0</v>
      </c>
      <c r="K259" s="139" t="s">
        <v>181</v>
      </c>
      <c r="L259" s="32"/>
      <c r="M259" s="144" t="s">
        <v>1</v>
      </c>
      <c r="N259" s="145" t="s">
        <v>42</v>
      </c>
      <c r="P259" s="146">
        <f>O259*H259</f>
        <v>0</v>
      </c>
      <c r="Q259" s="146">
        <v>0.1658</v>
      </c>
      <c r="R259" s="146">
        <f>Q259*H259</f>
        <v>4.1450000000000005</v>
      </c>
      <c r="S259" s="146">
        <v>0</v>
      </c>
      <c r="T259" s="147">
        <f>S259*H259</f>
        <v>0</v>
      </c>
      <c r="AR259" s="148" t="s">
        <v>182</v>
      </c>
      <c r="AT259" s="148" t="s">
        <v>177</v>
      </c>
      <c r="AU259" s="148" t="s">
        <v>86</v>
      </c>
      <c r="AY259" s="17" t="s">
        <v>175</v>
      </c>
      <c r="BE259" s="149">
        <f>IF(N259="základní",J259,0)</f>
        <v>0</v>
      </c>
      <c r="BF259" s="149">
        <f>IF(N259="snížená",J259,0)</f>
        <v>0</v>
      </c>
      <c r="BG259" s="149">
        <f>IF(N259="zákl. přenesená",J259,0)</f>
        <v>0</v>
      </c>
      <c r="BH259" s="149">
        <f>IF(N259="sníž. přenesená",J259,0)</f>
        <v>0</v>
      </c>
      <c r="BI259" s="149">
        <f>IF(N259="nulová",J259,0)</f>
        <v>0</v>
      </c>
      <c r="BJ259" s="17" t="s">
        <v>84</v>
      </c>
      <c r="BK259" s="149">
        <f>ROUND(I259*H259,2)</f>
        <v>0</v>
      </c>
      <c r="BL259" s="17" t="s">
        <v>182</v>
      </c>
      <c r="BM259" s="148" t="s">
        <v>343</v>
      </c>
    </row>
    <row r="260" spans="2:65" s="1" customFormat="1" ht="24.15" customHeight="1">
      <c r="B260" s="136"/>
      <c r="C260" s="137" t="s">
        <v>344</v>
      </c>
      <c r="D260" s="137" t="s">
        <v>177</v>
      </c>
      <c r="E260" s="138" t="s">
        <v>345</v>
      </c>
      <c r="F260" s="139" t="s">
        <v>346</v>
      </c>
      <c r="G260" s="140" t="s">
        <v>227</v>
      </c>
      <c r="H260" s="141">
        <v>1403.31</v>
      </c>
      <c r="I260" s="142"/>
      <c r="J260" s="143">
        <f>ROUND(I260*H260,2)</f>
        <v>0</v>
      </c>
      <c r="K260" s="139" t="s">
        <v>181</v>
      </c>
      <c r="L260" s="32"/>
      <c r="M260" s="144" t="s">
        <v>1</v>
      </c>
      <c r="N260" s="145" t="s">
        <v>42</v>
      </c>
      <c r="P260" s="146">
        <f>O260*H260</f>
        <v>0</v>
      </c>
      <c r="Q260" s="146">
        <v>1.7600000000000001E-2</v>
      </c>
      <c r="R260" s="146">
        <f>Q260*H260</f>
        <v>24.698256000000001</v>
      </c>
      <c r="S260" s="146">
        <v>0</v>
      </c>
      <c r="T260" s="147">
        <f>S260*H260</f>
        <v>0</v>
      </c>
      <c r="AR260" s="148" t="s">
        <v>182</v>
      </c>
      <c r="AT260" s="148" t="s">
        <v>177</v>
      </c>
      <c r="AU260" s="148" t="s">
        <v>86</v>
      </c>
      <c r="AY260" s="17" t="s">
        <v>175</v>
      </c>
      <c r="BE260" s="149">
        <f>IF(N260="základní",J260,0)</f>
        <v>0</v>
      </c>
      <c r="BF260" s="149">
        <f>IF(N260="snížená",J260,0)</f>
        <v>0</v>
      </c>
      <c r="BG260" s="149">
        <f>IF(N260="zákl. přenesená",J260,0)</f>
        <v>0</v>
      </c>
      <c r="BH260" s="149">
        <f>IF(N260="sníž. přenesená",J260,0)</f>
        <v>0</v>
      </c>
      <c r="BI260" s="149">
        <f>IF(N260="nulová",J260,0)</f>
        <v>0</v>
      </c>
      <c r="BJ260" s="17" t="s">
        <v>84</v>
      </c>
      <c r="BK260" s="149">
        <f>ROUND(I260*H260,2)</f>
        <v>0</v>
      </c>
      <c r="BL260" s="17" t="s">
        <v>182</v>
      </c>
      <c r="BM260" s="148" t="s">
        <v>347</v>
      </c>
    </row>
    <row r="261" spans="2:65" s="1" customFormat="1" ht="24.15" customHeight="1">
      <c r="B261" s="136"/>
      <c r="C261" s="137" t="s">
        <v>348</v>
      </c>
      <c r="D261" s="137" t="s">
        <v>177</v>
      </c>
      <c r="E261" s="138" t="s">
        <v>349</v>
      </c>
      <c r="F261" s="139" t="s">
        <v>350</v>
      </c>
      <c r="G261" s="140" t="s">
        <v>180</v>
      </c>
      <c r="H261" s="141">
        <v>16.835999999999999</v>
      </c>
      <c r="I261" s="142"/>
      <c r="J261" s="143">
        <f>ROUND(I261*H261,2)</f>
        <v>0</v>
      </c>
      <c r="K261" s="139" t="s">
        <v>181</v>
      </c>
      <c r="L261" s="32"/>
      <c r="M261" s="144" t="s">
        <v>1</v>
      </c>
      <c r="N261" s="145" t="s">
        <v>42</v>
      </c>
      <c r="P261" s="146">
        <f>O261*H261</f>
        <v>0</v>
      </c>
      <c r="Q261" s="146">
        <v>2.3010199999999998</v>
      </c>
      <c r="R261" s="146">
        <f>Q261*H261</f>
        <v>38.739972719999997</v>
      </c>
      <c r="S261" s="146">
        <v>0</v>
      </c>
      <c r="T261" s="147">
        <f>S261*H261</f>
        <v>0</v>
      </c>
      <c r="AR261" s="148" t="s">
        <v>182</v>
      </c>
      <c r="AT261" s="148" t="s">
        <v>177</v>
      </c>
      <c r="AU261" s="148" t="s">
        <v>86</v>
      </c>
      <c r="AY261" s="17" t="s">
        <v>175</v>
      </c>
      <c r="BE261" s="149">
        <f>IF(N261="základní",J261,0)</f>
        <v>0</v>
      </c>
      <c r="BF261" s="149">
        <f>IF(N261="snížená",J261,0)</f>
        <v>0</v>
      </c>
      <c r="BG261" s="149">
        <f>IF(N261="zákl. přenesená",J261,0)</f>
        <v>0</v>
      </c>
      <c r="BH261" s="149">
        <f>IF(N261="sníž. přenesená",J261,0)</f>
        <v>0</v>
      </c>
      <c r="BI261" s="149">
        <f>IF(N261="nulová",J261,0)</f>
        <v>0</v>
      </c>
      <c r="BJ261" s="17" t="s">
        <v>84</v>
      </c>
      <c r="BK261" s="149">
        <f>ROUND(I261*H261,2)</f>
        <v>0</v>
      </c>
      <c r="BL261" s="17" t="s">
        <v>182</v>
      </c>
      <c r="BM261" s="148" t="s">
        <v>351</v>
      </c>
    </row>
    <row r="262" spans="2:65" s="12" customFormat="1">
      <c r="B262" s="150"/>
      <c r="D262" s="151" t="s">
        <v>184</v>
      </c>
      <c r="E262" s="152" t="s">
        <v>1</v>
      </c>
      <c r="F262" s="153" t="s">
        <v>352</v>
      </c>
      <c r="H262" s="152" t="s">
        <v>1</v>
      </c>
      <c r="I262" s="154"/>
      <c r="L262" s="150"/>
      <c r="M262" s="155"/>
      <c r="T262" s="156"/>
      <c r="AT262" s="152" t="s">
        <v>184</v>
      </c>
      <c r="AU262" s="152" t="s">
        <v>86</v>
      </c>
      <c r="AV262" s="12" t="s">
        <v>84</v>
      </c>
      <c r="AW262" s="12" t="s">
        <v>32</v>
      </c>
      <c r="AX262" s="12" t="s">
        <v>77</v>
      </c>
      <c r="AY262" s="152" t="s">
        <v>175</v>
      </c>
    </row>
    <row r="263" spans="2:65" s="13" customFormat="1">
      <c r="B263" s="157"/>
      <c r="D263" s="151" t="s">
        <v>184</v>
      </c>
      <c r="E263" s="158" t="s">
        <v>1</v>
      </c>
      <c r="F263" s="159" t="s">
        <v>353</v>
      </c>
      <c r="H263" s="160">
        <v>16.835999999999999</v>
      </c>
      <c r="I263" s="161"/>
      <c r="L263" s="157"/>
      <c r="M263" s="162"/>
      <c r="T263" s="163"/>
      <c r="AT263" s="158" t="s">
        <v>184</v>
      </c>
      <c r="AU263" s="158" t="s">
        <v>86</v>
      </c>
      <c r="AV263" s="13" t="s">
        <v>86</v>
      </c>
      <c r="AW263" s="13" t="s">
        <v>32</v>
      </c>
      <c r="AX263" s="13" t="s">
        <v>77</v>
      </c>
      <c r="AY263" s="158" t="s">
        <v>175</v>
      </c>
    </row>
    <row r="264" spans="2:65" s="14" customFormat="1">
      <c r="B264" s="164"/>
      <c r="D264" s="151" t="s">
        <v>184</v>
      </c>
      <c r="E264" s="165" t="s">
        <v>1</v>
      </c>
      <c r="F264" s="166" t="s">
        <v>187</v>
      </c>
      <c r="H264" s="167">
        <v>16.835999999999999</v>
      </c>
      <c r="I264" s="168"/>
      <c r="L264" s="164"/>
      <c r="M264" s="169"/>
      <c r="T264" s="170"/>
      <c r="AT264" s="165" t="s">
        <v>184</v>
      </c>
      <c r="AU264" s="165" t="s">
        <v>86</v>
      </c>
      <c r="AV264" s="14" t="s">
        <v>182</v>
      </c>
      <c r="AW264" s="14" t="s">
        <v>32</v>
      </c>
      <c r="AX264" s="14" t="s">
        <v>84</v>
      </c>
      <c r="AY264" s="165" t="s">
        <v>175</v>
      </c>
    </row>
    <row r="265" spans="2:65" s="1" customFormat="1" ht="24.15" customHeight="1">
      <c r="B265" s="136"/>
      <c r="C265" s="137" t="s">
        <v>354</v>
      </c>
      <c r="D265" s="137" t="s">
        <v>177</v>
      </c>
      <c r="E265" s="138" t="s">
        <v>355</v>
      </c>
      <c r="F265" s="139" t="s">
        <v>356</v>
      </c>
      <c r="G265" s="140" t="s">
        <v>227</v>
      </c>
      <c r="H265" s="141">
        <v>168.35499999999999</v>
      </c>
      <c r="I265" s="142"/>
      <c r="J265" s="143">
        <f>ROUND(I265*H265,2)</f>
        <v>0</v>
      </c>
      <c r="K265" s="139" t="s">
        <v>181</v>
      </c>
      <c r="L265" s="32"/>
      <c r="M265" s="144" t="s">
        <v>1</v>
      </c>
      <c r="N265" s="145" t="s">
        <v>42</v>
      </c>
      <c r="P265" s="146">
        <f>O265*H265</f>
        <v>0</v>
      </c>
      <c r="Q265" s="146">
        <v>9.3359999999999999E-2</v>
      </c>
      <c r="R265" s="146">
        <f>Q265*H265</f>
        <v>15.717622799999999</v>
      </c>
      <c r="S265" s="146">
        <v>0</v>
      </c>
      <c r="T265" s="147">
        <f>S265*H265</f>
        <v>0</v>
      </c>
      <c r="AR265" s="148" t="s">
        <v>182</v>
      </c>
      <c r="AT265" s="148" t="s">
        <v>177</v>
      </c>
      <c r="AU265" s="148" t="s">
        <v>86</v>
      </c>
      <c r="AY265" s="17" t="s">
        <v>175</v>
      </c>
      <c r="BE265" s="149">
        <f>IF(N265="základní",J265,0)</f>
        <v>0</v>
      </c>
      <c r="BF265" s="149">
        <f>IF(N265="snížená",J265,0)</f>
        <v>0</v>
      </c>
      <c r="BG265" s="149">
        <f>IF(N265="zákl. přenesená",J265,0)</f>
        <v>0</v>
      </c>
      <c r="BH265" s="149">
        <f>IF(N265="sníž. přenesená",J265,0)</f>
        <v>0</v>
      </c>
      <c r="BI265" s="149">
        <f>IF(N265="nulová",J265,0)</f>
        <v>0</v>
      </c>
      <c r="BJ265" s="17" t="s">
        <v>84</v>
      </c>
      <c r="BK265" s="149">
        <f>ROUND(I265*H265,2)</f>
        <v>0</v>
      </c>
      <c r="BL265" s="17" t="s">
        <v>182</v>
      </c>
      <c r="BM265" s="148" t="s">
        <v>357</v>
      </c>
    </row>
    <row r="266" spans="2:65" s="12" customFormat="1">
      <c r="B266" s="150"/>
      <c r="D266" s="151" t="s">
        <v>184</v>
      </c>
      <c r="E266" s="152" t="s">
        <v>1</v>
      </c>
      <c r="F266" s="153" t="s">
        <v>352</v>
      </c>
      <c r="H266" s="152" t="s">
        <v>1</v>
      </c>
      <c r="I266" s="154"/>
      <c r="L266" s="150"/>
      <c r="M266" s="155"/>
      <c r="T266" s="156"/>
      <c r="AT266" s="152" t="s">
        <v>184</v>
      </c>
      <c r="AU266" s="152" t="s">
        <v>86</v>
      </c>
      <c r="AV266" s="12" t="s">
        <v>84</v>
      </c>
      <c r="AW266" s="12" t="s">
        <v>32</v>
      </c>
      <c r="AX266" s="12" t="s">
        <v>77</v>
      </c>
      <c r="AY266" s="152" t="s">
        <v>175</v>
      </c>
    </row>
    <row r="267" spans="2:65" s="13" customFormat="1">
      <c r="B267" s="157"/>
      <c r="D267" s="151" t="s">
        <v>184</v>
      </c>
      <c r="E267" s="158" t="s">
        <v>1</v>
      </c>
      <c r="F267" s="159" t="s">
        <v>358</v>
      </c>
      <c r="H267" s="160">
        <v>168.35499999999999</v>
      </c>
      <c r="I267" s="161"/>
      <c r="L267" s="157"/>
      <c r="M267" s="162"/>
      <c r="T267" s="163"/>
      <c r="AT267" s="158" t="s">
        <v>184</v>
      </c>
      <c r="AU267" s="158" t="s">
        <v>86</v>
      </c>
      <c r="AV267" s="13" t="s">
        <v>86</v>
      </c>
      <c r="AW267" s="13" t="s">
        <v>32</v>
      </c>
      <c r="AX267" s="13" t="s">
        <v>77</v>
      </c>
      <c r="AY267" s="158" t="s">
        <v>175</v>
      </c>
    </row>
    <row r="268" spans="2:65" s="14" customFormat="1">
      <c r="B268" s="164"/>
      <c r="D268" s="151" t="s">
        <v>184</v>
      </c>
      <c r="E268" s="165" t="s">
        <v>1</v>
      </c>
      <c r="F268" s="166" t="s">
        <v>187</v>
      </c>
      <c r="H268" s="167">
        <v>168.35499999999999</v>
      </c>
      <c r="I268" s="168"/>
      <c r="L268" s="164"/>
      <c r="M268" s="169"/>
      <c r="T268" s="170"/>
      <c r="AT268" s="165" t="s">
        <v>184</v>
      </c>
      <c r="AU268" s="165" t="s">
        <v>86</v>
      </c>
      <c r="AV268" s="14" t="s">
        <v>182</v>
      </c>
      <c r="AW268" s="14" t="s">
        <v>32</v>
      </c>
      <c r="AX268" s="14" t="s">
        <v>84</v>
      </c>
      <c r="AY268" s="165" t="s">
        <v>175</v>
      </c>
    </row>
    <row r="269" spans="2:65" s="1" customFormat="1" ht="37.799999999999997" customHeight="1">
      <c r="B269" s="136"/>
      <c r="C269" s="137" t="s">
        <v>359</v>
      </c>
      <c r="D269" s="137" t="s">
        <v>177</v>
      </c>
      <c r="E269" s="138" t="s">
        <v>360</v>
      </c>
      <c r="F269" s="139" t="s">
        <v>361</v>
      </c>
      <c r="G269" s="140" t="s">
        <v>227</v>
      </c>
      <c r="H269" s="141">
        <v>70.28</v>
      </c>
      <c r="I269" s="142"/>
      <c r="J269" s="143">
        <f>ROUND(I269*H269,2)</f>
        <v>0</v>
      </c>
      <c r="K269" s="139" t="s">
        <v>221</v>
      </c>
      <c r="L269" s="32"/>
      <c r="M269" s="144" t="s">
        <v>1</v>
      </c>
      <c r="N269" s="145" t="s">
        <v>42</v>
      </c>
      <c r="P269" s="146">
        <f>O269*H269</f>
        <v>0</v>
      </c>
      <c r="Q269" s="146">
        <v>1.8599999999999998E-2</v>
      </c>
      <c r="R269" s="146">
        <f>Q269*H269</f>
        <v>1.3072079999999999</v>
      </c>
      <c r="S269" s="146">
        <v>0</v>
      </c>
      <c r="T269" s="147">
        <f>S269*H269</f>
        <v>0</v>
      </c>
      <c r="AR269" s="148" t="s">
        <v>182</v>
      </c>
      <c r="AT269" s="148" t="s">
        <v>177</v>
      </c>
      <c r="AU269" s="148" t="s">
        <v>86</v>
      </c>
      <c r="AY269" s="17" t="s">
        <v>175</v>
      </c>
      <c r="BE269" s="149">
        <f>IF(N269="základní",J269,0)</f>
        <v>0</v>
      </c>
      <c r="BF269" s="149">
        <f>IF(N269="snížená",J269,0)</f>
        <v>0</v>
      </c>
      <c r="BG269" s="149">
        <f>IF(N269="zákl. přenesená",J269,0)</f>
        <v>0</v>
      </c>
      <c r="BH269" s="149">
        <f>IF(N269="sníž. přenesená",J269,0)</f>
        <v>0</v>
      </c>
      <c r="BI269" s="149">
        <f>IF(N269="nulová",J269,0)</f>
        <v>0</v>
      </c>
      <c r="BJ269" s="17" t="s">
        <v>84</v>
      </c>
      <c r="BK269" s="149">
        <f>ROUND(I269*H269,2)</f>
        <v>0</v>
      </c>
      <c r="BL269" s="17" t="s">
        <v>182</v>
      </c>
      <c r="BM269" s="148" t="s">
        <v>362</v>
      </c>
    </row>
    <row r="270" spans="2:65" s="1" customFormat="1" ht="297.60000000000002">
      <c r="B270" s="32"/>
      <c r="D270" s="151" t="s">
        <v>363</v>
      </c>
      <c r="F270" s="188" t="s">
        <v>364</v>
      </c>
      <c r="I270" s="189"/>
      <c r="L270" s="32"/>
      <c r="M270" s="190"/>
      <c r="T270" s="56"/>
      <c r="AT270" s="17" t="s">
        <v>363</v>
      </c>
      <c r="AU270" s="17" t="s">
        <v>86</v>
      </c>
    </row>
    <row r="271" spans="2:65" s="12" customFormat="1" ht="20.399999999999999">
      <c r="B271" s="150"/>
      <c r="D271" s="151" t="s">
        <v>184</v>
      </c>
      <c r="E271" s="152" t="s">
        <v>1</v>
      </c>
      <c r="F271" s="153" t="s">
        <v>365</v>
      </c>
      <c r="H271" s="152" t="s">
        <v>1</v>
      </c>
      <c r="I271" s="154"/>
      <c r="L271" s="150"/>
      <c r="M271" s="155"/>
      <c r="T271" s="156"/>
      <c r="AT271" s="152" t="s">
        <v>184</v>
      </c>
      <c r="AU271" s="152" t="s">
        <v>86</v>
      </c>
      <c r="AV271" s="12" t="s">
        <v>84</v>
      </c>
      <c r="AW271" s="12" t="s">
        <v>32</v>
      </c>
      <c r="AX271" s="12" t="s">
        <v>77</v>
      </c>
      <c r="AY271" s="152" t="s">
        <v>175</v>
      </c>
    </row>
    <row r="272" spans="2:65" s="13" customFormat="1">
      <c r="B272" s="157"/>
      <c r="D272" s="151" t="s">
        <v>184</v>
      </c>
      <c r="E272" s="158" t="s">
        <v>1</v>
      </c>
      <c r="F272" s="159" t="s">
        <v>366</v>
      </c>
      <c r="H272" s="160">
        <v>70.28</v>
      </c>
      <c r="I272" s="161"/>
      <c r="L272" s="157"/>
      <c r="M272" s="162"/>
      <c r="T272" s="163"/>
      <c r="AT272" s="158" t="s">
        <v>184</v>
      </c>
      <c r="AU272" s="158" t="s">
        <v>86</v>
      </c>
      <c r="AV272" s="13" t="s">
        <v>86</v>
      </c>
      <c r="AW272" s="13" t="s">
        <v>32</v>
      </c>
      <c r="AX272" s="13" t="s">
        <v>77</v>
      </c>
      <c r="AY272" s="158" t="s">
        <v>175</v>
      </c>
    </row>
    <row r="273" spans="2:65" s="14" customFormat="1">
      <c r="B273" s="164"/>
      <c r="D273" s="151" t="s">
        <v>184</v>
      </c>
      <c r="E273" s="165" t="s">
        <v>1</v>
      </c>
      <c r="F273" s="166" t="s">
        <v>187</v>
      </c>
      <c r="H273" s="167">
        <v>70.28</v>
      </c>
      <c r="I273" s="168"/>
      <c r="L273" s="164"/>
      <c r="M273" s="169"/>
      <c r="T273" s="170"/>
      <c r="AT273" s="165" t="s">
        <v>184</v>
      </c>
      <c r="AU273" s="165" t="s">
        <v>86</v>
      </c>
      <c r="AV273" s="14" t="s">
        <v>182</v>
      </c>
      <c r="AW273" s="14" t="s">
        <v>32</v>
      </c>
      <c r="AX273" s="14" t="s">
        <v>84</v>
      </c>
      <c r="AY273" s="165" t="s">
        <v>175</v>
      </c>
    </row>
    <row r="274" spans="2:65" s="1" customFormat="1" ht="24.15" customHeight="1">
      <c r="B274" s="136"/>
      <c r="C274" s="137" t="s">
        <v>367</v>
      </c>
      <c r="D274" s="137" t="s">
        <v>177</v>
      </c>
      <c r="E274" s="138" t="s">
        <v>368</v>
      </c>
      <c r="F274" s="139" t="s">
        <v>369</v>
      </c>
      <c r="G274" s="140" t="s">
        <v>227</v>
      </c>
      <c r="H274" s="141">
        <v>168.35499999999999</v>
      </c>
      <c r="I274" s="142"/>
      <c r="J274" s="143">
        <f>ROUND(I274*H274,2)</f>
        <v>0</v>
      </c>
      <c r="K274" s="139" t="s">
        <v>181</v>
      </c>
      <c r="L274" s="32"/>
      <c r="M274" s="144" t="s">
        <v>1</v>
      </c>
      <c r="N274" s="145" t="s">
        <v>42</v>
      </c>
      <c r="P274" s="146">
        <f>O274*H274</f>
        <v>0</v>
      </c>
      <c r="Q274" s="146">
        <v>0</v>
      </c>
      <c r="R274" s="146">
        <f>Q274*H274</f>
        <v>0</v>
      </c>
      <c r="S274" s="146">
        <v>0</v>
      </c>
      <c r="T274" s="147">
        <f>S274*H274</f>
        <v>0</v>
      </c>
      <c r="AR274" s="148" t="s">
        <v>182</v>
      </c>
      <c r="AT274" s="148" t="s">
        <v>177</v>
      </c>
      <c r="AU274" s="148" t="s">
        <v>86</v>
      </c>
      <c r="AY274" s="17" t="s">
        <v>175</v>
      </c>
      <c r="BE274" s="149">
        <f>IF(N274="základní",J274,0)</f>
        <v>0</v>
      </c>
      <c r="BF274" s="149">
        <f>IF(N274="snížená",J274,0)</f>
        <v>0</v>
      </c>
      <c r="BG274" s="149">
        <f>IF(N274="zákl. přenesená",J274,0)</f>
        <v>0</v>
      </c>
      <c r="BH274" s="149">
        <f>IF(N274="sníž. přenesená",J274,0)</f>
        <v>0</v>
      </c>
      <c r="BI274" s="149">
        <f>IF(N274="nulová",J274,0)</f>
        <v>0</v>
      </c>
      <c r="BJ274" s="17" t="s">
        <v>84</v>
      </c>
      <c r="BK274" s="149">
        <f>ROUND(I274*H274,2)</f>
        <v>0</v>
      </c>
      <c r="BL274" s="17" t="s">
        <v>182</v>
      </c>
      <c r="BM274" s="148" t="s">
        <v>370</v>
      </c>
    </row>
    <row r="275" spans="2:65" s="1" customFormat="1" ht="16.5" customHeight="1">
      <c r="B275" s="136"/>
      <c r="C275" s="137" t="s">
        <v>371</v>
      </c>
      <c r="D275" s="137" t="s">
        <v>177</v>
      </c>
      <c r="E275" s="138" t="s">
        <v>372</v>
      </c>
      <c r="F275" s="139" t="s">
        <v>373</v>
      </c>
      <c r="G275" s="140" t="s">
        <v>227</v>
      </c>
      <c r="H275" s="141">
        <v>168.35499999999999</v>
      </c>
      <c r="I275" s="142"/>
      <c r="J275" s="143">
        <f>ROUND(I275*H275,2)</f>
        <v>0</v>
      </c>
      <c r="K275" s="139" t="s">
        <v>181</v>
      </c>
      <c r="L275" s="32"/>
      <c r="M275" s="144" t="s">
        <v>1</v>
      </c>
      <c r="N275" s="145" t="s">
        <v>42</v>
      </c>
      <c r="P275" s="146">
        <f>O275*H275</f>
        <v>0</v>
      </c>
      <c r="Q275" s="146">
        <v>2.2000000000000001E-4</v>
      </c>
      <c r="R275" s="146">
        <f>Q275*H275</f>
        <v>3.7038099999999997E-2</v>
      </c>
      <c r="S275" s="146">
        <v>0</v>
      </c>
      <c r="T275" s="147">
        <f>S275*H275</f>
        <v>0</v>
      </c>
      <c r="AR275" s="148" t="s">
        <v>182</v>
      </c>
      <c r="AT275" s="148" t="s">
        <v>177</v>
      </c>
      <c r="AU275" s="148" t="s">
        <v>86</v>
      </c>
      <c r="AY275" s="17" t="s">
        <v>175</v>
      </c>
      <c r="BE275" s="149">
        <f>IF(N275="základní",J275,0)</f>
        <v>0</v>
      </c>
      <c r="BF275" s="149">
        <f>IF(N275="snížená",J275,0)</f>
        <v>0</v>
      </c>
      <c r="BG275" s="149">
        <f>IF(N275="zákl. přenesená",J275,0)</f>
        <v>0</v>
      </c>
      <c r="BH275" s="149">
        <f>IF(N275="sníž. přenesená",J275,0)</f>
        <v>0</v>
      </c>
      <c r="BI275" s="149">
        <f>IF(N275="nulová",J275,0)</f>
        <v>0</v>
      </c>
      <c r="BJ275" s="17" t="s">
        <v>84</v>
      </c>
      <c r="BK275" s="149">
        <f>ROUND(I275*H275,2)</f>
        <v>0</v>
      </c>
      <c r="BL275" s="17" t="s">
        <v>182</v>
      </c>
      <c r="BM275" s="148" t="s">
        <v>374</v>
      </c>
    </row>
    <row r="276" spans="2:65" s="1" customFormat="1" ht="33" customHeight="1">
      <c r="B276" s="136"/>
      <c r="C276" s="137" t="s">
        <v>375</v>
      </c>
      <c r="D276" s="137" t="s">
        <v>177</v>
      </c>
      <c r="E276" s="138" t="s">
        <v>376</v>
      </c>
      <c r="F276" s="139" t="s">
        <v>377</v>
      </c>
      <c r="G276" s="140" t="s">
        <v>263</v>
      </c>
      <c r="H276" s="141">
        <v>435</v>
      </c>
      <c r="I276" s="142"/>
      <c r="J276" s="143">
        <f>ROUND(I276*H276,2)</f>
        <v>0</v>
      </c>
      <c r="K276" s="139" t="s">
        <v>181</v>
      </c>
      <c r="L276" s="32"/>
      <c r="M276" s="144" t="s">
        <v>1</v>
      </c>
      <c r="N276" s="145" t="s">
        <v>42</v>
      </c>
      <c r="P276" s="146">
        <f>O276*H276</f>
        <v>0</v>
      </c>
      <c r="Q276" s="146">
        <v>2.0000000000000002E-5</v>
      </c>
      <c r="R276" s="146">
        <f>Q276*H276</f>
        <v>8.7000000000000011E-3</v>
      </c>
      <c r="S276" s="146">
        <v>0</v>
      </c>
      <c r="T276" s="147">
        <f>S276*H276</f>
        <v>0</v>
      </c>
      <c r="AR276" s="148" t="s">
        <v>182</v>
      </c>
      <c r="AT276" s="148" t="s">
        <v>177</v>
      </c>
      <c r="AU276" s="148" t="s">
        <v>86</v>
      </c>
      <c r="AY276" s="17" t="s">
        <v>175</v>
      </c>
      <c r="BE276" s="149">
        <f>IF(N276="základní",J276,0)</f>
        <v>0</v>
      </c>
      <c r="BF276" s="149">
        <f>IF(N276="snížená",J276,0)</f>
        <v>0</v>
      </c>
      <c r="BG276" s="149">
        <f>IF(N276="zákl. přenesená",J276,0)</f>
        <v>0</v>
      </c>
      <c r="BH276" s="149">
        <f>IF(N276="sníž. přenesená",J276,0)</f>
        <v>0</v>
      </c>
      <c r="BI276" s="149">
        <f>IF(N276="nulová",J276,0)</f>
        <v>0</v>
      </c>
      <c r="BJ276" s="17" t="s">
        <v>84</v>
      </c>
      <c r="BK276" s="149">
        <f>ROUND(I276*H276,2)</f>
        <v>0</v>
      </c>
      <c r="BL276" s="17" t="s">
        <v>182</v>
      </c>
      <c r="BM276" s="148" t="s">
        <v>378</v>
      </c>
    </row>
    <row r="277" spans="2:65" s="13" customFormat="1">
      <c r="B277" s="157"/>
      <c r="D277" s="151" t="s">
        <v>184</v>
      </c>
      <c r="E277" s="158" t="s">
        <v>1</v>
      </c>
      <c r="F277" s="159" t="s">
        <v>379</v>
      </c>
      <c r="H277" s="160">
        <v>435</v>
      </c>
      <c r="I277" s="161"/>
      <c r="L277" s="157"/>
      <c r="M277" s="162"/>
      <c r="T277" s="163"/>
      <c r="AT277" s="158" t="s">
        <v>184</v>
      </c>
      <c r="AU277" s="158" t="s">
        <v>86</v>
      </c>
      <c r="AV277" s="13" t="s">
        <v>86</v>
      </c>
      <c r="AW277" s="13" t="s">
        <v>32</v>
      </c>
      <c r="AX277" s="13" t="s">
        <v>84</v>
      </c>
      <c r="AY277" s="158" t="s">
        <v>175</v>
      </c>
    </row>
    <row r="278" spans="2:65" s="11" customFormat="1" ht="22.8" customHeight="1">
      <c r="B278" s="124"/>
      <c r="D278" s="125" t="s">
        <v>76</v>
      </c>
      <c r="E278" s="134" t="s">
        <v>218</v>
      </c>
      <c r="F278" s="134" t="s">
        <v>380</v>
      </c>
      <c r="I278" s="127"/>
      <c r="J278" s="135">
        <f>BK278</f>
        <v>0</v>
      </c>
      <c r="L278" s="124"/>
      <c r="M278" s="129"/>
      <c r="P278" s="130">
        <f>SUM(P279:P377)</f>
        <v>0</v>
      </c>
      <c r="R278" s="130">
        <f>SUM(R279:R377)</f>
        <v>0.13370669999999998</v>
      </c>
      <c r="T278" s="131">
        <f>SUM(T279:T377)</f>
        <v>212.58292599999999</v>
      </c>
      <c r="AR278" s="125" t="s">
        <v>84</v>
      </c>
      <c r="AT278" s="132" t="s">
        <v>76</v>
      </c>
      <c r="AU278" s="132" t="s">
        <v>84</v>
      </c>
      <c r="AY278" s="125" t="s">
        <v>175</v>
      </c>
      <c r="BK278" s="133">
        <f>SUM(BK279:BK377)</f>
        <v>0</v>
      </c>
    </row>
    <row r="279" spans="2:65" s="1" customFormat="1" ht="33" customHeight="1">
      <c r="B279" s="136"/>
      <c r="C279" s="137" t="s">
        <v>381</v>
      </c>
      <c r="D279" s="137" t="s">
        <v>177</v>
      </c>
      <c r="E279" s="138" t="s">
        <v>382</v>
      </c>
      <c r="F279" s="139" t="s">
        <v>383</v>
      </c>
      <c r="G279" s="140" t="s">
        <v>227</v>
      </c>
      <c r="H279" s="141">
        <v>786.51</v>
      </c>
      <c r="I279" s="142"/>
      <c r="J279" s="143">
        <f>ROUND(I279*H279,2)</f>
        <v>0</v>
      </c>
      <c r="K279" s="139" t="s">
        <v>181</v>
      </c>
      <c r="L279" s="32"/>
      <c r="M279" s="144" t="s">
        <v>1</v>
      </c>
      <c r="N279" s="145" t="s">
        <v>42</v>
      </c>
      <c r="P279" s="146">
        <f>O279*H279</f>
        <v>0</v>
      </c>
      <c r="Q279" s="146">
        <v>1.2999999999999999E-4</v>
      </c>
      <c r="R279" s="146">
        <f>Q279*H279</f>
        <v>0.10224629999999998</v>
      </c>
      <c r="S279" s="146">
        <v>0</v>
      </c>
      <c r="T279" s="147">
        <f>S279*H279</f>
        <v>0</v>
      </c>
      <c r="AR279" s="148" t="s">
        <v>182</v>
      </c>
      <c r="AT279" s="148" t="s">
        <v>177</v>
      </c>
      <c r="AU279" s="148" t="s">
        <v>86</v>
      </c>
      <c r="AY279" s="17" t="s">
        <v>175</v>
      </c>
      <c r="BE279" s="149">
        <f>IF(N279="základní",J279,0)</f>
        <v>0</v>
      </c>
      <c r="BF279" s="149">
        <f>IF(N279="snížená",J279,0)</f>
        <v>0</v>
      </c>
      <c r="BG279" s="149">
        <f>IF(N279="zákl. přenesená",J279,0)</f>
        <v>0</v>
      </c>
      <c r="BH279" s="149">
        <f>IF(N279="sníž. přenesená",J279,0)</f>
        <v>0</v>
      </c>
      <c r="BI279" s="149">
        <f>IF(N279="nulová",J279,0)</f>
        <v>0</v>
      </c>
      <c r="BJ279" s="17" t="s">
        <v>84</v>
      </c>
      <c r="BK279" s="149">
        <f>ROUND(I279*H279,2)</f>
        <v>0</v>
      </c>
      <c r="BL279" s="17" t="s">
        <v>182</v>
      </c>
      <c r="BM279" s="148" t="s">
        <v>384</v>
      </c>
    </row>
    <row r="280" spans="2:65" s="13" customFormat="1">
      <c r="B280" s="157"/>
      <c r="D280" s="151" t="s">
        <v>184</v>
      </c>
      <c r="E280" s="158" t="s">
        <v>1</v>
      </c>
      <c r="F280" s="159" t="s">
        <v>385</v>
      </c>
      <c r="H280" s="160">
        <v>254.71</v>
      </c>
      <c r="I280" s="161"/>
      <c r="L280" s="157"/>
      <c r="M280" s="162"/>
      <c r="T280" s="163"/>
      <c r="AT280" s="158" t="s">
        <v>184</v>
      </c>
      <c r="AU280" s="158" t="s">
        <v>86</v>
      </c>
      <c r="AV280" s="13" t="s">
        <v>86</v>
      </c>
      <c r="AW280" s="13" t="s">
        <v>32</v>
      </c>
      <c r="AX280" s="13" t="s">
        <v>77</v>
      </c>
      <c r="AY280" s="158" t="s">
        <v>175</v>
      </c>
    </row>
    <row r="281" spans="2:65" s="13" customFormat="1">
      <c r="B281" s="157"/>
      <c r="D281" s="151" t="s">
        <v>184</v>
      </c>
      <c r="E281" s="158" t="s">
        <v>1</v>
      </c>
      <c r="F281" s="159" t="s">
        <v>386</v>
      </c>
      <c r="H281" s="160">
        <v>248.43</v>
      </c>
      <c r="I281" s="161"/>
      <c r="L281" s="157"/>
      <c r="M281" s="162"/>
      <c r="T281" s="163"/>
      <c r="AT281" s="158" t="s">
        <v>184</v>
      </c>
      <c r="AU281" s="158" t="s">
        <v>86</v>
      </c>
      <c r="AV281" s="13" t="s">
        <v>86</v>
      </c>
      <c r="AW281" s="13" t="s">
        <v>32</v>
      </c>
      <c r="AX281" s="13" t="s">
        <v>77</v>
      </c>
      <c r="AY281" s="158" t="s">
        <v>175</v>
      </c>
    </row>
    <row r="282" spans="2:65" s="13" customFormat="1">
      <c r="B282" s="157"/>
      <c r="D282" s="151" t="s">
        <v>184</v>
      </c>
      <c r="E282" s="158" t="s">
        <v>1</v>
      </c>
      <c r="F282" s="159" t="s">
        <v>387</v>
      </c>
      <c r="H282" s="160">
        <v>283.37</v>
      </c>
      <c r="I282" s="161"/>
      <c r="L282" s="157"/>
      <c r="M282" s="162"/>
      <c r="T282" s="163"/>
      <c r="AT282" s="158" t="s">
        <v>184</v>
      </c>
      <c r="AU282" s="158" t="s">
        <v>86</v>
      </c>
      <c r="AV282" s="13" t="s">
        <v>86</v>
      </c>
      <c r="AW282" s="13" t="s">
        <v>32</v>
      </c>
      <c r="AX282" s="13" t="s">
        <v>77</v>
      </c>
      <c r="AY282" s="158" t="s">
        <v>175</v>
      </c>
    </row>
    <row r="283" spans="2:65" s="14" customFormat="1">
      <c r="B283" s="164"/>
      <c r="D283" s="151" t="s">
        <v>184</v>
      </c>
      <c r="E283" s="165" t="s">
        <v>1</v>
      </c>
      <c r="F283" s="166" t="s">
        <v>187</v>
      </c>
      <c r="H283" s="167">
        <v>786.51</v>
      </c>
      <c r="I283" s="168"/>
      <c r="L283" s="164"/>
      <c r="M283" s="169"/>
      <c r="T283" s="170"/>
      <c r="AT283" s="165" t="s">
        <v>184</v>
      </c>
      <c r="AU283" s="165" t="s">
        <v>86</v>
      </c>
      <c r="AV283" s="14" t="s">
        <v>182</v>
      </c>
      <c r="AW283" s="14" t="s">
        <v>32</v>
      </c>
      <c r="AX283" s="14" t="s">
        <v>84</v>
      </c>
      <c r="AY283" s="165" t="s">
        <v>175</v>
      </c>
    </row>
    <row r="284" spans="2:65" s="1" customFormat="1" ht="24.15" customHeight="1">
      <c r="B284" s="136"/>
      <c r="C284" s="137" t="s">
        <v>388</v>
      </c>
      <c r="D284" s="137" t="s">
        <v>177</v>
      </c>
      <c r="E284" s="138" t="s">
        <v>389</v>
      </c>
      <c r="F284" s="139" t="s">
        <v>390</v>
      </c>
      <c r="G284" s="140" t="s">
        <v>227</v>
      </c>
      <c r="H284" s="141">
        <v>786.51</v>
      </c>
      <c r="I284" s="142"/>
      <c r="J284" s="143">
        <f>ROUND(I284*H284,2)</f>
        <v>0</v>
      </c>
      <c r="K284" s="139" t="s">
        <v>181</v>
      </c>
      <c r="L284" s="32"/>
      <c r="M284" s="144" t="s">
        <v>1</v>
      </c>
      <c r="N284" s="145" t="s">
        <v>42</v>
      </c>
      <c r="P284" s="146">
        <f>O284*H284</f>
        <v>0</v>
      </c>
      <c r="Q284" s="146">
        <v>4.0000000000000003E-5</v>
      </c>
      <c r="R284" s="146">
        <f>Q284*H284</f>
        <v>3.1460399999999999E-2</v>
      </c>
      <c r="S284" s="146">
        <v>0</v>
      </c>
      <c r="T284" s="147">
        <f>S284*H284</f>
        <v>0</v>
      </c>
      <c r="AR284" s="148" t="s">
        <v>182</v>
      </c>
      <c r="AT284" s="148" t="s">
        <v>177</v>
      </c>
      <c r="AU284" s="148" t="s">
        <v>86</v>
      </c>
      <c r="AY284" s="17" t="s">
        <v>175</v>
      </c>
      <c r="BE284" s="149">
        <f>IF(N284="základní",J284,0)</f>
        <v>0</v>
      </c>
      <c r="BF284" s="149">
        <f>IF(N284="snížená",J284,0)</f>
        <v>0</v>
      </c>
      <c r="BG284" s="149">
        <f>IF(N284="zákl. přenesená",J284,0)</f>
        <v>0</v>
      </c>
      <c r="BH284" s="149">
        <f>IF(N284="sníž. přenesená",J284,0)</f>
        <v>0</v>
      </c>
      <c r="BI284" s="149">
        <f>IF(N284="nulová",J284,0)</f>
        <v>0</v>
      </c>
      <c r="BJ284" s="17" t="s">
        <v>84</v>
      </c>
      <c r="BK284" s="149">
        <f>ROUND(I284*H284,2)</f>
        <v>0</v>
      </c>
      <c r="BL284" s="17" t="s">
        <v>182</v>
      </c>
      <c r="BM284" s="148" t="s">
        <v>391</v>
      </c>
    </row>
    <row r="285" spans="2:65" s="1" customFormat="1" ht="24.15" customHeight="1">
      <c r="B285" s="136"/>
      <c r="C285" s="137" t="s">
        <v>392</v>
      </c>
      <c r="D285" s="137" t="s">
        <v>177</v>
      </c>
      <c r="E285" s="138" t="s">
        <v>393</v>
      </c>
      <c r="F285" s="139" t="s">
        <v>394</v>
      </c>
      <c r="G285" s="140" t="s">
        <v>227</v>
      </c>
      <c r="H285" s="141">
        <v>263.37</v>
      </c>
      <c r="I285" s="142"/>
      <c r="J285" s="143">
        <f>ROUND(I285*H285,2)</f>
        <v>0</v>
      </c>
      <c r="K285" s="139" t="s">
        <v>181</v>
      </c>
      <c r="L285" s="32"/>
      <c r="M285" s="144" t="s">
        <v>1</v>
      </c>
      <c r="N285" s="145" t="s">
        <v>42</v>
      </c>
      <c r="P285" s="146">
        <f>O285*H285</f>
        <v>0</v>
      </c>
      <c r="Q285" s="146">
        <v>0</v>
      </c>
      <c r="R285" s="146">
        <f>Q285*H285</f>
        <v>0</v>
      </c>
      <c r="S285" s="146">
        <v>0.26100000000000001</v>
      </c>
      <c r="T285" s="147">
        <f>S285*H285</f>
        <v>68.739570000000001</v>
      </c>
      <c r="AR285" s="148" t="s">
        <v>182</v>
      </c>
      <c r="AT285" s="148" t="s">
        <v>177</v>
      </c>
      <c r="AU285" s="148" t="s">
        <v>86</v>
      </c>
      <c r="AY285" s="17" t="s">
        <v>175</v>
      </c>
      <c r="BE285" s="149">
        <f>IF(N285="základní",J285,0)</f>
        <v>0</v>
      </c>
      <c r="BF285" s="149">
        <f>IF(N285="snížená",J285,0)</f>
        <v>0</v>
      </c>
      <c r="BG285" s="149">
        <f>IF(N285="zákl. přenesená",J285,0)</f>
        <v>0</v>
      </c>
      <c r="BH285" s="149">
        <f>IF(N285="sníž. přenesená",J285,0)</f>
        <v>0</v>
      </c>
      <c r="BI285" s="149">
        <f>IF(N285="nulová",J285,0)</f>
        <v>0</v>
      </c>
      <c r="BJ285" s="17" t="s">
        <v>84</v>
      </c>
      <c r="BK285" s="149">
        <f>ROUND(I285*H285,2)</f>
        <v>0</v>
      </c>
      <c r="BL285" s="17" t="s">
        <v>182</v>
      </c>
      <c r="BM285" s="148" t="s">
        <v>395</v>
      </c>
    </row>
    <row r="286" spans="2:65" s="12" customFormat="1">
      <c r="B286" s="150"/>
      <c r="D286" s="151" t="s">
        <v>184</v>
      </c>
      <c r="E286" s="152" t="s">
        <v>1</v>
      </c>
      <c r="F286" s="153" t="s">
        <v>197</v>
      </c>
      <c r="H286" s="152" t="s">
        <v>1</v>
      </c>
      <c r="I286" s="154"/>
      <c r="L286" s="150"/>
      <c r="M286" s="155"/>
      <c r="T286" s="156"/>
      <c r="AT286" s="152" t="s">
        <v>184</v>
      </c>
      <c r="AU286" s="152" t="s">
        <v>86</v>
      </c>
      <c r="AV286" s="12" t="s">
        <v>84</v>
      </c>
      <c r="AW286" s="12" t="s">
        <v>32</v>
      </c>
      <c r="AX286" s="12" t="s">
        <v>77</v>
      </c>
      <c r="AY286" s="152" t="s">
        <v>175</v>
      </c>
    </row>
    <row r="287" spans="2:65" s="13" customFormat="1" ht="20.399999999999999">
      <c r="B287" s="157"/>
      <c r="D287" s="151" t="s">
        <v>184</v>
      </c>
      <c r="E287" s="158" t="s">
        <v>1</v>
      </c>
      <c r="F287" s="159" t="s">
        <v>396</v>
      </c>
      <c r="H287" s="160">
        <v>48.42</v>
      </c>
      <c r="I287" s="161"/>
      <c r="L287" s="157"/>
      <c r="M287" s="162"/>
      <c r="T287" s="163"/>
      <c r="AT287" s="158" t="s">
        <v>184</v>
      </c>
      <c r="AU287" s="158" t="s">
        <v>86</v>
      </c>
      <c r="AV287" s="13" t="s">
        <v>86</v>
      </c>
      <c r="AW287" s="13" t="s">
        <v>32</v>
      </c>
      <c r="AX287" s="13" t="s">
        <v>77</v>
      </c>
      <c r="AY287" s="158" t="s">
        <v>175</v>
      </c>
    </row>
    <row r="288" spans="2:65" s="12" customFormat="1">
      <c r="B288" s="150"/>
      <c r="D288" s="151" t="s">
        <v>184</v>
      </c>
      <c r="E288" s="152" t="s">
        <v>1</v>
      </c>
      <c r="F288" s="153" t="s">
        <v>199</v>
      </c>
      <c r="H288" s="152" t="s">
        <v>1</v>
      </c>
      <c r="I288" s="154"/>
      <c r="L288" s="150"/>
      <c r="M288" s="155"/>
      <c r="T288" s="156"/>
      <c r="AT288" s="152" t="s">
        <v>184</v>
      </c>
      <c r="AU288" s="152" t="s">
        <v>86</v>
      </c>
      <c r="AV288" s="12" t="s">
        <v>84</v>
      </c>
      <c r="AW288" s="12" t="s">
        <v>32</v>
      </c>
      <c r="AX288" s="12" t="s">
        <v>77</v>
      </c>
      <c r="AY288" s="152" t="s">
        <v>175</v>
      </c>
    </row>
    <row r="289" spans="2:65" s="13" customFormat="1">
      <c r="B289" s="157"/>
      <c r="D289" s="151" t="s">
        <v>184</v>
      </c>
      <c r="E289" s="158" t="s">
        <v>1</v>
      </c>
      <c r="F289" s="159" t="s">
        <v>397</v>
      </c>
      <c r="H289" s="160">
        <v>58.2</v>
      </c>
      <c r="I289" s="161"/>
      <c r="L289" s="157"/>
      <c r="M289" s="162"/>
      <c r="T289" s="163"/>
      <c r="AT289" s="158" t="s">
        <v>184</v>
      </c>
      <c r="AU289" s="158" t="s">
        <v>86</v>
      </c>
      <c r="AV289" s="13" t="s">
        <v>86</v>
      </c>
      <c r="AW289" s="13" t="s">
        <v>32</v>
      </c>
      <c r="AX289" s="13" t="s">
        <v>77</v>
      </c>
      <c r="AY289" s="158" t="s">
        <v>175</v>
      </c>
    </row>
    <row r="290" spans="2:65" s="12" customFormat="1">
      <c r="B290" s="150"/>
      <c r="D290" s="151" t="s">
        <v>184</v>
      </c>
      <c r="E290" s="152" t="s">
        <v>1</v>
      </c>
      <c r="F290" s="153" t="s">
        <v>200</v>
      </c>
      <c r="H290" s="152" t="s">
        <v>1</v>
      </c>
      <c r="I290" s="154"/>
      <c r="L290" s="150"/>
      <c r="M290" s="155"/>
      <c r="T290" s="156"/>
      <c r="AT290" s="152" t="s">
        <v>184</v>
      </c>
      <c r="AU290" s="152" t="s">
        <v>86</v>
      </c>
      <c r="AV290" s="12" t="s">
        <v>84</v>
      </c>
      <c r="AW290" s="12" t="s">
        <v>32</v>
      </c>
      <c r="AX290" s="12" t="s">
        <v>77</v>
      </c>
      <c r="AY290" s="152" t="s">
        <v>175</v>
      </c>
    </row>
    <row r="291" spans="2:65" s="13" customFormat="1" ht="20.399999999999999">
      <c r="B291" s="157"/>
      <c r="D291" s="151" t="s">
        <v>184</v>
      </c>
      <c r="E291" s="158" t="s">
        <v>1</v>
      </c>
      <c r="F291" s="159" t="s">
        <v>398</v>
      </c>
      <c r="H291" s="160">
        <v>156.75</v>
      </c>
      <c r="I291" s="161"/>
      <c r="L291" s="157"/>
      <c r="M291" s="162"/>
      <c r="T291" s="163"/>
      <c r="AT291" s="158" t="s">
        <v>184</v>
      </c>
      <c r="AU291" s="158" t="s">
        <v>86</v>
      </c>
      <c r="AV291" s="13" t="s">
        <v>86</v>
      </c>
      <c r="AW291" s="13" t="s">
        <v>32</v>
      </c>
      <c r="AX291" s="13" t="s">
        <v>77</v>
      </c>
      <c r="AY291" s="158" t="s">
        <v>175</v>
      </c>
    </row>
    <row r="292" spans="2:65" s="14" customFormat="1">
      <c r="B292" s="164"/>
      <c r="D292" s="151" t="s">
        <v>184</v>
      </c>
      <c r="E292" s="165" t="s">
        <v>1</v>
      </c>
      <c r="F292" s="166" t="s">
        <v>187</v>
      </c>
      <c r="H292" s="167">
        <v>263.37</v>
      </c>
      <c r="I292" s="168"/>
      <c r="L292" s="164"/>
      <c r="M292" s="169"/>
      <c r="T292" s="170"/>
      <c r="AT292" s="165" t="s">
        <v>184</v>
      </c>
      <c r="AU292" s="165" t="s">
        <v>86</v>
      </c>
      <c r="AV292" s="14" t="s">
        <v>182</v>
      </c>
      <c r="AW292" s="14" t="s">
        <v>32</v>
      </c>
      <c r="AX292" s="14" t="s">
        <v>84</v>
      </c>
      <c r="AY292" s="165" t="s">
        <v>175</v>
      </c>
    </row>
    <row r="293" spans="2:65" s="1" customFormat="1" ht="24.15" customHeight="1">
      <c r="B293" s="136"/>
      <c r="C293" s="137" t="s">
        <v>399</v>
      </c>
      <c r="D293" s="137" t="s">
        <v>177</v>
      </c>
      <c r="E293" s="138" t="s">
        <v>400</v>
      </c>
      <c r="F293" s="139" t="s">
        <v>401</v>
      </c>
      <c r="G293" s="140" t="s">
        <v>227</v>
      </c>
      <c r="H293" s="141">
        <v>2.16</v>
      </c>
      <c r="I293" s="142"/>
      <c r="J293" s="143">
        <f>ROUND(I293*H293,2)</f>
        <v>0</v>
      </c>
      <c r="K293" s="139" t="s">
        <v>181</v>
      </c>
      <c r="L293" s="32"/>
      <c r="M293" s="144" t="s">
        <v>1</v>
      </c>
      <c r="N293" s="145" t="s">
        <v>42</v>
      </c>
      <c r="P293" s="146">
        <f>O293*H293</f>
        <v>0</v>
      </c>
      <c r="Q293" s="146">
        <v>0</v>
      </c>
      <c r="R293" s="146">
        <f>Q293*H293</f>
        <v>0</v>
      </c>
      <c r="S293" s="146">
        <v>0.15</v>
      </c>
      <c r="T293" s="147">
        <f>S293*H293</f>
        <v>0.32400000000000001</v>
      </c>
      <c r="AR293" s="148" t="s">
        <v>182</v>
      </c>
      <c r="AT293" s="148" t="s">
        <v>177</v>
      </c>
      <c r="AU293" s="148" t="s">
        <v>86</v>
      </c>
      <c r="AY293" s="17" t="s">
        <v>175</v>
      </c>
      <c r="BE293" s="149">
        <f>IF(N293="základní",J293,0)</f>
        <v>0</v>
      </c>
      <c r="BF293" s="149">
        <f>IF(N293="snížená",J293,0)</f>
        <v>0</v>
      </c>
      <c r="BG293" s="149">
        <f>IF(N293="zákl. přenesená",J293,0)</f>
        <v>0</v>
      </c>
      <c r="BH293" s="149">
        <f>IF(N293="sníž. přenesená",J293,0)</f>
        <v>0</v>
      </c>
      <c r="BI293" s="149">
        <f>IF(N293="nulová",J293,0)</f>
        <v>0</v>
      </c>
      <c r="BJ293" s="17" t="s">
        <v>84</v>
      </c>
      <c r="BK293" s="149">
        <f>ROUND(I293*H293,2)</f>
        <v>0</v>
      </c>
      <c r="BL293" s="17" t="s">
        <v>182</v>
      </c>
      <c r="BM293" s="148" t="s">
        <v>402</v>
      </c>
    </row>
    <row r="294" spans="2:65" s="13" customFormat="1">
      <c r="B294" s="157"/>
      <c r="D294" s="151" t="s">
        <v>184</v>
      </c>
      <c r="E294" s="158" t="s">
        <v>1</v>
      </c>
      <c r="F294" s="159" t="s">
        <v>403</v>
      </c>
      <c r="H294" s="160">
        <v>2.16</v>
      </c>
      <c r="I294" s="161"/>
      <c r="L294" s="157"/>
      <c r="M294" s="162"/>
      <c r="T294" s="163"/>
      <c r="AT294" s="158" t="s">
        <v>184</v>
      </c>
      <c r="AU294" s="158" t="s">
        <v>86</v>
      </c>
      <c r="AV294" s="13" t="s">
        <v>86</v>
      </c>
      <c r="AW294" s="13" t="s">
        <v>32</v>
      </c>
      <c r="AX294" s="13" t="s">
        <v>77</v>
      </c>
      <c r="AY294" s="158" t="s">
        <v>175</v>
      </c>
    </row>
    <row r="295" spans="2:65" s="14" customFormat="1">
      <c r="B295" s="164"/>
      <c r="D295" s="151" t="s">
        <v>184</v>
      </c>
      <c r="E295" s="165" t="s">
        <v>1</v>
      </c>
      <c r="F295" s="166" t="s">
        <v>187</v>
      </c>
      <c r="H295" s="167">
        <v>2.16</v>
      </c>
      <c r="I295" s="168"/>
      <c r="L295" s="164"/>
      <c r="M295" s="169"/>
      <c r="T295" s="170"/>
      <c r="AT295" s="165" t="s">
        <v>184</v>
      </c>
      <c r="AU295" s="165" t="s">
        <v>86</v>
      </c>
      <c r="AV295" s="14" t="s">
        <v>182</v>
      </c>
      <c r="AW295" s="14" t="s">
        <v>32</v>
      </c>
      <c r="AX295" s="14" t="s">
        <v>84</v>
      </c>
      <c r="AY295" s="165" t="s">
        <v>175</v>
      </c>
    </row>
    <row r="296" spans="2:65" s="1" customFormat="1" ht="37.799999999999997" customHeight="1">
      <c r="B296" s="136"/>
      <c r="C296" s="137" t="s">
        <v>404</v>
      </c>
      <c r="D296" s="137" t="s">
        <v>177</v>
      </c>
      <c r="E296" s="138" t="s">
        <v>405</v>
      </c>
      <c r="F296" s="139" t="s">
        <v>406</v>
      </c>
      <c r="G296" s="140" t="s">
        <v>180</v>
      </c>
      <c r="H296" s="141">
        <v>36.316000000000003</v>
      </c>
      <c r="I296" s="142"/>
      <c r="J296" s="143">
        <f>ROUND(I296*H296,2)</f>
        <v>0</v>
      </c>
      <c r="K296" s="139" t="s">
        <v>181</v>
      </c>
      <c r="L296" s="32"/>
      <c r="M296" s="144" t="s">
        <v>1</v>
      </c>
      <c r="N296" s="145" t="s">
        <v>42</v>
      </c>
      <c r="P296" s="146">
        <f>O296*H296</f>
        <v>0</v>
      </c>
      <c r="Q296" s="146">
        <v>0</v>
      </c>
      <c r="R296" s="146">
        <f>Q296*H296</f>
        <v>0</v>
      </c>
      <c r="S296" s="146">
        <v>2.2000000000000002</v>
      </c>
      <c r="T296" s="147">
        <f>S296*H296</f>
        <v>79.895200000000017</v>
      </c>
      <c r="AR296" s="148" t="s">
        <v>182</v>
      </c>
      <c r="AT296" s="148" t="s">
        <v>177</v>
      </c>
      <c r="AU296" s="148" t="s">
        <v>86</v>
      </c>
      <c r="AY296" s="17" t="s">
        <v>175</v>
      </c>
      <c r="BE296" s="149">
        <f>IF(N296="základní",J296,0)</f>
        <v>0</v>
      </c>
      <c r="BF296" s="149">
        <f>IF(N296="snížená",J296,0)</f>
        <v>0</v>
      </c>
      <c r="BG296" s="149">
        <f>IF(N296="zákl. přenesená",J296,0)</f>
        <v>0</v>
      </c>
      <c r="BH296" s="149">
        <f>IF(N296="sníž. přenesená",J296,0)</f>
        <v>0</v>
      </c>
      <c r="BI296" s="149">
        <f>IF(N296="nulová",J296,0)</f>
        <v>0</v>
      </c>
      <c r="BJ296" s="17" t="s">
        <v>84</v>
      </c>
      <c r="BK296" s="149">
        <f>ROUND(I296*H296,2)</f>
        <v>0</v>
      </c>
      <c r="BL296" s="17" t="s">
        <v>182</v>
      </c>
      <c r="BM296" s="148" t="s">
        <v>407</v>
      </c>
    </row>
    <row r="297" spans="2:65" s="12" customFormat="1">
      <c r="B297" s="150"/>
      <c r="D297" s="151" t="s">
        <v>184</v>
      </c>
      <c r="E297" s="152" t="s">
        <v>1</v>
      </c>
      <c r="F297" s="153" t="s">
        <v>352</v>
      </c>
      <c r="H297" s="152" t="s">
        <v>1</v>
      </c>
      <c r="I297" s="154"/>
      <c r="L297" s="150"/>
      <c r="M297" s="155"/>
      <c r="T297" s="156"/>
      <c r="AT297" s="152" t="s">
        <v>184</v>
      </c>
      <c r="AU297" s="152" t="s">
        <v>86</v>
      </c>
      <c r="AV297" s="12" t="s">
        <v>84</v>
      </c>
      <c r="AW297" s="12" t="s">
        <v>32</v>
      </c>
      <c r="AX297" s="12" t="s">
        <v>77</v>
      </c>
      <c r="AY297" s="152" t="s">
        <v>175</v>
      </c>
    </row>
    <row r="298" spans="2:65" s="13" customFormat="1">
      <c r="B298" s="157"/>
      <c r="D298" s="151" t="s">
        <v>184</v>
      </c>
      <c r="E298" s="158" t="s">
        <v>1</v>
      </c>
      <c r="F298" s="159" t="s">
        <v>408</v>
      </c>
      <c r="H298" s="160">
        <v>18.666</v>
      </c>
      <c r="I298" s="161"/>
      <c r="L298" s="157"/>
      <c r="M298" s="162"/>
      <c r="T298" s="163"/>
      <c r="AT298" s="158" t="s">
        <v>184</v>
      </c>
      <c r="AU298" s="158" t="s">
        <v>86</v>
      </c>
      <c r="AV298" s="13" t="s">
        <v>86</v>
      </c>
      <c r="AW298" s="13" t="s">
        <v>32</v>
      </c>
      <c r="AX298" s="13" t="s">
        <v>77</v>
      </c>
      <c r="AY298" s="158" t="s">
        <v>175</v>
      </c>
    </row>
    <row r="299" spans="2:65" s="12" customFormat="1" ht="20.399999999999999">
      <c r="B299" s="150"/>
      <c r="D299" s="151" t="s">
        <v>184</v>
      </c>
      <c r="E299" s="152" t="s">
        <v>1</v>
      </c>
      <c r="F299" s="153" t="s">
        <v>409</v>
      </c>
      <c r="H299" s="152" t="s">
        <v>1</v>
      </c>
      <c r="I299" s="154"/>
      <c r="L299" s="150"/>
      <c r="M299" s="155"/>
      <c r="T299" s="156"/>
      <c r="AT299" s="152" t="s">
        <v>184</v>
      </c>
      <c r="AU299" s="152" t="s">
        <v>86</v>
      </c>
      <c r="AV299" s="12" t="s">
        <v>84</v>
      </c>
      <c r="AW299" s="12" t="s">
        <v>32</v>
      </c>
      <c r="AX299" s="12" t="s">
        <v>77</v>
      </c>
      <c r="AY299" s="152" t="s">
        <v>175</v>
      </c>
    </row>
    <row r="300" spans="2:65" s="13" customFormat="1">
      <c r="B300" s="157"/>
      <c r="D300" s="151" t="s">
        <v>184</v>
      </c>
      <c r="E300" s="158" t="s">
        <v>1</v>
      </c>
      <c r="F300" s="159" t="s">
        <v>410</v>
      </c>
      <c r="H300" s="160">
        <v>17.649999999999999</v>
      </c>
      <c r="I300" s="161"/>
      <c r="L300" s="157"/>
      <c r="M300" s="162"/>
      <c r="T300" s="163"/>
      <c r="AT300" s="158" t="s">
        <v>184</v>
      </c>
      <c r="AU300" s="158" t="s">
        <v>86</v>
      </c>
      <c r="AV300" s="13" t="s">
        <v>86</v>
      </c>
      <c r="AW300" s="13" t="s">
        <v>32</v>
      </c>
      <c r="AX300" s="13" t="s">
        <v>77</v>
      </c>
      <c r="AY300" s="158" t="s">
        <v>175</v>
      </c>
    </row>
    <row r="301" spans="2:65" s="14" customFormat="1">
      <c r="B301" s="164"/>
      <c r="D301" s="151" t="s">
        <v>184</v>
      </c>
      <c r="E301" s="165" t="s">
        <v>1</v>
      </c>
      <c r="F301" s="166" t="s">
        <v>187</v>
      </c>
      <c r="H301" s="167">
        <v>36.316000000000003</v>
      </c>
      <c r="I301" s="168"/>
      <c r="L301" s="164"/>
      <c r="M301" s="169"/>
      <c r="T301" s="170"/>
      <c r="AT301" s="165" t="s">
        <v>184</v>
      </c>
      <c r="AU301" s="165" t="s">
        <v>86</v>
      </c>
      <c r="AV301" s="14" t="s">
        <v>182</v>
      </c>
      <c r="AW301" s="14" t="s">
        <v>32</v>
      </c>
      <c r="AX301" s="14" t="s">
        <v>84</v>
      </c>
      <c r="AY301" s="165" t="s">
        <v>175</v>
      </c>
    </row>
    <row r="302" spans="2:65" s="1" customFormat="1" ht="33" customHeight="1">
      <c r="B302" s="136"/>
      <c r="C302" s="137" t="s">
        <v>411</v>
      </c>
      <c r="D302" s="137" t="s">
        <v>177</v>
      </c>
      <c r="E302" s="138" t="s">
        <v>412</v>
      </c>
      <c r="F302" s="139" t="s">
        <v>413</v>
      </c>
      <c r="G302" s="140" t="s">
        <v>180</v>
      </c>
      <c r="H302" s="141">
        <v>36.316000000000003</v>
      </c>
      <c r="I302" s="142"/>
      <c r="J302" s="143">
        <f>ROUND(I302*H302,2)</f>
        <v>0</v>
      </c>
      <c r="K302" s="139" t="s">
        <v>181</v>
      </c>
      <c r="L302" s="32"/>
      <c r="M302" s="144" t="s">
        <v>1</v>
      </c>
      <c r="N302" s="145" t="s">
        <v>42</v>
      </c>
      <c r="P302" s="146">
        <f>O302*H302</f>
        <v>0</v>
      </c>
      <c r="Q302" s="146">
        <v>0</v>
      </c>
      <c r="R302" s="146">
        <f>Q302*H302</f>
        <v>0</v>
      </c>
      <c r="S302" s="146">
        <v>4.3999999999999997E-2</v>
      </c>
      <c r="T302" s="147">
        <f>S302*H302</f>
        <v>1.597904</v>
      </c>
      <c r="AR302" s="148" t="s">
        <v>182</v>
      </c>
      <c r="AT302" s="148" t="s">
        <v>177</v>
      </c>
      <c r="AU302" s="148" t="s">
        <v>86</v>
      </c>
      <c r="AY302" s="17" t="s">
        <v>175</v>
      </c>
      <c r="BE302" s="149">
        <f>IF(N302="základní",J302,0)</f>
        <v>0</v>
      </c>
      <c r="BF302" s="149">
        <f>IF(N302="snížená",J302,0)</f>
        <v>0</v>
      </c>
      <c r="BG302" s="149">
        <f>IF(N302="zákl. přenesená",J302,0)</f>
        <v>0</v>
      </c>
      <c r="BH302" s="149">
        <f>IF(N302="sníž. přenesená",J302,0)</f>
        <v>0</v>
      </c>
      <c r="BI302" s="149">
        <f>IF(N302="nulová",J302,0)</f>
        <v>0</v>
      </c>
      <c r="BJ302" s="17" t="s">
        <v>84</v>
      </c>
      <c r="BK302" s="149">
        <f>ROUND(I302*H302,2)</f>
        <v>0</v>
      </c>
      <c r="BL302" s="17" t="s">
        <v>182</v>
      </c>
      <c r="BM302" s="148" t="s">
        <v>414</v>
      </c>
    </row>
    <row r="303" spans="2:65" s="1" customFormat="1" ht="24.15" customHeight="1">
      <c r="B303" s="136"/>
      <c r="C303" s="137" t="s">
        <v>415</v>
      </c>
      <c r="D303" s="137" t="s">
        <v>177</v>
      </c>
      <c r="E303" s="138" t="s">
        <v>416</v>
      </c>
      <c r="F303" s="139" t="s">
        <v>417</v>
      </c>
      <c r="G303" s="140" t="s">
        <v>227</v>
      </c>
      <c r="H303" s="141">
        <v>373.32</v>
      </c>
      <c r="I303" s="142"/>
      <c r="J303" s="143">
        <f>ROUND(I303*H303,2)</f>
        <v>0</v>
      </c>
      <c r="K303" s="139" t="s">
        <v>181</v>
      </c>
      <c r="L303" s="32"/>
      <c r="M303" s="144" t="s">
        <v>1</v>
      </c>
      <c r="N303" s="145" t="s">
        <v>42</v>
      </c>
      <c r="P303" s="146">
        <f>O303*H303</f>
        <v>0</v>
      </c>
      <c r="Q303" s="146">
        <v>0</v>
      </c>
      <c r="R303" s="146">
        <f>Q303*H303</f>
        <v>0</v>
      </c>
      <c r="S303" s="146">
        <v>3.5000000000000003E-2</v>
      </c>
      <c r="T303" s="147">
        <f>S303*H303</f>
        <v>13.0662</v>
      </c>
      <c r="AR303" s="148" t="s">
        <v>182</v>
      </c>
      <c r="AT303" s="148" t="s">
        <v>177</v>
      </c>
      <c r="AU303" s="148" t="s">
        <v>86</v>
      </c>
      <c r="AY303" s="17" t="s">
        <v>175</v>
      </c>
      <c r="BE303" s="149">
        <f>IF(N303="základní",J303,0)</f>
        <v>0</v>
      </c>
      <c r="BF303" s="149">
        <f>IF(N303="snížená",J303,0)</f>
        <v>0</v>
      </c>
      <c r="BG303" s="149">
        <f>IF(N303="zákl. přenesená",J303,0)</f>
        <v>0</v>
      </c>
      <c r="BH303" s="149">
        <f>IF(N303="sníž. přenesená",J303,0)</f>
        <v>0</v>
      </c>
      <c r="BI303" s="149">
        <f>IF(N303="nulová",J303,0)</f>
        <v>0</v>
      </c>
      <c r="BJ303" s="17" t="s">
        <v>84</v>
      </c>
      <c r="BK303" s="149">
        <f>ROUND(I303*H303,2)</f>
        <v>0</v>
      </c>
      <c r="BL303" s="17" t="s">
        <v>182</v>
      </c>
      <c r="BM303" s="148" t="s">
        <v>418</v>
      </c>
    </row>
    <row r="304" spans="2:65" s="12" customFormat="1">
      <c r="B304" s="150"/>
      <c r="D304" s="151" t="s">
        <v>184</v>
      </c>
      <c r="E304" s="152" t="s">
        <v>1</v>
      </c>
      <c r="F304" s="153" t="s">
        <v>419</v>
      </c>
      <c r="H304" s="152" t="s">
        <v>1</v>
      </c>
      <c r="I304" s="154"/>
      <c r="L304" s="150"/>
      <c r="M304" s="155"/>
      <c r="T304" s="156"/>
      <c r="AT304" s="152" t="s">
        <v>184</v>
      </c>
      <c r="AU304" s="152" t="s">
        <v>86</v>
      </c>
      <c r="AV304" s="12" t="s">
        <v>84</v>
      </c>
      <c r="AW304" s="12" t="s">
        <v>32</v>
      </c>
      <c r="AX304" s="12" t="s">
        <v>77</v>
      </c>
      <c r="AY304" s="152" t="s">
        <v>175</v>
      </c>
    </row>
    <row r="305" spans="2:65" s="12" customFormat="1">
      <c r="B305" s="150"/>
      <c r="D305" s="151" t="s">
        <v>184</v>
      </c>
      <c r="E305" s="152" t="s">
        <v>1</v>
      </c>
      <c r="F305" s="153" t="s">
        <v>197</v>
      </c>
      <c r="H305" s="152" t="s">
        <v>1</v>
      </c>
      <c r="I305" s="154"/>
      <c r="L305" s="150"/>
      <c r="M305" s="155"/>
      <c r="T305" s="156"/>
      <c r="AT305" s="152" t="s">
        <v>184</v>
      </c>
      <c r="AU305" s="152" t="s">
        <v>86</v>
      </c>
      <c r="AV305" s="12" t="s">
        <v>84</v>
      </c>
      <c r="AW305" s="12" t="s">
        <v>32</v>
      </c>
      <c r="AX305" s="12" t="s">
        <v>77</v>
      </c>
      <c r="AY305" s="152" t="s">
        <v>175</v>
      </c>
    </row>
    <row r="306" spans="2:65" s="13" customFormat="1" ht="20.399999999999999">
      <c r="B306" s="157"/>
      <c r="D306" s="151" t="s">
        <v>184</v>
      </c>
      <c r="E306" s="158" t="s">
        <v>1</v>
      </c>
      <c r="F306" s="159" t="s">
        <v>420</v>
      </c>
      <c r="H306" s="160">
        <v>117.91</v>
      </c>
      <c r="I306" s="161"/>
      <c r="L306" s="157"/>
      <c r="M306" s="162"/>
      <c r="T306" s="163"/>
      <c r="AT306" s="158" t="s">
        <v>184</v>
      </c>
      <c r="AU306" s="158" t="s">
        <v>86</v>
      </c>
      <c r="AV306" s="13" t="s">
        <v>86</v>
      </c>
      <c r="AW306" s="13" t="s">
        <v>32</v>
      </c>
      <c r="AX306" s="13" t="s">
        <v>77</v>
      </c>
      <c r="AY306" s="158" t="s">
        <v>175</v>
      </c>
    </row>
    <row r="307" spans="2:65" s="12" customFormat="1">
      <c r="B307" s="150"/>
      <c r="D307" s="151" t="s">
        <v>184</v>
      </c>
      <c r="E307" s="152" t="s">
        <v>1</v>
      </c>
      <c r="F307" s="153" t="s">
        <v>199</v>
      </c>
      <c r="H307" s="152" t="s">
        <v>1</v>
      </c>
      <c r="I307" s="154"/>
      <c r="L307" s="150"/>
      <c r="M307" s="155"/>
      <c r="T307" s="156"/>
      <c r="AT307" s="152" t="s">
        <v>184</v>
      </c>
      <c r="AU307" s="152" t="s">
        <v>86</v>
      </c>
      <c r="AV307" s="12" t="s">
        <v>84</v>
      </c>
      <c r="AW307" s="12" t="s">
        <v>32</v>
      </c>
      <c r="AX307" s="12" t="s">
        <v>77</v>
      </c>
      <c r="AY307" s="152" t="s">
        <v>175</v>
      </c>
    </row>
    <row r="308" spans="2:65" s="13" customFormat="1" ht="20.399999999999999">
      <c r="B308" s="157"/>
      <c r="D308" s="151" t="s">
        <v>184</v>
      </c>
      <c r="E308" s="158" t="s">
        <v>1</v>
      </c>
      <c r="F308" s="159" t="s">
        <v>421</v>
      </c>
      <c r="H308" s="160">
        <v>129.94</v>
      </c>
      <c r="I308" s="161"/>
      <c r="L308" s="157"/>
      <c r="M308" s="162"/>
      <c r="T308" s="163"/>
      <c r="AT308" s="158" t="s">
        <v>184</v>
      </c>
      <c r="AU308" s="158" t="s">
        <v>86</v>
      </c>
      <c r="AV308" s="13" t="s">
        <v>86</v>
      </c>
      <c r="AW308" s="13" t="s">
        <v>32</v>
      </c>
      <c r="AX308" s="13" t="s">
        <v>77</v>
      </c>
      <c r="AY308" s="158" t="s">
        <v>175</v>
      </c>
    </row>
    <row r="309" spans="2:65" s="13" customFormat="1">
      <c r="B309" s="157"/>
      <c r="D309" s="151" t="s">
        <v>184</v>
      </c>
      <c r="E309" s="158" t="s">
        <v>1</v>
      </c>
      <c r="F309" s="159" t="s">
        <v>422</v>
      </c>
      <c r="H309" s="160">
        <v>17.329999999999998</v>
      </c>
      <c r="I309" s="161"/>
      <c r="L309" s="157"/>
      <c r="M309" s="162"/>
      <c r="T309" s="163"/>
      <c r="AT309" s="158" t="s">
        <v>184</v>
      </c>
      <c r="AU309" s="158" t="s">
        <v>86</v>
      </c>
      <c r="AV309" s="13" t="s">
        <v>86</v>
      </c>
      <c r="AW309" s="13" t="s">
        <v>32</v>
      </c>
      <c r="AX309" s="13" t="s">
        <v>77</v>
      </c>
      <c r="AY309" s="158" t="s">
        <v>175</v>
      </c>
    </row>
    <row r="310" spans="2:65" s="12" customFormat="1">
      <c r="B310" s="150"/>
      <c r="D310" s="151" t="s">
        <v>184</v>
      </c>
      <c r="E310" s="152" t="s">
        <v>1</v>
      </c>
      <c r="F310" s="153" t="s">
        <v>200</v>
      </c>
      <c r="H310" s="152" t="s">
        <v>1</v>
      </c>
      <c r="I310" s="154"/>
      <c r="L310" s="150"/>
      <c r="M310" s="155"/>
      <c r="T310" s="156"/>
      <c r="AT310" s="152" t="s">
        <v>184</v>
      </c>
      <c r="AU310" s="152" t="s">
        <v>86</v>
      </c>
      <c r="AV310" s="12" t="s">
        <v>84</v>
      </c>
      <c r="AW310" s="12" t="s">
        <v>32</v>
      </c>
      <c r="AX310" s="12" t="s">
        <v>77</v>
      </c>
      <c r="AY310" s="152" t="s">
        <v>175</v>
      </c>
    </row>
    <row r="311" spans="2:65" s="13" customFormat="1" ht="20.399999999999999">
      <c r="B311" s="157"/>
      <c r="D311" s="151" t="s">
        <v>184</v>
      </c>
      <c r="E311" s="158" t="s">
        <v>1</v>
      </c>
      <c r="F311" s="159" t="s">
        <v>423</v>
      </c>
      <c r="H311" s="160">
        <v>104.04</v>
      </c>
      <c r="I311" s="161"/>
      <c r="L311" s="157"/>
      <c r="M311" s="162"/>
      <c r="T311" s="163"/>
      <c r="AT311" s="158" t="s">
        <v>184</v>
      </c>
      <c r="AU311" s="158" t="s">
        <v>86</v>
      </c>
      <c r="AV311" s="13" t="s">
        <v>86</v>
      </c>
      <c r="AW311" s="13" t="s">
        <v>32</v>
      </c>
      <c r="AX311" s="13" t="s">
        <v>77</v>
      </c>
      <c r="AY311" s="158" t="s">
        <v>175</v>
      </c>
    </row>
    <row r="312" spans="2:65" s="13" customFormat="1">
      <c r="B312" s="157"/>
      <c r="D312" s="151" t="s">
        <v>184</v>
      </c>
      <c r="E312" s="158" t="s">
        <v>1</v>
      </c>
      <c r="F312" s="159" t="s">
        <v>424</v>
      </c>
      <c r="H312" s="160">
        <v>4.0999999999999996</v>
      </c>
      <c r="I312" s="161"/>
      <c r="L312" s="157"/>
      <c r="M312" s="162"/>
      <c r="T312" s="163"/>
      <c r="AT312" s="158" t="s">
        <v>184</v>
      </c>
      <c r="AU312" s="158" t="s">
        <v>86</v>
      </c>
      <c r="AV312" s="13" t="s">
        <v>86</v>
      </c>
      <c r="AW312" s="13" t="s">
        <v>32</v>
      </c>
      <c r="AX312" s="13" t="s">
        <v>77</v>
      </c>
      <c r="AY312" s="158" t="s">
        <v>175</v>
      </c>
    </row>
    <row r="313" spans="2:65" s="14" customFormat="1">
      <c r="B313" s="164"/>
      <c r="D313" s="151" t="s">
        <v>184</v>
      </c>
      <c r="E313" s="165" t="s">
        <v>1</v>
      </c>
      <c r="F313" s="166" t="s">
        <v>187</v>
      </c>
      <c r="H313" s="167">
        <v>373.32</v>
      </c>
      <c r="I313" s="168"/>
      <c r="L313" s="164"/>
      <c r="M313" s="169"/>
      <c r="T313" s="170"/>
      <c r="AT313" s="165" t="s">
        <v>184</v>
      </c>
      <c r="AU313" s="165" t="s">
        <v>86</v>
      </c>
      <c r="AV313" s="14" t="s">
        <v>182</v>
      </c>
      <c r="AW313" s="14" t="s">
        <v>32</v>
      </c>
      <c r="AX313" s="14" t="s">
        <v>84</v>
      </c>
      <c r="AY313" s="165" t="s">
        <v>175</v>
      </c>
    </row>
    <row r="314" spans="2:65" s="1" customFormat="1" ht="16.5" customHeight="1">
      <c r="B314" s="136"/>
      <c r="C314" s="137" t="s">
        <v>425</v>
      </c>
      <c r="D314" s="137" t="s">
        <v>177</v>
      </c>
      <c r="E314" s="138" t="s">
        <v>426</v>
      </c>
      <c r="F314" s="139" t="s">
        <v>427</v>
      </c>
      <c r="G314" s="140" t="s">
        <v>263</v>
      </c>
      <c r="H314" s="141">
        <v>269.64800000000002</v>
      </c>
      <c r="I314" s="142"/>
      <c r="J314" s="143">
        <f>ROUND(I314*H314,2)</f>
        <v>0</v>
      </c>
      <c r="K314" s="139" t="s">
        <v>181</v>
      </c>
      <c r="L314" s="32"/>
      <c r="M314" s="144" t="s">
        <v>1</v>
      </c>
      <c r="N314" s="145" t="s">
        <v>42</v>
      </c>
      <c r="P314" s="146">
        <f>O314*H314</f>
        <v>0</v>
      </c>
      <c r="Q314" s="146">
        <v>0</v>
      </c>
      <c r="R314" s="146">
        <f>Q314*H314</f>
        <v>0</v>
      </c>
      <c r="S314" s="146">
        <v>8.9999999999999993E-3</v>
      </c>
      <c r="T314" s="147">
        <f>S314*H314</f>
        <v>2.4268320000000001</v>
      </c>
      <c r="AR314" s="148" t="s">
        <v>182</v>
      </c>
      <c r="AT314" s="148" t="s">
        <v>177</v>
      </c>
      <c r="AU314" s="148" t="s">
        <v>86</v>
      </c>
      <c r="AY314" s="17" t="s">
        <v>175</v>
      </c>
      <c r="BE314" s="149">
        <f>IF(N314="základní",J314,0)</f>
        <v>0</v>
      </c>
      <c r="BF314" s="149">
        <f>IF(N314="snížená",J314,0)</f>
        <v>0</v>
      </c>
      <c r="BG314" s="149">
        <f>IF(N314="zákl. přenesená",J314,0)</f>
        <v>0</v>
      </c>
      <c r="BH314" s="149">
        <f>IF(N314="sníž. přenesená",J314,0)</f>
        <v>0</v>
      </c>
      <c r="BI314" s="149">
        <f>IF(N314="nulová",J314,0)</f>
        <v>0</v>
      </c>
      <c r="BJ314" s="17" t="s">
        <v>84</v>
      </c>
      <c r="BK314" s="149">
        <f>ROUND(I314*H314,2)</f>
        <v>0</v>
      </c>
      <c r="BL314" s="17" t="s">
        <v>182</v>
      </c>
      <c r="BM314" s="148" t="s">
        <v>428</v>
      </c>
    </row>
    <row r="315" spans="2:65" s="12" customFormat="1">
      <c r="B315" s="150"/>
      <c r="D315" s="151" t="s">
        <v>184</v>
      </c>
      <c r="E315" s="152" t="s">
        <v>1</v>
      </c>
      <c r="F315" s="153" t="s">
        <v>197</v>
      </c>
      <c r="H315" s="152" t="s">
        <v>1</v>
      </c>
      <c r="I315" s="154"/>
      <c r="L315" s="150"/>
      <c r="M315" s="155"/>
      <c r="T315" s="156"/>
      <c r="AT315" s="152" t="s">
        <v>184</v>
      </c>
      <c r="AU315" s="152" t="s">
        <v>86</v>
      </c>
      <c r="AV315" s="12" t="s">
        <v>84</v>
      </c>
      <c r="AW315" s="12" t="s">
        <v>32</v>
      </c>
      <c r="AX315" s="12" t="s">
        <v>77</v>
      </c>
      <c r="AY315" s="152" t="s">
        <v>175</v>
      </c>
    </row>
    <row r="316" spans="2:65" s="13" customFormat="1">
      <c r="B316" s="157"/>
      <c r="D316" s="151" t="s">
        <v>184</v>
      </c>
      <c r="E316" s="158" t="s">
        <v>1</v>
      </c>
      <c r="F316" s="159" t="s">
        <v>429</v>
      </c>
      <c r="H316" s="160">
        <v>80.412999999999997</v>
      </c>
      <c r="I316" s="161"/>
      <c r="L316" s="157"/>
      <c r="M316" s="162"/>
      <c r="T316" s="163"/>
      <c r="AT316" s="158" t="s">
        <v>184</v>
      </c>
      <c r="AU316" s="158" t="s">
        <v>86</v>
      </c>
      <c r="AV316" s="13" t="s">
        <v>86</v>
      </c>
      <c r="AW316" s="13" t="s">
        <v>32</v>
      </c>
      <c r="AX316" s="13" t="s">
        <v>77</v>
      </c>
      <c r="AY316" s="158" t="s">
        <v>175</v>
      </c>
    </row>
    <row r="317" spans="2:65" s="12" customFormat="1">
      <c r="B317" s="150"/>
      <c r="D317" s="151" t="s">
        <v>184</v>
      </c>
      <c r="E317" s="152" t="s">
        <v>1</v>
      </c>
      <c r="F317" s="153" t="s">
        <v>430</v>
      </c>
      <c r="H317" s="152" t="s">
        <v>1</v>
      </c>
      <c r="I317" s="154"/>
      <c r="L317" s="150"/>
      <c r="M317" s="155"/>
      <c r="T317" s="156"/>
      <c r="AT317" s="152" t="s">
        <v>184</v>
      </c>
      <c r="AU317" s="152" t="s">
        <v>86</v>
      </c>
      <c r="AV317" s="12" t="s">
        <v>84</v>
      </c>
      <c r="AW317" s="12" t="s">
        <v>32</v>
      </c>
      <c r="AX317" s="12" t="s">
        <v>77</v>
      </c>
      <c r="AY317" s="152" t="s">
        <v>175</v>
      </c>
    </row>
    <row r="318" spans="2:65" s="13" customFormat="1">
      <c r="B318" s="157"/>
      <c r="D318" s="151" t="s">
        <v>184</v>
      </c>
      <c r="E318" s="158" t="s">
        <v>1</v>
      </c>
      <c r="F318" s="159" t="s">
        <v>431</v>
      </c>
      <c r="H318" s="160">
        <v>81.091999999999999</v>
      </c>
      <c r="I318" s="161"/>
      <c r="L318" s="157"/>
      <c r="M318" s="162"/>
      <c r="T318" s="163"/>
      <c r="AT318" s="158" t="s">
        <v>184</v>
      </c>
      <c r="AU318" s="158" t="s">
        <v>86</v>
      </c>
      <c r="AV318" s="13" t="s">
        <v>86</v>
      </c>
      <c r="AW318" s="13" t="s">
        <v>32</v>
      </c>
      <c r="AX318" s="13" t="s">
        <v>77</v>
      </c>
      <c r="AY318" s="158" t="s">
        <v>175</v>
      </c>
    </row>
    <row r="319" spans="2:65" s="13" customFormat="1">
      <c r="B319" s="157"/>
      <c r="D319" s="151" t="s">
        <v>184</v>
      </c>
      <c r="E319" s="158" t="s">
        <v>1</v>
      </c>
      <c r="F319" s="159" t="s">
        <v>432</v>
      </c>
      <c r="H319" s="160">
        <v>20.100000000000001</v>
      </c>
      <c r="I319" s="161"/>
      <c r="L319" s="157"/>
      <c r="M319" s="162"/>
      <c r="T319" s="163"/>
      <c r="AT319" s="158" t="s">
        <v>184</v>
      </c>
      <c r="AU319" s="158" t="s">
        <v>86</v>
      </c>
      <c r="AV319" s="13" t="s">
        <v>86</v>
      </c>
      <c r="AW319" s="13" t="s">
        <v>32</v>
      </c>
      <c r="AX319" s="13" t="s">
        <v>77</v>
      </c>
      <c r="AY319" s="158" t="s">
        <v>175</v>
      </c>
    </row>
    <row r="320" spans="2:65" s="12" customFormat="1">
      <c r="B320" s="150"/>
      <c r="D320" s="151" t="s">
        <v>184</v>
      </c>
      <c r="E320" s="152" t="s">
        <v>1</v>
      </c>
      <c r="F320" s="153" t="s">
        <v>200</v>
      </c>
      <c r="H320" s="152" t="s">
        <v>1</v>
      </c>
      <c r="I320" s="154"/>
      <c r="L320" s="150"/>
      <c r="M320" s="155"/>
      <c r="T320" s="156"/>
      <c r="AT320" s="152" t="s">
        <v>184</v>
      </c>
      <c r="AU320" s="152" t="s">
        <v>86</v>
      </c>
      <c r="AV320" s="12" t="s">
        <v>84</v>
      </c>
      <c r="AW320" s="12" t="s">
        <v>32</v>
      </c>
      <c r="AX320" s="12" t="s">
        <v>77</v>
      </c>
      <c r="AY320" s="152" t="s">
        <v>175</v>
      </c>
    </row>
    <row r="321" spans="2:65" s="13" customFormat="1">
      <c r="B321" s="157"/>
      <c r="D321" s="151" t="s">
        <v>184</v>
      </c>
      <c r="E321" s="158" t="s">
        <v>1</v>
      </c>
      <c r="F321" s="159" t="s">
        <v>433</v>
      </c>
      <c r="H321" s="160">
        <v>79.442999999999998</v>
      </c>
      <c r="I321" s="161"/>
      <c r="L321" s="157"/>
      <c r="M321" s="162"/>
      <c r="T321" s="163"/>
      <c r="AT321" s="158" t="s">
        <v>184</v>
      </c>
      <c r="AU321" s="158" t="s">
        <v>86</v>
      </c>
      <c r="AV321" s="13" t="s">
        <v>86</v>
      </c>
      <c r="AW321" s="13" t="s">
        <v>32</v>
      </c>
      <c r="AX321" s="13" t="s">
        <v>77</v>
      </c>
      <c r="AY321" s="158" t="s">
        <v>175</v>
      </c>
    </row>
    <row r="322" spans="2:65" s="13" customFormat="1">
      <c r="B322" s="157"/>
      <c r="D322" s="151" t="s">
        <v>184</v>
      </c>
      <c r="E322" s="158" t="s">
        <v>1</v>
      </c>
      <c r="F322" s="159" t="s">
        <v>434</v>
      </c>
      <c r="H322" s="160">
        <v>8.6</v>
      </c>
      <c r="I322" s="161"/>
      <c r="L322" s="157"/>
      <c r="M322" s="162"/>
      <c r="T322" s="163"/>
      <c r="AT322" s="158" t="s">
        <v>184</v>
      </c>
      <c r="AU322" s="158" t="s">
        <v>86</v>
      </c>
      <c r="AV322" s="13" t="s">
        <v>86</v>
      </c>
      <c r="AW322" s="13" t="s">
        <v>32</v>
      </c>
      <c r="AX322" s="13" t="s">
        <v>77</v>
      </c>
      <c r="AY322" s="158" t="s">
        <v>175</v>
      </c>
    </row>
    <row r="323" spans="2:65" s="14" customFormat="1">
      <c r="B323" s="164"/>
      <c r="D323" s="151" t="s">
        <v>184</v>
      </c>
      <c r="E323" s="165" t="s">
        <v>1</v>
      </c>
      <c r="F323" s="166" t="s">
        <v>187</v>
      </c>
      <c r="H323" s="167">
        <v>269.64800000000002</v>
      </c>
      <c r="I323" s="168"/>
      <c r="L323" s="164"/>
      <c r="M323" s="169"/>
      <c r="T323" s="170"/>
      <c r="AT323" s="165" t="s">
        <v>184</v>
      </c>
      <c r="AU323" s="165" t="s">
        <v>86</v>
      </c>
      <c r="AV323" s="14" t="s">
        <v>182</v>
      </c>
      <c r="AW323" s="14" t="s">
        <v>32</v>
      </c>
      <c r="AX323" s="14" t="s">
        <v>84</v>
      </c>
      <c r="AY323" s="165" t="s">
        <v>175</v>
      </c>
    </row>
    <row r="324" spans="2:65" s="1" customFormat="1" ht="21.75" customHeight="1">
      <c r="B324" s="136"/>
      <c r="C324" s="137" t="s">
        <v>435</v>
      </c>
      <c r="D324" s="137" t="s">
        <v>177</v>
      </c>
      <c r="E324" s="138" t="s">
        <v>436</v>
      </c>
      <c r="F324" s="139" t="s">
        <v>437</v>
      </c>
      <c r="G324" s="140" t="s">
        <v>227</v>
      </c>
      <c r="H324" s="141">
        <v>58.22</v>
      </c>
      <c r="I324" s="142"/>
      <c r="J324" s="143">
        <f>ROUND(I324*H324,2)</f>
        <v>0</v>
      </c>
      <c r="K324" s="139" t="s">
        <v>181</v>
      </c>
      <c r="L324" s="32"/>
      <c r="M324" s="144" t="s">
        <v>1</v>
      </c>
      <c r="N324" s="145" t="s">
        <v>42</v>
      </c>
      <c r="P324" s="146">
        <f>O324*H324</f>
        <v>0</v>
      </c>
      <c r="Q324" s="146">
        <v>0</v>
      </c>
      <c r="R324" s="146">
        <f>Q324*H324</f>
        <v>0</v>
      </c>
      <c r="S324" s="146">
        <v>7.5999999999999998E-2</v>
      </c>
      <c r="T324" s="147">
        <f>S324*H324</f>
        <v>4.4247199999999998</v>
      </c>
      <c r="AR324" s="148" t="s">
        <v>182</v>
      </c>
      <c r="AT324" s="148" t="s">
        <v>177</v>
      </c>
      <c r="AU324" s="148" t="s">
        <v>86</v>
      </c>
      <c r="AY324" s="17" t="s">
        <v>175</v>
      </c>
      <c r="BE324" s="149">
        <f>IF(N324="základní",J324,0)</f>
        <v>0</v>
      </c>
      <c r="BF324" s="149">
        <f>IF(N324="snížená",J324,0)</f>
        <v>0</v>
      </c>
      <c r="BG324" s="149">
        <f>IF(N324="zákl. přenesená",J324,0)</f>
        <v>0</v>
      </c>
      <c r="BH324" s="149">
        <f>IF(N324="sníž. přenesená",J324,0)</f>
        <v>0</v>
      </c>
      <c r="BI324" s="149">
        <f>IF(N324="nulová",J324,0)</f>
        <v>0</v>
      </c>
      <c r="BJ324" s="17" t="s">
        <v>84</v>
      </c>
      <c r="BK324" s="149">
        <f>ROUND(I324*H324,2)</f>
        <v>0</v>
      </c>
      <c r="BL324" s="17" t="s">
        <v>182</v>
      </c>
      <c r="BM324" s="148" t="s">
        <v>438</v>
      </c>
    </row>
    <row r="325" spans="2:65" s="12" customFormat="1">
      <c r="B325" s="150"/>
      <c r="D325" s="151" t="s">
        <v>184</v>
      </c>
      <c r="E325" s="152" t="s">
        <v>1</v>
      </c>
      <c r="F325" s="153" t="s">
        <v>439</v>
      </c>
      <c r="H325" s="152" t="s">
        <v>1</v>
      </c>
      <c r="I325" s="154"/>
      <c r="L325" s="150"/>
      <c r="M325" s="155"/>
      <c r="T325" s="156"/>
      <c r="AT325" s="152" t="s">
        <v>184</v>
      </c>
      <c r="AU325" s="152" t="s">
        <v>86</v>
      </c>
      <c r="AV325" s="12" t="s">
        <v>84</v>
      </c>
      <c r="AW325" s="12" t="s">
        <v>32</v>
      </c>
      <c r="AX325" s="12" t="s">
        <v>77</v>
      </c>
      <c r="AY325" s="152" t="s">
        <v>175</v>
      </c>
    </row>
    <row r="326" spans="2:65" s="12" customFormat="1">
      <c r="B326" s="150"/>
      <c r="D326" s="151" t="s">
        <v>184</v>
      </c>
      <c r="E326" s="152" t="s">
        <v>1</v>
      </c>
      <c r="F326" s="153" t="s">
        <v>197</v>
      </c>
      <c r="H326" s="152" t="s">
        <v>1</v>
      </c>
      <c r="I326" s="154"/>
      <c r="L326" s="150"/>
      <c r="M326" s="155"/>
      <c r="T326" s="156"/>
      <c r="AT326" s="152" t="s">
        <v>184</v>
      </c>
      <c r="AU326" s="152" t="s">
        <v>86</v>
      </c>
      <c r="AV326" s="12" t="s">
        <v>84</v>
      </c>
      <c r="AW326" s="12" t="s">
        <v>32</v>
      </c>
      <c r="AX326" s="12" t="s">
        <v>77</v>
      </c>
      <c r="AY326" s="152" t="s">
        <v>175</v>
      </c>
    </row>
    <row r="327" spans="2:65" s="13" customFormat="1">
      <c r="B327" s="157"/>
      <c r="D327" s="151" t="s">
        <v>184</v>
      </c>
      <c r="E327" s="158" t="s">
        <v>1</v>
      </c>
      <c r="F327" s="159" t="s">
        <v>440</v>
      </c>
      <c r="H327" s="160">
        <v>10.8</v>
      </c>
      <c r="I327" s="161"/>
      <c r="L327" s="157"/>
      <c r="M327" s="162"/>
      <c r="T327" s="163"/>
      <c r="AT327" s="158" t="s">
        <v>184</v>
      </c>
      <c r="AU327" s="158" t="s">
        <v>86</v>
      </c>
      <c r="AV327" s="13" t="s">
        <v>86</v>
      </c>
      <c r="AW327" s="13" t="s">
        <v>32</v>
      </c>
      <c r="AX327" s="13" t="s">
        <v>77</v>
      </c>
      <c r="AY327" s="158" t="s">
        <v>175</v>
      </c>
    </row>
    <row r="328" spans="2:65" s="12" customFormat="1">
      <c r="B328" s="150"/>
      <c r="D328" s="151" t="s">
        <v>184</v>
      </c>
      <c r="E328" s="152" t="s">
        <v>1</v>
      </c>
      <c r="F328" s="153" t="s">
        <v>199</v>
      </c>
      <c r="H328" s="152" t="s">
        <v>1</v>
      </c>
      <c r="I328" s="154"/>
      <c r="L328" s="150"/>
      <c r="M328" s="155"/>
      <c r="T328" s="156"/>
      <c r="AT328" s="152" t="s">
        <v>184</v>
      </c>
      <c r="AU328" s="152" t="s">
        <v>86</v>
      </c>
      <c r="AV328" s="12" t="s">
        <v>84</v>
      </c>
      <c r="AW328" s="12" t="s">
        <v>32</v>
      </c>
      <c r="AX328" s="12" t="s">
        <v>77</v>
      </c>
      <c r="AY328" s="152" t="s">
        <v>175</v>
      </c>
    </row>
    <row r="329" spans="2:65" s="13" customFormat="1">
      <c r="B329" s="157"/>
      <c r="D329" s="151" t="s">
        <v>184</v>
      </c>
      <c r="E329" s="158" t="s">
        <v>1</v>
      </c>
      <c r="F329" s="159" t="s">
        <v>441</v>
      </c>
      <c r="H329" s="160">
        <v>12.6</v>
      </c>
      <c r="I329" s="161"/>
      <c r="L329" s="157"/>
      <c r="M329" s="162"/>
      <c r="T329" s="163"/>
      <c r="AT329" s="158" t="s">
        <v>184</v>
      </c>
      <c r="AU329" s="158" t="s">
        <v>86</v>
      </c>
      <c r="AV329" s="13" t="s">
        <v>86</v>
      </c>
      <c r="AW329" s="13" t="s">
        <v>32</v>
      </c>
      <c r="AX329" s="13" t="s">
        <v>77</v>
      </c>
      <c r="AY329" s="158" t="s">
        <v>175</v>
      </c>
    </row>
    <row r="330" spans="2:65" s="13" customFormat="1">
      <c r="B330" s="157"/>
      <c r="D330" s="151" t="s">
        <v>184</v>
      </c>
      <c r="E330" s="158" t="s">
        <v>1</v>
      </c>
      <c r="F330" s="159" t="s">
        <v>442</v>
      </c>
      <c r="H330" s="160">
        <v>4.1399999999999997</v>
      </c>
      <c r="I330" s="161"/>
      <c r="L330" s="157"/>
      <c r="M330" s="162"/>
      <c r="T330" s="163"/>
      <c r="AT330" s="158" t="s">
        <v>184</v>
      </c>
      <c r="AU330" s="158" t="s">
        <v>86</v>
      </c>
      <c r="AV330" s="13" t="s">
        <v>86</v>
      </c>
      <c r="AW330" s="13" t="s">
        <v>32</v>
      </c>
      <c r="AX330" s="13" t="s">
        <v>77</v>
      </c>
      <c r="AY330" s="158" t="s">
        <v>175</v>
      </c>
    </row>
    <row r="331" spans="2:65" s="12" customFormat="1">
      <c r="B331" s="150"/>
      <c r="D331" s="151" t="s">
        <v>184</v>
      </c>
      <c r="E331" s="152" t="s">
        <v>1</v>
      </c>
      <c r="F331" s="153" t="s">
        <v>200</v>
      </c>
      <c r="H331" s="152" t="s">
        <v>1</v>
      </c>
      <c r="I331" s="154"/>
      <c r="L331" s="150"/>
      <c r="M331" s="155"/>
      <c r="T331" s="156"/>
      <c r="AT331" s="152" t="s">
        <v>184</v>
      </c>
      <c r="AU331" s="152" t="s">
        <v>86</v>
      </c>
      <c r="AV331" s="12" t="s">
        <v>84</v>
      </c>
      <c r="AW331" s="12" t="s">
        <v>32</v>
      </c>
      <c r="AX331" s="12" t="s">
        <v>77</v>
      </c>
      <c r="AY331" s="152" t="s">
        <v>175</v>
      </c>
    </row>
    <row r="332" spans="2:65" s="13" customFormat="1">
      <c r="B332" s="157"/>
      <c r="D332" s="151" t="s">
        <v>184</v>
      </c>
      <c r="E332" s="158" t="s">
        <v>1</v>
      </c>
      <c r="F332" s="159" t="s">
        <v>443</v>
      </c>
      <c r="H332" s="160">
        <v>27</v>
      </c>
      <c r="I332" s="161"/>
      <c r="L332" s="157"/>
      <c r="M332" s="162"/>
      <c r="T332" s="163"/>
      <c r="AT332" s="158" t="s">
        <v>184</v>
      </c>
      <c r="AU332" s="158" t="s">
        <v>86</v>
      </c>
      <c r="AV332" s="13" t="s">
        <v>86</v>
      </c>
      <c r="AW332" s="13" t="s">
        <v>32</v>
      </c>
      <c r="AX332" s="13" t="s">
        <v>77</v>
      </c>
      <c r="AY332" s="158" t="s">
        <v>175</v>
      </c>
    </row>
    <row r="333" spans="2:65" s="13" customFormat="1">
      <c r="B333" s="157"/>
      <c r="D333" s="151" t="s">
        <v>184</v>
      </c>
      <c r="E333" s="158" t="s">
        <v>1</v>
      </c>
      <c r="F333" s="159" t="s">
        <v>444</v>
      </c>
      <c r="H333" s="160">
        <v>3.68</v>
      </c>
      <c r="I333" s="161"/>
      <c r="L333" s="157"/>
      <c r="M333" s="162"/>
      <c r="T333" s="163"/>
      <c r="AT333" s="158" t="s">
        <v>184</v>
      </c>
      <c r="AU333" s="158" t="s">
        <v>86</v>
      </c>
      <c r="AV333" s="13" t="s">
        <v>86</v>
      </c>
      <c r="AW333" s="13" t="s">
        <v>32</v>
      </c>
      <c r="AX333" s="13" t="s">
        <v>77</v>
      </c>
      <c r="AY333" s="158" t="s">
        <v>175</v>
      </c>
    </row>
    <row r="334" spans="2:65" s="14" customFormat="1">
      <c r="B334" s="164"/>
      <c r="D334" s="151" t="s">
        <v>184</v>
      </c>
      <c r="E334" s="165" t="s">
        <v>1</v>
      </c>
      <c r="F334" s="166" t="s">
        <v>187</v>
      </c>
      <c r="H334" s="167">
        <v>58.22</v>
      </c>
      <c r="I334" s="168"/>
      <c r="L334" s="164"/>
      <c r="M334" s="169"/>
      <c r="T334" s="170"/>
      <c r="AT334" s="165" t="s">
        <v>184</v>
      </c>
      <c r="AU334" s="165" t="s">
        <v>86</v>
      </c>
      <c r="AV334" s="14" t="s">
        <v>182</v>
      </c>
      <c r="AW334" s="14" t="s">
        <v>32</v>
      </c>
      <c r="AX334" s="14" t="s">
        <v>84</v>
      </c>
      <c r="AY334" s="165" t="s">
        <v>175</v>
      </c>
    </row>
    <row r="335" spans="2:65" s="1" customFormat="1" ht="24.15" customHeight="1">
      <c r="B335" s="136"/>
      <c r="C335" s="137" t="s">
        <v>445</v>
      </c>
      <c r="D335" s="137" t="s">
        <v>177</v>
      </c>
      <c r="E335" s="138" t="s">
        <v>446</v>
      </c>
      <c r="F335" s="139" t="s">
        <v>447</v>
      </c>
      <c r="G335" s="140" t="s">
        <v>227</v>
      </c>
      <c r="H335" s="141">
        <v>10</v>
      </c>
      <c r="I335" s="142"/>
      <c r="J335" s="143">
        <f>ROUND(I335*H335,2)</f>
        <v>0</v>
      </c>
      <c r="K335" s="139" t="s">
        <v>181</v>
      </c>
      <c r="L335" s="32"/>
      <c r="M335" s="144" t="s">
        <v>1</v>
      </c>
      <c r="N335" s="145" t="s">
        <v>42</v>
      </c>
      <c r="P335" s="146">
        <f>O335*H335</f>
        <v>0</v>
      </c>
      <c r="Q335" s="146">
        <v>0</v>
      </c>
      <c r="R335" s="146">
        <f>Q335*H335</f>
        <v>0</v>
      </c>
      <c r="S335" s="146">
        <v>0.27</v>
      </c>
      <c r="T335" s="147">
        <f>S335*H335</f>
        <v>2.7</v>
      </c>
      <c r="AR335" s="148" t="s">
        <v>182</v>
      </c>
      <c r="AT335" s="148" t="s">
        <v>177</v>
      </c>
      <c r="AU335" s="148" t="s">
        <v>86</v>
      </c>
      <c r="AY335" s="17" t="s">
        <v>175</v>
      </c>
      <c r="BE335" s="149">
        <f>IF(N335="základní",J335,0)</f>
        <v>0</v>
      </c>
      <c r="BF335" s="149">
        <f>IF(N335="snížená",J335,0)</f>
        <v>0</v>
      </c>
      <c r="BG335" s="149">
        <f>IF(N335="zákl. přenesená",J335,0)</f>
        <v>0</v>
      </c>
      <c r="BH335" s="149">
        <f>IF(N335="sníž. přenesená",J335,0)</f>
        <v>0</v>
      </c>
      <c r="BI335" s="149">
        <f>IF(N335="nulová",J335,0)</f>
        <v>0</v>
      </c>
      <c r="BJ335" s="17" t="s">
        <v>84</v>
      </c>
      <c r="BK335" s="149">
        <f>ROUND(I335*H335,2)</f>
        <v>0</v>
      </c>
      <c r="BL335" s="17" t="s">
        <v>182</v>
      </c>
      <c r="BM335" s="148" t="s">
        <v>448</v>
      </c>
    </row>
    <row r="336" spans="2:65" s="12" customFormat="1">
      <c r="B336" s="150"/>
      <c r="D336" s="151" t="s">
        <v>184</v>
      </c>
      <c r="E336" s="152" t="s">
        <v>1</v>
      </c>
      <c r="F336" s="153" t="s">
        <v>197</v>
      </c>
      <c r="H336" s="152" t="s">
        <v>1</v>
      </c>
      <c r="I336" s="154"/>
      <c r="L336" s="150"/>
      <c r="M336" s="155"/>
      <c r="T336" s="156"/>
      <c r="AT336" s="152" t="s">
        <v>184</v>
      </c>
      <c r="AU336" s="152" t="s">
        <v>86</v>
      </c>
      <c r="AV336" s="12" t="s">
        <v>84</v>
      </c>
      <c r="AW336" s="12" t="s">
        <v>32</v>
      </c>
      <c r="AX336" s="12" t="s">
        <v>77</v>
      </c>
      <c r="AY336" s="152" t="s">
        <v>175</v>
      </c>
    </row>
    <row r="337" spans="2:65" s="13" customFormat="1">
      <c r="B337" s="157"/>
      <c r="D337" s="151" t="s">
        <v>184</v>
      </c>
      <c r="E337" s="158" t="s">
        <v>1</v>
      </c>
      <c r="F337" s="159" t="s">
        <v>449</v>
      </c>
      <c r="H337" s="160">
        <v>3.6</v>
      </c>
      <c r="I337" s="161"/>
      <c r="L337" s="157"/>
      <c r="M337" s="162"/>
      <c r="T337" s="163"/>
      <c r="AT337" s="158" t="s">
        <v>184</v>
      </c>
      <c r="AU337" s="158" t="s">
        <v>86</v>
      </c>
      <c r="AV337" s="13" t="s">
        <v>86</v>
      </c>
      <c r="AW337" s="13" t="s">
        <v>32</v>
      </c>
      <c r="AX337" s="13" t="s">
        <v>77</v>
      </c>
      <c r="AY337" s="158" t="s">
        <v>175</v>
      </c>
    </row>
    <row r="338" spans="2:65" s="13" customFormat="1">
      <c r="B338" s="157"/>
      <c r="D338" s="151" t="s">
        <v>184</v>
      </c>
      <c r="E338" s="158" t="s">
        <v>1</v>
      </c>
      <c r="F338" s="159" t="s">
        <v>450</v>
      </c>
      <c r="H338" s="160">
        <v>1.6</v>
      </c>
      <c r="I338" s="161"/>
      <c r="L338" s="157"/>
      <c r="M338" s="162"/>
      <c r="T338" s="163"/>
      <c r="AT338" s="158" t="s">
        <v>184</v>
      </c>
      <c r="AU338" s="158" t="s">
        <v>86</v>
      </c>
      <c r="AV338" s="13" t="s">
        <v>86</v>
      </c>
      <c r="AW338" s="13" t="s">
        <v>32</v>
      </c>
      <c r="AX338" s="13" t="s">
        <v>77</v>
      </c>
      <c r="AY338" s="158" t="s">
        <v>175</v>
      </c>
    </row>
    <row r="339" spans="2:65" s="13" customFormat="1">
      <c r="B339" s="157"/>
      <c r="D339" s="151" t="s">
        <v>184</v>
      </c>
      <c r="E339" s="158" t="s">
        <v>1</v>
      </c>
      <c r="F339" s="159" t="s">
        <v>451</v>
      </c>
      <c r="H339" s="160">
        <v>1.4</v>
      </c>
      <c r="I339" s="161"/>
      <c r="L339" s="157"/>
      <c r="M339" s="162"/>
      <c r="T339" s="163"/>
      <c r="AT339" s="158" t="s">
        <v>184</v>
      </c>
      <c r="AU339" s="158" t="s">
        <v>86</v>
      </c>
      <c r="AV339" s="13" t="s">
        <v>86</v>
      </c>
      <c r="AW339" s="13" t="s">
        <v>32</v>
      </c>
      <c r="AX339" s="13" t="s">
        <v>77</v>
      </c>
      <c r="AY339" s="158" t="s">
        <v>175</v>
      </c>
    </row>
    <row r="340" spans="2:65" s="12" customFormat="1">
      <c r="B340" s="150"/>
      <c r="D340" s="151" t="s">
        <v>184</v>
      </c>
      <c r="E340" s="152" t="s">
        <v>1</v>
      </c>
      <c r="F340" s="153" t="s">
        <v>199</v>
      </c>
      <c r="H340" s="152" t="s">
        <v>1</v>
      </c>
      <c r="I340" s="154"/>
      <c r="L340" s="150"/>
      <c r="M340" s="155"/>
      <c r="T340" s="156"/>
      <c r="AT340" s="152" t="s">
        <v>184</v>
      </c>
      <c r="AU340" s="152" t="s">
        <v>86</v>
      </c>
      <c r="AV340" s="12" t="s">
        <v>84</v>
      </c>
      <c r="AW340" s="12" t="s">
        <v>32</v>
      </c>
      <c r="AX340" s="12" t="s">
        <v>77</v>
      </c>
      <c r="AY340" s="152" t="s">
        <v>175</v>
      </c>
    </row>
    <row r="341" spans="2:65" s="13" customFormat="1">
      <c r="B341" s="157"/>
      <c r="D341" s="151" t="s">
        <v>184</v>
      </c>
      <c r="E341" s="158" t="s">
        <v>1</v>
      </c>
      <c r="F341" s="159" t="s">
        <v>450</v>
      </c>
      <c r="H341" s="160">
        <v>1.6</v>
      </c>
      <c r="I341" s="161"/>
      <c r="L341" s="157"/>
      <c r="M341" s="162"/>
      <c r="T341" s="163"/>
      <c r="AT341" s="158" t="s">
        <v>184</v>
      </c>
      <c r="AU341" s="158" t="s">
        <v>86</v>
      </c>
      <c r="AV341" s="13" t="s">
        <v>86</v>
      </c>
      <c r="AW341" s="13" t="s">
        <v>32</v>
      </c>
      <c r="AX341" s="13" t="s">
        <v>77</v>
      </c>
      <c r="AY341" s="158" t="s">
        <v>175</v>
      </c>
    </row>
    <row r="342" spans="2:65" s="12" customFormat="1">
      <c r="B342" s="150"/>
      <c r="D342" s="151" t="s">
        <v>184</v>
      </c>
      <c r="E342" s="152" t="s">
        <v>1</v>
      </c>
      <c r="F342" s="153" t="s">
        <v>200</v>
      </c>
      <c r="H342" s="152" t="s">
        <v>1</v>
      </c>
      <c r="I342" s="154"/>
      <c r="L342" s="150"/>
      <c r="M342" s="155"/>
      <c r="T342" s="156"/>
      <c r="AT342" s="152" t="s">
        <v>184</v>
      </c>
      <c r="AU342" s="152" t="s">
        <v>86</v>
      </c>
      <c r="AV342" s="12" t="s">
        <v>84</v>
      </c>
      <c r="AW342" s="12" t="s">
        <v>32</v>
      </c>
      <c r="AX342" s="12" t="s">
        <v>77</v>
      </c>
      <c r="AY342" s="152" t="s">
        <v>175</v>
      </c>
    </row>
    <row r="343" spans="2:65" s="13" customFormat="1">
      <c r="B343" s="157"/>
      <c r="D343" s="151" t="s">
        <v>184</v>
      </c>
      <c r="E343" s="158" t="s">
        <v>1</v>
      </c>
      <c r="F343" s="159" t="s">
        <v>452</v>
      </c>
      <c r="H343" s="160">
        <v>1.8</v>
      </c>
      <c r="I343" s="161"/>
      <c r="L343" s="157"/>
      <c r="M343" s="162"/>
      <c r="T343" s="163"/>
      <c r="AT343" s="158" t="s">
        <v>184</v>
      </c>
      <c r="AU343" s="158" t="s">
        <v>86</v>
      </c>
      <c r="AV343" s="13" t="s">
        <v>86</v>
      </c>
      <c r="AW343" s="13" t="s">
        <v>32</v>
      </c>
      <c r="AX343" s="13" t="s">
        <v>77</v>
      </c>
      <c r="AY343" s="158" t="s">
        <v>175</v>
      </c>
    </row>
    <row r="344" spans="2:65" s="14" customFormat="1">
      <c r="B344" s="164"/>
      <c r="D344" s="151" t="s">
        <v>184</v>
      </c>
      <c r="E344" s="165" t="s">
        <v>1</v>
      </c>
      <c r="F344" s="166" t="s">
        <v>187</v>
      </c>
      <c r="H344" s="167">
        <v>10</v>
      </c>
      <c r="I344" s="168"/>
      <c r="L344" s="164"/>
      <c r="M344" s="169"/>
      <c r="T344" s="170"/>
      <c r="AT344" s="165" t="s">
        <v>184</v>
      </c>
      <c r="AU344" s="165" t="s">
        <v>86</v>
      </c>
      <c r="AV344" s="14" t="s">
        <v>182</v>
      </c>
      <c r="AW344" s="14" t="s">
        <v>32</v>
      </c>
      <c r="AX344" s="14" t="s">
        <v>84</v>
      </c>
      <c r="AY344" s="165" t="s">
        <v>175</v>
      </c>
    </row>
    <row r="345" spans="2:65" s="1" customFormat="1" ht="24.15" customHeight="1">
      <c r="B345" s="136"/>
      <c r="C345" s="137" t="s">
        <v>453</v>
      </c>
      <c r="D345" s="137" t="s">
        <v>177</v>
      </c>
      <c r="E345" s="138" t="s">
        <v>454</v>
      </c>
      <c r="F345" s="139" t="s">
        <v>455</v>
      </c>
      <c r="G345" s="140" t="s">
        <v>180</v>
      </c>
      <c r="H345" s="141">
        <v>1.89</v>
      </c>
      <c r="I345" s="142"/>
      <c r="J345" s="143">
        <f>ROUND(I345*H345,2)</f>
        <v>0</v>
      </c>
      <c r="K345" s="139" t="s">
        <v>181</v>
      </c>
      <c r="L345" s="32"/>
      <c r="M345" s="144" t="s">
        <v>1</v>
      </c>
      <c r="N345" s="145" t="s">
        <v>42</v>
      </c>
      <c r="P345" s="146">
        <f>O345*H345</f>
        <v>0</v>
      </c>
      <c r="Q345" s="146">
        <v>0</v>
      </c>
      <c r="R345" s="146">
        <f>Q345*H345</f>
        <v>0</v>
      </c>
      <c r="S345" s="146">
        <v>1.8</v>
      </c>
      <c r="T345" s="147">
        <f>S345*H345</f>
        <v>3.4019999999999997</v>
      </c>
      <c r="AR345" s="148" t="s">
        <v>182</v>
      </c>
      <c r="AT345" s="148" t="s">
        <v>177</v>
      </c>
      <c r="AU345" s="148" t="s">
        <v>86</v>
      </c>
      <c r="AY345" s="17" t="s">
        <v>175</v>
      </c>
      <c r="BE345" s="149">
        <f>IF(N345="základní",J345,0)</f>
        <v>0</v>
      </c>
      <c r="BF345" s="149">
        <f>IF(N345="snížená",J345,0)</f>
        <v>0</v>
      </c>
      <c r="BG345" s="149">
        <f>IF(N345="zákl. přenesená",J345,0)</f>
        <v>0</v>
      </c>
      <c r="BH345" s="149">
        <f>IF(N345="sníž. přenesená",J345,0)</f>
        <v>0</v>
      </c>
      <c r="BI345" s="149">
        <f>IF(N345="nulová",J345,0)</f>
        <v>0</v>
      </c>
      <c r="BJ345" s="17" t="s">
        <v>84</v>
      </c>
      <c r="BK345" s="149">
        <f>ROUND(I345*H345,2)</f>
        <v>0</v>
      </c>
      <c r="BL345" s="17" t="s">
        <v>182</v>
      </c>
      <c r="BM345" s="148" t="s">
        <v>456</v>
      </c>
    </row>
    <row r="346" spans="2:65" s="12" customFormat="1">
      <c r="B346" s="150"/>
      <c r="D346" s="151" t="s">
        <v>184</v>
      </c>
      <c r="E346" s="152" t="s">
        <v>1</v>
      </c>
      <c r="F346" s="153" t="s">
        <v>457</v>
      </c>
      <c r="H346" s="152" t="s">
        <v>1</v>
      </c>
      <c r="I346" s="154"/>
      <c r="L346" s="150"/>
      <c r="M346" s="155"/>
      <c r="T346" s="156"/>
      <c r="AT346" s="152" t="s">
        <v>184</v>
      </c>
      <c r="AU346" s="152" t="s">
        <v>86</v>
      </c>
      <c r="AV346" s="12" t="s">
        <v>84</v>
      </c>
      <c r="AW346" s="12" t="s">
        <v>32</v>
      </c>
      <c r="AX346" s="12" t="s">
        <v>77</v>
      </c>
      <c r="AY346" s="152" t="s">
        <v>175</v>
      </c>
    </row>
    <row r="347" spans="2:65" s="13" customFormat="1">
      <c r="B347" s="157"/>
      <c r="D347" s="151" t="s">
        <v>184</v>
      </c>
      <c r="E347" s="158" t="s">
        <v>1</v>
      </c>
      <c r="F347" s="159" t="s">
        <v>458</v>
      </c>
      <c r="H347" s="160">
        <v>0.72</v>
      </c>
      <c r="I347" s="161"/>
      <c r="L347" s="157"/>
      <c r="M347" s="162"/>
      <c r="T347" s="163"/>
      <c r="AT347" s="158" t="s">
        <v>184</v>
      </c>
      <c r="AU347" s="158" t="s">
        <v>86</v>
      </c>
      <c r="AV347" s="13" t="s">
        <v>86</v>
      </c>
      <c r="AW347" s="13" t="s">
        <v>32</v>
      </c>
      <c r="AX347" s="13" t="s">
        <v>77</v>
      </c>
      <c r="AY347" s="158" t="s">
        <v>175</v>
      </c>
    </row>
    <row r="348" spans="2:65" s="12" customFormat="1">
      <c r="B348" s="150"/>
      <c r="D348" s="151" t="s">
        <v>184</v>
      </c>
      <c r="E348" s="152" t="s">
        <v>1</v>
      </c>
      <c r="F348" s="153" t="s">
        <v>459</v>
      </c>
      <c r="H348" s="152" t="s">
        <v>1</v>
      </c>
      <c r="I348" s="154"/>
      <c r="L348" s="150"/>
      <c r="M348" s="155"/>
      <c r="T348" s="156"/>
      <c r="AT348" s="152" t="s">
        <v>184</v>
      </c>
      <c r="AU348" s="152" t="s">
        <v>86</v>
      </c>
      <c r="AV348" s="12" t="s">
        <v>84</v>
      </c>
      <c r="AW348" s="12" t="s">
        <v>32</v>
      </c>
      <c r="AX348" s="12" t="s">
        <v>77</v>
      </c>
      <c r="AY348" s="152" t="s">
        <v>175</v>
      </c>
    </row>
    <row r="349" spans="2:65" s="13" customFormat="1">
      <c r="B349" s="157"/>
      <c r="D349" s="151" t="s">
        <v>184</v>
      </c>
      <c r="E349" s="158" t="s">
        <v>1</v>
      </c>
      <c r="F349" s="159" t="s">
        <v>460</v>
      </c>
      <c r="H349" s="160">
        <v>1.17</v>
      </c>
      <c r="I349" s="161"/>
      <c r="L349" s="157"/>
      <c r="M349" s="162"/>
      <c r="T349" s="163"/>
      <c r="AT349" s="158" t="s">
        <v>184</v>
      </c>
      <c r="AU349" s="158" t="s">
        <v>86</v>
      </c>
      <c r="AV349" s="13" t="s">
        <v>86</v>
      </c>
      <c r="AW349" s="13" t="s">
        <v>32</v>
      </c>
      <c r="AX349" s="13" t="s">
        <v>77</v>
      </c>
      <c r="AY349" s="158" t="s">
        <v>175</v>
      </c>
    </row>
    <row r="350" spans="2:65" s="14" customFormat="1">
      <c r="B350" s="164"/>
      <c r="D350" s="151" t="s">
        <v>184</v>
      </c>
      <c r="E350" s="165" t="s">
        <v>1</v>
      </c>
      <c r="F350" s="166" t="s">
        <v>187</v>
      </c>
      <c r="H350" s="167">
        <v>1.89</v>
      </c>
      <c r="I350" s="168"/>
      <c r="L350" s="164"/>
      <c r="M350" s="169"/>
      <c r="T350" s="170"/>
      <c r="AT350" s="165" t="s">
        <v>184</v>
      </c>
      <c r="AU350" s="165" t="s">
        <v>86</v>
      </c>
      <c r="AV350" s="14" t="s">
        <v>182</v>
      </c>
      <c r="AW350" s="14" t="s">
        <v>32</v>
      </c>
      <c r="AX350" s="14" t="s">
        <v>84</v>
      </c>
      <c r="AY350" s="165" t="s">
        <v>175</v>
      </c>
    </row>
    <row r="351" spans="2:65" s="1" customFormat="1" ht="24.15" customHeight="1">
      <c r="B351" s="136"/>
      <c r="C351" s="137" t="s">
        <v>461</v>
      </c>
      <c r="D351" s="137" t="s">
        <v>177</v>
      </c>
      <c r="E351" s="138" t="s">
        <v>462</v>
      </c>
      <c r="F351" s="139" t="s">
        <v>463</v>
      </c>
      <c r="G351" s="140" t="s">
        <v>263</v>
      </c>
      <c r="H351" s="141">
        <v>80.900000000000006</v>
      </c>
      <c r="I351" s="142"/>
      <c r="J351" s="143">
        <f>ROUND(I351*H351,2)</f>
        <v>0</v>
      </c>
      <c r="K351" s="139" t="s">
        <v>181</v>
      </c>
      <c r="L351" s="32"/>
      <c r="M351" s="144" t="s">
        <v>1</v>
      </c>
      <c r="N351" s="145" t="s">
        <v>42</v>
      </c>
      <c r="P351" s="146">
        <f>O351*H351</f>
        <v>0</v>
      </c>
      <c r="Q351" s="146">
        <v>0</v>
      </c>
      <c r="R351" s="146">
        <f>Q351*H351</f>
        <v>0</v>
      </c>
      <c r="S351" s="146">
        <v>0</v>
      </c>
      <c r="T351" s="147">
        <f>S351*H351</f>
        <v>0</v>
      </c>
      <c r="AR351" s="148" t="s">
        <v>182</v>
      </c>
      <c r="AT351" s="148" t="s">
        <v>177</v>
      </c>
      <c r="AU351" s="148" t="s">
        <v>86</v>
      </c>
      <c r="AY351" s="17" t="s">
        <v>175</v>
      </c>
      <c r="BE351" s="149">
        <f>IF(N351="základní",J351,0)</f>
        <v>0</v>
      </c>
      <c r="BF351" s="149">
        <f>IF(N351="snížená",J351,0)</f>
        <v>0</v>
      </c>
      <c r="BG351" s="149">
        <f>IF(N351="zákl. přenesená",J351,0)</f>
        <v>0</v>
      </c>
      <c r="BH351" s="149">
        <f>IF(N351="sníž. přenesená",J351,0)</f>
        <v>0</v>
      </c>
      <c r="BI351" s="149">
        <f>IF(N351="nulová",J351,0)</f>
        <v>0</v>
      </c>
      <c r="BJ351" s="17" t="s">
        <v>84</v>
      </c>
      <c r="BK351" s="149">
        <f>ROUND(I351*H351,2)</f>
        <v>0</v>
      </c>
      <c r="BL351" s="17" t="s">
        <v>182</v>
      </c>
      <c r="BM351" s="148" t="s">
        <v>464</v>
      </c>
    </row>
    <row r="352" spans="2:65" s="12" customFormat="1">
      <c r="B352" s="150"/>
      <c r="D352" s="151" t="s">
        <v>184</v>
      </c>
      <c r="E352" s="152" t="s">
        <v>1</v>
      </c>
      <c r="F352" s="153" t="s">
        <v>465</v>
      </c>
      <c r="H352" s="152" t="s">
        <v>1</v>
      </c>
      <c r="I352" s="154"/>
      <c r="L352" s="150"/>
      <c r="M352" s="155"/>
      <c r="T352" s="156"/>
      <c r="AT352" s="152" t="s">
        <v>184</v>
      </c>
      <c r="AU352" s="152" t="s">
        <v>86</v>
      </c>
      <c r="AV352" s="12" t="s">
        <v>84</v>
      </c>
      <c r="AW352" s="12" t="s">
        <v>32</v>
      </c>
      <c r="AX352" s="12" t="s">
        <v>77</v>
      </c>
      <c r="AY352" s="152" t="s">
        <v>175</v>
      </c>
    </row>
    <row r="353" spans="2:65" s="13" customFormat="1">
      <c r="B353" s="157"/>
      <c r="D353" s="151" t="s">
        <v>184</v>
      </c>
      <c r="E353" s="158" t="s">
        <v>1</v>
      </c>
      <c r="F353" s="159" t="s">
        <v>466</v>
      </c>
      <c r="H353" s="160">
        <v>80.900000000000006</v>
      </c>
      <c r="I353" s="161"/>
      <c r="L353" s="157"/>
      <c r="M353" s="162"/>
      <c r="T353" s="163"/>
      <c r="AT353" s="158" t="s">
        <v>184</v>
      </c>
      <c r="AU353" s="158" t="s">
        <v>86</v>
      </c>
      <c r="AV353" s="13" t="s">
        <v>86</v>
      </c>
      <c r="AW353" s="13" t="s">
        <v>32</v>
      </c>
      <c r="AX353" s="13" t="s">
        <v>77</v>
      </c>
      <c r="AY353" s="158" t="s">
        <v>175</v>
      </c>
    </row>
    <row r="354" spans="2:65" s="14" customFormat="1">
      <c r="B354" s="164"/>
      <c r="D354" s="151" t="s">
        <v>184</v>
      </c>
      <c r="E354" s="165" t="s">
        <v>1</v>
      </c>
      <c r="F354" s="166" t="s">
        <v>187</v>
      </c>
      <c r="H354" s="167">
        <v>80.900000000000006</v>
      </c>
      <c r="I354" s="168"/>
      <c r="L354" s="164"/>
      <c r="M354" s="169"/>
      <c r="T354" s="170"/>
      <c r="AT354" s="165" t="s">
        <v>184</v>
      </c>
      <c r="AU354" s="165" t="s">
        <v>86</v>
      </c>
      <c r="AV354" s="14" t="s">
        <v>182</v>
      </c>
      <c r="AW354" s="14" t="s">
        <v>32</v>
      </c>
      <c r="AX354" s="14" t="s">
        <v>84</v>
      </c>
      <c r="AY354" s="165" t="s">
        <v>175</v>
      </c>
    </row>
    <row r="355" spans="2:65" s="1" customFormat="1" ht="37.799999999999997" customHeight="1">
      <c r="B355" s="136"/>
      <c r="C355" s="137" t="s">
        <v>467</v>
      </c>
      <c r="D355" s="137" t="s">
        <v>177</v>
      </c>
      <c r="E355" s="138" t="s">
        <v>468</v>
      </c>
      <c r="F355" s="139" t="s">
        <v>469</v>
      </c>
      <c r="G355" s="140" t="s">
        <v>227</v>
      </c>
      <c r="H355" s="141">
        <v>788.38</v>
      </c>
      <c r="I355" s="142"/>
      <c r="J355" s="143">
        <f>ROUND(I355*H355,2)</f>
        <v>0</v>
      </c>
      <c r="K355" s="139" t="s">
        <v>181</v>
      </c>
      <c r="L355" s="32"/>
      <c r="M355" s="144" t="s">
        <v>1</v>
      </c>
      <c r="N355" s="145" t="s">
        <v>42</v>
      </c>
      <c r="P355" s="146">
        <f>O355*H355</f>
        <v>0</v>
      </c>
      <c r="Q355" s="146">
        <v>0</v>
      </c>
      <c r="R355" s="146">
        <f>Q355*H355</f>
        <v>0</v>
      </c>
      <c r="S355" s="146">
        <v>0.01</v>
      </c>
      <c r="T355" s="147">
        <f>S355*H355</f>
        <v>7.8837999999999999</v>
      </c>
      <c r="AR355" s="148" t="s">
        <v>182</v>
      </c>
      <c r="AT355" s="148" t="s">
        <v>177</v>
      </c>
      <c r="AU355" s="148" t="s">
        <v>86</v>
      </c>
      <c r="AY355" s="17" t="s">
        <v>175</v>
      </c>
      <c r="BE355" s="149">
        <f>IF(N355="základní",J355,0)</f>
        <v>0</v>
      </c>
      <c r="BF355" s="149">
        <f>IF(N355="snížená",J355,0)</f>
        <v>0</v>
      </c>
      <c r="BG355" s="149">
        <f>IF(N355="zákl. přenesená",J355,0)</f>
        <v>0</v>
      </c>
      <c r="BH355" s="149">
        <f>IF(N355="sníž. přenesená",J355,0)</f>
        <v>0</v>
      </c>
      <c r="BI355" s="149">
        <f>IF(N355="nulová",J355,0)</f>
        <v>0</v>
      </c>
      <c r="BJ355" s="17" t="s">
        <v>84</v>
      </c>
      <c r="BK355" s="149">
        <f>ROUND(I355*H355,2)</f>
        <v>0</v>
      </c>
      <c r="BL355" s="17" t="s">
        <v>182</v>
      </c>
      <c r="BM355" s="148" t="s">
        <v>470</v>
      </c>
    </row>
    <row r="356" spans="2:65" s="12" customFormat="1">
      <c r="B356" s="150"/>
      <c r="D356" s="151" t="s">
        <v>184</v>
      </c>
      <c r="E356" s="152" t="s">
        <v>1</v>
      </c>
      <c r="F356" s="153" t="s">
        <v>197</v>
      </c>
      <c r="H356" s="152" t="s">
        <v>1</v>
      </c>
      <c r="I356" s="154"/>
      <c r="L356" s="150"/>
      <c r="M356" s="155"/>
      <c r="T356" s="156"/>
      <c r="AT356" s="152" t="s">
        <v>184</v>
      </c>
      <c r="AU356" s="152" t="s">
        <v>86</v>
      </c>
      <c r="AV356" s="12" t="s">
        <v>84</v>
      </c>
      <c r="AW356" s="12" t="s">
        <v>32</v>
      </c>
      <c r="AX356" s="12" t="s">
        <v>77</v>
      </c>
      <c r="AY356" s="152" t="s">
        <v>175</v>
      </c>
    </row>
    <row r="357" spans="2:65" s="13" customFormat="1">
      <c r="B357" s="157"/>
      <c r="D357" s="151" t="s">
        <v>184</v>
      </c>
      <c r="E357" s="158" t="s">
        <v>1</v>
      </c>
      <c r="F357" s="159" t="s">
        <v>311</v>
      </c>
      <c r="H357" s="160">
        <v>285.63</v>
      </c>
      <c r="I357" s="161"/>
      <c r="L357" s="157"/>
      <c r="M357" s="162"/>
      <c r="T357" s="163"/>
      <c r="AT357" s="158" t="s">
        <v>184</v>
      </c>
      <c r="AU357" s="158" t="s">
        <v>86</v>
      </c>
      <c r="AV357" s="13" t="s">
        <v>86</v>
      </c>
      <c r="AW357" s="13" t="s">
        <v>32</v>
      </c>
      <c r="AX357" s="13" t="s">
        <v>77</v>
      </c>
      <c r="AY357" s="158" t="s">
        <v>175</v>
      </c>
    </row>
    <row r="358" spans="2:65" s="12" customFormat="1">
      <c r="B358" s="150"/>
      <c r="D358" s="151" t="s">
        <v>184</v>
      </c>
      <c r="E358" s="152" t="s">
        <v>1</v>
      </c>
      <c r="F358" s="153" t="s">
        <v>199</v>
      </c>
      <c r="H358" s="152" t="s">
        <v>1</v>
      </c>
      <c r="I358" s="154"/>
      <c r="L358" s="150"/>
      <c r="M358" s="155"/>
      <c r="T358" s="156"/>
      <c r="AT358" s="152" t="s">
        <v>184</v>
      </c>
      <c r="AU358" s="152" t="s">
        <v>86</v>
      </c>
      <c r="AV358" s="12" t="s">
        <v>84</v>
      </c>
      <c r="AW358" s="12" t="s">
        <v>32</v>
      </c>
      <c r="AX358" s="12" t="s">
        <v>77</v>
      </c>
      <c r="AY358" s="152" t="s">
        <v>175</v>
      </c>
    </row>
    <row r="359" spans="2:65" s="13" customFormat="1">
      <c r="B359" s="157"/>
      <c r="D359" s="151" t="s">
        <v>184</v>
      </c>
      <c r="E359" s="158" t="s">
        <v>1</v>
      </c>
      <c r="F359" s="159" t="s">
        <v>312</v>
      </c>
      <c r="H359" s="160">
        <v>248.64</v>
      </c>
      <c r="I359" s="161"/>
      <c r="L359" s="157"/>
      <c r="M359" s="162"/>
      <c r="T359" s="163"/>
      <c r="AT359" s="158" t="s">
        <v>184</v>
      </c>
      <c r="AU359" s="158" t="s">
        <v>86</v>
      </c>
      <c r="AV359" s="13" t="s">
        <v>86</v>
      </c>
      <c r="AW359" s="13" t="s">
        <v>32</v>
      </c>
      <c r="AX359" s="13" t="s">
        <v>77</v>
      </c>
      <c r="AY359" s="158" t="s">
        <v>175</v>
      </c>
    </row>
    <row r="360" spans="2:65" s="12" customFormat="1">
      <c r="B360" s="150"/>
      <c r="D360" s="151" t="s">
        <v>184</v>
      </c>
      <c r="E360" s="152" t="s">
        <v>1</v>
      </c>
      <c r="F360" s="153" t="s">
        <v>200</v>
      </c>
      <c r="H360" s="152" t="s">
        <v>1</v>
      </c>
      <c r="I360" s="154"/>
      <c r="L360" s="150"/>
      <c r="M360" s="155"/>
      <c r="T360" s="156"/>
      <c r="AT360" s="152" t="s">
        <v>184</v>
      </c>
      <c r="AU360" s="152" t="s">
        <v>86</v>
      </c>
      <c r="AV360" s="12" t="s">
        <v>84</v>
      </c>
      <c r="AW360" s="12" t="s">
        <v>32</v>
      </c>
      <c r="AX360" s="12" t="s">
        <v>77</v>
      </c>
      <c r="AY360" s="152" t="s">
        <v>175</v>
      </c>
    </row>
    <row r="361" spans="2:65" s="13" customFormat="1">
      <c r="B361" s="157"/>
      <c r="D361" s="151" t="s">
        <v>184</v>
      </c>
      <c r="E361" s="158" t="s">
        <v>1</v>
      </c>
      <c r="F361" s="159" t="s">
        <v>313</v>
      </c>
      <c r="H361" s="160">
        <v>254.11</v>
      </c>
      <c r="I361" s="161"/>
      <c r="L361" s="157"/>
      <c r="M361" s="162"/>
      <c r="T361" s="163"/>
      <c r="AT361" s="158" t="s">
        <v>184</v>
      </c>
      <c r="AU361" s="158" t="s">
        <v>86</v>
      </c>
      <c r="AV361" s="13" t="s">
        <v>86</v>
      </c>
      <c r="AW361" s="13" t="s">
        <v>32</v>
      </c>
      <c r="AX361" s="13" t="s">
        <v>77</v>
      </c>
      <c r="AY361" s="158" t="s">
        <v>175</v>
      </c>
    </row>
    <row r="362" spans="2:65" s="14" customFormat="1">
      <c r="B362" s="164"/>
      <c r="D362" s="151" t="s">
        <v>184</v>
      </c>
      <c r="E362" s="165" t="s">
        <v>1</v>
      </c>
      <c r="F362" s="166" t="s">
        <v>187</v>
      </c>
      <c r="H362" s="167">
        <v>788.38</v>
      </c>
      <c r="I362" s="168"/>
      <c r="L362" s="164"/>
      <c r="M362" s="169"/>
      <c r="T362" s="170"/>
      <c r="AT362" s="165" t="s">
        <v>184</v>
      </c>
      <c r="AU362" s="165" t="s">
        <v>86</v>
      </c>
      <c r="AV362" s="14" t="s">
        <v>182</v>
      </c>
      <c r="AW362" s="14" t="s">
        <v>32</v>
      </c>
      <c r="AX362" s="14" t="s">
        <v>84</v>
      </c>
      <c r="AY362" s="165" t="s">
        <v>175</v>
      </c>
    </row>
    <row r="363" spans="2:65" s="1" customFormat="1" ht="37.799999999999997" customHeight="1">
      <c r="B363" s="136"/>
      <c r="C363" s="137" t="s">
        <v>471</v>
      </c>
      <c r="D363" s="137" t="s">
        <v>177</v>
      </c>
      <c r="E363" s="138" t="s">
        <v>472</v>
      </c>
      <c r="F363" s="139" t="s">
        <v>473</v>
      </c>
      <c r="G363" s="140" t="s">
        <v>227</v>
      </c>
      <c r="H363" s="141">
        <v>1403.31</v>
      </c>
      <c r="I363" s="142"/>
      <c r="J363" s="143">
        <f>ROUND(I363*H363,2)</f>
        <v>0</v>
      </c>
      <c r="K363" s="139" t="s">
        <v>181</v>
      </c>
      <c r="L363" s="32"/>
      <c r="M363" s="144" t="s">
        <v>1</v>
      </c>
      <c r="N363" s="145" t="s">
        <v>42</v>
      </c>
      <c r="P363" s="146">
        <f>O363*H363</f>
        <v>0</v>
      </c>
      <c r="Q363" s="146">
        <v>0</v>
      </c>
      <c r="R363" s="146">
        <f>Q363*H363</f>
        <v>0</v>
      </c>
      <c r="S363" s="146">
        <v>0.01</v>
      </c>
      <c r="T363" s="147">
        <f>S363*H363</f>
        <v>14.033099999999999</v>
      </c>
      <c r="AR363" s="148" t="s">
        <v>182</v>
      </c>
      <c r="AT363" s="148" t="s">
        <v>177</v>
      </c>
      <c r="AU363" s="148" t="s">
        <v>86</v>
      </c>
      <c r="AY363" s="17" t="s">
        <v>175</v>
      </c>
      <c r="BE363" s="149">
        <f>IF(N363="základní",J363,0)</f>
        <v>0</v>
      </c>
      <c r="BF363" s="149">
        <f>IF(N363="snížená",J363,0)</f>
        <v>0</v>
      </c>
      <c r="BG363" s="149">
        <f>IF(N363="zákl. přenesená",J363,0)</f>
        <v>0</v>
      </c>
      <c r="BH363" s="149">
        <f>IF(N363="sníž. přenesená",J363,0)</f>
        <v>0</v>
      </c>
      <c r="BI363" s="149">
        <f>IF(N363="nulová",J363,0)</f>
        <v>0</v>
      </c>
      <c r="BJ363" s="17" t="s">
        <v>84</v>
      </c>
      <c r="BK363" s="149">
        <f>ROUND(I363*H363,2)</f>
        <v>0</v>
      </c>
      <c r="BL363" s="17" t="s">
        <v>182</v>
      </c>
      <c r="BM363" s="148" t="s">
        <v>474</v>
      </c>
    </row>
    <row r="364" spans="2:65" s="12" customFormat="1">
      <c r="B364" s="150"/>
      <c r="D364" s="151" t="s">
        <v>184</v>
      </c>
      <c r="E364" s="152" t="s">
        <v>1</v>
      </c>
      <c r="F364" s="153" t="s">
        <v>197</v>
      </c>
      <c r="H364" s="152" t="s">
        <v>1</v>
      </c>
      <c r="I364" s="154"/>
      <c r="L364" s="150"/>
      <c r="M364" s="155"/>
      <c r="T364" s="156"/>
      <c r="AT364" s="152" t="s">
        <v>184</v>
      </c>
      <c r="AU364" s="152" t="s">
        <v>86</v>
      </c>
      <c r="AV364" s="12" t="s">
        <v>84</v>
      </c>
      <c r="AW364" s="12" t="s">
        <v>32</v>
      </c>
      <c r="AX364" s="12" t="s">
        <v>77</v>
      </c>
      <c r="AY364" s="152" t="s">
        <v>175</v>
      </c>
    </row>
    <row r="365" spans="2:65" s="13" customFormat="1" ht="20.399999999999999">
      <c r="B365" s="157"/>
      <c r="D365" s="151" t="s">
        <v>184</v>
      </c>
      <c r="E365" s="158" t="s">
        <v>1</v>
      </c>
      <c r="F365" s="159" t="s">
        <v>475</v>
      </c>
      <c r="H365" s="160">
        <v>565.5</v>
      </c>
      <c r="I365" s="161"/>
      <c r="L365" s="157"/>
      <c r="M365" s="162"/>
      <c r="T365" s="163"/>
      <c r="AT365" s="158" t="s">
        <v>184</v>
      </c>
      <c r="AU365" s="158" t="s">
        <v>86</v>
      </c>
      <c r="AV365" s="13" t="s">
        <v>86</v>
      </c>
      <c r="AW365" s="13" t="s">
        <v>32</v>
      </c>
      <c r="AX365" s="13" t="s">
        <v>77</v>
      </c>
      <c r="AY365" s="158" t="s">
        <v>175</v>
      </c>
    </row>
    <row r="366" spans="2:65" s="12" customFormat="1">
      <c r="B366" s="150"/>
      <c r="D366" s="151" t="s">
        <v>184</v>
      </c>
      <c r="E366" s="152" t="s">
        <v>1</v>
      </c>
      <c r="F366" s="153" t="s">
        <v>199</v>
      </c>
      <c r="H366" s="152" t="s">
        <v>1</v>
      </c>
      <c r="I366" s="154"/>
      <c r="L366" s="150"/>
      <c r="M366" s="155"/>
      <c r="T366" s="156"/>
      <c r="AT366" s="152" t="s">
        <v>184</v>
      </c>
      <c r="AU366" s="152" t="s">
        <v>86</v>
      </c>
      <c r="AV366" s="12" t="s">
        <v>84</v>
      </c>
      <c r="AW366" s="12" t="s">
        <v>32</v>
      </c>
      <c r="AX366" s="12" t="s">
        <v>77</v>
      </c>
      <c r="AY366" s="152" t="s">
        <v>175</v>
      </c>
    </row>
    <row r="367" spans="2:65" s="13" customFormat="1" ht="20.399999999999999">
      <c r="B367" s="157"/>
      <c r="D367" s="151" t="s">
        <v>184</v>
      </c>
      <c r="E367" s="158" t="s">
        <v>1</v>
      </c>
      <c r="F367" s="159" t="s">
        <v>476</v>
      </c>
      <c r="H367" s="160">
        <v>507.5</v>
      </c>
      <c r="I367" s="161"/>
      <c r="L367" s="157"/>
      <c r="M367" s="162"/>
      <c r="T367" s="163"/>
      <c r="AT367" s="158" t="s">
        <v>184</v>
      </c>
      <c r="AU367" s="158" t="s">
        <v>86</v>
      </c>
      <c r="AV367" s="13" t="s">
        <v>86</v>
      </c>
      <c r="AW367" s="13" t="s">
        <v>32</v>
      </c>
      <c r="AX367" s="13" t="s">
        <v>77</v>
      </c>
      <c r="AY367" s="158" t="s">
        <v>175</v>
      </c>
    </row>
    <row r="368" spans="2:65" s="12" customFormat="1">
      <c r="B368" s="150"/>
      <c r="D368" s="151" t="s">
        <v>184</v>
      </c>
      <c r="E368" s="152" t="s">
        <v>1</v>
      </c>
      <c r="F368" s="153" t="s">
        <v>200</v>
      </c>
      <c r="H368" s="152" t="s">
        <v>1</v>
      </c>
      <c r="I368" s="154"/>
      <c r="L368" s="150"/>
      <c r="M368" s="155"/>
      <c r="T368" s="156"/>
      <c r="AT368" s="152" t="s">
        <v>184</v>
      </c>
      <c r="AU368" s="152" t="s">
        <v>86</v>
      </c>
      <c r="AV368" s="12" t="s">
        <v>84</v>
      </c>
      <c r="AW368" s="12" t="s">
        <v>32</v>
      </c>
      <c r="AX368" s="12" t="s">
        <v>77</v>
      </c>
      <c r="AY368" s="152" t="s">
        <v>175</v>
      </c>
    </row>
    <row r="369" spans="2:65" s="13" customFormat="1">
      <c r="B369" s="157"/>
      <c r="D369" s="151" t="s">
        <v>184</v>
      </c>
      <c r="E369" s="158" t="s">
        <v>1</v>
      </c>
      <c r="F369" s="159" t="s">
        <v>477</v>
      </c>
      <c r="H369" s="160">
        <v>330.31</v>
      </c>
      <c r="I369" s="161"/>
      <c r="L369" s="157"/>
      <c r="M369" s="162"/>
      <c r="T369" s="163"/>
      <c r="AT369" s="158" t="s">
        <v>184</v>
      </c>
      <c r="AU369" s="158" t="s">
        <v>86</v>
      </c>
      <c r="AV369" s="13" t="s">
        <v>86</v>
      </c>
      <c r="AW369" s="13" t="s">
        <v>32</v>
      </c>
      <c r="AX369" s="13" t="s">
        <v>77</v>
      </c>
      <c r="AY369" s="158" t="s">
        <v>175</v>
      </c>
    </row>
    <row r="370" spans="2:65" s="14" customFormat="1">
      <c r="B370" s="164"/>
      <c r="D370" s="151" t="s">
        <v>184</v>
      </c>
      <c r="E370" s="165" t="s">
        <v>1</v>
      </c>
      <c r="F370" s="166" t="s">
        <v>187</v>
      </c>
      <c r="H370" s="167">
        <v>1403.31</v>
      </c>
      <c r="I370" s="168"/>
      <c r="L370" s="164"/>
      <c r="M370" s="169"/>
      <c r="T370" s="170"/>
      <c r="AT370" s="165" t="s">
        <v>184</v>
      </c>
      <c r="AU370" s="165" t="s">
        <v>86</v>
      </c>
      <c r="AV370" s="14" t="s">
        <v>182</v>
      </c>
      <c r="AW370" s="14" t="s">
        <v>32</v>
      </c>
      <c r="AX370" s="14" t="s">
        <v>84</v>
      </c>
      <c r="AY370" s="165" t="s">
        <v>175</v>
      </c>
    </row>
    <row r="371" spans="2:65" s="1" customFormat="1" ht="24.15" customHeight="1">
      <c r="B371" s="136"/>
      <c r="C371" s="137" t="s">
        <v>478</v>
      </c>
      <c r="D371" s="137" t="s">
        <v>177</v>
      </c>
      <c r="E371" s="138" t="s">
        <v>479</v>
      </c>
      <c r="F371" s="139" t="s">
        <v>480</v>
      </c>
      <c r="G371" s="140" t="s">
        <v>227</v>
      </c>
      <c r="H371" s="141">
        <v>207.2</v>
      </c>
      <c r="I371" s="142"/>
      <c r="J371" s="143">
        <f>ROUND(I371*H371,2)</f>
        <v>0</v>
      </c>
      <c r="K371" s="139" t="s">
        <v>181</v>
      </c>
      <c r="L371" s="32"/>
      <c r="M371" s="144" t="s">
        <v>1</v>
      </c>
      <c r="N371" s="145" t="s">
        <v>42</v>
      </c>
      <c r="P371" s="146">
        <f>O371*H371</f>
        <v>0</v>
      </c>
      <c r="Q371" s="146">
        <v>0</v>
      </c>
      <c r="R371" s="146">
        <f>Q371*H371</f>
        <v>0</v>
      </c>
      <c r="S371" s="146">
        <v>6.8000000000000005E-2</v>
      </c>
      <c r="T371" s="147">
        <f>S371*H371</f>
        <v>14.089600000000001</v>
      </c>
      <c r="AR371" s="148" t="s">
        <v>182</v>
      </c>
      <c r="AT371" s="148" t="s">
        <v>177</v>
      </c>
      <c r="AU371" s="148" t="s">
        <v>86</v>
      </c>
      <c r="AY371" s="17" t="s">
        <v>175</v>
      </c>
      <c r="BE371" s="149">
        <f>IF(N371="základní",J371,0)</f>
        <v>0</v>
      </c>
      <c r="BF371" s="149">
        <f>IF(N371="snížená",J371,0)</f>
        <v>0</v>
      </c>
      <c r="BG371" s="149">
        <f>IF(N371="zákl. přenesená",J371,0)</f>
        <v>0</v>
      </c>
      <c r="BH371" s="149">
        <f>IF(N371="sníž. přenesená",J371,0)</f>
        <v>0</v>
      </c>
      <c r="BI371" s="149">
        <f>IF(N371="nulová",J371,0)</f>
        <v>0</v>
      </c>
      <c r="BJ371" s="17" t="s">
        <v>84</v>
      </c>
      <c r="BK371" s="149">
        <f>ROUND(I371*H371,2)</f>
        <v>0</v>
      </c>
      <c r="BL371" s="17" t="s">
        <v>182</v>
      </c>
      <c r="BM371" s="148" t="s">
        <v>481</v>
      </c>
    </row>
    <row r="372" spans="2:65" s="13" customFormat="1">
      <c r="B372" s="157"/>
      <c r="D372" s="151" t="s">
        <v>184</v>
      </c>
      <c r="E372" s="158" t="s">
        <v>1</v>
      </c>
      <c r="F372" s="159" t="s">
        <v>482</v>
      </c>
      <c r="H372" s="160">
        <v>95.36</v>
      </c>
      <c r="I372" s="161"/>
      <c r="L372" s="157"/>
      <c r="M372" s="162"/>
      <c r="T372" s="163"/>
      <c r="AT372" s="158" t="s">
        <v>184</v>
      </c>
      <c r="AU372" s="158" t="s">
        <v>86</v>
      </c>
      <c r="AV372" s="13" t="s">
        <v>86</v>
      </c>
      <c r="AW372" s="13" t="s">
        <v>32</v>
      </c>
      <c r="AX372" s="13" t="s">
        <v>77</v>
      </c>
      <c r="AY372" s="158" t="s">
        <v>175</v>
      </c>
    </row>
    <row r="373" spans="2:65" s="13" customFormat="1">
      <c r="B373" s="157"/>
      <c r="D373" s="151" t="s">
        <v>184</v>
      </c>
      <c r="E373" s="158" t="s">
        <v>1</v>
      </c>
      <c r="F373" s="159" t="s">
        <v>483</v>
      </c>
      <c r="H373" s="160">
        <v>56.96</v>
      </c>
      <c r="I373" s="161"/>
      <c r="L373" s="157"/>
      <c r="M373" s="162"/>
      <c r="T373" s="163"/>
      <c r="AT373" s="158" t="s">
        <v>184</v>
      </c>
      <c r="AU373" s="158" t="s">
        <v>86</v>
      </c>
      <c r="AV373" s="13" t="s">
        <v>86</v>
      </c>
      <c r="AW373" s="13" t="s">
        <v>32</v>
      </c>
      <c r="AX373" s="13" t="s">
        <v>77</v>
      </c>
      <c r="AY373" s="158" t="s">
        <v>175</v>
      </c>
    </row>
    <row r="374" spans="2:65" s="13" customFormat="1">
      <c r="B374" s="157"/>
      <c r="D374" s="151" t="s">
        <v>184</v>
      </c>
      <c r="E374" s="158" t="s">
        <v>1</v>
      </c>
      <c r="F374" s="159" t="s">
        <v>484</v>
      </c>
      <c r="H374" s="160">
        <v>54.88</v>
      </c>
      <c r="I374" s="161"/>
      <c r="L374" s="157"/>
      <c r="M374" s="162"/>
      <c r="T374" s="163"/>
      <c r="AT374" s="158" t="s">
        <v>184</v>
      </c>
      <c r="AU374" s="158" t="s">
        <v>86</v>
      </c>
      <c r="AV374" s="13" t="s">
        <v>86</v>
      </c>
      <c r="AW374" s="13" t="s">
        <v>32</v>
      </c>
      <c r="AX374" s="13" t="s">
        <v>77</v>
      </c>
      <c r="AY374" s="158" t="s">
        <v>175</v>
      </c>
    </row>
    <row r="375" spans="2:65" s="14" customFormat="1">
      <c r="B375" s="164"/>
      <c r="D375" s="151" t="s">
        <v>184</v>
      </c>
      <c r="E375" s="165" t="s">
        <v>1</v>
      </c>
      <c r="F375" s="166" t="s">
        <v>187</v>
      </c>
      <c r="H375" s="167">
        <v>207.2</v>
      </c>
      <c r="I375" s="168"/>
      <c r="L375" s="164"/>
      <c r="M375" s="169"/>
      <c r="T375" s="170"/>
      <c r="AT375" s="165" t="s">
        <v>184</v>
      </c>
      <c r="AU375" s="165" t="s">
        <v>86</v>
      </c>
      <c r="AV375" s="14" t="s">
        <v>182</v>
      </c>
      <c r="AW375" s="14" t="s">
        <v>32</v>
      </c>
      <c r="AX375" s="14" t="s">
        <v>84</v>
      </c>
      <c r="AY375" s="165" t="s">
        <v>175</v>
      </c>
    </row>
    <row r="376" spans="2:65" s="1" customFormat="1" ht="24.15" customHeight="1">
      <c r="B376" s="136"/>
      <c r="C376" s="137" t="s">
        <v>485</v>
      </c>
      <c r="D376" s="137" t="s">
        <v>177</v>
      </c>
      <c r="E376" s="138" t="s">
        <v>486</v>
      </c>
      <c r="F376" s="139" t="s">
        <v>487</v>
      </c>
      <c r="G376" s="140" t="s">
        <v>227</v>
      </c>
      <c r="H376" s="141">
        <v>35</v>
      </c>
      <c r="I376" s="142"/>
      <c r="J376" s="143">
        <f>ROUND(I376*H376,2)</f>
        <v>0</v>
      </c>
      <c r="K376" s="139" t="s">
        <v>221</v>
      </c>
      <c r="L376" s="32"/>
      <c r="M376" s="144" t="s">
        <v>1</v>
      </c>
      <c r="N376" s="145" t="s">
        <v>42</v>
      </c>
      <c r="P376" s="146">
        <f>O376*H376</f>
        <v>0</v>
      </c>
      <c r="Q376" s="146">
        <v>0</v>
      </c>
      <c r="R376" s="146">
        <f>Q376*H376</f>
        <v>0</v>
      </c>
      <c r="S376" s="146">
        <v>0</v>
      </c>
      <c r="T376" s="147">
        <f>S376*H376</f>
        <v>0</v>
      </c>
      <c r="AR376" s="148" t="s">
        <v>182</v>
      </c>
      <c r="AT376" s="148" t="s">
        <v>177</v>
      </c>
      <c r="AU376" s="148" t="s">
        <v>86</v>
      </c>
      <c r="AY376" s="17" t="s">
        <v>175</v>
      </c>
      <c r="BE376" s="149">
        <f>IF(N376="základní",J376,0)</f>
        <v>0</v>
      </c>
      <c r="BF376" s="149">
        <f>IF(N376="snížená",J376,0)</f>
        <v>0</v>
      </c>
      <c r="BG376" s="149">
        <f>IF(N376="zákl. přenesená",J376,0)</f>
        <v>0</v>
      </c>
      <c r="BH376" s="149">
        <f>IF(N376="sníž. přenesená",J376,0)</f>
        <v>0</v>
      </c>
      <c r="BI376" s="149">
        <f>IF(N376="nulová",J376,0)</f>
        <v>0</v>
      </c>
      <c r="BJ376" s="17" t="s">
        <v>84</v>
      </c>
      <c r="BK376" s="149">
        <f>ROUND(I376*H376,2)</f>
        <v>0</v>
      </c>
      <c r="BL376" s="17" t="s">
        <v>182</v>
      </c>
      <c r="BM376" s="148" t="s">
        <v>488</v>
      </c>
    </row>
    <row r="377" spans="2:65" s="13" customFormat="1">
      <c r="B377" s="157"/>
      <c r="D377" s="151" t="s">
        <v>184</v>
      </c>
      <c r="E377" s="158" t="s">
        <v>1</v>
      </c>
      <c r="F377" s="159" t="s">
        <v>375</v>
      </c>
      <c r="H377" s="160">
        <v>35</v>
      </c>
      <c r="I377" s="161"/>
      <c r="L377" s="157"/>
      <c r="M377" s="162"/>
      <c r="T377" s="163"/>
      <c r="AT377" s="158" t="s">
        <v>184</v>
      </c>
      <c r="AU377" s="158" t="s">
        <v>86</v>
      </c>
      <c r="AV377" s="13" t="s">
        <v>86</v>
      </c>
      <c r="AW377" s="13" t="s">
        <v>32</v>
      </c>
      <c r="AX377" s="13" t="s">
        <v>84</v>
      </c>
      <c r="AY377" s="158" t="s">
        <v>175</v>
      </c>
    </row>
    <row r="378" spans="2:65" s="11" customFormat="1" ht="22.8" customHeight="1">
      <c r="B378" s="124"/>
      <c r="D378" s="125" t="s">
        <v>76</v>
      </c>
      <c r="E378" s="134" t="s">
        <v>489</v>
      </c>
      <c r="F378" s="134" t="s">
        <v>490</v>
      </c>
      <c r="I378" s="127"/>
      <c r="J378" s="135">
        <f>BK378</f>
        <v>0</v>
      </c>
      <c r="L378" s="124"/>
      <c r="M378" s="129"/>
      <c r="P378" s="130">
        <f>SUM(P379:P383)</f>
        <v>0</v>
      </c>
      <c r="R378" s="130">
        <f>SUM(R379:R383)</f>
        <v>0</v>
      </c>
      <c r="T378" s="131">
        <f>SUM(T379:T383)</f>
        <v>0</v>
      </c>
      <c r="AR378" s="125" t="s">
        <v>84</v>
      </c>
      <c r="AT378" s="132" t="s">
        <v>76</v>
      </c>
      <c r="AU378" s="132" t="s">
        <v>84</v>
      </c>
      <c r="AY378" s="125" t="s">
        <v>175</v>
      </c>
      <c r="BK378" s="133">
        <f>SUM(BK379:BK383)</f>
        <v>0</v>
      </c>
    </row>
    <row r="379" spans="2:65" s="1" customFormat="1" ht="24.15" customHeight="1">
      <c r="B379" s="136"/>
      <c r="C379" s="137" t="s">
        <v>491</v>
      </c>
      <c r="D379" s="137" t="s">
        <v>177</v>
      </c>
      <c r="E379" s="138" t="s">
        <v>492</v>
      </c>
      <c r="F379" s="139" t="s">
        <v>493</v>
      </c>
      <c r="G379" s="140" t="s">
        <v>494</v>
      </c>
      <c r="H379" s="141">
        <v>217.001</v>
      </c>
      <c r="I379" s="142"/>
      <c r="J379" s="143">
        <f>ROUND(I379*H379,2)</f>
        <v>0</v>
      </c>
      <c r="K379" s="139" t="s">
        <v>181</v>
      </c>
      <c r="L379" s="32"/>
      <c r="M379" s="144" t="s">
        <v>1</v>
      </c>
      <c r="N379" s="145" t="s">
        <v>42</v>
      </c>
      <c r="P379" s="146">
        <f>O379*H379</f>
        <v>0</v>
      </c>
      <c r="Q379" s="146">
        <v>0</v>
      </c>
      <c r="R379" s="146">
        <f>Q379*H379</f>
        <v>0</v>
      </c>
      <c r="S379" s="146">
        <v>0</v>
      </c>
      <c r="T379" s="147">
        <f>S379*H379</f>
        <v>0</v>
      </c>
      <c r="AR379" s="148" t="s">
        <v>182</v>
      </c>
      <c r="AT379" s="148" t="s">
        <v>177</v>
      </c>
      <c r="AU379" s="148" t="s">
        <v>86</v>
      </c>
      <c r="AY379" s="17" t="s">
        <v>175</v>
      </c>
      <c r="BE379" s="149">
        <f>IF(N379="základní",J379,0)</f>
        <v>0</v>
      </c>
      <c r="BF379" s="149">
        <f>IF(N379="snížená",J379,0)</f>
        <v>0</v>
      </c>
      <c r="BG379" s="149">
        <f>IF(N379="zákl. přenesená",J379,0)</f>
        <v>0</v>
      </c>
      <c r="BH379" s="149">
        <f>IF(N379="sníž. přenesená",J379,0)</f>
        <v>0</v>
      </c>
      <c r="BI379" s="149">
        <f>IF(N379="nulová",J379,0)</f>
        <v>0</v>
      </c>
      <c r="BJ379" s="17" t="s">
        <v>84</v>
      </c>
      <c r="BK379" s="149">
        <f>ROUND(I379*H379,2)</f>
        <v>0</v>
      </c>
      <c r="BL379" s="17" t="s">
        <v>182</v>
      </c>
      <c r="BM379" s="148" t="s">
        <v>495</v>
      </c>
    </row>
    <row r="380" spans="2:65" s="1" customFormat="1" ht="24.15" customHeight="1">
      <c r="B380" s="136"/>
      <c r="C380" s="137" t="s">
        <v>496</v>
      </c>
      <c r="D380" s="137" t="s">
        <v>177</v>
      </c>
      <c r="E380" s="138" t="s">
        <v>497</v>
      </c>
      <c r="F380" s="139" t="s">
        <v>498</v>
      </c>
      <c r="G380" s="140" t="s">
        <v>494</v>
      </c>
      <c r="H380" s="141">
        <v>217.001</v>
      </c>
      <c r="I380" s="142"/>
      <c r="J380" s="143">
        <f>ROUND(I380*H380,2)</f>
        <v>0</v>
      </c>
      <c r="K380" s="139" t="s">
        <v>181</v>
      </c>
      <c r="L380" s="32"/>
      <c r="M380" s="144" t="s">
        <v>1</v>
      </c>
      <c r="N380" s="145" t="s">
        <v>42</v>
      </c>
      <c r="P380" s="146">
        <f>O380*H380</f>
        <v>0</v>
      </c>
      <c r="Q380" s="146">
        <v>0</v>
      </c>
      <c r="R380" s="146">
        <f>Q380*H380</f>
        <v>0</v>
      </c>
      <c r="S380" s="146">
        <v>0</v>
      </c>
      <c r="T380" s="147">
        <f>S380*H380</f>
        <v>0</v>
      </c>
      <c r="AR380" s="148" t="s">
        <v>182</v>
      </c>
      <c r="AT380" s="148" t="s">
        <v>177</v>
      </c>
      <c r="AU380" s="148" t="s">
        <v>86</v>
      </c>
      <c r="AY380" s="17" t="s">
        <v>175</v>
      </c>
      <c r="BE380" s="149">
        <f>IF(N380="základní",J380,0)</f>
        <v>0</v>
      </c>
      <c r="BF380" s="149">
        <f>IF(N380="snížená",J380,0)</f>
        <v>0</v>
      </c>
      <c r="BG380" s="149">
        <f>IF(N380="zákl. přenesená",J380,0)</f>
        <v>0</v>
      </c>
      <c r="BH380" s="149">
        <f>IF(N380="sníž. přenesená",J380,0)</f>
        <v>0</v>
      </c>
      <c r="BI380" s="149">
        <f>IF(N380="nulová",J380,0)</f>
        <v>0</v>
      </c>
      <c r="BJ380" s="17" t="s">
        <v>84</v>
      </c>
      <c r="BK380" s="149">
        <f>ROUND(I380*H380,2)</f>
        <v>0</v>
      </c>
      <c r="BL380" s="17" t="s">
        <v>182</v>
      </c>
      <c r="BM380" s="148" t="s">
        <v>499</v>
      </c>
    </row>
    <row r="381" spans="2:65" s="1" customFormat="1" ht="24.15" customHeight="1">
      <c r="B381" s="136"/>
      <c r="C381" s="137" t="s">
        <v>500</v>
      </c>
      <c r="D381" s="137" t="s">
        <v>177</v>
      </c>
      <c r="E381" s="138" t="s">
        <v>501</v>
      </c>
      <c r="F381" s="139" t="s">
        <v>502</v>
      </c>
      <c r="G381" s="140" t="s">
        <v>494</v>
      </c>
      <c r="H381" s="141">
        <v>4340.0200000000004</v>
      </c>
      <c r="I381" s="142"/>
      <c r="J381" s="143">
        <f>ROUND(I381*H381,2)</f>
        <v>0</v>
      </c>
      <c r="K381" s="139" t="s">
        <v>181</v>
      </c>
      <c r="L381" s="32"/>
      <c r="M381" s="144" t="s">
        <v>1</v>
      </c>
      <c r="N381" s="145" t="s">
        <v>42</v>
      </c>
      <c r="P381" s="146">
        <f>O381*H381</f>
        <v>0</v>
      </c>
      <c r="Q381" s="146">
        <v>0</v>
      </c>
      <c r="R381" s="146">
        <f>Q381*H381</f>
        <v>0</v>
      </c>
      <c r="S381" s="146">
        <v>0</v>
      </c>
      <c r="T381" s="147">
        <f>S381*H381</f>
        <v>0</v>
      </c>
      <c r="AR381" s="148" t="s">
        <v>182</v>
      </c>
      <c r="AT381" s="148" t="s">
        <v>177</v>
      </c>
      <c r="AU381" s="148" t="s">
        <v>86</v>
      </c>
      <c r="AY381" s="17" t="s">
        <v>175</v>
      </c>
      <c r="BE381" s="149">
        <f>IF(N381="základní",J381,0)</f>
        <v>0</v>
      </c>
      <c r="BF381" s="149">
        <f>IF(N381="snížená",J381,0)</f>
        <v>0</v>
      </c>
      <c r="BG381" s="149">
        <f>IF(N381="zákl. přenesená",J381,0)</f>
        <v>0</v>
      </c>
      <c r="BH381" s="149">
        <f>IF(N381="sníž. přenesená",J381,0)</f>
        <v>0</v>
      </c>
      <c r="BI381" s="149">
        <f>IF(N381="nulová",J381,0)</f>
        <v>0</v>
      </c>
      <c r="BJ381" s="17" t="s">
        <v>84</v>
      </c>
      <c r="BK381" s="149">
        <f>ROUND(I381*H381,2)</f>
        <v>0</v>
      </c>
      <c r="BL381" s="17" t="s">
        <v>182</v>
      </c>
      <c r="BM381" s="148" t="s">
        <v>503</v>
      </c>
    </row>
    <row r="382" spans="2:65" s="13" customFormat="1">
      <c r="B382" s="157"/>
      <c r="D382" s="151" t="s">
        <v>184</v>
      </c>
      <c r="F382" s="159" t="s">
        <v>504</v>
      </c>
      <c r="H382" s="160">
        <v>4340.0200000000004</v>
      </c>
      <c r="I382" s="161"/>
      <c r="L382" s="157"/>
      <c r="M382" s="162"/>
      <c r="T382" s="163"/>
      <c r="AT382" s="158" t="s">
        <v>184</v>
      </c>
      <c r="AU382" s="158" t="s">
        <v>86</v>
      </c>
      <c r="AV382" s="13" t="s">
        <v>86</v>
      </c>
      <c r="AW382" s="13" t="s">
        <v>3</v>
      </c>
      <c r="AX382" s="13" t="s">
        <v>84</v>
      </c>
      <c r="AY382" s="158" t="s">
        <v>175</v>
      </c>
    </row>
    <row r="383" spans="2:65" s="1" customFormat="1" ht="33" customHeight="1">
      <c r="B383" s="136"/>
      <c r="C383" s="137" t="s">
        <v>505</v>
      </c>
      <c r="D383" s="137" t="s">
        <v>177</v>
      </c>
      <c r="E383" s="138" t="s">
        <v>506</v>
      </c>
      <c r="F383" s="139" t="s">
        <v>507</v>
      </c>
      <c r="G383" s="140" t="s">
        <v>494</v>
      </c>
      <c r="H383" s="141">
        <v>217.001</v>
      </c>
      <c r="I383" s="142"/>
      <c r="J383" s="143">
        <f>ROUND(I383*H383,2)</f>
        <v>0</v>
      </c>
      <c r="K383" s="139" t="s">
        <v>181</v>
      </c>
      <c r="L383" s="32"/>
      <c r="M383" s="144" t="s">
        <v>1</v>
      </c>
      <c r="N383" s="145" t="s">
        <v>42</v>
      </c>
      <c r="P383" s="146">
        <f>O383*H383</f>
        <v>0</v>
      </c>
      <c r="Q383" s="146">
        <v>0</v>
      </c>
      <c r="R383" s="146">
        <f>Q383*H383</f>
        <v>0</v>
      </c>
      <c r="S383" s="146">
        <v>0</v>
      </c>
      <c r="T383" s="147">
        <f>S383*H383</f>
        <v>0</v>
      </c>
      <c r="AR383" s="148" t="s">
        <v>182</v>
      </c>
      <c r="AT383" s="148" t="s">
        <v>177</v>
      </c>
      <c r="AU383" s="148" t="s">
        <v>86</v>
      </c>
      <c r="AY383" s="17" t="s">
        <v>175</v>
      </c>
      <c r="BE383" s="149">
        <f>IF(N383="základní",J383,0)</f>
        <v>0</v>
      </c>
      <c r="BF383" s="149">
        <f>IF(N383="snížená",J383,0)</f>
        <v>0</v>
      </c>
      <c r="BG383" s="149">
        <f>IF(N383="zákl. přenesená",J383,0)</f>
        <v>0</v>
      </c>
      <c r="BH383" s="149">
        <f>IF(N383="sníž. přenesená",J383,0)</f>
        <v>0</v>
      </c>
      <c r="BI383" s="149">
        <f>IF(N383="nulová",J383,0)</f>
        <v>0</v>
      </c>
      <c r="BJ383" s="17" t="s">
        <v>84</v>
      </c>
      <c r="BK383" s="149">
        <f>ROUND(I383*H383,2)</f>
        <v>0</v>
      </c>
      <c r="BL383" s="17" t="s">
        <v>182</v>
      </c>
      <c r="BM383" s="148" t="s">
        <v>508</v>
      </c>
    </row>
    <row r="384" spans="2:65" s="11" customFormat="1" ht="22.8" customHeight="1">
      <c r="B384" s="124"/>
      <c r="D384" s="125" t="s">
        <v>76</v>
      </c>
      <c r="E384" s="134" t="s">
        <v>509</v>
      </c>
      <c r="F384" s="134" t="s">
        <v>510</v>
      </c>
      <c r="I384" s="127"/>
      <c r="J384" s="135">
        <f>BK384</f>
        <v>0</v>
      </c>
      <c r="L384" s="124"/>
      <c r="M384" s="129"/>
      <c r="P384" s="130">
        <f>P385</f>
        <v>0</v>
      </c>
      <c r="R384" s="130">
        <f>R385</f>
        <v>0</v>
      </c>
      <c r="T384" s="131">
        <f>T385</f>
        <v>0</v>
      </c>
      <c r="AR384" s="125" t="s">
        <v>84</v>
      </c>
      <c r="AT384" s="132" t="s">
        <v>76</v>
      </c>
      <c r="AU384" s="132" t="s">
        <v>84</v>
      </c>
      <c r="AY384" s="125" t="s">
        <v>175</v>
      </c>
      <c r="BK384" s="133">
        <f>BK385</f>
        <v>0</v>
      </c>
    </row>
    <row r="385" spans="2:65" s="1" customFormat="1" ht="24.15" customHeight="1">
      <c r="B385" s="136"/>
      <c r="C385" s="137" t="s">
        <v>511</v>
      </c>
      <c r="D385" s="137" t="s">
        <v>177</v>
      </c>
      <c r="E385" s="138" t="s">
        <v>512</v>
      </c>
      <c r="F385" s="139" t="s">
        <v>513</v>
      </c>
      <c r="G385" s="140" t="s">
        <v>494</v>
      </c>
      <c r="H385" s="141">
        <v>127.983</v>
      </c>
      <c r="I385" s="142"/>
      <c r="J385" s="143">
        <f>ROUND(I385*H385,2)</f>
        <v>0</v>
      </c>
      <c r="K385" s="139" t="s">
        <v>181</v>
      </c>
      <c r="L385" s="32"/>
      <c r="M385" s="144" t="s">
        <v>1</v>
      </c>
      <c r="N385" s="145" t="s">
        <v>42</v>
      </c>
      <c r="P385" s="146">
        <f>O385*H385</f>
        <v>0</v>
      </c>
      <c r="Q385" s="146">
        <v>0</v>
      </c>
      <c r="R385" s="146">
        <f>Q385*H385</f>
        <v>0</v>
      </c>
      <c r="S385" s="146">
        <v>0</v>
      </c>
      <c r="T385" s="147">
        <f>S385*H385</f>
        <v>0</v>
      </c>
      <c r="AR385" s="148" t="s">
        <v>182</v>
      </c>
      <c r="AT385" s="148" t="s">
        <v>177</v>
      </c>
      <c r="AU385" s="148" t="s">
        <v>86</v>
      </c>
      <c r="AY385" s="17" t="s">
        <v>175</v>
      </c>
      <c r="BE385" s="149">
        <f>IF(N385="základní",J385,0)</f>
        <v>0</v>
      </c>
      <c r="BF385" s="149">
        <f>IF(N385="snížená",J385,0)</f>
        <v>0</v>
      </c>
      <c r="BG385" s="149">
        <f>IF(N385="zákl. přenesená",J385,0)</f>
        <v>0</v>
      </c>
      <c r="BH385" s="149">
        <f>IF(N385="sníž. přenesená",J385,0)</f>
        <v>0</v>
      </c>
      <c r="BI385" s="149">
        <f>IF(N385="nulová",J385,0)</f>
        <v>0</v>
      </c>
      <c r="BJ385" s="17" t="s">
        <v>84</v>
      </c>
      <c r="BK385" s="149">
        <f>ROUND(I385*H385,2)</f>
        <v>0</v>
      </c>
      <c r="BL385" s="17" t="s">
        <v>182</v>
      </c>
      <c r="BM385" s="148" t="s">
        <v>514</v>
      </c>
    </row>
    <row r="386" spans="2:65" s="11" customFormat="1" ht="25.95" customHeight="1">
      <c r="B386" s="124"/>
      <c r="D386" s="125" t="s">
        <v>76</v>
      </c>
      <c r="E386" s="126" t="s">
        <v>515</v>
      </c>
      <c r="F386" s="126" t="s">
        <v>516</v>
      </c>
      <c r="I386" s="127"/>
      <c r="J386" s="128">
        <f>BK386</f>
        <v>0</v>
      </c>
      <c r="L386" s="124"/>
      <c r="M386" s="129"/>
      <c r="P386" s="130">
        <f>P387+P397+P487+P540+P555+P604+P608+P652+P685</f>
        <v>0</v>
      </c>
      <c r="R386" s="130">
        <f>R387+R397+R487+R540+R555+R604+R608+R652+R685</f>
        <v>45.468741480000006</v>
      </c>
      <c r="T386" s="131">
        <f>T387+T397+T487+T540+T555+T604+T608+T652+T685</f>
        <v>4.4179455000000001</v>
      </c>
      <c r="AR386" s="125" t="s">
        <v>86</v>
      </c>
      <c r="AT386" s="132" t="s">
        <v>76</v>
      </c>
      <c r="AU386" s="132" t="s">
        <v>77</v>
      </c>
      <c r="AY386" s="125" t="s">
        <v>175</v>
      </c>
      <c r="BK386" s="133">
        <f>BK387+BK397+BK487+BK540+BK555+BK604+BK608+BK652+BK685</f>
        <v>0</v>
      </c>
    </row>
    <row r="387" spans="2:65" s="11" customFormat="1" ht="22.8" customHeight="1">
      <c r="B387" s="124"/>
      <c r="D387" s="125" t="s">
        <v>76</v>
      </c>
      <c r="E387" s="134" t="s">
        <v>517</v>
      </c>
      <c r="F387" s="134" t="s">
        <v>518</v>
      </c>
      <c r="I387" s="127"/>
      <c r="J387" s="135">
        <f>BK387</f>
        <v>0</v>
      </c>
      <c r="L387" s="124"/>
      <c r="M387" s="129"/>
      <c r="P387" s="130">
        <f>SUM(P388:P396)</f>
        <v>0</v>
      </c>
      <c r="R387" s="130">
        <f>SUM(R388:R396)</f>
        <v>0</v>
      </c>
      <c r="T387" s="131">
        <f>SUM(T388:T396)</f>
        <v>0</v>
      </c>
      <c r="AR387" s="125" t="s">
        <v>86</v>
      </c>
      <c r="AT387" s="132" t="s">
        <v>76</v>
      </c>
      <c r="AU387" s="132" t="s">
        <v>84</v>
      </c>
      <c r="AY387" s="125" t="s">
        <v>175</v>
      </c>
      <c r="BK387" s="133">
        <f>SUM(BK388:BK396)</f>
        <v>0</v>
      </c>
    </row>
    <row r="388" spans="2:65" s="1" customFormat="1" ht="16.5" customHeight="1">
      <c r="B388" s="136"/>
      <c r="C388" s="137" t="s">
        <v>519</v>
      </c>
      <c r="D388" s="137" t="s">
        <v>177</v>
      </c>
      <c r="E388" s="138" t="s">
        <v>520</v>
      </c>
      <c r="F388" s="139" t="s">
        <v>521</v>
      </c>
      <c r="G388" s="140" t="s">
        <v>190</v>
      </c>
      <c r="H388" s="141">
        <v>9</v>
      </c>
      <c r="I388" s="142"/>
      <c r="J388" s="143">
        <f t="shared" ref="J388:J396" si="0">ROUND(I388*H388,2)</f>
        <v>0</v>
      </c>
      <c r="K388" s="139" t="s">
        <v>1</v>
      </c>
      <c r="L388" s="32"/>
      <c r="M388" s="144" t="s">
        <v>1</v>
      </c>
      <c r="N388" s="145" t="s">
        <v>42</v>
      </c>
      <c r="P388" s="146">
        <f t="shared" ref="P388:P396" si="1">O388*H388</f>
        <v>0</v>
      </c>
      <c r="Q388" s="146">
        <v>0</v>
      </c>
      <c r="R388" s="146">
        <f t="shared" ref="R388:R396" si="2">Q388*H388</f>
        <v>0</v>
      </c>
      <c r="S388" s="146">
        <v>0</v>
      </c>
      <c r="T388" s="147">
        <f t="shared" ref="T388:T396" si="3">S388*H388</f>
        <v>0</v>
      </c>
      <c r="AR388" s="148" t="s">
        <v>278</v>
      </c>
      <c r="AT388" s="148" t="s">
        <v>177</v>
      </c>
      <c r="AU388" s="148" t="s">
        <v>86</v>
      </c>
      <c r="AY388" s="17" t="s">
        <v>175</v>
      </c>
      <c r="BE388" s="149">
        <f t="shared" ref="BE388:BE396" si="4">IF(N388="základní",J388,0)</f>
        <v>0</v>
      </c>
      <c r="BF388" s="149">
        <f t="shared" ref="BF388:BF396" si="5">IF(N388="snížená",J388,0)</f>
        <v>0</v>
      </c>
      <c r="BG388" s="149">
        <f t="shared" ref="BG388:BG396" si="6">IF(N388="zákl. přenesená",J388,0)</f>
        <v>0</v>
      </c>
      <c r="BH388" s="149">
        <f t="shared" ref="BH388:BH396" si="7">IF(N388="sníž. přenesená",J388,0)</f>
        <v>0</v>
      </c>
      <c r="BI388" s="149">
        <f t="shared" ref="BI388:BI396" si="8">IF(N388="nulová",J388,0)</f>
        <v>0</v>
      </c>
      <c r="BJ388" s="17" t="s">
        <v>84</v>
      </c>
      <c r="BK388" s="149">
        <f t="shared" ref="BK388:BK396" si="9">ROUND(I388*H388,2)</f>
        <v>0</v>
      </c>
      <c r="BL388" s="17" t="s">
        <v>278</v>
      </c>
      <c r="BM388" s="148" t="s">
        <v>522</v>
      </c>
    </row>
    <row r="389" spans="2:65" s="1" customFormat="1" ht="21.75" customHeight="1">
      <c r="B389" s="136"/>
      <c r="C389" s="137" t="s">
        <v>523</v>
      </c>
      <c r="D389" s="137" t="s">
        <v>177</v>
      </c>
      <c r="E389" s="138" t="s">
        <v>524</v>
      </c>
      <c r="F389" s="139" t="s">
        <v>525</v>
      </c>
      <c r="G389" s="140" t="s">
        <v>190</v>
      </c>
      <c r="H389" s="141">
        <v>9</v>
      </c>
      <c r="I389" s="142"/>
      <c r="J389" s="143">
        <f t="shared" si="0"/>
        <v>0</v>
      </c>
      <c r="K389" s="139" t="s">
        <v>1</v>
      </c>
      <c r="L389" s="32"/>
      <c r="M389" s="144" t="s">
        <v>1</v>
      </c>
      <c r="N389" s="145" t="s">
        <v>42</v>
      </c>
      <c r="P389" s="146">
        <f t="shared" si="1"/>
        <v>0</v>
      </c>
      <c r="Q389" s="146">
        <v>0</v>
      </c>
      <c r="R389" s="146">
        <f t="shared" si="2"/>
        <v>0</v>
      </c>
      <c r="S389" s="146">
        <v>0</v>
      </c>
      <c r="T389" s="147">
        <f t="shared" si="3"/>
        <v>0</v>
      </c>
      <c r="AR389" s="148" t="s">
        <v>278</v>
      </c>
      <c r="AT389" s="148" t="s">
        <v>177</v>
      </c>
      <c r="AU389" s="148" t="s">
        <v>86</v>
      </c>
      <c r="AY389" s="17" t="s">
        <v>175</v>
      </c>
      <c r="BE389" s="149">
        <f t="shared" si="4"/>
        <v>0</v>
      </c>
      <c r="BF389" s="149">
        <f t="shared" si="5"/>
        <v>0</v>
      </c>
      <c r="BG389" s="149">
        <f t="shared" si="6"/>
        <v>0</v>
      </c>
      <c r="BH389" s="149">
        <f t="shared" si="7"/>
        <v>0</v>
      </c>
      <c r="BI389" s="149">
        <f t="shared" si="8"/>
        <v>0</v>
      </c>
      <c r="BJ389" s="17" t="s">
        <v>84</v>
      </c>
      <c r="BK389" s="149">
        <f t="shared" si="9"/>
        <v>0</v>
      </c>
      <c r="BL389" s="17" t="s">
        <v>278</v>
      </c>
      <c r="BM389" s="148" t="s">
        <v>526</v>
      </c>
    </row>
    <row r="390" spans="2:65" s="1" customFormat="1" ht="21.75" customHeight="1">
      <c r="B390" s="136"/>
      <c r="C390" s="137" t="s">
        <v>527</v>
      </c>
      <c r="D390" s="137" t="s">
        <v>177</v>
      </c>
      <c r="E390" s="138" t="s">
        <v>528</v>
      </c>
      <c r="F390" s="139" t="s">
        <v>529</v>
      </c>
      <c r="G390" s="140" t="s">
        <v>190</v>
      </c>
      <c r="H390" s="141">
        <v>7</v>
      </c>
      <c r="I390" s="142"/>
      <c r="J390" s="143">
        <f t="shared" si="0"/>
        <v>0</v>
      </c>
      <c r="K390" s="139" t="s">
        <v>1</v>
      </c>
      <c r="L390" s="32"/>
      <c r="M390" s="144" t="s">
        <v>1</v>
      </c>
      <c r="N390" s="145" t="s">
        <v>42</v>
      </c>
      <c r="P390" s="146">
        <f t="shared" si="1"/>
        <v>0</v>
      </c>
      <c r="Q390" s="146">
        <v>0</v>
      </c>
      <c r="R390" s="146">
        <f t="shared" si="2"/>
        <v>0</v>
      </c>
      <c r="S390" s="146">
        <v>0</v>
      </c>
      <c r="T390" s="147">
        <f t="shared" si="3"/>
        <v>0</v>
      </c>
      <c r="AR390" s="148" t="s">
        <v>278</v>
      </c>
      <c r="AT390" s="148" t="s">
        <v>177</v>
      </c>
      <c r="AU390" s="148" t="s">
        <v>86</v>
      </c>
      <c r="AY390" s="17" t="s">
        <v>175</v>
      </c>
      <c r="BE390" s="149">
        <f t="shared" si="4"/>
        <v>0</v>
      </c>
      <c r="BF390" s="149">
        <f t="shared" si="5"/>
        <v>0</v>
      </c>
      <c r="BG390" s="149">
        <f t="shared" si="6"/>
        <v>0</v>
      </c>
      <c r="BH390" s="149">
        <f t="shared" si="7"/>
        <v>0</v>
      </c>
      <c r="BI390" s="149">
        <f t="shared" si="8"/>
        <v>0</v>
      </c>
      <c r="BJ390" s="17" t="s">
        <v>84</v>
      </c>
      <c r="BK390" s="149">
        <f t="shared" si="9"/>
        <v>0</v>
      </c>
      <c r="BL390" s="17" t="s">
        <v>278</v>
      </c>
      <c r="BM390" s="148" t="s">
        <v>530</v>
      </c>
    </row>
    <row r="391" spans="2:65" s="1" customFormat="1" ht="16.5" customHeight="1">
      <c r="B391" s="136"/>
      <c r="C391" s="137" t="s">
        <v>531</v>
      </c>
      <c r="D391" s="137" t="s">
        <v>177</v>
      </c>
      <c r="E391" s="138" t="s">
        <v>532</v>
      </c>
      <c r="F391" s="139" t="s">
        <v>533</v>
      </c>
      <c r="G391" s="140" t="s">
        <v>190</v>
      </c>
      <c r="H391" s="141">
        <v>14</v>
      </c>
      <c r="I391" s="142"/>
      <c r="J391" s="143">
        <f t="shared" si="0"/>
        <v>0</v>
      </c>
      <c r="K391" s="139" t="s">
        <v>1</v>
      </c>
      <c r="L391" s="32"/>
      <c r="M391" s="144" t="s">
        <v>1</v>
      </c>
      <c r="N391" s="145" t="s">
        <v>42</v>
      </c>
      <c r="P391" s="146">
        <f t="shared" si="1"/>
        <v>0</v>
      </c>
      <c r="Q391" s="146">
        <v>0</v>
      </c>
      <c r="R391" s="146">
        <f t="shared" si="2"/>
        <v>0</v>
      </c>
      <c r="S391" s="146">
        <v>0</v>
      </c>
      <c r="T391" s="147">
        <f t="shared" si="3"/>
        <v>0</v>
      </c>
      <c r="AR391" s="148" t="s">
        <v>278</v>
      </c>
      <c r="AT391" s="148" t="s">
        <v>177</v>
      </c>
      <c r="AU391" s="148" t="s">
        <v>86</v>
      </c>
      <c r="AY391" s="17" t="s">
        <v>175</v>
      </c>
      <c r="BE391" s="149">
        <f t="shared" si="4"/>
        <v>0</v>
      </c>
      <c r="BF391" s="149">
        <f t="shared" si="5"/>
        <v>0</v>
      </c>
      <c r="BG391" s="149">
        <f t="shared" si="6"/>
        <v>0</v>
      </c>
      <c r="BH391" s="149">
        <f t="shared" si="7"/>
        <v>0</v>
      </c>
      <c r="BI391" s="149">
        <f t="shared" si="8"/>
        <v>0</v>
      </c>
      <c r="BJ391" s="17" t="s">
        <v>84</v>
      </c>
      <c r="BK391" s="149">
        <f t="shared" si="9"/>
        <v>0</v>
      </c>
      <c r="BL391" s="17" t="s">
        <v>278</v>
      </c>
      <c r="BM391" s="148" t="s">
        <v>534</v>
      </c>
    </row>
    <row r="392" spans="2:65" s="1" customFormat="1" ht="16.5" customHeight="1">
      <c r="B392" s="136"/>
      <c r="C392" s="137" t="s">
        <v>535</v>
      </c>
      <c r="D392" s="137" t="s">
        <v>177</v>
      </c>
      <c r="E392" s="138" t="s">
        <v>536</v>
      </c>
      <c r="F392" s="139" t="s">
        <v>537</v>
      </c>
      <c r="G392" s="140" t="s">
        <v>190</v>
      </c>
      <c r="H392" s="141">
        <v>13</v>
      </c>
      <c r="I392" s="142"/>
      <c r="J392" s="143">
        <f t="shared" si="0"/>
        <v>0</v>
      </c>
      <c r="K392" s="139" t="s">
        <v>1</v>
      </c>
      <c r="L392" s="32"/>
      <c r="M392" s="144" t="s">
        <v>1</v>
      </c>
      <c r="N392" s="145" t="s">
        <v>42</v>
      </c>
      <c r="P392" s="146">
        <f t="shared" si="1"/>
        <v>0</v>
      </c>
      <c r="Q392" s="146">
        <v>0</v>
      </c>
      <c r="R392" s="146">
        <f t="shared" si="2"/>
        <v>0</v>
      </c>
      <c r="S392" s="146">
        <v>0</v>
      </c>
      <c r="T392" s="147">
        <f t="shared" si="3"/>
        <v>0</v>
      </c>
      <c r="AR392" s="148" t="s">
        <v>278</v>
      </c>
      <c r="AT392" s="148" t="s">
        <v>177</v>
      </c>
      <c r="AU392" s="148" t="s">
        <v>86</v>
      </c>
      <c r="AY392" s="17" t="s">
        <v>175</v>
      </c>
      <c r="BE392" s="149">
        <f t="shared" si="4"/>
        <v>0</v>
      </c>
      <c r="BF392" s="149">
        <f t="shared" si="5"/>
        <v>0</v>
      </c>
      <c r="BG392" s="149">
        <f t="shared" si="6"/>
        <v>0</v>
      </c>
      <c r="BH392" s="149">
        <f t="shared" si="7"/>
        <v>0</v>
      </c>
      <c r="BI392" s="149">
        <f t="shared" si="8"/>
        <v>0</v>
      </c>
      <c r="BJ392" s="17" t="s">
        <v>84</v>
      </c>
      <c r="BK392" s="149">
        <f t="shared" si="9"/>
        <v>0</v>
      </c>
      <c r="BL392" s="17" t="s">
        <v>278</v>
      </c>
      <c r="BM392" s="148" t="s">
        <v>538</v>
      </c>
    </row>
    <row r="393" spans="2:65" s="1" customFormat="1" ht="21.75" customHeight="1">
      <c r="B393" s="136"/>
      <c r="C393" s="137" t="s">
        <v>539</v>
      </c>
      <c r="D393" s="137" t="s">
        <v>177</v>
      </c>
      <c r="E393" s="138" t="s">
        <v>540</v>
      </c>
      <c r="F393" s="139" t="s">
        <v>541</v>
      </c>
      <c r="G393" s="140" t="s">
        <v>190</v>
      </c>
      <c r="H393" s="141">
        <v>11</v>
      </c>
      <c r="I393" s="142"/>
      <c r="J393" s="143">
        <f t="shared" si="0"/>
        <v>0</v>
      </c>
      <c r="K393" s="139" t="s">
        <v>1</v>
      </c>
      <c r="L393" s="32"/>
      <c r="M393" s="144" t="s">
        <v>1</v>
      </c>
      <c r="N393" s="145" t="s">
        <v>42</v>
      </c>
      <c r="P393" s="146">
        <f t="shared" si="1"/>
        <v>0</v>
      </c>
      <c r="Q393" s="146">
        <v>0</v>
      </c>
      <c r="R393" s="146">
        <f t="shared" si="2"/>
        <v>0</v>
      </c>
      <c r="S393" s="146">
        <v>0</v>
      </c>
      <c r="T393" s="147">
        <f t="shared" si="3"/>
        <v>0</v>
      </c>
      <c r="AR393" s="148" t="s">
        <v>278</v>
      </c>
      <c r="AT393" s="148" t="s">
        <v>177</v>
      </c>
      <c r="AU393" s="148" t="s">
        <v>86</v>
      </c>
      <c r="AY393" s="17" t="s">
        <v>175</v>
      </c>
      <c r="BE393" s="149">
        <f t="shared" si="4"/>
        <v>0</v>
      </c>
      <c r="BF393" s="149">
        <f t="shared" si="5"/>
        <v>0</v>
      </c>
      <c r="BG393" s="149">
        <f t="shared" si="6"/>
        <v>0</v>
      </c>
      <c r="BH393" s="149">
        <f t="shared" si="7"/>
        <v>0</v>
      </c>
      <c r="BI393" s="149">
        <f t="shared" si="8"/>
        <v>0</v>
      </c>
      <c r="BJ393" s="17" t="s">
        <v>84</v>
      </c>
      <c r="BK393" s="149">
        <f t="shared" si="9"/>
        <v>0</v>
      </c>
      <c r="BL393" s="17" t="s">
        <v>278</v>
      </c>
      <c r="BM393" s="148" t="s">
        <v>542</v>
      </c>
    </row>
    <row r="394" spans="2:65" s="1" customFormat="1" ht="16.5" customHeight="1">
      <c r="B394" s="136"/>
      <c r="C394" s="137" t="s">
        <v>543</v>
      </c>
      <c r="D394" s="137" t="s">
        <v>177</v>
      </c>
      <c r="E394" s="138" t="s">
        <v>544</v>
      </c>
      <c r="F394" s="139" t="s">
        <v>545</v>
      </c>
      <c r="G394" s="140" t="s">
        <v>190</v>
      </c>
      <c r="H394" s="141">
        <v>5</v>
      </c>
      <c r="I394" s="142"/>
      <c r="J394" s="143">
        <f t="shared" si="0"/>
        <v>0</v>
      </c>
      <c r="K394" s="139" t="s">
        <v>1</v>
      </c>
      <c r="L394" s="32"/>
      <c r="M394" s="144" t="s">
        <v>1</v>
      </c>
      <c r="N394" s="145" t="s">
        <v>42</v>
      </c>
      <c r="P394" s="146">
        <f t="shared" si="1"/>
        <v>0</v>
      </c>
      <c r="Q394" s="146">
        <v>0</v>
      </c>
      <c r="R394" s="146">
        <f t="shared" si="2"/>
        <v>0</v>
      </c>
      <c r="S394" s="146">
        <v>0</v>
      </c>
      <c r="T394" s="147">
        <f t="shared" si="3"/>
        <v>0</v>
      </c>
      <c r="AR394" s="148" t="s">
        <v>278</v>
      </c>
      <c r="AT394" s="148" t="s">
        <v>177</v>
      </c>
      <c r="AU394" s="148" t="s">
        <v>86</v>
      </c>
      <c r="AY394" s="17" t="s">
        <v>175</v>
      </c>
      <c r="BE394" s="149">
        <f t="shared" si="4"/>
        <v>0</v>
      </c>
      <c r="BF394" s="149">
        <f t="shared" si="5"/>
        <v>0</v>
      </c>
      <c r="BG394" s="149">
        <f t="shared" si="6"/>
        <v>0</v>
      </c>
      <c r="BH394" s="149">
        <f t="shared" si="7"/>
        <v>0</v>
      </c>
      <c r="BI394" s="149">
        <f t="shared" si="8"/>
        <v>0</v>
      </c>
      <c r="BJ394" s="17" t="s">
        <v>84</v>
      </c>
      <c r="BK394" s="149">
        <f t="shared" si="9"/>
        <v>0</v>
      </c>
      <c r="BL394" s="17" t="s">
        <v>278</v>
      </c>
      <c r="BM394" s="148" t="s">
        <v>546</v>
      </c>
    </row>
    <row r="395" spans="2:65" s="1" customFormat="1" ht="24.15" customHeight="1">
      <c r="B395" s="136"/>
      <c r="C395" s="137" t="s">
        <v>547</v>
      </c>
      <c r="D395" s="137" t="s">
        <v>177</v>
      </c>
      <c r="E395" s="138" t="s">
        <v>548</v>
      </c>
      <c r="F395" s="139" t="s">
        <v>549</v>
      </c>
      <c r="G395" s="140" t="s">
        <v>190</v>
      </c>
      <c r="H395" s="141">
        <v>5</v>
      </c>
      <c r="I395" s="142"/>
      <c r="J395" s="143">
        <f t="shared" si="0"/>
        <v>0</v>
      </c>
      <c r="K395" s="139" t="s">
        <v>1</v>
      </c>
      <c r="L395" s="32"/>
      <c r="M395" s="144" t="s">
        <v>1</v>
      </c>
      <c r="N395" s="145" t="s">
        <v>42</v>
      </c>
      <c r="P395" s="146">
        <f t="shared" si="1"/>
        <v>0</v>
      </c>
      <c r="Q395" s="146">
        <v>0</v>
      </c>
      <c r="R395" s="146">
        <f t="shared" si="2"/>
        <v>0</v>
      </c>
      <c r="S395" s="146">
        <v>0</v>
      </c>
      <c r="T395" s="147">
        <f t="shared" si="3"/>
        <v>0</v>
      </c>
      <c r="AR395" s="148" t="s">
        <v>278</v>
      </c>
      <c r="AT395" s="148" t="s">
        <v>177</v>
      </c>
      <c r="AU395" s="148" t="s">
        <v>86</v>
      </c>
      <c r="AY395" s="17" t="s">
        <v>175</v>
      </c>
      <c r="BE395" s="149">
        <f t="shared" si="4"/>
        <v>0</v>
      </c>
      <c r="BF395" s="149">
        <f t="shared" si="5"/>
        <v>0</v>
      </c>
      <c r="BG395" s="149">
        <f t="shared" si="6"/>
        <v>0</v>
      </c>
      <c r="BH395" s="149">
        <f t="shared" si="7"/>
        <v>0</v>
      </c>
      <c r="BI395" s="149">
        <f t="shared" si="8"/>
        <v>0</v>
      </c>
      <c r="BJ395" s="17" t="s">
        <v>84</v>
      </c>
      <c r="BK395" s="149">
        <f t="shared" si="9"/>
        <v>0</v>
      </c>
      <c r="BL395" s="17" t="s">
        <v>278</v>
      </c>
      <c r="BM395" s="148" t="s">
        <v>550</v>
      </c>
    </row>
    <row r="396" spans="2:65" s="1" customFormat="1" ht="24.15" customHeight="1">
      <c r="B396" s="136"/>
      <c r="C396" s="137" t="s">
        <v>551</v>
      </c>
      <c r="D396" s="137" t="s">
        <v>177</v>
      </c>
      <c r="E396" s="138" t="s">
        <v>552</v>
      </c>
      <c r="F396" s="139" t="s">
        <v>553</v>
      </c>
      <c r="G396" s="140" t="s">
        <v>554</v>
      </c>
      <c r="H396" s="191"/>
      <c r="I396" s="142"/>
      <c r="J396" s="143">
        <f t="shared" si="0"/>
        <v>0</v>
      </c>
      <c r="K396" s="139" t="s">
        <v>181</v>
      </c>
      <c r="L396" s="32"/>
      <c r="M396" s="144" t="s">
        <v>1</v>
      </c>
      <c r="N396" s="145" t="s">
        <v>42</v>
      </c>
      <c r="P396" s="146">
        <f t="shared" si="1"/>
        <v>0</v>
      </c>
      <c r="Q396" s="146">
        <v>0</v>
      </c>
      <c r="R396" s="146">
        <f t="shared" si="2"/>
        <v>0</v>
      </c>
      <c r="S396" s="146">
        <v>0</v>
      </c>
      <c r="T396" s="147">
        <f t="shared" si="3"/>
        <v>0</v>
      </c>
      <c r="AR396" s="148" t="s">
        <v>278</v>
      </c>
      <c r="AT396" s="148" t="s">
        <v>177</v>
      </c>
      <c r="AU396" s="148" t="s">
        <v>86</v>
      </c>
      <c r="AY396" s="17" t="s">
        <v>175</v>
      </c>
      <c r="BE396" s="149">
        <f t="shared" si="4"/>
        <v>0</v>
      </c>
      <c r="BF396" s="149">
        <f t="shared" si="5"/>
        <v>0</v>
      </c>
      <c r="BG396" s="149">
        <f t="shared" si="6"/>
        <v>0</v>
      </c>
      <c r="BH396" s="149">
        <f t="shared" si="7"/>
        <v>0</v>
      </c>
      <c r="BI396" s="149">
        <f t="shared" si="8"/>
        <v>0</v>
      </c>
      <c r="BJ396" s="17" t="s">
        <v>84</v>
      </c>
      <c r="BK396" s="149">
        <f t="shared" si="9"/>
        <v>0</v>
      </c>
      <c r="BL396" s="17" t="s">
        <v>278</v>
      </c>
      <c r="BM396" s="148" t="s">
        <v>555</v>
      </c>
    </row>
    <row r="397" spans="2:65" s="11" customFormat="1" ht="22.8" customHeight="1">
      <c r="B397" s="124"/>
      <c r="D397" s="125" t="s">
        <v>76</v>
      </c>
      <c r="E397" s="134" t="s">
        <v>556</v>
      </c>
      <c r="F397" s="134" t="s">
        <v>557</v>
      </c>
      <c r="I397" s="127"/>
      <c r="J397" s="135">
        <f>BK397</f>
        <v>0</v>
      </c>
      <c r="L397" s="124"/>
      <c r="M397" s="129"/>
      <c r="P397" s="130">
        <f>SUM(P398:P486)</f>
        <v>0</v>
      </c>
      <c r="R397" s="130">
        <f>SUM(R398:R486)</f>
        <v>8.0536749999999984</v>
      </c>
      <c r="T397" s="131">
        <f>SUM(T398:T486)</f>
        <v>2.9819999999999996E-2</v>
      </c>
      <c r="AR397" s="125" t="s">
        <v>86</v>
      </c>
      <c r="AT397" s="132" t="s">
        <v>76</v>
      </c>
      <c r="AU397" s="132" t="s">
        <v>84</v>
      </c>
      <c r="AY397" s="125" t="s">
        <v>175</v>
      </c>
      <c r="BK397" s="133">
        <f>SUM(BK398:BK486)</f>
        <v>0</v>
      </c>
    </row>
    <row r="398" spans="2:65" s="1" customFormat="1" ht="24.15" customHeight="1">
      <c r="B398" s="136"/>
      <c r="C398" s="137" t="s">
        <v>558</v>
      </c>
      <c r="D398" s="137" t="s">
        <v>177</v>
      </c>
      <c r="E398" s="138" t="s">
        <v>559</v>
      </c>
      <c r="F398" s="139" t="s">
        <v>560</v>
      </c>
      <c r="G398" s="140" t="s">
        <v>227</v>
      </c>
      <c r="H398" s="141">
        <v>101.1</v>
      </c>
      <c r="I398" s="142"/>
      <c r="J398" s="143">
        <f>ROUND(I398*H398,2)</f>
        <v>0</v>
      </c>
      <c r="K398" s="139" t="s">
        <v>181</v>
      </c>
      <c r="L398" s="32"/>
      <c r="M398" s="144" t="s">
        <v>1</v>
      </c>
      <c r="N398" s="145" t="s">
        <v>42</v>
      </c>
      <c r="P398" s="146">
        <f>O398*H398</f>
        <v>0</v>
      </c>
      <c r="Q398" s="146">
        <v>2.5510000000000001E-2</v>
      </c>
      <c r="R398" s="146">
        <f>Q398*H398</f>
        <v>2.5790609999999998</v>
      </c>
      <c r="S398" s="146">
        <v>0</v>
      </c>
      <c r="T398" s="147">
        <f>S398*H398</f>
        <v>0</v>
      </c>
      <c r="AR398" s="148" t="s">
        <v>278</v>
      </c>
      <c r="AT398" s="148" t="s">
        <v>177</v>
      </c>
      <c r="AU398" s="148" t="s">
        <v>86</v>
      </c>
      <c r="AY398" s="17" t="s">
        <v>175</v>
      </c>
      <c r="BE398" s="149">
        <f>IF(N398="základní",J398,0)</f>
        <v>0</v>
      </c>
      <c r="BF398" s="149">
        <f>IF(N398="snížená",J398,0)</f>
        <v>0</v>
      </c>
      <c r="BG398" s="149">
        <f>IF(N398="zákl. přenesená",J398,0)</f>
        <v>0</v>
      </c>
      <c r="BH398" s="149">
        <f>IF(N398="sníž. přenesená",J398,0)</f>
        <v>0</v>
      </c>
      <c r="BI398" s="149">
        <f>IF(N398="nulová",J398,0)</f>
        <v>0</v>
      </c>
      <c r="BJ398" s="17" t="s">
        <v>84</v>
      </c>
      <c r="BK398" s="149">
        <f>ROUND(I398*H398,2)</f>
        <v>0</v>
      </c>
      <c r="BL398" s="17" t="s">
        <v>278</v>
      </c>
      <c r="BM398" s="148" t="s">
        <v>561</v>
      </c>
    </row>
    <row r="399" spans="2:65" s="12" customFormat="1">
      <c r="B399" s="150"/>
      <c r="D399" s="151" t="s">
        <v>184</v>
      </c>
      <c r="E399" s="152" t="s">
        <v>1</v>
      </c>
      <c r="F399" s="153" t="s">
        <v>562</v>
      </c>
      <c r="H399" s="152" t="s">
        <v>1</v>
      </c>
      <c r="I399" s="154"/>
      <c r="L399" s="150"/>
      <c r="M399" s="155"/>
      <c r="T399" s="156"/>
      <c r="AT399" s="152" t="s">
        <v>184</v>
      </c>
      <c r="AU399" s="152" t="s">
        <v>86</v>
      </c>
      <c r="AV399" s="12" t="s">
        <v>84</v>
      </c>
      <c r="AW399" s="12" t="s">
        <v>32</v>
      </c>
      <c r="AX399" s="12" t="s">
        <v>77</v>
      </c>
      <c r="AY399" s="152" t="s">
        <v>175</v>
      </c>
    </row>
    <row r="400" spans="2:65" s="13" customFormat="1">
      <c r="B400" s="157"/>
      <c r="D400" s="151" t="s">
        <v>184</v>
      </c>
      <c r="E400" s="158" t="s">
        <v>1</v>
      </c>
      <c r="F400" s="159" t="s">
        <v>563</v>
      </c>
      <c r="H400" s="160">
        <v>101.1</v>
      </c>
      <c r="I400" s="161"/>
      <c r="L400" s="157"/>
      <c r="M400" s="162"/>
      <c r="T400" s="163"/>
      <c r="AT400" s="158" t="s">
        <v>184</v>
      </c>
      <c r="AU400" s="158" t="s">
        <v>86</v>
      </c>
      <c r="AV400" s="13" t="s">
        <v>86</v>
      </c>
      <c r="AW400" s="13" t="s">
        <v>32</v>
      </c>
      <c r="AX400" s="13" t="s">
        <v>77</v>
      </c>
      <c r="AY400" s="158" t="s">
        <v>175</v>
      </c>
    </row>
    <row r="401" spans="2:65" s="14" customFormat="1">
      <c r="B401" s="164"/>
      <c r="D401" s="151" t="s">
        <v>184</v>
      </c>
      <c r="E401" s="165" t="s">
        <v>1</v>
      </c>
      <c r="F401" s="166" t="s">
        <v>187</v>
      </c>
      <c r="H401" s="167">
        <v>101.1</v>
      </c>
      <c r="I401" s="168"/>
      <c r="L401" s="164"/>
      <c r="M401" s="169"/>
      <c r="T401" s="170"/>
      <c r="AT401" s="165" t="s">
        <v>184</v>
      </c>
      <c r="AU401" s="165" t="s">
        <v>86</v>
      </c>
      <c r="AV401" s="14" t="s">
        <v>182</v>
      </c>
      <c r="AW401" s="14" t="s">
        <v>32</v>
      </c>
      <c r="AX401" s="14" t="s">
        <v>84</v>
      </c>
      <c r="AY401" s="165" t="s">
        <v>175</v>
      </c>
    </row>
    <row r="402" spans="2:65" s="1" customFormat="1" ht="37.799999999999997" customHeight="1">
      <c r="B402" s="136"/>
      <c r="C402" s="137" t="s">
        <v>564</v>
      </c>
      <c r="D402" s="137" t="s">
        <v>177</v>
      </c>
      <c r="E402" s="138" t="s">
        <v>565</v>
      </c>
      <c r="F402" s="139" t="s">
        <v>566</v>
      </c>
      <c r="G402" s="140" t="s">
        <v>227</v>
      </c>
      <c r="H402" s="141">
        <v>24.15</v>
      </c>
      <c r="I402" s="142"/>
      <c r="J402" s="143">
        <f>ROUND(I402*H402,2)</f>
        <v>0</v>
      </c>
      <c r="K402" s="139" t="s">
        <v>181</v>
      </c>
      <c r="L402" s="32"/>
      <c r="M402" s="144" t="s">
        <v>1</v>
      </c>
      <c r="N402" s="145" t="s">
        <v>42</v>
      </c>
      <c r="P402" s="146">
        <f>O402*H402</f>
        <v>0</v>
      </c>
      <c r="Q402" s="146">
        <v>3.2739999999999998E-2</v>
      </c>
      <c r="R402" s="146">
        <f>Q402*H402</f>
        <v>0.7906709999999999</v>
      </c>
      <c r="S402" s="146">
        <v>0</v>
      </c>
      <c r="T402" s="147">
        <f>S402*H402</f>
        <v>0</v>
      </c>
      <c r="AR402" s="148" t="s">
        <v>278</v>
      </c>
      <c r="AT402" s="148" t="s">
        <v>177</v>
      </c>
      <c r="AU402" s="148" t="s">
        <v>86</v>
      </c>
      <c r="AY402" s="17" t="s">
        <v>175</v>
      </c>
      <c r="BE402" s="149">
        <f>IF(N402="základní",J402,0)</f>
        <v>0</v>
      </c>
      <c r="BF402" s="149">
        <f>IF(N402="snížená",J402,0)</f>
        <v>0</v>
      </c>
      <c r="BG402" s="149">
        <f>IF(N402="zákl. přenesená",J402,0)</f>
        <v>0</v>
      </c>
      <c r="BH402" s="149">
        <f>IF(N402="sníž. přenesená",J402,0)</f>
        <v>0</v>
      </c>
      <c r="BI402" s="149">
        <f>IF(N402="nulová",J402,0)</f>
        <v>0</v>
      </c>
      <c r="BJ402" s="17" t="s">
        <v>84</v>
      </c>
      <c r="BK402" s="149">
        <f>ROUND(I402*H402,2)</f>
        <v>0</v>
      </c>
      <c r="BL402" s="17" t="s">
        <v>278</v>
      </c>
      <c r="BM402" s="148" t="s">
        <v>567</v>
      </c>
    </row>
    <row r="403" spans="2:65" s="12" customFormat="1">
      <c r="B403" s="150"/>
      <c r="D403" s="151" t="s">
        <v>184</v>
      </c>
      <c r="E403" s="152" t="s">
        <v>1</v>
      </c>
      <c r="F403" s="153" t="s">
        <v>568</v>
      </c>
      <c r="H403" s="152" t="s">
        <v>1</v>
      </c>
      <c r="I403" s="154"/>
      <c r="L403" s="150"/>
      <c r="M403" s="155"/>
      <c r="T403" s="156"/>
      <c r="AT403" s="152" t="s">
        <v>184</v>
      </c>
      <c r="AU403" s="152" t="s">
        <v>86</v>
      </c>
      <c r="AV403" s="12" t="s">
        <v>84</v>
      </c>
      <c r="AW403" s="12" t="s">
        <v>32</v>
      </c>
      <c r="AX403" s="12" t="s">
        <v>77</v>
      </c>
      <c r="AY403" s="152" t="s">
        <v>175</v>
      </c>
    </row>
    <row r="404" spans="2:65" s="13" customFormat="1">
      <c r="B404" s="157"/>
      <c r="D404" s="151" t="s">
        <v>184</v>
      </c>
      <c r="E404" s="158" t="s">
        <v>1</v>
      </c>
      <c r="F404" s="159" t="s">
        <v>569</v>
      </c>
      <c r="H404" s="160">
        <v>12</v>
      </c>
      <c r="I404" s="161"/>
      <c r="L404" s="157"/>
      <c r="M404" s="162"/>
      <c r="T404" s="163"/>
      <c r="AT404" s="158" t="s">
        <v>184</v>
      </c>
      <c r="AU404" s="158" t="s">
        <v>86</v>
      </c>
      <c r="AV404" s="13" t="s">
        <v>86</v>
      </c>
      <c r="AW404" s="13" t="s">
        <v>32</v>
      </c>
      <c r="AX404" s="13" t="s">
        <v>77</v>
      </c>
      <c r="AY404" s="158" t="s">
        <v>175</v>
      </c>
    </row>
    <row r="405" spans="2:65" s="12" customFormat="1">
      <c r="B405" s="150"/>
      <c r="D405" s="151" t="s">
        <v>184</v>
      </c>
      <c r="E405" s="152" t="s">
        <v>1</v>
      </c>
      <c r="F405" s="153" t="s">
        <v>570</v>
      </c>
      <c r="H405" s="152" t="s">
        <v>1</v>
      </c>
      <c r="I405" s="154"/>
      <c r="L405" s="150"/>
      <c r="M405" s="155"/>
      <c r="T405" s="156"/>
      <c r="AT405" s="152" t="s">
        <v>184</v>
      </c>
      <c r="AU405" s="152" t="s">
        <v>86</v>
      </c>
      <c r="AV405" s="12" t="s">
        <v>84</v>
      </c>
      <c r="AW405" s="12" t="s">
        <v>32</v>
      </c>
      <c r="AX405" s="12" t="s">
        <v>77</v>
      </c>
      <c r="AY405" s="152" t="s">
        <v>175</v>
      </c>
    </row>
    <row r="406" spans="2:65" s="13" customFormat="1">
      <c r="B406" s="157"/>
      <c r="D406" s="151" t="s">
        <v>184</v>
      </c>
      <c r="E406" s="158" t="s">
        <v>1</v>
      </c>
      <c r="F406" s="159" t="s">
        <v>571</v>
      </c>
      <c r="H406" s="160">
        <v>12.15</v>
      </c>
      <c r="I406" s="161"/>
      <c r="L406" s="157"/>
      <c r="M406" s="162"/>
      <c r="T406" s="163"/>
      <c r="AT406" s="158" t="s">
        <v>184</v>
      </c>
      <c r="AU406" s="158" t="s">
        <v>86</v>
      </c>
      <c r="AV406" s="13" t="s">
        <v>86</v>
      </c>
      <c r="AW406" s="13" t="s">
        <v>32</v>
      </c>
      <c r="AX406" s="13" t="s">
        <v>77</v>
      </c>
      <c r="AY406" s="158" t="s">
        <v>175</v>
      </c>
    </row>
    <row r="407" spans="2:65" s="14" customFormat="1">
      <c r="B407" s="164"/>
      <c r="D407" s="151" t="s">
        <v>184</v>
      </c>
      <c r="E407" s="165" t="s">
        <v>1</v>
      </c>
      <c r="F407" s="166" t="s">
        <v>187</v>
      </c>
      <c r="H407" s="167">
        <v>24.15</v>
      </c>
      <c r="I407" s="168"/>
      <c r="L407" s="164"/>
      <c r="M407" s="169"/>
      <c r="T407" s="170"/>
      <c r="AT407" s="165" t="s">
        <v>184</v>
      </c>
      <c r="AU407" s="165" t="s">
        <v>86</v>
      </c>
      <c r="AV407" s="14" t="s">
        <v>182</v>
      </c>
      <c r="AW407" s="14" t="s">
        <v>32</v>
      </c>
      <c r="AX407" s="14" t="s">
        <v>84</v>
      </c>
      <c r="AY407" s="165" t="s">
        <v>175</v>
      </c>
    </row>
    <row r="408" spans="2:65" s="1" customFormat="1" ht="21.75" customHeight="1">
      <c r="B408" s="136"/>
      <c r="C408" s="137" t="s">
        <v>572</v>
      </c>
      <c r="D408" s="137" t="s">
        <v>177</v>
      </c>
      <c r="E408" s="138" t="s">
        <v>573</v>
      </c>
      <c r="F408" s="139" t="s">
        <v>574</v>
      </c>
      <c r="G408" s="140" t="s">
        <v>227</v>
      </c>
      <c r="H408" s="141">
        <v>125.25</v>
      </c>
      <c r="I408" s="142"/>
      <c r="J408" s="143">
        <f>ROUND(I408*H408,2)</f>
        <v>0</v>
      </c>
      <c r="K408" s="139" t="s">
        <v>181</v>
      </c>
      <c r="L408" s="32"/>
      <c r="M408" s="144" t="s">
        <v>1</v>
      </c>
      <c r="N408" s="145" t="s">
        <v>42</v>
      </c>
      <c r="P408" s="146">
        <f>O408*H408</f>
        <v>0</v>
      </c>
      <c r="Q408" s="146">
        <v>2.0000000000000001E-4</v>
      </c>
      <c r="R408" s="146">
        <f>Q408*H408</f>
        <v>2.5050000000000003E-2</v>
      </c>
      <c r="S408" s="146">
        <v>0</v>
      </c>
      <c r="T408" s="147">
        <f>S408*H408</f>
        <v>0</v>
      </c>
      <c r="AR408" s="148" t="s">
        <v>278</v>
      </c>
      <c r="AT408" s="148" t="s">
        <v>177</v>
      </c>
      <c r="AU408" s="148" t="s">
        <v>86</v>
      </c>
      <c r="AY408" s="17" t="s">
        <v>175</v>
      </c>
      <c r="BE408" s="149">
        <f>IF(N408="základní",J408,0)</f>
        <v>0</v>
      </c>
      <c r="BF408" s="149">
        <f>IF(N408="snížená",J408,0)</f>
        <v>0</v>
      </c>
      <c r="BG408" s="149">
        <f>IF(N408="zákl. přenesená",J408,0)</f>
        <v>0</v>
      </c>
      <c r="BH408" s="149">
        <f>IF(N408="sníž. přenesená",J408,0)</f>
        <v>0</v>
      </c>
      <c r="BI408" s="149">
        <f>IF(N408="nulová",J408,0)</f>
        <v>0</v>
      </c>
      <c r="BJ408" s="17" t="s">
        <v>84</v>
      </c>
      <c r="BK408" s="149">
        <f>ROUND(I408*H408,2)</f>
        <v>0</v>
      </c>
      <c r="BL408" s="17" t="s">
        <v>278</v>
      </c>
      <c r="BM408" s="148" t="s">
        <v>575</v>
      </c>
    </row>
    <row r="409" spans="2:65" s="13" customFormat="1">
      <c r="B409" s="157"/>
      <c r="D409" s="151" t="s">
        <v>184</v>
      </c>
      <c r="E409" s="158" t="s">
        <v>1</v>
      </c>
      <c r="F409" s="159" t="s">
        <v>576</v>
      </c>
      <c r="H409" s="160">
        <v>125.25</v>
      </c>
      <c r="I409" s="161"/>
      <c r="L409" s="157"/>
      <c r="M409" s="162"/>
      <c r="T409" s="163"/>
      <c r="AT409" s="158" t="s">
        <v>184</v>
      </c>
      <c r="AU409" s="158" t="s">
        <v>86</v>
      </c>
      <c r="AV409" s="13" t="s">
        <v>86</v>
      </c>
      <c r="AW409" s="13" t="s">
        <v>32</v>
      </c>
      <c r="AX409" s="13" t="s">
        <v>77</v>
      </c>
      <c r="AY409" s="158" t="s">
        <v>175</v>
      </c>
    </row>
    <row r="410" spans="2:65" s="14" customFormat="1">
      <c r="B410" s="164"/>
      <c r="D410" s="151" t="s">
        <v>184</v>
      </c>
      <c r="E410" s="165" t="s">
        <v>1</v>
      </c>
      <c r="F410" s="166" t="s">
        <v>187</v>
      </c>
      <c r="H410" s="167">
        <v>125.25</v>
      </c>
      <c r="I410" s="168"/>
      <c r="L410" s="164"/>
      <c r="M410" s="169"/>
      <c r="T410" s="170"/>
      <c r="AT410" s="165" t="s">
        <v>184</v>
      </c>
      <c r="AU410" s="165" t="s">
        <v>86</v>
      </c>
      <c r="AV410" s="14" t="s">
        <v>182</v>
      </c>
      <c r="AW410" s="14" t="s">
        <v>32</v>
      </c>
      <c r="AX410" s="14" t="s">
        <v>84</v>
      </c>
      <c r="AY410" s="165" t="s">
        <v>175</v>
      </c>
    </row>
    <row r="411" spans="2:65" s="1" customFormat="1" ht="24.15" customHeight="1">
      <c r="B411" s="136"/>
      <c r="C411" s="137" t="s">
        <v>577</v>
      </c>
      <c r="D411" s="137" t="s">
        <v>177</v>
      </c>
      <c r="E411" s="138" t="s">
        <v>578</v>
      </c>
      <c r="F411" s="139" t="s">
        <v>579</v>
      </c>
      <c r="G411" s="140" t="s">
        <v>263</v>
      </c>
      <c r="H411" s="141">
        <v>41.75</v>
      </c>
      <c r="I411" s="142"/>
      <c r="J411" s="143">
        <f>ROUND(I411*H411,2)</f>
        <v>0</v>
      </c>
      <c r="K411" s="139" t="s">
        <v>181</v>
      </c>
      <c r="L411" s="32"/>
      <c r="M411" s="144" t="s">
        <v>1</v>
      </c>
      <c r="N411" s="145" t="s">
        <v>42</v>
      </c>
      <c r="P411" s="146">
        <f>O411*H411</f>
        <v>0</v>
      </c>
      <c r="Q411" s="146">
        <v>3.6000000000000002E-4</v>
      </c>
      <c r="R411" s="146">
        <f>Q411*H411</f>
        <v>1.5030000000000002E-2</v>
      </c>
      <c r="S411" s="146">
        <v>0</v>
      </c>
      <c r="T411" s="147">
        <f>S411*H411</f>
        <v>0</v>
      </c>
      <c r="AR411" s="148" t="s">
        <v>278</v>
      </c>
      <c r="AT411" s="148" t="s">
        <v>177</v>
      </c>
      <c r="AU411" s="148" t="s">
        <v>86</v>
      </c>
      <c r="AY411" s="17" t="s">
        <v>175</v>
      </c>
      <c r="BE411" s="149">
        <f>IF(N411="základní",J411,0)</f>
        <v>0</v>
      </c>
      <c r="BF411" s="149">
        <f>IF(N411="snížená",J411,0)</f>
        <v>0</v>
      </c>
      <c r="BG411" s="149">
        <f>IF(N411="zákl. přenesená",J411,0)</f>
        <v>0</v>
      </c>
      <c r="BH411" s="149">
        <f>IF(N411="sníž. přenesená",J411,0)</f>
        <v>0</v>
      </c>
      <c r="BI411" s="149">
        <f>IF(N411="nulová",J411,0)</f>
        <v>0</v>
      </c>
      <c r="BJ411" s="17" t="s">
        <v>84</v>
      </c>
      <c r="BK411" s="149">
        <f>ROUND(I411*H411,2)</f>
        <v>0</v>
      </c>
      <c r="BL411" s="17" t="s">
        <v>278</v>
      </c>
      <c r="BM411" s="148" t="s">
        <v>580</v>
      </c>
    </row>
    <row r="412" spans="2:65" s="12" customFormat="1">
      <c r="B412" s="150"/>
      <c r="D412" s="151" t="s">
        <v>184</v>
      </c>
      <c r="E412" s="152" t="s">
        <v>1</v>
      </c>
      <c r="F412" s="153" t="s">
        <v>562</v>
      </c>
      <c r="H412" s="152" t="s">
        <v>1</v>
      </c>
      <c r="I412" s="154"/>
      <c r="L412" s="150"/>
      <c r="M412" s="155"/>
      <c r="T412" s="156"/>
      <c r="AT412" s="152" t="s">
        <v>184</v>
      </c>
      <c r="AU412" s="152" t="s">
        <v>86</v>
      </c>
      <c r="AV412" s="12" t="s">
        <v>84</v>
      </c>
      <c r="AW412" s="12" t="s">
        <v>32</v>
      </c>
      <c r="AX412" s="12" t="s">
        <v>77</v>
      </c>
      <c r="AY412" s="152" t="s">
        <v>175</v>
      </c>
    </row>
    <row r="413" spans="2:65" s="13" customFormat="1">
      <c r="B413" s="157"/>
      <c r="D413" s="151" t="s">
        <v>184</v>
      </c>
      <c r="E413" s="158" t="s">
        <v>1</v>
      </c>
      <c r="F413" s="159" t="s">
        <v>581</v>
      </c>
      <c r="H413" s="160">
        <v>33.700000000000003</v>
      </c>
      <c r="I413" s="161"/>
      <c r="L413" s="157"/>
      <c r="M413" s="162"/>
      <c r="T413" s="163"/>
      <c r="AT413" s="158" t="s">
        <v>184</v>
      </c>
      <c r="AU413" s="158" t="s">
        <v>86</v>
      </c>
      <c r="AV413" s="13" t="s">
        <v>86</v>
      </c>
      <c r="AW413" s="13" t="s">
        <v>32</v>
      </c>
      <c r="AX413" s="13" t="s">
        <v>77</v>
      </c>
      <c r="AY413" s="158" t="s">
        <v>175</v>
      </c>
    </row>
    <row r="414" spans="2:65" s="12" customFormat="1">
      <c r="B414" s="150"/>
      <c r="D414" s="151" t="s">
        <v>184</v>
      </c>
      <c r="E414" s="152" t="s">
        <v>1</v>
      </c>
      <c r="F414" s="153" t="s">
        <v>568</v>
      </c>
      <c r="H414" s="152" t="s">
        <v>1</v>
      </c>
      <c r="I414" s="154"/>
      <c r="L414" s="150"/>
      <c r="M414" s="155"/>
      <c r="T414" s="156"/>
      <c r="AT414" s="152" t="s">
        <v>184</v>
      </c>
      <c r="AU414" s="152" t="s">
        <v>86</v>
      </c>
      <c r="AV414" s="12" t="s">
        <v>84</v>
      </c>
      <c r="AW414" s="12" t="s">
        <v>32</v>
      </c>
      <c r="AX414" s="12" t="s">
        <v>77</v>
      </c>
      <c r="AY414" s="152" t="s">
        <v>175</v>
      </c>
    </row>
    <row r="415" spans="2:65" s="13" customFormat="1">
      <c r="B415" s="157"/>
      <c r="D415" s="151" t="s">
        <v>184</v>
      </c>
      <c r="E415" s="158" t="s">
        <v>1</v>
      </c>
      <c r="F415" s="159" t="s">
        <v>582</v>
      </c>
      <c r="H415" s="160">
        <v>4</v>
      </c>
      <c r="I415" s="161"/>
      <c r="L415" s="157"/>
      <c r="M415" s="162"/>
      <c r="T415" s="163"/>
      <c r="AT415" s="158" t="s">
        <v>184</v>
      </c>
      <c r="AU415" s="158" t="s">
        <v>86</v>
      </c>
      <c r="AV415" s="13" t="s">
        <v>86</v>
      </c>
      <c r="AW415" s="13" t="s">
        <v>32</v>
      </c>
      <c r="AX415" s="13" t="s">
        <v>77</v>
      </c>
      <c r="AY415" s="158" t="s">
        <v>175</v>
      </c>
    </row>
    <row r="416" spans="2:65" s="12" customFormat="1">
      <c r="B416" s="150"/>
      <c r="D416" s="151" t="s">
        <v>184</v>
      </c>
      <c r="E416" s="152" t="s">
        <v>1</v>
      </c>
      <c r="F416" s="153" t="s">
        <v>570</v>
      </c>
      <c r="H416" s="152" t="s">
        <v>1</v>
      </c>
      <c r="I416" s="154"/>
      <c r="L416" s="150"/>
      <c r="M416" s="155"/>
      <c r="T416" s="156"/>
      <c r="AT416" s="152" t="s">
        <v>184</v>
      </c>
      <c r="AU416" s="152" t="s">
        <v>86</v>
      </c>
      <c r="AV416" s="12" t="s">
        <v>84</v>
      </c>
      <c r="AW416" s="12" t="s">
        <v>32</v>
      </c>
      <c r="AX416" s="12" t="s">
        <v>77</v>
      </c>
      <c r="AY416" s="152" t="s">
        <v>175</v>
      </c>
    </row>
    <row r="417" spans="2:65" s="13" customFormat="1">
      <c r="B417" s="157"/>
      <c r="D417" s="151" t="s">
        <v>184</v>
      </c>
      <c r="E417" s="158" t="s">
        <v>1</v>
      </c>
      <c r="F417" s="159" t="s">
        <v>583</v>
      </c>
      <c r="H417" s="160">
        <v>4.05</v>
      </c>
      <c r="I417" s="161"/>
      <c r="L417" s="157"/>
      <c r="M417" s="162"/>
      <c r="T417" s="163"/>
      <c r="AT417" s="158" t="s">
        <v>184</v>
      </c>
      <c r="AU417" s="158" t="s">
        <v>86</v>
      </c>
      <c r="AV417" s="13" t="s">
        <v>86</v>
      </c>
      <c r="AW417" s="13" t="s">
        <v>32</v>
      </c>
      <c r="AX417" s="13" t="s">
        <v>77</v>
      </c>
      <c r="AY417" s="158" t="s">
        <v>175</v>
      </c>
    </row>
    <row r="418" spans="2:65" s="14" customFormat="1">
      <c r="B418" s="164"/>
      <c r="D418" s="151" t="s">
        <v>184</v>
      </c>
      <c r="E418" s="165" t="s">
        <v>1</v>
      </c>
      <c r="F418" s="166" t="s">
        <v>187</v>
      </c>
      <c r="H418" s="167">
        <v>41.75</v>
      </c>
      <c r="I418" s="168"/>
      <c r="L418" s="164"/>
      <c r="M418" s="169"/>
      <c r="T418" s="170"/>
      <c r="AT418" s="165" t="s">
        <v>184</v>
      </c>
      <c r="AU418" s="165" t="s">
        <v>86</v>
      </c>
      <c r="AV418" s="14" t="s">
        <v>182</v>
      </c>
      <c r="AW418" s="14" t="s">
        <v>32</v>
      </c>
      <c r="AX418" s="14" t="s">
        <v>84</v>
      </c>
      <c r="AY418" s="165" t="s">
        <v>175</v>
      </c>
    </row>
    <row r="419" spans="2:65" s="1" customFormat="1" ht="21.75" customHeight="1">
      <c r="B419" s="136"/>
      <c r="C419" s="137" t="s">
        <v>584</v>
      </c>
      <c r="D419" s="137" t="s">
        <v>177</v>
      </c>
      <c r="E419" s="138" t="s">
        <v>585</v>
      </c>
      <c r="F419" s="139" t="s">
        <v>586</v>
      </c>
      <c r="G419" s="140" t="s">
        <v>263</v>
      </c>
      <c r="H419" s="141">
        <v>25</v>
      </c>
      <c r="I419" s="142"/>
      <c r="J419" s="143">
        <f>ROUND(I419*H419,2)</f>
        <v>0</v>
      </c>
      <c r="K419" s="139" t="s">
        <v>181</v>
      </c>
      <c r="L419" s="32"/>
      <c r="M419" s="144" t="s">
        <v>1</v>
      </c>
      <c r="N419" s="145" t="s">
        <v>42</v>
      </c>
      <c r="P419" s="146">
        <f>O419*H419</f>
        <v>0</v>
      </c>
      <c r="Q419" s="146">
        <v>5.1900000000000002E-3</v>
      </c>
      <c r="R419" s="146">
        <f>Q419*H419</f>
        <v>0.12975</v>
      </c>
      <c r="S419" s="146">
        <v>0</v>
      </c>
      <c r="T419" s="147">
        <f>S419*H419</f>
        <v>0</v>
      </c>
      <c r="AR419" s="148" t="s">
        <v>278</v>
      </c>
      <c r="AT419" s="148" t="s">
        <v>177</v>
      </c>
      <c r="AU419" s="148" t="s">
        <v>86</v>
      </c>
      <c r="AY419" s="17" t="s">
        <v>175</v>
      </c>
      <c r="BE419" s="149">
        <f>IF(N419="základní",J419,0)</f>
        <v>0</v>
      </c>
      <c r="BF419" s="149">
        <f>IF(N419="snížená",J419,0)</f>
        <v>0</v>
      </c>
      <c r="BG419" s="149">
        <f>IF(N419="zákl. přenesená",J419,0)</f>
        <v>0</v>
      </c>
      <c r="BH419" s="149">
        <f>IF(N419="sníž. přenesená",J419,0)</f>
        <v>0</v>
      </c>
      <c r="BI419" s="149">
        <f>IF(N419="nulová",J419,0)</f>
        <v>0</v>
      </c>
      <c r="BJ419" s="17" t="s">
        <v>84</v>
      </c>
      <c r="BK419" s="149">
        <f>ROUND(I419*H419,2)</f>
        <v>0</v>
      </c>
      <c r="BL419" s="17" t="s">
        <v>278</v>
      </c>
      <c r="BM419" s="148" t="s">
        <v>587</v>
      </c>
    </row>
    <row r="420" spans="2:65" s="12" customFormat="1">
      <c r="B420" s="150"/>
      <c r="D420" s="151" t="s">
        <v>184</v>
      </c>
      <c r="E420" s="152" t="s">
        <v>1</v>
      </c>
      <c r="F420" s="153" t="s">
        <v>588</v>
      </c>
      <c r="H420" s="152" t="s">
        <v>1</v>
      </c>
      <c r="I420" s="154"/>
      <c r="L420" s="150"/>
      <c r="M420" s="155"/>
      <c r="T420" s="156"/>
      <c r="AT420" s="152" t="s">
        <v>184</v>
      </c>
      <c r="AU420" s="152" t="s">
        <v>86</v>
      </c>
      <c r="AV420" s="12" t="s">
        <v>84</v>
      </c>
      <c r="AW420" s="12" t="s">
        <v>32</v>
      </c>
      <c r="AX420" s="12" t="s">
        <v>77</v>
      </c>
      <c r="AY420" s="152" t="s">
        <v>175</v>
      </c>
    </row>
    <row r="421" spans="2:65" s="13" customFormat="1">
      <c r="B421" s="157"/>
      <c r="D421" s="151" t="s">
        <v>184</v>
      </c>
      <c r="E421" s="158" t="s">
        <v>1</v>
      </c>
      <c r="F421" s="159" t="s">
        <v>327</v>
      </c>
      <c r="H421" s="160">
        <v>25</v>
      </c>
      <c r="I421" s="161"/>
      <c r="L421" s="157"/>
      <c r="M421" s="162"/>
      <c r="T421" s="163"/>
      <c r="AT421" s="158" t="s">
        <v>184</v>
      </c>
      <c r="AU421" s="158" t="s">
        <v>86</v>
      </c>
      <c r="AV421" s="13" t="s">
        <v>86</v>
      </c>
      <c r="AW421" s="13" t="s">
        <v>32</v>
      </c>
      <c r="AX421" s="13" t="s">
        <v>77</v>
      </c>
      <c r="AY421" s="158" t="s">
        <v>175</v>
      </c>
    </row>
    <row r="422" spans="2:65" s="14" customFormat="1">
      <c r="B422" s="164"/>
      <c r="D422" s="151" t="s">
        <v>184</v>
      </c>
      <c r="E422" s="165" t="s">
        <v>1</v>
      </c>
      <c r="F422" s="166" t="s">
        <v>187</v>
      </c>
      <c r="H422" s="167">
        <v>25</v>
      </c>
      <c r="I422" s="168"/>
      <c r="L422" s="164"/>
      <c r="M422" s="169"/>
      <c r="T422" s="170"/>
      <c r="AT422" s="165" t="s">
        <v>184</v>
      </c>
      <c r="AU422" s="165" t="s">
        <v>86</v>
      </c>
      <c r="AV422" s="14" t="s">
        <v>182</v>
      </c>
      <c r="AW422" s="14" t="s">
        <v>32</v>
      </c>
      <c r="AX422" s="14" t="s">
        <v>84</v>
      </c>
      <c r="AY422" s="165" t="s">
        <v>175</v>
      </c>
    </row>
    <row r="423" spans="2:65" s="1" customFormat="1" ht="16.5" customHeight="1">
      <c r="B423" s="136"/>
      <c r="C423" s="137" t="s">
        <v>589</v>
      </c>
      <c r="D423" s="137" t="s">
        <v>177</v>
      </c>
      <c r="E423" s="138" t="s">
        <v>590</v>
      </c>
      <c r="F423" s="139" t="s">
        <v>591</v>
      </c>
      <c r="G423" s="140" t="s">
        <v>263</v>
      </c>
      <c r="H423" s="141">
        <v>9</v>
      </c>
      <c r="I423" s="142"/>
      <c r="J423" s="143">
        <f>ROUND(I423*H423,2)</f>
        <v>0</v>
      </c>
      <c r="K423" s="139" t="s">
        <v>181</v>
      </c>
      <c r="L423" s="32"/>
      <c r="M423" s="144" t="s">
        <v>1</v>
      </c>
      <c r="N423" s="145" t="s">
        <v>42</v>
      </c>
      <c r="P423" s="146">
        <f>O423*H423</f>
        <v>0</v>
      </c>
      <c r="Q423" s="146">
        <v>1.3999999999999999E-4</v>
      </c>
      <c r="R423" s="146">
        <f>Q423*H423</f>
        <v>1.2599999999999998E-3</v>
      </c>
      <c r="S423" s="146">
        <v>0</v>
      </c>
      <c r="T423" s="147">
        <f>S423*H423</f>
        <v>0</v>
      </c>
      <c r="AR423" s="148" t="s">
        <v>278</v>
      </c>
      <c r="AT423" s="148" t="s">
        <v>177</v>
      </c>
      <c r="AU423" s="148" t="s">
        <v>86</v>
      </c>
      <c r="AY423" s="17" t="s">
        <v>175</v>
      </c>
      <c r="BE423" s="149">
        <f>IF(N423="základní",J423,0)</f>
        <v>0</v>
      </c>
      <c r="BF423" s="149">
        <f>IF(N423="snížená",J423,0)</f>
        <v>0</v>
      </c>
      <c r="BG423" s="149">
        <f>IF(N423="zákl. přenesená",J423,0)</f>
        <v>0</v>
      </c>
      <c r="BH423" s="149">
        <f>IF(N423="sníž. přenesená",J423,0)</f>
        <v>0</v>
      </c>
      <c r="BI423" s="149">
        <f>IF(N423="nulová",J423,0)</f>
        <v>0</v>
      </c>
      <c r="BJ423" s="17" t="s">
        <v>84</v>
      </c>
      <c r="BK423" s="149">
        <f>ROUND(I423*H423,2)</f>
        <v>0</v>
      </c>
      <c r="BL423" s="17" t="s">
        <v>278</v>
      </c>
      <c r="BM423" s="148" t="s">
        <v>592</v>
      </c>
    </row>
    <row r="424" spans="2:65" s="13" customFormat="1">
      <c r="B424" s="157"/>
      <c r="D424" s="151" t="s">
        <v>184</v>
      </c>
      <c r="E424" s="158" t="s">
        <v>1</v>
      </c>
      <c r="F424" s="159" t="s">
        <v>593</v>
      </c>
      <c r="H424" s="160">
        <v>9</v>
      </c>
      <c r="I424" s="161"/>
      <c r="L424" s="157"/>
      <c r="M424" s="162"/>
      <c r="T424" s="163"/>
      <c r="AT424" s="158" t="s">
        <v>184</v>
      </c>
      <c r="AU424" s="158" t="s">
        <v>86</v>
      </c>
      <c r="AV424" s="13" t="s">
        <v>86</v>
      </c>
      <c r="AW424" s="13" t="s">
        <v>32</v>
      </c>
      <c r="AX424" s="13" t="s">
        <v>77</v>
      </c>
      <c r="AY424" s="158" t="s">
        <v>175</v>
      </c>
    </row>
    <row r="425" spans="2:65" s="14" customFormat="1">
      <c r="B425" s="164"/>
      <c r="D425" s="151" t="s">
        <v>184</v>
      </c>
      <c r="E425" s="165" t="s">
        <v>1</v>
      </c>
      <c r="F425" s="166" t="s">
        <v>187</v>
      </c>
      <c r="H425" s="167">
        <v>9</v>
      </c>
      <c r="I425" s="168"/>
      <c r="L425" s="164"/>
      <c r="M425" s="169"/>
      <c r="T425" s="170"/>
      <c r="AT425" s="165" t="s">
        <v>184</v>
      </c>
      <c r="AU425" s="165" t="s">
        <v>86</v>
      </c>
      <c r="AV425" s="14" t="s">
        <v>182</v>
      </c>
      <c r="AW425" s="14" t="s">
        <v>32</v>
      </c>
      <c r="AX425" s="14" t="s">
        <v>84</v>
      </c>
      <c r="AY425" s="165" t="s">
        <v>175</v>
      </c>
    </row>
    <row r="426" spans="2:65" s="1" customFormat="1" ht="16.5" customHeight="1">
      <c r="B426" s="136"/>
      <c r="C426" s="137" t="s">
        <v>594</v>
      </c>
      <c r="D426" s="137" t="s">
        <v>177</v>
      </c>
      <c r="E426" s="138" t="s">
        <v>595</v>
      </c>
      <c r="F426" s="139" t="s">
        <v>596</v>
      </c>
      <c r="G426" s="140" t="s">
        <v>227</v>
      </c>
      <c r="H426" s="141">
        <v>125.25</v>
      </c>
      <c r="I426" s="142"/>
      <c r="J426" s="143">
        <f>ROUND(I426*H426,2)</f>
        <v>0</v>
      </c>
      <c r="K426" s="139" t="s">
        <v>181</v>
      </c>
      <c r="L426" s="32"/>
      <c r="M426" s="144" t="s">
        <v>1</v>
      </c>
      <c r="N426" s="145" t="s">
        <v>42</v>
      </c>
      <c r="P426" s="146">
        <f>O426*H426</f>
        <v>0</v>
      </c>
      <c r="Q426" s="146">
        <v>3.2000000000000002E-3</v>
      </c>
      <c r="R426" s="146">
        <f>Q426*H426</f>
        <v>0.40080000000000005</v>
      </c>
      <c r="S426" s="146">
        <v>0</v>
      </c>
      <c r="T426" s="147">
        <f>S426*H426</f>
        <v>0</v>
      </c>
      <c r="AR426" s="148" t="s">
        <v>278</v>
      </c>
      <c r="AT426" s="148" t="s">
        <v>177</v>
      </c>
      <c r="AU426" s="148" t="s">
        <v>86</v>
      </c>
      <c r="AY426" s="17" t="s">
        <v>175</v>
      </c>
      <c r="BE426" s="149">
        <f>IF(N426="základní",J426,0)</f>
        <v>0</v>
      </c>
      <c r="BF426" s="149">
        <f>IF(N426="snížená",J426,0)</f>
        <v>0</v>
      </c>
      <c r="BG426" s="149">
        <f>IF(N426="zákl. přenesená",J426,0)</f>
        <v>0</v>
      </c>
      <c r="BH426" s="149">
        <f>IF(N426="sníž. přenesená",J426,0)</f>
        <v>0</v>
      </c>
      <c r="BI426" s="149">
        <f>IF(N426="nulová",J426,0)</f>
        <v>0</v>
      </c>
      <c r="BJ426" s="17" t="s">
        <v>84</v>
      </c>
      <c r="BK426" s="149">
        <f>ROUND(I426*H426,2)</f>
        <v>0</v>
      </c>
      <c r="BL426" s="17" t="s">
        <v>278</v>
      </c>
      <c r="BM426" s="148" t="s">
        <v>597</v>
      </c>
    </row>
    <row r="427" spans="2:65" s="1" customFormat="1" ht="24.15" customHeight="1">
      <c r="B427" s="136"/>
      <c r="C427" s="137" t="s">
        <v>598</v>
      </c>
      <c r="D427" s="137" t="s">
        <v>177</v>
      </c>
      <c r="E427" s="138" t="s">
        <v>599</v>
      </c>
      <c r="F427" s="139" t="s">
        <v>600</v>
      </c>
      <c r="G427" s="140" t="s">
        <v>227</v>
      </c>
      <c r="H427" s="141">
        <v>56.4</v>
      </c>
      <c r="I427" s="142"/>
      <c r="J427" s="143">
        <f>ROUND(I427*H427,2)</f>
        <v>0</v>
      </c>
      <c r="K427" s="139" t="s">
        <v>181</v>
      </c>
      <c r="L427" s="32"/>
      <c r="M427" s="144" t="s">
        <v>1</v>
      </c>
      <c r="N427" s="145" t="s">
        <v>42</v>
      </c>
      <c r="P427" s="146">
        <f>O427*H427</f>
        <v>0</v>
      </c>
      <c r="Q427" s="146">
        <v>1.324E-2</v>
      </c>
      <c r="R427" s="146">
        <f>Q427*H427</f>
        <v>0.74673599999999996</v>
      </c>
      <c r="S427" s="146">
        <v>0</v>
      </c>
      <c r="T427" s="147">
        <f>S427*H427</f>
        <v>0</v>
      </c>
      <c r="AR427" s="148" t="s">
        <v>278</v>
      </c>
      <c r="AT427" s="148" t="s">
        <v>177</v>
      </c>
      <c r="AU427" s="148" t="s">
        <v>86</v>
      </c>
      <c r="AY427" s="17" t="s">
        <v>175</v>
      </c>
      <c r="BE427" s="149">
        <f>IF(N427="základní",J427,0)</f>
        <v>0</v>
      </c>
      <c r="BF427" s="149">
        <f>IF(N427="snížená",J427,0)</f>
        <v>0</v>
      </c>
      <c r="BG427" s="149">
        <f>IF(N427="zákl. přenesená",J427,0)</f>
        <v>0</v>
      </c>
      <c r="BH427" s="149">
        <f>IF(N427="sníž. přenesená",J427,0)</f>
        <v>0</v>
      </c>
      <c r="BI427" s="149">
        <f>IF(N427="nulová",J427,0)</f>
        <v>0</v>
      </c>
      <c r="BJ427" s="17" t="s">
        <v>84</v>
      </c>
      <c r="BK427" s="149">
        <f>ROUND(I427*H427,2)</f>
        <v>0</v>
      </c>
      <c r="BL427" s="17" t="s">
        <v>278</v>
      </c>
      <c r="BM427" s="148" t="s">
        <v>601</v>
      </c>
    </row>
    <row r="428" spans="2:65" s="12" customFormat="1">
      <c r="B428" s="150"/>
      <c r="D428" s="151" t="s">
        <v>184</v>
      </c>
      <c r="E428" s="152" t="s">
        <v>1</v>
      </c>
      <c r="F428" s="153" t="s">
        <v>602</v>
      </c>
      <c r="H428" s="152" t="s">
        <v>1</v>
      </c>
      <c r="I428" s="154"/>
      <c r="L428" s="150"/>
      <c r="M428" s="155"/>
      <c r="T428" s="156"/>
      <c r="AT428" s="152" t="s">
        <v>184</v>
      </c>
      <c r="AU428" s="152" t="s">
        <v>86</v>
      </c>
      <c r="AV428" s="12" t="s">
        <v>84</v>
      </c>
      <c r="AW428" s="12" t="s">
        <v>32</v>
      </c>
      <c r="AX428" s="12" t="s">
        <v>77</v>
      </c>
      <c r="AY428" s="152" t="s">
        <v>175</v>
      </c>
    </row>
    <row r="429" spans="2:65" s="12" customFormat="1">
      <c r="B429" s="150"/>
      <c r="D429" s="151" t="s">
        <v>184</v>
      </c>
      <c r="E429" s="152" t="s">
        <v>1</v>
      </c>
      <c r="F429" s="153" t="s">
        <v>603</v>
      </c>
      <c r="H429" s="152" t="s">
        <v>1</v>
      </c>
      <c r="I429" s="154"/>
      <c r="L429" s="150"/>
      <c r="M429" s="155"/>
      <c r="T429" s="156"/>
      <c r="AT429" s="152" t="s">
        <v>184</v>
      </c>
      <c r="AU429" s="152" t="s">
        <v>86</v>
      </c>
      <c r="AV429" s="12" t="s">
        <v>84</v>
      </c>
      <c r="AW429" s="12" t="s">
        <v>32</v>
      </c>
      <c r="AX429" s="12" t="s">
        <v>77</v>
      </c>
      <c r="AY429" s="152" t="s">
        <v>175</v>
      </c>
    </row>
    <row r="430" spans="2:65" s="13" customFormat="1">
      <c r="B430" s="157"/>
      <c r="D430" s="151" t="s">
        <v>184</v>
      </c>
      <c r="E430" s="158" t="s">
        <v>1</v>
      </c>
      <c r="F430" s="159" t="s">
        <v>604</v>
      </c>
      <c r="H430" s="160">
        <v>23.4</v>
      </c>
      <c r="I430" s="161"/>
      <c r="L430" s="157"/>
      <c r="M430" s="162"/>
      <c r="T430" s="163"/>
      <c r="AT430" s="158" t="s">
        <v>184</v>
      </c>
      <c r="AU430" s="158" t="s">
        <v>86</v>
      </c>
      <c r="AV430" s="13" t="s">
        <v>86</v>
      </c>
      <c r="AW430" s="13" t="s">
        <v>32</v>
      </c>
      <c r="AX430" s="13" t="s">
        <v>77</v>
      </c>
      <c r="AY430" s="158" t="s">
        <v>175</v>
      </c>
    </row>
    <row r="431" spans="2:65" s="13" customFormat="1">
      <c r="B431" s="157"/>
      <c r="D431" s="151" t="s">
        <v>184</v>
      </c>
      <c r="E431" s="158" t="s">
        <v>1</v>
      </c>
      <c r="F431" s="159" t="s">
        <v>605</v>
      </c>
      <c r="H431" s="160">
        <v>5.0999999999999996</v>
      </c>
      <c r="I431" s="161"/>
      <c r="L431" s="157"/>
      <c r="M431" s="162"/>
      <c r="T431" s="163"/>
      <c r="AT431" s="158" t="s">
        <v>184</v>
      </c>
      <c r="AU431" s="158" t="s">
        <v>86</v>
      </c>
      <c r="AV431" s="13" t="s">
        <v>86</v>
      </c>
      <c r="AW431" s="13" t="s">
        <v>32</v>
      </c>
      <c r="AX431" s="13" t="s">
        <v>77</v>
      </c>
      <c r="AY431" s="158" t="s">
        <v>175</v>
      </c>
    </row>
    <row r="432" spans="2:65" s="12" customFormat="1">
      <c r="B432" s="150"/>
      <c r="D432" s="151" t="s">
        <v>184</v>
      </c>
      <c r="E432" s="152" t="s">
        <v>1</v>
      </c>
      <c r="F432" s="153" t="s">
        <v>606</v>
      </c>
      <c r="H432" s="152" t="s">
        <v>1</v>
      </c>
      <c r="I432" s="154"/>
      <c r="L432" s="150"/>
      <c r="M432" s="155"/>
      <c r="T432" s="156"/>
      <c r="AT432" s="152" t="s">
        <v>184</v>
      </c>
      <c r="AU432" s="152" t="s">
        <v>86</v>
      </c>
      <c r="AV432" s="12" t="s">
        <v>84</v>
      </c>
      <c r="AW432" s="12" t="s">
        <v>32</v>
      </c>
      <c r="AX432" s="12" t="s">
        <v>77</v>
      </c>
      <c r="AY432" s="152" t="s">
        <v>175</v>
      </c>
    </row>
    <row r="433" spans="2:65" s="13" customFormat="1">
      <c r="B433" s="157"/>
      <c r="D433" s="151" t="s">
        <v>184</v>
      </c>
      <c r="E433" s="158" t="s">
        <v>1</v>
      </c>
      <c r="F433" s="159" t="s">
        <v>607</v>
      </c>
      <c r="H433" s="160">
        <v>27.9</v>
      </c>
      <c r="I433" s="161"/>
      <c r="L433" s="157"/>
      <c r="M433" s="162"/>
      <c r="T433" s="163"/>
      <c r="AT433" s="158" t="s">
        <v>184</v>
      </c>
      <c r="AU433" s="158" t="s">
        <v>86</v>
      </c>
      <c r="AV433" s="13" t="s">
        <v>86</v>
      </c>
      <c r="AW433" s="13" t="s">
        <v>32</v>
      </c>
      <c r="AX433" s="13" t="s">
        <v>77</v>
      </c>
      <c r="AY433" s="158" t="s">
        <v>175</v>
      </c>
    </row>
    <row r="434" spans="2:65" s="14" customFormat="1">
      <c r="B434" s="164"/>
      <c r="D434" s="151" t="s">
        <v>184</v>
      </c>
      <c r="E434" s="165" t="s">
        <v>1</v>
      </c>
      <c r="F434" s="166" t="s">
        <v>187</v>
      </c>
      <c r="H434" s="167">
        <v>56.4</v>
      </c>
      <c r="I434" s="168"/>
      <c r="L434" s="164"/>
      <c r="M434" s="169"/>
      <c r="T434" s="170"/>
      <c r="AT434" s="165" t="s">
        <v>184</v>
      </c>
      <c r="AU434" s="165" t="s">
        <v>86</v>
      </c>
      <c r="AV434" s="14" t="s">
        <v>182</v>
      </c>
      <c r="AW434" s="14" t="s">
        <v>32</v>
      </c>
      <c r="AX434" s="14" t="s">
        <v>84</v>
      </c>
      <c r="AY434" s="165" t="s">
        <v>175</v>
      </c>
    </row>
    <row r="435" spans="2:65" s="1" customFormat="1" ht="16.5" customHeight="1">
      <c r="B435" s="136"/>
      <c r="C435" s="137" t="s">
        <v>608</v>
      </c>
      <c r="D435" s="137" t="s">
        <v>177</v>
      </c>
      <c r="E435" s="138" t="s">
        <v>609</v>
      </c>
      <c r="F435" s="139" t="s">
        <v>610</v>
      </c>
      <c r="G435" s="140" t="s">
        <v>227</v>
      </c>
      <c r="H435" s="141">
        <v>56.4</v>
      </c>
      <c r="I435" s="142"/>
      <c r="J435" s="143">
        <f>ROUND(I435*H435,2)</f>
        <v>0</v>
      </c>
      <c r="K435" s="139" t="s">
        <v>181</v>
      </c>
      <c r="L435" s="32"/>
      <c r="M435" s="144" t="s">
        <v>1</v>
      </c>
      <c r="N435" s="145" t="s">
        <v>42</v>
      </c>
      <c r="P435" s="146">
        <f>O435*H435</f>
        <v>0</v>
      </c>
      <c r="Q435" s="146">
        <v>1E-4</v>
      </c>
      <c r="R435" s="146">
        <f>Q435*H435</f>
        <v>5.64E-3</v>
      </c>
      <c r="S435" s="146">
        <v>0</v>
      </c>
      <c r="T435" s="147">
        <f>S435*H435</f>
        <v>0</v>
      </c>
      <c r="AR435" s="148" t="s">
        <v>278</v>
      </c>
      <c r="AT435" s="148" t="s">
        <v>177</v>
      </c>
      <c r="AU435" s="148" t="s">
        <v>86</v>
      </c>
      <c r="AY435" s="17" t="s">
        <v>175</v>
      </c>
      <c r="BE435" s="149">
        <f>IF(N435="základní",J435,0)</f>
        <v>0</v>
      </c>
      <c r="BF435" s="149">
        <f>IF(N435="snížená",J435,0)</f>
        <v>0</v>
      </c>
      <c r="BG435" s="149">
        <f>IF(N435="zákl. přenesená",J435,0)</f>
        <v>0</v>
      </c>
      <c r="BH435" s="149">
        <f>IF(N435="sníž. přenesená",J435,0)</f>
        <v>0</v>
      </c>
      <c r="BI435" s="149">
        <f>IF(N435="nulová",J435,0)</f>
        <v>0</v>
      </c>
      <c r="BJ435" s="17" t="s">
        <v>84</v>
      </c>
      <c r="BK435" s="149">
        <f>ROUND(I435*H435,2)</f>
        <v>0</v>
      </c>
      <c r="BL435" s="17" t="s">
        <v>278</v>
      </c>
      <c r="BM435" s="148" t="s">
        <v>611</v>
      </c>
    </row>
    <row r="436" spans="2:65" s="1" customFormat="1" ht="24.15" customHeight="1">
      <c r="B436" s="136"/>
      <c r="C436" s="137" t="s">
        <v>612</v>
      </c>
      <c r="D436" s="137" t="s">
        <v>177</v>
      </c>
      <c r="E436" s="138" t="s">
        <v>613</v>
      </c>
      <c r="F436" s="139" t="s">
        <v>614</v>
      </c>
      <c r="G436" s="140" t="s">
        <v>263</v>
      </c>
      <c r="H436" s="141">
        <v>18.8</v>
      </c>
      <c r="I436" s="142"/>
      <c r="J436" s="143">
        <f>ROUND(I436*H436,2)</f>
        <v>0</v>
      </c>
      <c r="K436" s="139" t="s">
        <v>181</v>
      </c>
      <c r="L436" s="32"/>
      <c r="M436" s="144" t="s">
        <v>1</v>
      </c>
      <c r="N436" s="145" t="s">
        <v>42</v>
      </c>
      <c r="P436" s="146">
        <f>O436*H436</f>
        <v>0</v>
      </c>
      <c r="Q436" s="146">
        <v>1.8000000000000001E-4</v>
      </c>
      <c r="R436" s="146">
        <f>Q436*H436</f>
        <v>3.3840000000000003E-3</v>
      </c>
      <c r="S436" s="146">
        <v>0</v>
      </c>
      <c r="T436" s="147">
        <f>S436*H436</f>
        <v>0</v>
      </c>
      <c r="AR436" s="148" t="s">
        <v>278</v>
      </c>
      <c r="AT436" s="148" t="s">
        <v>177</v>
      </c>
      <c r="AU436" s="148" t="s">
        <v>86</v>
      </c>
      <c r="AY436" s="17" t="s">
        <v>175</v>
      </c>
      <c r="BE436" s="149">
        <f>IF(N436="základní",J436,0)</f>
        <v>0</v>
      </c>
      <c r="BF436" s="149">
        <f>IF(N436="snížená",J436,0)</f>
        <v>0</v>
      </c>
      <c r="BG436" s="149">
        <f>IF(N436="zákl. přenesená",J436,0)</f>
        <v>0</v>
      </c>
      <c r="BH436" s="149">
        <f>IF(N436="sníž. přenesená",J436,0)</f>
        <v>0</v>
      </c>
      <c r="BI436" s="149">
        <f>IF(N436="nulová",J436,0)</f>
        <v>0</v>
      </c>
      <c r="BJ436" s="17" t="s">
        <v>84</v>
      </c>
      <c r="BK436" s="149">
        <f>ROUND(I436*H436,2)</f>
        <v>0</v>
      </c>
      <c r="BL436" s="17" t="s">
        <v>278</v>
      </c>
      <c r="BM436" s="148" t="s">
        <v>615</v>
      </c>
    </row>
    <row r="437" spans="2:65" s="12" customFormat="1">
      <c r="B437" s="150"/>
      <c r="D437" s="151" t="s">
        <v>184</v>
      </c>
      <c r="E437" s="152" t="s">
        <v>1</v>
      </c>
      <c r="F437" s="153" t="s">
        <v>602</v>
      </c>
      <c r="H437" s="152" t="s">
        <v>1</v>
      </c>
      <c r="I437" s="154"/>
      <c r="L437" s="150"/>
      <c r="M437" s="155"/>
      <c r="T437" s="156"/>
      <c r="AT437" s="152" t="s">
        <v>184</v>
      </c>
      <c r="AU437" s="152" t="s">
        <v>86</v>
      </c>
      <c r="AV437" s="12" t="s">
        <v>84</v>
      </c>
      <c r="AW437" s="12" t="s">
        <v>32</v>
      </c>
      <c r="AX437" s="12" t="s">
        <v>77</v>
      </c>
      <c r="AY437" s="152" t="s">
        <v>175</v>
      </c>
    </row>
    <row r="438" spans="2:65" s="12" customFormat="1">
      <c r="B438" s="150"/>
      <c r="D438" s="151" t="s">
        <v>184</v>
      </c>
      <c r="E438" s="152" t="s">
        <v>1</v>
      </c>
      <c r="F438" s="153" t="s">
        <v>603</v>
      </c>
      <c r="H438" s="152" t="s">
        <v>1</v>
      </c>
      <c r="I438" s="154"/>
      <c r="L438" s="150"/>
      <c r="M438" s="155"/>
      <c r="T438" s="156"/>
      <c r="AT438" s="152" t="s">
        <v>184</v>
      </c>
      <c r="AU438" s="152" t="s">
        <v>86</v>
      </c>
      <c r="AV438" s="12" t="s">
        <v>84</v>
      </c>
      <c r="AW438" s="12" t="s">
        <v>32</v>
      </c>
      <c r="AX438" s="12" t="s">
        <v>77</v>
      </c>
      <c r="AY438" s="152" t="s">
        <v>175</v>
      </c>
    </row>
    <row r="439" spans="2:65" s="13" customFormat="1">
      <c r="B439" s="157"/>
      <c r="D439" s="151" t="s">
        <v>184</v>
      </c>
      <c r="E439" s="158" t="s">
        <v>1</v>
      </c>
      <c r="F439" s="159" t="s">
        <v>616</v>
      </c>
      <c r="H439" s="160">
        <v>7.8</v>
      </c>
      <c r="I439" s="161"/>
      <c r="L439" s="157"/>
      <c r="M439" s="162"/>
      <c r="T439" s="163"/>
      <c r="AT439" s="158" t="s">
        <v>184</v>
      </c>
      <c r="AU439" s="158" t="s">
        <v>86</v>
      </c>
      <c r="AV439" s="13" t="s">
        <v>86</v>
      </c>
      <c r="AW439" s="13" t="s">
        <v>32</v>
      </c>
      <c r="AX439" s="13" t="s">
        <v>77</v>
      </c>
      <c r="AY439" s="158" t="s">
        <v>175</v>
      </c>
    </row>
    <row r="440" spans="2:65" s="13" customFormat="1">
      <c r="B440" s="157"/>
      <c r="D440" s="151" t="s">
        <v>184</v>
      </c>
      <c r="E440" s="158" t="s">
        <v>1</v>
      </c>
      <c r="F440" s="159" t="s">
        <v>617</v>
      </c>
      <c r="H440" s="160">
        <v>1.7</v>
      </c>
      <c r="I440" s="161"/>
      <c r="L440" s="157"/>
      <c r="M440" s="162"/>
      <c r="T440" s="163"/>
      <c r="AT440" s="158" t="s">
        <v>184</v>
      </c>
      <c r="AU440" s="158" t="s">
        <v>86</v>
      </c>
      <c r="AV440" s="13" t="s">
        <v>86</v>
      </c>
      <c r="AW440" s="13" t="s">
        <v>32</v>
      </c>
      <c r="AX440" s="13" t="s">
        <v>77</v>
      </c>
      <c r="AY440" s="158" t="s">
        <v>175</v>
      </c>
    </row>
    <row r="441" spans="2:65" s="12" customFormat="1">
      <c r="B441" s="150"/>
      <c r="D441" s="151" t="s">
        <v>184</v>
      </c>
      <c r="E441" s="152" t="s">
        <v>1</v>
      </c>
      <c r="F441" s="153" t="s">
        <v>606</v>
      </c>
      <c r="H441" s="152" t="s">
        <v>1</v>
      </c>
      <c r="I441" s="154"/>
      <c r="L441" s="150"/>
      <c r="M441" s="155"/>
      <c r="T441" s="156"/>
      <c r="AT441" s="152" t="s">
        <v>184</v>
      </c>
      <c r="AU441" s="152" t="s">
        <v>86</v>
      </c>
      <c r="AV441" s="12" t="s">
        <v>84</v>
      </c>
      <c r="AW441" s="12" t="s">
        <v>32</v>
      </c>
      <c r="AX441" s="12" t="s">
        <v>77</v>
      </c>
      <c r="AY441" s="152" t="s">
        <v>175</v>
      </c>
    </row>
    <row r="442" spans="2:65" s="13" customFormat="1">
      <c r="B442" s="157"/>
      <c r="D442" s="151" t="s">
        <v>184</v>
      </c>
      <c r="E442" s="158" t="s">
        <v>1</v>
      </c>
      <c r="F442" s="159" t="s">
        <v>618</v>
      </c>
      <c r="H442" s="160">
        <v>9.3000000000000007</v>
      </c>
      <c r="I442" s="161"/>
      <c r="L442" s="157"/>
      <c r="M442" s="162"/>
      <c r="T442" s="163"/>
      <c r="AT442" s="158" t="s">
        <v>184</v>
      </c>
      <c r="AU442" s="158" t="s">
        <v>86</v>
      </c>
      <c r="AV442" s="13" t="s">
        <v>86</v>
      </c>
      <c r="AW442" s="13" t="s">
        <v>32</v>
      </c>
      <c r="AX442" s="13" t="s">
        <v>77</v>
      </c>
      <c r="AY442" s="158" t="s">
        <v>175</v>
      </c>
    </row>
    <row r="443" spans="2:65" s="14" customFormat="1">
      <c r="B443" s="164"/>
      <c r="D443" s="151" t="s">
        <v>184</v>
      </c>
      <c r="E443" s="165" t="s">
        <v>1</v>
      </c>
      <c r="F443" s="166" t="s">
        <v>187</v>
      </c>
      <c r="H443" s="167">
        <v>18.8</v>
      </c>
      <c r="I443" s="168"/>
      <c r="L443" s="164"/>
      <c r="M443" s="169"/>
      <c r="T443" s="170"/>
      <c r="AT443" s="165" t="s">
        <v>184</v>
      </c>
      <c r="AU443" s="165" t="s">
        <v>86</v>
      </c>
      <c r="AV443" s="14" t="s">
        <v>182</v>
      </c>
      <c r="AW443" s="14" t="s">
        <v>32</v>
      </c>
      <c r="AX443" s="14" t="s">
        <v>84</v>
      </c>
      <c r="AY443" s="165" t="s">
        <v>175</v>
      </c>
    </row>
    <row r="444" spans="2:65" s="1" customFormat="1" ht="24.15" customHeight="1">
      <c r="B444" s="136"/>
      <c r="C444" s="137" t="s">
        <v>619</v>
      </c>
      <c r="D444" s="137" t="s">
        <v>177</v>
      </c>
      <c r="E444" s="138" t="s">
        <v>620</v>
      </c>
      <c r="F444" s="139" t="s">
        <v>621</v>
      </c>
      <c r="G444" s="140" t="s">
        <v>227</v>
      </c>
      <c r="H444" s="141">
        <v>56.4</v>
      </c>
      <c r="I444" s="142"/>
      <c r="J444" s="143">
        <f>ROUND(I444*H444,2)</f>
        <v>0</v>
      </c>
      <c r="K444" s="139" t="s">
        <v>181</v>
      </c>
      <c r="L444" s="32"/>
      <c r="M444" s="144" t="s">
        <v>1</v>
      </c>
      <c r="N444" s="145" t="s">
        <v>42</v>
      </c>
      <c r="P444" s="146">
        <f>O444*H444</f>
        <v>0</v>
      </c>
      <c r="Q444" s="146">
        <v>0</v>
      </c>
      <c r="R444" s="146">
        <f>Q444*H444</f>
        <v>0</v>
      </c>
      <c r="S444" s="146">
        <v>0</v>
      </c>
      <c r="T444" s="147">
        <f>S444*H444</f>
        <v>0</v>
      </c>
      <c r="AR444" s="148" t="s">
        <v>278</v>
      </c>
      <c r="AT444" s="148" t="s">
        <v>177</v>
      </c>
      <c r="AU444" s="148" t="s">
        <v>86</v>
      </c>
      <c r="AY444" s="17" t="s">
        <v>175</v>
      </c>
      <c r="BE444" s="149">
        <f>IF(N444="základní",J444,0)</f>
        <v>0</v>
      </c>
      <c r="BF444" s="149">
        <f>IF(N444="snížená",J444,0)</f>
        <v>0</v>
      </c>
      <c r="BG444" s="149">
        <f>IF(N444="zákl. přenesená",J444,0)</f>
        <v>0</v>
      </c>
      <c r="BH444" s="149">
        <f>IF(N444="sníž. přenesená",J444,0)</f>
        <v>0</v>
      </c>
      <c r="BI444" s="149">
        <f>IF(N444="nulová",J444,0)</f>
        <v>0</v>
      </c>
      <c r="BJ444" s="17" t="s">
        <v>84</v>
      </c>
      <c r="BK444" s="149">
        <f>ROUND(I444*H444,2)</f>
        <v>0</v>
      </c>
      <c r="BL444" s="17" t="s">
        <v>278</v>
      </c>
      <c r="BM444" s="148" t="s">
        <v>622</v>
      </c>
    </row>
    <row r="445" spans="2:65" s="1" customFormat="1" ht="24.15" customHeight="1">
      <c r="B445" s="136"/>
      <c r="C445" s="137" t="s">
        <v>623</v>
      </c>
      <c r="D445" s="137" t="s">
        <v>177</v>
      </c>
      <c r="E445" s="138" t="s">
        <v>624</v>
      </c>
      <c r="F445" s="139" t="s">
        <v>625</v>
      </c>
      <c r="G445" s="140" t="s">
        <v>227</v>
      </c>
      <c r="H445" s="141">
        <v>56.4</v>
      </c>
      <c r="I445" s="142"/>
      <c r="J445" s="143">
        <f>ROUND(I445*H445,2)</f>
        <v>0</v>
      </c>
      <c r="K445" s="139" t="s">
        <v>181</v>
      </c>
      <c r="L445" s="32"/>
      <c r="M445" s="144" t="s">
        <v>1</v>
      </c>
      <c r="N445" s="145" t="s">
        <v>42</v>
      </c>
      <c r="P445" s="146">
        <f>O445*H445</f>
        <v>0</v>
      </c>
      <c r="Q445" s="146">
        <v>1.6000000000000001E-3</v>
      </c>
      <c r="R445" s="146">
        <f>Q445*H445</f>
        <v>9.0240000000000001E-2</v>
      </c>
      <c r="S445" s="146">
        <v>0</v>
      </c>
      <c r="T445" s="147">
        <f>S445*H445</f>
        <v>0</v>
      </c>
      <c r="AR445" s="148" t="s">
        <v>278</v>
      </c>
      <c r="AT445" s="148" t="s">
        <v>177</v>
      </c>
      <c r="AU445" s="148" t="s">
        <v>86</v>
      </c>
      <c r="AY445" s="17" t="s">
        <v>175</v>
      </c>
      <c r="BE445" s="149">
        <f>IF(N445="základní",J445,0)</f>
        <v>0</v>
      </c>
      <c r="BF445" s="149">
        <f>IF(N445="snížená",J445,0)</f>
        <v>0</v>
      </c>
      <c r="BG445" s="149">
        <f>IF(N445="zákl. přenesená",J445,0)</f>
        <v>0</v>
      </c>
      <c r="BH445" s="149">
        <f>IF(N445="sníž. přenesená",J445,0)</f>
        <v>0</v>
      </c>
      <c r="BI445" s="149">
        <f>IF(N445="nulová",J445,0)</f>
        <v>0</v>
      </c>
      <c r="BJ445" s="17" t="s">
        <v>84</v>
      </c>
      <c r="BK445" s="149">
        <f>ROUND(I445*H445,2)</f>
        <v>0</v>
      </c>
      <c r="BL445" s="17" t="s">
        <v>278</v>
      </c>
      <c r="BM445" s="148" t="s">
        <v>626</v>
      </c>
    </row>
    <row r="446" spans="2:65" s="1" customFormat="1" ht="24.15" customHeight="1">
      <c r="B446" s="136"/>
      <c r="C446" s="137" t="s">
        <v>627</v>
      </c>
      <c r="D446" s="137" t="s">
        <v>177</v>
      </c>
      <c r="E446" s="138" t="s">
        <v>628</v>
      </c>
      <c r="F446" s="139" t="s">
        <v>629</v>
      </c>
      <c r="G446" s="140" t="s">
        <v>227</v>
      </c>
      <c r="H446" s="141">
        <v>135.08000000000001</v>
      </c>
      <c r="I446" s="142"/>
      <c r="J446" s="143">
        <f>ROUND(I446*H446,2)</f>
        <v>0</v>
      </c>
      <c r="K446" s="139" t="s">
        <v>181</v>
      </c>
      <c r="L446" s="32"/>
      <c r="M446" s="144" t="s">
        <v>1</v>
      </c>
      <c r="N446" s="145" t="s">
        <v>42</v>
      </c>
      <c r="P446" s="146">
        <f>O446*H446</f>
        <v>0</v>
      </c>
      <c r="Q446" s="146">
        <v>1.2200000000000001E-2</v>
      </c>
      <c r="R446" s="146">
        <f>Q446*H446</f>
        <v>1.6479760000000003</v>
      </c>
      <c r="S446" s="146">
        <v>0</v>
      </c>
      <c r="T446" s="147">
        <f>S446*H446</f>
        <v>0</v>
      </c>
      <c r="AR446" s="148" t="s">
        <v>278</v>
      </c>
      <c r="AT446" s="148" t="s">
        <v>177</v>
      </c>
      <c r="AU446" s="148" t="s">
        <v>86</v>
      </c>
      <c r="AY446" s="17" t="s">
        <v>175</v>
      </c>
      <c r="BE446" s="149">
        <f>IF(N446="základní",J446,0)</f>
        <v>0</v>
      </c>
      <c r="BF446" s="149">
        <f>IF(N446="snížená",J446,0)</f>
        <v>0</v>
      </c>
      <c r="BG446" s="149">
        <f>IF(N446="zákl. přenesená",J446,0)</f>
        <v>0</v>
      </c>
      <c r="BH446" s="149">
        <f>IF(N446="sníž. přenesená",J446,0)</f>
        <v>0</v>
      </c>
      <c r="BI446" s="149">
        <f>IF(N446="nulová",J446,0)</f>
        <v>0</v>
      </c>
      <c r="BJ446" s="17" t="s">
        <v>84</v>
      </c>
      <c r="BK446" s="149">
        <f>ROUND(I446*H446,2)</f>
        <v>0</v>
      </c>
      <c r="BL446" s="17" t="s">
        <v>278</v>
      </c>
      <c r="BM446" s="148" t="s">
        <v>630</v>
      </c>
    </row>
    <row r="447" spans="2:65" s="12" customFormat="1">
      <c r="B447" s="150"/>
      <c r="D447" s="151" t="s">
        <v>184</v>
      </c>
      <c r="E447" s="152" t="s">
        <v>1</v>
      </c>
      <c r="F447" s="153" t="s">
        <v>197</v>
      </c>
      <c r="H447" s="152" t="s">
        <v>1</v>
      </c>
      <c r="I447" s="154"/>
      <c r="L447" s="150"/>
      <c r="M447" s="155"/>
      <c r="T447" s="156"/>
      <c r="AT447" s="152" t="s">
        <v>184</v>
      </c>
      <c r="AU447" s="152" t="s">
        <v>86</v>
      </c>
      <c r="AV447" s="12" t="s">
        <v>84</v>
      </c>
      <c r="AW447" s="12" t="s">
        <v>32</v>
      </c>
      <c r="AX447" s="12" t="s">
        <v>77</v>
      </c>
      <c r="AY447" s="152" t="s">
        <v>175</v>
      </c>
    </row>
    <row r="448" spans="2:65" s="13" customFormat="1">
      <c r="B448" s="157"/>
      <c r="D448" s="151" t="s">
        <v>184</v>
      </c>
      <c r="E448" s="158" t="s">
        <v>1</v>
      </c>
      <c r="F448" s="159" t="s">
        <v>631</v>
      </c>
      <c r="H448" s="160">
        <v>62.31</v>
      </c>
      <c r="I448" s="161"/>
      <c r="L448" s="157"/>
      <c r="M448" s="162"/>
      <c r="T448" s="163"/>
      <c r="AT448" s="158" t="s">
        <v>184</v>
      </c>
      <c r="AU448" s="158" t="s">
        <v>86</v>
      </c>
      <c r="AV448" s="13" t="s">
        <v>86</v>
      </c>
      <c r="AW448" s="13" t="s">
        <v>32</v>
      </c>
      <c r="AX448" s="13" t="s">
        <v>77</v>
      </c>
      <c r="AY448" s="158" t="s">
        <v>175</v>
      </c>
    </row>
    <row r="449" spans="2:65" s="12" customFormat="1">
      <c r="B449" s="150"/>
      <c r="D449" s="151" t="s">
        <v>184</v>
      </c>
      <c r="E449" s="152" t="s">
        <v>1</v>
      </c>
      <c r="F449" s="153" t="s">
        <v>199</v>
      </c>
      <c r="H449" s="152" t="s">
        <v>1</v>
      </c>
      <c r="I449" s="154"/>
      <c r="L449" s="150"/>
      <c r="M449" s="155"/>
      <c r="T449" s="156"/>
      <c r="AT449" s="152" t="s">
        <v>184</v>
      </c>
      <c r="AU449" s="152" t="s">
        <v>86</v>
      </c>
      <c r="AV449" s="12" t="s">
        <v>84</v>
      </c>
      <c r="AW449" s="12" t="s">
        <v>32</v>
      </c>
      <c r="AX449" s="12" t="s">
        <v>77</v>
      </c>
      <c r="AY449" s="152" t="s">
        <v>175</v>
      </c>
    </row>
    <row r="450" spans="2:65" s="13" customFormat="1">
      <c r="B450" s="157"/>
      <c r="D450" s="151" t="s">
        <v>184</v>
      </c>
      <c r="E450" s="158" t="s">
        <v>1</v>
      </c>
      <c r="F450" s="159" t="s">
        <v>632</v>
      </c>
      <c r="H450" s="160">
        <v>35.76</v>
      </c>
      <c r="I450" s="161"/>
      <c r="L450" s="157"/>
      <c r="M450" s="162"/>
      <c r="T450" s="163"/>
      <c r="AT450" s="158" t="s">
        <v>184</v>
      </c>
      <c r="AU450" s="158" t="s">
        <v>86</v>
      </c>
      <c r="AV450" s="13" t="s">
        <v>86</v>
      </c>
      <c r="AW450" s="13" t="s">
        <v>32</v>
      </c>
      <c r="AX450" s="13" t="s">
        <v>77</v>
      </c>
      <c r="AY450" s="158" t="s">
        <v>175</v>
      </c>
    </row>
    <row r="451" spans="2:65" s="13" customFormat="1">
      <c r="B451" s="157"/>
      <c r="D451" s="151" t="s">
        <v>184</v>
      </c>
      <c r="E451" s="158" t="s">
        <v>1</v>
      </c>
      <c r="F451" s="159" t="s">
        <v>633</v>
      </c>
      <c r="H451" s="160">
        <v>7.95</v>
      </c>
      <c r="I451" s="161"/>
      <c r="L451" s="157"/>
      <c r="M451" s="162"/>
      <c r="T451" s="163"/>
      <c r="AT451" s="158" t="s">
        <v>184</v>
      </c>
      <c r="AU451" s="158" t="s">
        <v>86</v>
      </c>
      <c r="AV451" s="13" t="s">
        <v>86</v>
      </c>
      <c r="AW451" s="13" t="s">
        <v>32</v>
      </c>
      <c r="AX451" s="13" t="s">
        <v>77</v>
      </c>
      <c r="AY451" s="158" t="s">
        <v>175</v>
      </c>
    </row>
    <row r="452" spans="2:65" s="12" customFormat="1">
      <c r="B452" s="150"/>
      <c r="D452" s="151" t="s">
        <v>184</v>
      </c>
      <c r="E452" s="152" t="s">
        <v>1</v>
      </c>
      <c r="F452" s="153" t="s">
        <v>200</v>
      </c>
      <c r="H452" s="152" t="s">
        <v>1</v>
      </c>
      <c r="I452" s="154"/>
      <c r="L452" s="150"/>
      <c r="M452" s="155"/>
      <c r="T452" s="156"/>
      <c r="AT452" s="152" t="s">
        <v>184</v>
      </c>
      <c r="AU452" s="152" t="s">
        <v>86</v>
      </c>
      <c r="AV452" s="12" t="s">
        <v>84</v>
      </c>
      <c r="AW452" s="12" t="s">
        <v>32</v>
      </c>
      <c r="AX452" s="12" t="s">
        <v>77</v>
      </c>
      <c r="AY452" s="152" t="s">
        <v>175</v>
      </c>
    </row>
    <row r="453" spans="2:65" s="13" customFormat="1">
      <c r="B453" s="157"/>
      <c r="D453" s="151" t="s">
        <v>184</v>
      </c>
      <c r="E453" s="158" t="s">
        <v>1</v>
      </c>
      <c r="F453" s="159" t="s">
        <v>634</v>
      </c>
      <c r="H453" s="160">
        <v>29.06</v>
      </c>
      <c r="I453" s="161"/>
      <c r="L453" s="157"/>
      <c r="M453" s="162"/>
      <c r="T453" s="163"/>
      <c r="AT453" s="158" t="s">
        <v>184</v>
      </c>
      <c r="AU453" s="158" t="s">
        <v>86</v>
      </c>
      <c r="AV453" s="13" t="s">
        <v>86</v>
      </c>
      <c r="AW453" s="13" t="s">
        <v>32</v>
      </c>
      <c r="AX453" s="13" t="s">
        <v>77</v>
      </c>
      <c r="AY453" s="158" t="s">
        <v>175</v>
      </c>
    </row>
    <row r="454" spans="2:65" s="14" customFormat="1">
      <c r="B454" s="164"/>
      <c r="D454" s="151" t="s">
        <v>184</v>
      </c>
      <c r="E454" s="165" t="s">
        <v>1</v>
      </c>
      <c r="F454" s="166" t="s">
        <v>187</v>
      </c>
      <c r="H454" s="167">
        <v>135.08000000000001</v>
      </c>
      <c r="I454" s="168"/>
      <c r="L454" s="164"/>
      <c r="M454" s="169"/>
      <c r="T454" s="170"/>
      <c r="AT454" s="165" t="s">
        <v>184</v>
      </c>
      <c r="AU454" s="165" t="s">
        <v>86</v>
      </c>
      <c r="AV454" s="14" t="s">
        <v>182</v>
      </c>
      <c r="AW454" s="14" t="s">
        <v>32</v>
      </c>
      <c r="AX454" s="14" t="s">
        <v>84</v>
      </c>
      <c r="AY454" s="165" t="s">
        <v>175</v>
      </c>
    </row>
    <row r="455" spans="2:65" s="1" customFormat="1" ht="24.15" customHeight="1">
      <c r="B455" s="136"/>
      <c r="C455" s="137" t="s">
        <v>635</v>
      </c>
      <c r="D455" s="137" t="s">
        <v>177</v>
      </c>
      <c r="E455" s="138" t="s">
        <v>636</v>
      </c>
      <c r="F455" s="139" t="s">
        <v>637</v>
      </c>
      <c r="G455" s="140" t="s">
        <v>227</v>
      </c>
      <c r="H455" s="141">
        <v>47.02</v>
      </c>
      <c r="I455" s="142"/>
      <c r="J455" s="143">
        <f>ROUND(I455*H455,2)</f>
        <v>0</v>
      </c>
      <c r="K455" s="139" t="s">
        <v>181</v>
      </c>
      <c r="L455" s="32"/>
      <c r="M455" s="144" t="s">
        <v>1</v>
      </c>
      <c r="N455" s="145" t="s">
        <v>42</v>
      </c>
      <c r="P455" s="146">
        <f>O455*H455</f>
        <v>0</v>
      </c>
      <c r="Q455" s="146">
        <v>1.26E-2</v>
      </c>
      <c r="R455" s="146">
        <f>Q455*H455</f>
        <v>0.59245200000000009</v>
      </c>
      <c r="S455" s="146">
        <v>0</v>
      </c>
      <c r="T455" s="147">
        <f>S455*H455</f>
        <v>0</v>
      </c>
      <c r="AR455" s="148" t="s">
        <v>278</v>
      </c>
      <c r="AT455" s="148" t="s">
        <v>177</v>
      </c>
      <c r="AU455" s="148" t="s">
        <v>86</v>
      </c>
      <c r="AY455" s="17" t="s">
        <v>175</v>
      </c>
      <c r="BE455" s="149">
        <f>IF(N455="základní",J455,0)</f>
        <v>0</v>
      </c>
      <c r="BF455" s="149">
        <f>IF(N455="snížená",J455,0)</f>
        <v>0</v>
      </c>
      <c r="BG455" s="149">
        <f>IF(N455="zákl. přenesená",J455,0)</f>
        <v>0</v>
      </c>
      <c r="BH455" s="149">
        <f>IF(N455="sníž. přenesená",J455,0)</f>
        <v>0</v>
      </c>
      <c r="BI455" s="149">
        <f>IF(N455="nulová",J455,0)</f>
        <v>0</v>
      </c>
      <c r="BJ455" s="17" t="s">
        <v>84</v>
      </c>
      <c r="BK455" s="149">
        <f>ROUND(I455*H455,2)</f>
        <v>0</v>
      </c>
      <c r="BL455" s="17" t="s">
        <v>278</v>
      </c>
      <c r="BM455" s="148" t="s">
        <v>638</v>
      </c>
    </row>
    <row r="456" spans="2:65" s="13" customFormat="1">
      <c r="B456" s="157"/>
      <c r="D456" s="151" t="s">
        <v>184</v>
      </c>
      <c r="E456" s="158" t="s">
        <v>1</v>
      </c>
      <c r="F456" s="159" t="s">
        <v>639</v>
      </c>
      <c r="H456" s="160">
        <v>47.02</v>
      </c>
      <c r="I456" s="161"/>
      <c r="L456" s="157"/>
      <c r="M456" s="162"/>
      <c r="T456" s="163"/>
      <c r="AT456" s="158" t="s">
        <v>184</v>
      </c>
      <c r="AU456" s="158" t="s">
        <v>86</v>
      </c>
      <c r="AV456" s="13" t="s">
        <v>86</v>
      </c>
      <c r="AW456" s="13" t="s">
        <v>32</v>
      </c>
      <c r="AX456" s="13" t="s">
        <v>77</v>
      </c>
      <c r="AY456" s="158" t="s">
        <v>175</v>
      </c>
    </row>
    <row r="457" spans="2:65" s="14" customFormat="1">
      <c r="B457" s="164"/>
      <c r="D457" s="151" t="s">
        <v>184</v>
      </c>
      <c r="E457" s="165" t="s">
        <v>1</v>
      </c>
      <c r="F457" s="166" t="s">
        <v>187</v>
      </c>
      <c r="H457" s="167">
        <v>47.02</v>
      </c>
      <c r="I457" s="168"/>
      <c r="L457" s="164"/>
      <c r="M457" s="169"/>
      <c r="T457" s="170"/>
      <c r="AT457" s="165" t="s">
        <v>184</v>
      </c>
      <c r="AU457" s="165" t="s">
        <v>86</v>
      </c>
      <c r="AV457" s="14" t="s">
        <v>182</v>
      </c>
      <c r="AW457" s="14" t="s">
        <v>32</v>
      </c>
      <c r="AX457" s="14" t="s">
        <v>84</v>
      </c>
      <c r="AY457" s="165" t="s">
        <v>175</v>
      </c>
    </row>
    <row r="458" spans="2:65" s="1" customFormat="1" ht="16.5" customHeight="1">
      <c r="B458" s="136"/>
      <c r="C458" s="137" t="s">
        <v>640</v>
      </c>
      <c r="D458" s="137" t="s">
        <v>177</v>
      </c>
      <c r="E458" s="138" t="s">
        <v>641</v>
      </c>
      <c r="F458" s="139" t="s">
        <v>642</v>
      </c>
      <c r="G458" s="140" t="s">
        <v>227</v>
      </c>
      <c r="H458" s="141">
        <v>182.1</v>
      </c>
      <c r="I458" s="142"/>
      <c r="J458" s="143">
        <f>ROUND(I458*H458,2)</f>
        <v>0</v>
      </c>
      <c r="K458" s="139" t="s">
        <v>181</v>
      </c>
      <c r="L458" s="32"/>
      <c r="M458" s="144" t="s">
        <v>1</v>
      </c>
      <c r="N458" s="145" t="s">
        <v>42</v>
      </c>
      <c r="P458" s="146">
        <f>O458*H458</f>
        <v>0</v>
      </c>
      <c r="Q458" s="146">
        <v>1E-4</v>
      </c>
      <c r="R458" s="146">
        <f>Q458*H458</f>
        <v>1.821E-2</v>
      </c>
      <c r="S458" s="146">
        <v>0</v>
      </c>
      <c r="T458" s="147">
        <f>S458*H458</f>
        <v>0</v>
      </c>
      <c r="AR458" s="148" t="s">
        <v>278</v>
      </c>
      <c r="AT458" s="148" t="s">
        <v>177</v>
      </c>
      <c r="AU458" s="148" t="s">
        <v>86</v>
      </c>
      <c r="AY458" s="17" t="s">
        <v>175</v>
      </c>
      <c r="BE458" s="149">
        <f>IF(N458="základní",J458,0)</f>
        <v>0</v>
      </c>
      <c r="BF458" s="149">
        <f>IF(N458="snížená",J458,0)</f>
        <v>0</v>
      </c>
      <c r="BG458" s="149">
        <f>IF(N458="zákl. přenesená",J458,0)</f>
        <v>0</v>
      </c>
      <c r="BH458" s="149">
        <f>IF(N458="sníž. přenesená",J458,0)</f>
        <v>0</v>
      </c>
      <c r="BI458" s="149">
        <f>IF(N458="nulová",J458,0)</f>
        <v>0</v>
      </c>
      <c r="BJ458" s="17" t="s">
        <v>84</v>
      </c>
      <c r="BK458" s="149">
        <f>ROUND(I458*H458,2)</f>
        <v>0</v>
      </c>
      <c r="BL458" s="17" t="s">
        <v>278</v>
      </c>
      <c r="BM458" s="148" t="s">
        <v>643</v>
      </c>
    </row>
    <row r="459" spans="2:65" s="13" customFormat="1">
      <c r="B459" s="157"/>
      <c r="D459" s="151" t="s">
        <v>184</v>
      </c>
      <c r="E459" s="158" t="s">
        <v>1</v>
      </c>
      <c r="F459" s="159" t="s">
        <v>644</v>
      </c>
      <c r="H459" s="160">
        <v>182.1</v>
      </c>
      <c r="I459" s="161"/>
      <c r="L459" s="157"/>
      <c r="M459" s="162"/>
      <c r="T459" s="163"/>
      <c r="AT459" s="158" t="s">
        <v>184</v>
      </c>
      <c r="AU459" s="158" t="s">
        <v>86</v>
      </c>
      <c r="AV459" s="13" t="s">
        <v>86</v>
      </c>
      <c r="AW459" s="13" t="s">
        <v>32</v>
      </c>
      <c r="AX459" s="13" t="s">
        <v>84</v>
      </c>
      <c r="AY459" s="158" t="s">
        <v>175</v>
      </c>
    </row>
    <row r="460" spans="2:65" s="1" customFormat="1" ht="16.5" customHeight="1">
      <c r="B460" s="136"/>
      <c r="C460" s="137" t="s">
        <v>645</v>
      </c>
      <c r="D460" s="137" t="s">
        <v>177</v>
      </c>
      <c r="E460" s="138" t="s">
        <v>646</v>
      </c>
      <c r="F460" s="139" t="s">
        <v>647</v>
      </c>
      <c r="G460" s="140" t="s">
        <v>263</v>
      </c>
      <c r="H460" s="141">
        <v>72</v>
      </c>
      <c r="I460" s="142"/>
      <c r="J460" s="143">
        <f>ROUND(I460*H460,2)</f>
        <v>0</v>
      </c>
      <c r="K460" s="139" t="s">
        <v>181</v>
      </c>
      <c r="L460" s="32"/>
      <c r="M460" s="144" t="s">
        <v>1</v>
      </c>
      <c r="N460" s="145" t="s">
        <v>42</v>
      </c>
      <c r="P460" s="146">
        <f>O460*H460</f>
        <v>0</v>
      </c>
      <c r="Q460" s="146">
        <v>4.3800000000000002E-3</v>
      </c>
      <c r="R460" s="146">
        <f>Q460*H460</f>
        <v>0.31536000000000003</v>
      </c>
      <c r="S460" s="146">
        <v>0</v>
      </c>
      <c r="T460" s="147">
        <f>S460*H460</f>
        <v>0</v>
      </c>
      <c r="AR460" s="148" t="s">
        <v>278</v>
      </c>
      <c r="AT460" s="148" t="s">
        <v>177</v>
      </c>
      <c r="AU460" s="148" t="s">
        <v>86</v>
      </c>
      <c r="AY460" s="17" t="s">
        <v>175</v>
      </c>
      <c r="BE460" s="149">
        <f>IF(N460="základní",J460,0)</f>
        <v>0</v>
      </c>
      <c r="BF460" s="149">
        <f>IF(N460="snížená",J460,0)</f>
        <v>0</v>
      </c>
      <c r="BG460" s="149">
        <f>IF(N460="zákl. přenesená",J460,0)</f>
        <v>0</v>
      </c>
      <c r="BH460" s="149">
        <f>IF(N460="sníž. přenesená",J460,0)</f>
        <v>0</v>
      </c>
      <c r="BI460" s="149">
        <f>IF(N460="nulová",J460,0)</f>
        <v>0</v>
      </c>
      <c r="BJ460" s="17" t="s">
        <v>84</v>
      </c>
      <c r="BK460" s="149">
        <f>ROUND(I460*H460,2)</f>
        <v>0</v>
      </c>
      <c r="BL460" s="17" t="s">
        <v>278</v>
      </c>
      <c r="BM460" s="148" t="s">
        <v>648</v>
      </c>
    </row>
    <row r="461" spans="2:65" s="13" customFormat="1">
      <c r="B461" s="157"/>
      <c r="D461" s="151" t="s">
        <v>184</v>
      </c>
      <c r="E461" s="158" t="s">
        <v>1</v>
      </c>
      <c r="F461" s="159" t="s">
        <v>649</v>
      </c>
      <c r="H461" s="160">
        <v>72</v>
      </c>
      <c r="I461" s="161"/>
      <c r="L461" s="157"/>
      <c r="M461" s="162"/>
      <c r="T461" s="163"/>
      <c r="AT461" s="158" t="s">
        <v>184</v>
      </c>
      <c r="AU461" s="158" t="s">
        <v>86</v>
      </c>
      <c r="AV461" s="13" t="s">
        <v>86</v>
      </c>
      <c r="AW461" s="13" t="s">
        <v>32</v>
      </c>
      <c r="AX461" s="13" t="s">
        <v>84</v>
      </c>
      <c r="AY461" s="158" t="s">
        <v>175</v>
      </c>
    </row>
    <row r="462" spans="2:65" s="1" customFormat="1" ht="21.75" customHeight="1">
      <c r="B462" s="136"/>
      <c r="C462" s="137" t="s">
        <v>650</v>
      </c>
      <c r="D462" s="137" t="s">
        <v>177</v>
      </c>
      <c r="E462" s="138" t="s">
        <v>651</v>
      </c>
      <c r="F462" s="139" t="s">
        <v>652</v>
      </c>
      <c r="G462" s="140" t="s">
        <v>227</v>
      </c>
      <c r="H462" s="141">
        <v>182.1</v>
      </c>
      <c r="I462" s="142"/>
      <c r="J462" s="143">
        <f>ROUND(I462*H462,2)</f>
        <v>0</v>
      </c>
      <c r="K462" s="139" t="s">
        <v>181</v>
      </c>
      <c r="L462" s="32"/>
      <c r="M462" s="144" t="s">
        <v>1</v>
      </c>
      <c r="N462" s="145" t="s">
        <v>42</v>
      </c>
      <c r="P462" s="146">
        <f>O462*H462</f>
        <v>0</v>
      </c>
      <c r="Q462" s="146">
        <v>1.6000000000000001E-3</v>
      </c>
      <c r="R462" s="146">
        <f>Q462*H462</f>
        <v>0.29136000000000001</v>
      </c>
      <c r="S462" s="146">
        <v>0</v>
      </c>
      <c r="T462" s="147">
        <f>S462*H462</f>
        <v>0</v>
      </c>
      <c r="AR462" s="148" t="s">
        <v>278</v>
      </c>
      <c r="AT462" s="148" t="s">
        <v>177</v>
      </c>
      <c r="AU462" s="148" t="s">
        <v>86</v>
      </c>
      <c r="AY462" s="17" t="s">
        <v>175</v>
      </c>
      <c r="BE462" s="149">
        <f>IF(N462="základní",J462,0)</f>
        <v>0</v>
      </c>
      <c r="BF462" s="149">
        <f>IF(N462="snížená",J462,0)</f>
        <v>0</v>
      </c>
      <c r="BG462" s="149">
        <f>IF(N462="zákl. přenesená",J462,0)</f>
        <v>0</v>
      </c>
      <c r="BH462" s="149">
        <f>IF(N462="sníž. přenesená",J462,0)</f>
        <v>0</v>
      </c>
      <c r="BI462" s="149">
        <f>IF(N462="nulová",J462,0)</f>
        <v>0</v>
      </c>
      <c r="BJ462" s="17" t="s">
        <v>84</v>
      </c>
      <c r="BK462" s="149">
        <f>ROUND(I462*H462,2)</f>
        <v>0</v>
      </c>
      <c r="BL462" s="17" t="s">
        <v>278</v>
      </c>
      <c r="BM462" s="148" t="s">
        <v>653</v>
      </c>
    </row>
    <row r="463" spans="2:65" s="1" customFormat="1" ht="21.75" customHeight="1">
      <c r="B463" s="136"/>
      <c r="C463" s="137" t="s">
        <v>654</v>
      </c>
      <c r="D463" s="137" t="s">
        <v>177</v>
      </c>
      <c r="E463" s="138" t="s">
        <v>655</v>
      </c>
      <c r="F463" s="139" t="s">
        <v>656</v>
      </c>
      <c r="G463" s="140" t="s">
        <v>263</v>
      </c>
      <c r="H463" s="141">
        <v>9</v>
      </c>
      <c r="I463" s="142"/>
      <c r="J463" s="143">
        <f>ROUND(I463*H463,2)</f>
        <v>0</v>
      </c>
      <c r="K463" s="139" t="s">
        <v>181</v>
      </c>
      <c r="L463" s="32"/>
      <c r="M463" s="144" t="s">
        <v>1</v>
      </c>
      <c r="N463" s="145" t="s">
        <v>42</v>
      </c>
      <c r="P463" s="146">
        <f>O463*H463</f>
        <v>0</v>
      </c>
      <c r="Q463" s="146">
        <v>1.243E-2</v>
      </c>
      <c r="R463" s="146">
        <f>Q463*H463</f>
        <v>0.11187</v>
      </c>
      <c r="S463" s="146">
        <v>0</v>
      </c>
      <c r="T463" s="147">
        <f>S463*H463</f>
        <v>0</v>
      </c>
      <c r="AR463" s="148" t="s">
        <v>278</v>
      </c>
      <c r="AT463" s="148" t="s">
        <v>177</v>
      </c>
      <c r="AU463" s="148" t="s">
        <v>86</v>
      </c>
      <c r="AY463" s="17" t="s">
        <v>175</v>
      </c>
      <c r="BE463" s="149">
        <f>IF(N463="základní",J463,0)</f>
        <v>0</v>
      </c>
      <c r="BF463" s="149">
        <f>IF(N463="snížená",J463,0)</f>
        <v>0</v>
      </c>
      <c r="BG463" s="149">
        <f>IF(N463="zákl. přenesená",J463,0)</f>
        <v>0</v>
      </c>
      <c r="BH463" s="149">
        <f>IF(N463="sníž. přenesená",J463,0)</f>
        <v>0</v>
      </c>
      <c r="BI463" s="149">
        <f>IF(N463="nulová",J463,0)</f>
        <v>0</v>
      </c>
      <c r="BJ463" s="17" t="s">
        <v>84</v>
      </c>
      <c r="BK463" s="149">
        <f>ROUND(I463*H463,2)</f>
        <v>0</v>
      </c>
      <c r="BL463" s="17" t="s">
        <v>278</v>
      </c>
      <c r="BM463" s="148" t="s">
        <v>657</v>
      </c>
    </row>
    <row r="464" spans="2:65" s="12" customFormat="1">
      <c r="B464" s="150"/>
      <c r="D464" s="151" t="s">
        <v>184</v>
      </c>
      <c r="E464" s="152" t="s">
        <v>1</v>
      </c>
      <c r="F464" s="153" t="s">
        <v>658</v>
      </c>
      <c r="H464" s="152" t="s">
        <v>1</v>
      </c>
      <c r="I464" s="154"/>
      <c r="L464" s="150"/>
      <c r="M464" s="155"/>
      <c r="T464" s="156"/>
      <c r="AT464" s="152" t="s">
        <v>184</v>
      </c>
      <c r="AU464" s="152" t="s">
        <v>86</v>
      </c>
      <c r="AV464" s="12" t="s">
        <v>84</v>
      </c>
      <c r="AW464" s="12" t="s">
        <v>32</v>
      </c>
      <c r="AX464" s="12" t="s">
        <v>77</v>
      </c>
      <c r="AY464" s="152" t="s">
        <v>175</v>
      </c>
    </row>
    <row r="465" spans="2:65" s="13" customFormat="1">
      <c r="B465" s="157"/>
      <c r="D465" s="151" t="s">
        <v>184</v>
      </c>
      <c r="E465" s="158" t="s">
        <v>1</v>
      </c>
      <c r="F465" s="159" t="s">
        <v>659</v>
      </c>
      <c r="H465" s="160">
        <v>3</v>
      </c>
      <c r="I465" s="161"/>
      <c r="L465" s="157"/>
      <c r="M465" s="162"/>
      <c r="T465" s="163"/>
      <c r="AT465" s="158" t="s">
        <v>184</v>
      </c>
      <c r="AU465" s="158" t="s">
        <v>86</v>
      </c>
      <c r="AV465" s="13" t="s">
        <v>86</v>
      </c>
      <c r="AW465" s="13" t="s">
        <v>32</v>
      </c>
      <c r="AX465" s="13" t="s">
        <v>77</v>
      </c>
      <c r="AY465" s="158" t="s">
        <v>175</v>
      </c>
    </row>
    <row r="466" spans="2:65" s="13" customFormat="1">
      <c r="B466" s="157"/>
      <c r="D466" s="151" t="s">
        <v>184</v>
      </c>
      <c r="E466" s="158" t="s">
        <v>1</v>
      </c>
      <c r="F466" s="159" t="s">
        <v>660</v>
      </c>
      <c r="H466" s="160">
        <v>3</v>
      </c>
      <c r="I466" s="161"/>
      <c r="L466" s="157"/>
      <c r="M466" s="162"/>
      <c r="T466" s="163"/>
      <c r="AT466" s="158" t="s">
        <v>184</v>
      </c>
      <c r="AU466" s="158" t="s">
        <v>86</v>
      </c>
      <c r="AV466" s="13" t="s">
        <v>86</v>
      </c>
      <c r="AW466" s="13" t="s">
        <v>32</v>
      </c>
      <c r="AX466" s="13" t="s">
        <v>77</v>
      </c>
      <c r="AY466" s="158" t="s">
        <v>175</v>
      </c>
    </row>
    <row r="467" spans="2:65" s="13" customFormat="1">
      <c r="B467" s="157"/>
      <c r="D467" s="151" t="s">
        <v>184</v>
      </c>
      <c r="E467" s="158" t="s">
        <v>1</v>
      </c>
      <c r="F467" s="159" t="s">
        <v>661</v>
      </c>
      <c r="H467" s="160">
        <v>3</v>
      </c>
      <c r="I467" s="161"/>
      <c r="L467" s="157"/>
      <c r="M467" s="162"/>
      <c r="T467" s="163"/>
      <c r="AT467" s="158" t="s">
        <v>184</v>
      </c>
      <c r="AU467" s="158" t="s">
        <v>86</v>
      </c>
      <c r="AV467" s="13" t="s">
        <v>86</v>
      </c>
      <c r="AW467" s="13" t="s">
        <v>32</v>
      </c>
      <c r="AX467" s="13" t="s">
        <v>77</v>
      </c>
      <c r="AY467" s="158" t="s">
        <v>175</v>
      </c>
    </row>
    <row r="468" spans="2:65" s="14" customFormat="1">
      <c r="B468" s="164"/>
      <c r="D468" s="151" t="s">
        <v>184</v>
      </c>
      <c r="E468" s="165" t="s">
        <v>1</v>
      </c>
      <c r="F468" s="166" t="s">
        <v>187</v>
      </c>
      <c r="H468" s="167">
        <v>9</v>
      </c>
      <c r="I468" s="168"/>
      <c r="L468" s="164"/>
      <c r="M468" s="169"/>
      <c r="T468" s="170"/>
      <c r="AT468" s="165" t="s">
        <v>184</v>
      </c>
      <c r="AU468" s="165" t="s">
        <v>86</v>
      </c>
      <c r="AV468" s="14" t="s">
        <v>182</v>
      </c>
      <c r="AW468" s="14" t="s">
        <v>32</v>
      </c>
      <c r="AX468" s="14" t="s">
        <v>84</v>
      </c>
      <c r="AY468" s="165" t="s">
        <v>175</v>
      </c>
    </row>
    <row r="469" spans="2:65" s="1" customFormat="1" ht="24.15" customHeight="1">
      <c r="B469" s="136"/>
      <c r="C469" s="137" t="s">
        <v>662</v>
      </c>
      <c r="D469" s="137" t="s">
        <v>177</v>
      </c>
      <c r="E469" s="138" t="s">
        <v>663</v>
      </c>
      <c r="F469" s="139" t="s">
        <v>664</v>
      </c>
      <c r="G469" s="140" t="s">
        <v>263</v>
      </c>
      <c r="H469" s="141">
        <v>22.3</v>
      </c>
      <c r="I469" s="142"/>
      <c r="J469" s="143">
        <f>ROUND(I469*H469,2)</f>
        <v>0</v>
      </c>
      <c r="K469" s="139" t="s">
        <v>181</v>
      </c>
      <c r="L469" s="32"/>
      <c r="M469" s="144" t="s">
        <v>1</v>
      </c>
      <c r="N469" s="145" t="s">
        <v>42</v>
      </c>
      <c r="P469" s="146">
        <f>O469*H469</f>
        <v>0</v>
      </c>
      <c r="Q469" s="146">
        <v>1.295E-2</v>
      </c>
      <c r="R469" s="146">
        <f>Q469*H469</f>
        <v>0.28878500000000001</v>
      </c>
      <c r="S469" s="146">
        <v>0</v>
      </c>
      <c r="T469" s="147">
        <f>S469*H469</f>
        <v>0</v>
      </c>
      <c r="AR469" s="148" t="s">
        <v>278</v>
      </c>
      <c r="AT469" s="148" t="s">
        <v>177</v>
      </c>
      <c r="AU469" s="148" t="s">
        <v>86</v>
      </c>
      <c r="AY469" s="17" t="s">
        <v>175</v>
      </c>
      <c r="BE469" s="149">
        <f>IF(N469="základní",J469,0)</f>
        <v>0</v>
      </c>
      <c r="BF469" s="149">
        <f>IF(N469="snížená",J469,0)</f>
        <v>0</v>
      </c>
      <c r="BG469" s="149">
        <f>IF(N469="zákl. přenesená",J469,0)</f>
        <v>0</v>
      </c>
      <c r="BH469" s="149">
        <f>IF(N469="sníž. přenesená",J469,0)</f>
        <v>0</v>
      </c>
      <c r="BI469" s="149">
        <f>IF(N469="nulová",J469,0)</f>
        <v>0</v>
      </c>
      <c r="BJ469" s="17" t="s">
        <v>84</v>
      </c>
      <c r="BK469" s="149">
        <f>ROUND(I469*H469,2)</f>
        <v>0</v>
      </c>
      <c r="BL469" s="17" t="s">
        <v>278</v>
      </c>
      <c r="BM469" s="148" t="s">
        <v>665</v>
      </c>
    </row>
    <row r="470" spans="2:65" s="12" customFormat="1">
      <c r="B470" s="150"/>
      <c r="D470" s="151" t="s">
        <v>184</v>
      </c>
      <c r="E470" s="152" t="s">
        <v>1</v>
      </c>
      <c r="F470" s="153" t="s">
        <v>666</v>
      </c>
      <c r="H470" s="152" t="s">
        <v>1</v>
      </c>
      <c r="I470" s="154"/>
      <c r="L470" s="150"/>
      <c r="M470" s="155"/>
      <c r="T470" s="156"/>
      <c r="AT470" s="152" t="s">
        <v>184</v>
      </c>
      <c r="AU470" s="152" t="s">
        <v>86</v>
      </c>
      <c r="AV470" s="12" t="s">
        <v>84</v>
      </c>
      <c r="AW470" s="12" t="s">
        <v>32</v>
      </c>
      <c r="AX470" s="12" t="s">
        <v>77</v>
      </c>
      <c r="AY470" s="152" t="s">
        <v>175</v>
      </c>
    </row>
    <row r="471" spans="2:65" s="13" customFormat="1">
      <c r="B471" s="157"/>
      <c r="D471" s="151" t="s">
        <v>184</v>
      </c>
      <c r="E471" s="158" t="s">
        <v>1</v>
      </c>
      <c r="F471" s="159" t="s">
        <v>667</v>
      </c>
      <c r="H471" s="160">
        <v>2</v>
      </c>
      <c r="I471" s="161"/>
      <c r="L471" s="157"/>
      <c r="M471" s="162"/>
      <c r="T471" s="163"/>
      <c r="AT471" s="158" t="s">
        <v>184</v>
      </c>
      <c r="AU471" s="158" t="s">
        <v>86</v>
      </c>
      <c r="AV471" s="13" t="s">
        <v>86</v>
      </c>
      <c r="AW471" s="13" t="s">
        <v>32</v>
      </c>
      <c r="AX471" s="13" t="s">
        <v>77</v>
      </c>
      <c r="AY471" s="158" t="s">
        <v>175</v>
      </c>
    </row>
    <row r="472" spans="2:65" s="13" customFormat="1">
      <c r="B472" s="157"/>
      <c r="D472" s="151" t="s">
        <v>184</v>
      </c>
      <c r="E472" s="158" t="s">
        <v>1</v>
      </c>
      <c r="F472" s="159" t="s">
        <v>668</v>
      </c>
      <c r="H472" s="160">
        <v>5</v>
      </c>
      <c r="I472" s="161"/>
      <c r="L472" s="157"/>
      <c r="M472" s="162"/>
      <c r="T472" s="163"/>
      <c r="AT472" s="158" t="s">
        <v>184</v>
      </c>
      <c r="AU472" s="158" t="s">
        <v>86</v>
      </c>
      <c r="AV472" s="13" t="s">
        <v>86</v>
      </c>
      <c r="AW472" s="13" t="s">
        <v>32</v>
      </c>
      <c r="AX472" s="13" t="s">
        <v>77</v>
      </c>
      <c r="AY472" s="158" t="s">
        <v>175</v>
      </c>
    </row>
    <row r="473" spans="2:65" s="13" customFormat="1">
      <c r="B473" s="157"/>
      <c r="D473" s="151" t="s">
        <v>184</v>
      </c>
      <c r="E473" s="158" t="s">
        <v>1</v>
      </c>
      <c r="F473" s="159" t="s">
        <v>669</v>
      </c>
      <c r="H473" s="160">
        <v>2.5</v>
      </c>
      <c r="I473" s="161"/>
      <c r="L473" s="157"/>
      <c r="M473" s="162"/>
      <c r="T473" s="163"/>
      <c r="AT473" s="158" t="s">
        <v>184</v>
      </c>
      <c r="AU473" s="158" t="s">
        <v>86</v>
      </c>
      <c r="AV473" s="13" t="s">
        <v>86</v>
      </c>
      <c r="AW473" s="13" t="s">
        <v>32</v>
      </c>
      <c r="AX473" s="13" t="s">
        <v>77</v>
      </c>
      <c r="AY473" s="158" t="s">
        <v>175</v>
      </c>
    </row>
    <row r="474" spans="2:65" s="13" customFormat="1">
      <c r="B474" s="157"/>
      <c r="D474" s="151" t="s">
        <v>184</v>
      </c>
      <c r="E474" s="158" t="s">
        <v>1</v>
      </c>
      <c r="F474" s="159" t="s">
        <v>670</v>
      </c>
      <c r="H474" s="160">
        <v>3.8</v>
      </c>
      <c r="I474" s="161"/>
      <c r="L474" s="157"/>
      <c r="M474" s="162"/>
      <c r="T474" s="163"/>
      <c r="AT474" s="158" t="s">
        <v>184</v>
      </c>
      <c r="AU474" s="158" t="s">
        <v>86</v>
      </c>
      <c r="AV474" s="13" t="s">
        <v>86</v>
      </c>
      <c r="AW474" s="13" t="s">
        <v>32</v>
      </c>
      <c r="AX474" s="13" t="s">
        <v>77</v>
      </c>
      <c r="AY474" s="158" t="s">
        <v>175</v>
      </c>
    </row>
    <row r="475" spans="2:65" s="12" customFormat="1">
      <c r="B475" s="150"/>
      <c r="D475" s="151" t="s">
        <v>184</v>
      </c>
      <c r="E475" s="152" t="s">
        <v>1</v>
      </c>
      <c r="F475" s="153" t="s">
        <v>671</v>
      </c>
      <c r="H475" s="152" t="s">
        <v>1</v>
      </c>
      <c r="I475" s="154"/>
      <c r="L475" s="150"/>
      <c r="M475" s="155"/>
      <c r="T475" s="156"/>
      <c r="AT475" s="152" t="s">
        <v>184</v>
      </c>
      <c r="AU475" s="152" t="s">
        <v>86</v>
      </c>
      <c r="AV475" s="12" t="s">
        <v>84</v>
      </c>
      <c r="AW475" s="12" t="s">
        <v>32</v>
      </c>
      <c r="AX475" s="12" t="s">
        <v>77</v>
      </c>
      <c r="AY475" s="152" t="s">
        <v>175</v>
      </c>
    </row>
    <row r="476" spans="2:65" s="13" customFormat="1">
      <c r="B476" s="157"/>
      <c r="D476" s="151" t="s">
        <v>184</v>
      </c>
      <c r="E476" s="158" t="s">
        <v>1</v>
      </c>
      <c r="F476" s="159" t="s">
        <v>672</v>
      </c>
      <c r="H476" s="160">
        <v>3</v>
      </c>
      <c r="I476" s="161"/>
      <c r="L476" s="157"/>
      <c r="M476" s="162"/>
      <c r="T476" s="163"/>
      <c r="AT476" s="158" t="s">
        <v>184</v>
      </c>
      <c r="AU476" s="158" t="s">
        <v>86</v>
      </c>
      <c r="AV476" s="13" t="s">
        <v>86</v>
      </c>
      <c r="AW476" s="13" t="s">
        <v>32</v>
      </c>
      <c r="AX476" s="13" t="s">
        <v>77</v>
      </c>
      <c r="AY476" s="158" t="s">
        <v>175</v>
      </c>
    </row>
    <row r="477" spans="2:65" s="13" customFormat="1">
      <c r="B477" s="157"/>
      <c r="D477" s="151" t="s">
        <v>184</v>
      </c>
      <c r="E477" s="158" t="s">
        <v>1</v>
      </c>
      <c r="F477" s="159" t="s">
        <v>673</v>
      </c>
      <c r="H477" s="160">
        <v>3</v>
      </c>
      <c r="I477" s="161"/>
      <c r="L477" s="157"/>
      <c r="M477" s="162"/>
      <c r="T477" s="163"/>
      <c r="AT477" s="158" t="s">
        <v>184</v>
      </c>
      <c r="AU477" s="158" t="s">
        <v>86</v>
      </c>
      <c r="AV477" s="13" t="s">
        <v>86</v>
      </c>
      <c r="AW477" s="13" t="s">
        <v>32</v>
      </c>
      <c r="AX477" s="13" t="s">
        <v>77</v>
      </c>
      <c r="AY477" s="158" t="s">
        <v>175</v>
      </c>
    </row>
    <row r="478" spans="2:65" s="13" customFormat="1">
      <c r="B478" s="157"/>
      <c r="D478" s="151" t="s">
        <v>184</v>
      </c>
      <c r="E478" s="158" t="s">
        <v>1</v>
      </c>
      <c r="F478" s="159" t="s">
        <v>674</v>
      </c>
      <c r="H478" s="160">
        <v>3</v>
      </c>
      <c r="I478" s="161"/>
      <c r="L478" s="157"/>
      <c r="M478" s="162"/>
      <c r="T478" s="163"/>
      <c r="AT478" s="158" t="s">
        <v>184</v>
      </c>
      <c r="AU478" s="158" t="s">
        <v>86</v>
      </c>
      <c r="AV478" s="13" t="s">
        <v>86</v>
      </c>
      <c r="AW478" s="13" t="s">
        <v>32</v>
      </c>
      <c r="AX478" s="13" t="s">
        <v>77</v>
      </c>
      <c r="AY478" s="158" t="s">
        <v>175</v>
      </c>
    </row>
    <row r="479" spans="2:65" s="14" customFormat="1">
      <c r="B479" s="164"/>
      <c r="D479" s="151" t="s">
        <v>184</v>
      </c>
      <c r="E479" s="165" t="s">
        <v>1</v>
      </c>
      <c r="F479" s="166" t="s">
        <v>187</v>
      </c>
      <c r="H479" s="167">
        <v>22.3</v>
      </c>
      <c r="I479" s="168"/>
      <c r="L479" s="164"/>
      <c r="M479" s="169"/>
      <c r="T479" s="170"/>
      <c r="AT479" s="165" t="s">
        <v>184</v>
      </c>
      <c r="AU479" s="165" t="s">
        <v>86</v>
      </c>
      <c r="AV479" s="14" t="s">
        <v>182</v>
      </c>
      <c r="AW479" s="14" t="s">
        <v>32</v>
      </c>
      <c r="AX479" s="14" t="s">
        <v>84</v>
      </c>
      <c r="AY479" s="165" t="s">
        <v>175</v>
      </c>
    </row>
    <row r="480" spans="2:65" s="1" customFormat="1" ht="24.15" customHeight="1">
      <c r="B480" s="136"/>
      <c r="C480" s="137" t="s">
        <v>675</v>
      </c>
      <c r="D480" s="137" t="s">
        <v>177</v>
      </c>
      <c r="E480" s="138" t="s">
        <v>676</v>
      </c>
      <c r="F480" s="139" t="s">
        <v>677</v>
      </c>
      <c r="G480" s="140" t="s">
        <v>227</v>
      </c>
      <c r="H480" s="141">
        <v>14.2</v>
      </c>
      <c r="I480" s="142"/>
      <c r="J480" s="143">
        <f>ROUND(I480*H480,2)</f>
        <v>0</v>
      </c>
      <c r="K480" s="139" t="s">
        <v>181</v>
      </c>
      <c r="L480" s="32"/>
      <c r="M480" s="144" t="s">
        <v>1</v>
      </c>
      <c r="N480" s="145" t="s">
        <v>42</v>
      </c>
      <c r="P480" s="146">
        <f>O480*H480</f>
        <v>0</v>
      </c>
      <c r="Q480" s="146">
        <v>0</v>
      </c>
      <c r="R480" s="146">
        <f>Q480*H480</f>
        <v>0</v>
      </c>
      <c r="S480" s="146">
        <v>2.0999999999999999E-3</v>
      </c>
      <c r="T480" s="147">
        <f>S480*H480</f>
        <v>2.9819999999999996E-2</v>
      </c>
      <c r="AR480" s="148" t="s">
        <v>278</v>
      </c>
      <c r="AT480" s="148" t="s">
        <v>177</v>
      </c>
      <c r="AU480" s="148" t="s">
        <v>86</v>
      </c>
      <c r="AY480" s="17" t="s">
        <v>175</v>
      </c>
      <c r="BE480" s="149">
        <f>IF(N480="základní",J480,0)</f>
        <v>0</v>
      </c>
      <c r="BF480" s="149">
        <f>IF(N480="snížená",J480,0)</f>
        <v>0</v>
      </c>
      <c r="BG480" s="149">
        <f>IF(N480="zákl. přenesená",J480,0)</f>
        <v>0</v>
      </c>
      <c r="BH480" s="149">
        <f>IF(N480="sníž. přenesená",J480,0)</f>
        <v>0</v>
      </c>
      <c r="BI480" s="149">
        <f>IF(N480="nulová",J480,0)</f>
        <v>0</v>
      </c>
      <c r="BJ480" s="17" t="s">
        <v>84</v>
      </c>
      <c r="BK480" s="149">
        <f>ROUND(I480*H480,2)</f>
        <v>0</v>
      </c>
      <c r="BL480" s="17" t="s">
        <v>278</v>
      </c>
      <c r="BM480" s="148" t="s">
        <v>678</v>
      </c>
    </row>
    <row r="481" spans="2:65" s="12" customFormat="1">
      <c r="B481" s="150"/>
      <c r="D481" s="151" t="s">
        <v>184</v>
      </c>
      <c r="E481" s="152" t="s">
        <v>1</v>
      </c>
      <c r="F481" s="153" t="s">
        <v>679</v>
      </c>
      <c r="H481" s="152" t="s">
        <v>1</v>
      </c>
      <c r="I481" s="154"/>
      <c r="L481" s="150"/>
      <c r="M481" s="155"/>
      <c r="T481" s="156"/>
      <c r="AT481" s="152" t="s">
        <v>184</v>
      </c>
      <c r="AU481" s="152" t="s">
        <v>86</v>
      </c>
      <c r="AV481" s="12" t="s">
        <v>84</v>
      </c>
      <c r="AW481" s="12" t="s">
        <v>32</v>
      </c>
      <c r="AX481" s="12" t="s">
        <v>77</v>
      </c>
      <c r="AY481" s="152" t="s">
        <v>175</v>
      </c>
    </row>
    <row r="482" spans="2:65" s="13" customFormat="1">
      <c r="B482" s="157"/>
      <c r="D482" s="151" t="s">
        <v>184</v>
      </c>
      <c r="E482" s="158" t="s">
        <v>1</v>
      </c>
      <c r="F482" s="159" t="s">
        <v>8</v>
      </c>
      <c r="H482" s="160">
        <v>12</v>
      </c>
      <c r="I482" s="161"/>
      <c r="L482" s="157"/>
      <c r="M482" s="162"/>
      <c r="T482" s="163"/>
      <c r="AT482" s="158" t="s">
        <v>184</v>
      </c>
      <c r="AU482" s="158" t="s">
        <v>86</v>
      </c>
      <c r="AV482" s="13" t="s">
        <v>86</v>
      </c>
      <c r="AW482" s="13" t="s">
        <v>32</v>
      </c>
      <c r="AX482" s="13" t="s">
        <v>77</v>
      </c>
      <c r="AY482" s="158" t="s">
        <v>175</v>
      </c>
    </row>
    <row r="483" spans="2:65" s="13" customFormat="1">
      <c r="B483" s="157"/>
      <c r="D483" s="151" t="s">
        <v>184</v>
      </c>
      <c r="E483" s="158" t="s">
        <v>1</v>
      </c>
      <c r="F483" s="159" t="s">
        <v>680</v>
      </c>
      <c r="H483" s="160">
        <v>2.2000000000000002</v>
      </c>
      <c r="I483" s="161"/>
      <c r="L483" s="157"/>
      <c r="M483" s="162"/>
      <c r="T483" s="163"/>
      <c r="AT483" s="158" t="s">
        <v>184</v>
      </c>
      <c r="AU483" s="158" t="s">
        <v>86</v>
      </c>
      <c r="AV483" s="13" t="s">
        <v>86</v>
      </c>
      <c r="AW483" s="13" t="s">
        <v>32</v>
      </c>
      <c r="AX483" s="13" t="s">
        <v>77</v>
      </c>
      <c r="AY483" s="158" t="s">
        <v>175</v>
      </c>
    </row>
    <row r="484" spans="2:65" s="14" customFormat="1">
      <c r="B484" s="164"/>
      <c r="D484" s="151" t="s">
        <v>184</v>
      </c>
      <c r="E484" s="165" t="s">
        <v>1</v>
      </c>
      <c r="F484" s="166" t="s">
        <v>187</v>
      </c>
      <c r="H484" s="167">
        <v>14.2</v>
      </c>
      <c r="I484" s="168"/>
      <c r="L484" s="164"/>
      <c r="M484" s="169"/>
      <c r="T484" s="170"/>
      <c r="AT484" s="165" t="s">
        <v>184</v>
      </c>
      <c r="AU484" s="165" t="s">
        <v>86</v>
      </c>
      <c r="AV484" s="14" t="s">
        <v>182</v>
      </c>
      <c r="AW484" s="14" t="s">
        <v>32</v>
      </c>
      <c r="AX484" s="14" t="s">
        <v>84</v>
      </c>
      <c r="AY484" s="165" t="s">
        <v>175</v>
      </c>
    </row>
    <row r="485" spans="2:65" s="1" customFormat="1" ht="16.5" customHeight="1">
      <c r="B485" s="136"/>
      <c r="C485" s="137" t="s">
        <v>681</v>
      </c>
      <c r="D485" s="137" t="s">
        <v>177</v>
      </c>
      <c r="E485" s="138" t="s">
        <v>682</v>
      </c>
      <c r="F485" s="139" t="s">
        <v>683</v>
      </c>
      <c r="G485" s="140" t="s">
        <v>190</v>
      </c>
      <c r="H485" s="141">
        <v>1</v>
      </c>
      <c r="I485" s="142"/>
      <c r="J485" s="143">
        <f>ROUND(I485*H485,2)</f>
        <v>0</v>
      </c>
      <c r="K485" s="139" t="s">
        <v>221</v>
      </c>
      <c r="L485" s="32"/>
      <c r="M485" s="144" t="s">
        <v>1</v>
      </c>
      <c r="N485" s="145" t="s">
        <v>42</v>
      </c>
      <c r="P485" s="146">
        <f>O485*H485</f>
        <v>0</v>
      </c>
      <c r="Q485" s="146">
        <v>4.0000000000000003E-5</v>
      </c>
      <c r="R485" s="146">
        <f>Q485*H485</f>
        <v>4.0000000000000003E-5</v>
      </c>
      <c r="S485" s="146">
        <v>0</v>
      </c>
      <c r="T485" s="147">
        <f>S485*H485</f>
        <v>0</v>
      </c>
      <c r="AR485" s="148" t="s">
        <v>278</v>
      </c>
      <c r="AT485" s="148" t="s">
        <v>177</v>
      </c>
      <c r="AU485" s="148" t="s">
        <v>86</v>
      </c>
      <c r="AY485" s="17" t="s">
        <v>175</v>
      </c>
      <c r="BE485" s="149">
        <f>IF(N485="základní",J485,0)</f>
        <v>0</v>
      </c>
      <c r="BF485" s="149">
        <f>IF(N485="snížená",J485,0)</f>
        <v>0</v>
      </c>
      <c r="BG485" s="149">
        <f>IF(N485="zákl. přenesená",J485,0)</f>
        <v>0</v>
      </c>
      <c r="BH485" s="149">
        <f>IF(N485="sníž. přenesená",J485,0)</f>
        <v>0</v>
      </c>
      <c r="BI485" s="149">
        <f>IF(N485="nulová",J485,0)</f>
        <v>0</v>
      </c>
      <c r="BJ485" s="17" t="s">
        <v>84</v>
      </c>
      <c r="BK485" s="149">
        <f>ROUND(I485*H485,2)</f>
        <v>0</v>
      </c>
      <c r="BL485" s="17" t="s">
        <v>278</v>
      </c>
      <c r="BM485" s="148" t="s">
        <v>684</v>
      </c>
    </row>
    <row r="486" spans="2:65" s="1" customFormat="1" ht="24.15" customHeight="1">
      <c r="B486" s="136"/>
      <c r="C486" s="137" t="s">
        <v>685</v>
      </c>
      <c r="D486" s="137" t="s">
        <v>177</v>
      </c>
      <c r="E486" s="138" t="s">
        <v>686</v>
      </c>
      <c r="F486" s="139" t="s">
        <v>687</v>
      </c>
      <c r="G486" s="140" t="s">
        <v>494</v>
      </c>
      <c r="H486" s="141">
        <v>8.0540000000000003</v>
      </c>
      <c r="I486" s="142"/>
      <c r="J486" s="143">
        <f>ROUND(I486*H486,2)</f>
        <v>0</v>
      </c>
      <c r="K486" s="139" t="s">
        <v>181</v>
      </c>
      <c r="L486" s="32"/>
      <c r="M486" s="144" t="s">
        <v>1</v>
      </c>
      <c r="N486" s="145" t="s">
        <v>42</v>
      </c>
      <c r="P486" s="146">
        <f>O486*H486</f>
        <v>0</v>
      </c>
      <c r="Q486" s="146">
        <v>0</v>
      </c>
      <c r="R486" s="146">
        <f>Q486*H486</f>
        <v>0</v>
      </c>
      <c r="S486" s="146">
        <v>0</v>
      </c>
      <c r="T486" s="147">
        <f>S486*H486</f>
        <v>0</v>
      </c>
      <c r="AR486" s="148" t="s">
        <v>278</v>
      </c>
      <c r="AT486" s="148" t="s">
        <v>177</v>
      </c>
      <c r="AU486" s="148" t="s">
        <v>86</v>
      </c>
      <c r="AY486" s="17" t="s">
        <v>175</v>
      </c>
      <c r="BE486" s="149">
        <f>IF(N486="základní",J486,0)</f>
        <v>0</v>
      </c>
      <c r="BF486" s="149">
        <f>IF(N486="snížená",J486,0)</f>
        <v>0</v>
      </c>
      <c r="BG486" s="149">
        <f>IF(N486="zákl. přenesená",J486,0)</f>
        <v>0</v>
      </c>
      <c r="BH486" s="149">
        <f>IF(N486="sníž. přenesená",J486,0)</f>
        <v>0</v>
      </c>
      <c r="BI486" s="149">
        <f>IF(N486="nulová",J486,0)</f>
        <v>0</v>
      </c>
      <c r="BJ486" s="17" t="s">
        <v>84</v>
      </c>
      <c r="BK486" s="149">
        <f>ROUND(I486*H486,2)</f>
        <v>0</v>
      </c>
      <c r="BL486" s="17" t="s">
        <v>278</v>
      </c>
      <c r="BM486" s="148" t="s">
        <v>688</v>
      </c>
    </row>
    <row r="487" spans="2:65" s="11" customFormat="1" ht="22.8" customHeight="1">
      <c r="B487" s="124"/>
      <c r="D487" s="125" t="s">
        <v>76</v>
      </c>
      <c r="E487" s="134" t="s">
        <v>689</v>
      </c>
      <c r="F487" s="134" t="s">
        <v>690</v>
      </c>
      <c r="I487" s="127"/>
      <c r="J487" s="135">
        <f>BK487</f>
        <v>0</v>
      </c>
      <c r="L487" s="124"/>
      <c r="M487" s="129"/>
      <c r="P487" s="130">
        <f>SUM(P488:P539)</f>
        <v>0</v>
      </c>
      <c r="R487" s="130">
        <f>SUM(R488:R539)</f>
        <v>0</v>
      </c>
      <c r="T487" s="131">
        <f>SUM(T488:T539)</f>
        <v>1.4000000000000004</v>
      </c>
      <c r="AR487" s="125" t="s">
        <v>86</v>
      </c>
      <c r="AT487" s="132" t="s">
        <v>76</v>
      </c>
      <c r="AU487" s="132" t="s">
        <v>84</v>
      </c>
      <c r="AY487" s="125" t="s">
        <v>175</v>
      </c>
      <c r="BK487" s="133">
        <f>SUM(BK488:BK539)</f>
        <v>0</v>
      </c>
    </row>
    <row r="488" spans="2:65" s="1" customFormat="1" ht="21.75" customHeight="1">
      <c r="B488" s="136"/>
      <c r="C488" s="137" t="s">
        <v>691</v>
      </c>
      <c r="D488" s="137" t="s">
        <v>177</v>
      </c>
      <c r="E488" s="138" t="s">
        <v>692</v>
      </c>
      <c r="F488" s="139" t="s">
        <v>693</v>
      </c>
      <c r="G488" s="140" t="s">
        <v>190</v>
      </c>
      <c r="H488" s="141">
        <v>1</v>
      </c>
      <c r="I488" s="142"/>
      <c r="J488" s="143">
        <f>ROUND(I488*H488,2)</f>
        <v>0</v>
      </c>
      <c r="K488" s="139" t="s">
        <v>221</v>
      </c>
      <c r="L488" s="32"/>
      <c r="M488" s="144" t="s">
        <v>1</v>
      </c>
      <c r="N488" s="145" t="s">
        <v>42</v>
      </c>
      <c r="P488" s="146">
        <f>O488*H488</f>
        <v>0</v>
      </c>
      <c r="Q488" s="146">
        <v>0</v>
      </c>
      <c r="R488" s="146">
        <f>Q488*H488</f>
        <v>0</v>
      </c>
      <c r="S488" s="146">
        <v>0.02</v>
      </c>
      <c r="T488" s="147">
        <f>S488*H488</f>
        <v>0.02</v>
      </c>
      <c r="AR488" s="148" t="s">
        <v>278</v>
      </c>
      <c r="AT488" s="148" t="s">
        <v>177</v>
      </c>
      <c r="AU488" s="148" t="s">
        <v>86</v>
      </c>
      <c r="AY488" s="17" t="s">
        <v>175</v>
      </c>
      <c r="BE488" s="149">
        <f>IF(N488="základní",J488,0)</f>
        <v>0</v>
      </c>
      <c r="BF488" s="149">
        <f>IF(N488="snížená",J488,0)</f>
        <v>0</v>
      </c>
      <c r="BG488" s="149">
        <f>IF(N488="zákl. přenesená",J488,0)</f>
        <v>0</v>
      </c>
      <c r="BH488" s="149">
        <f>IF(N488="sníž. přenesená",J488,0)</f>
        <v>0</v>
      </c>
      <c r="BI488" s="149">
        <f>IF(N488="nulová",J488,0)</f>
        <v>0</v>
      </c>
      <c r="BJ488" s="17" t="s">
        <v>84</v>
      </c>
      <c r="BK488" s="149">
        <f>ROUND(I488*H488,2)</f>
        <v>0</v>
      </c>
      <c r="BL488" s="17" t="s">
        <v>278</v>
      </c>
      <c r="BM488" s="148" t="s">
        <v>694</v>
      </c>
    </row>
    <row r="489" spans="2:65" s="1" customFormat="1" ht="38.4">
      <c r="B489" s="32"/>
      <c r="D489" s="151" t="s">
        <v>363</v>
      </c>
      <c r="F489" s="188" t="s">
        <v>695</v>
      </c>
      <c r="I489" s="189"/>
      <c r="L489" s="32"/>
      <c r="M489" s="190"/>
      <c r="T489" s="56"/>
      <c r="AT489" s="17" t="s">
        <v>363</v>
      </c>
      <c r="AU489" s="17" t="s">
        <v>86</v>
      </c>
    </row>
    <row r="490" spans="2:65" s="1" customFormat="1" ht="24.15" customHeight="1">
      <c r="B490" s="136"/>
      <c r="C490" s="137" t="s">
        <v>696</v>
      </c>
      <c r="D490" s="137" t="s">
        <v>177</v>
      </c>
      <c r="E490" s="138" t="s">
        <v>697</v>
      </c>
      <c r="F490" s="139" t="s">
        <v>698</v>
      </c>
      <c r="G490" s="140" t="s">
        <v>190</v>
      </c>
      <c r="H490" s="141">
        <v>1</v>
      </c>
      <c r="I490" s="142"/>
      <c r="J490" s="143">
        <f>ROUND(I490*H490,2)</f>
        <v>0</v>
      </c>
      <c r="K490" s="139" t="s">
        <v>221</v>
      </c>
      <c r="L490" s="32"/>
      <c r="M490" s="144" t="s">
        <v>1</v>
      </c>
      <c r="N490" s="145" t="s">
        <v>42</v>
      </c>
      <c r="P490" s="146">
        <f>O490*H490</f>
        <v>0</v>
      </c>
      <c r="Q490" s="146">
        <v>0</v>
      </c>
      <c r="R490" s="146">
        <f>Q490*H490</f>
        <v>0</v>
      </c>
      <c r="S490" s="146">
        <v>0.02</v>
      </c>
      <c r="T490" s="147">
        <f>S490*H490</f>
        <v>0.02</v>
      </c>
      <c r="AR490" s="148" t="s">
        <v>278</v>
      </c>
      <c r="AT490" s="148" t="s">
        <v>177</v>
      </c>
      <c r="AU490" s="148" t="s">
        <v>86</v>
      </c>
      <c r="AY490" s="17" t="s">
        <v>175</v>
      </c>
      <c r="BE490" s="149">
        <f>IF(N490="základní",J490,0)</f>
        <v>0</v>
      </c>
      <c r="BF490" s="149">
        <f>IF(N490="snížená",J490,0)</f>
        <v>0</v>
      </c>
      <c r="BG490" s="149">
        <f>IF(N490="zákl. přenesená",J490,0)</f>
        <v>0</v>
      </c>
      <c r="BH490" s="149">
        <f>IF(N490="sníž. přenesená",J490,0)</f>
        <v>0</v>
      </c>
      <c r="BI490" s="149">
        <f>IF(N490="nulová",J490,0)</f>
        <v>0</v>
      </c>
      <c r="BJ490" s="17" t="s">
        <v>84</v>
      </c>
      <c r="BK490" s="149">
        <f>ROUND(I490*H490,2)</f>
        <v>0</v>
      </c>
      <c r="BL490" s="17" t="s">
        <v>278</v>
      </c>
      <c r="BM490" s="148" t="s">
        <v>699</v>
      </c>
    </row>
    <row r="491" spans="2:65" s="1" customFormat="1" ht="38.4">
      <c r="B491" s="32"/>
      <c r="D491" s="151" t="s">
        <v>363</v>
      </c>
      <c r="F491" s="188" t="s">
        <v>695</v>
      </c>
      <c r="I491" s="189"/>
      <c r="L491" s="32"/>
      <c r="M491" s="190"/>
      <c r="T491" s="56"/>
      <c r="AT491" s="17" t="s">
        <v>363</v>
      </c>
      <c r="AU491" s="17" t="s">
        <v>86</v>
      </c>
    </row>
    <row r="492" spans="2:65" s="1" customFormat="1" ht="21.75" customHeight="1">
      <c r="B492" s="136"/>
      <c r="C492" s="137" t="s">
        <v>700</v>
      </c>
      <c r="D492" s="137" t="s">
        <v>177</v>
      </c>
      <c r="E492" s="138" t="s">
        <v>701</v>
      </c>
      <c r="F492" s="139" t="s">
        <v>702</v>
      </c>
      <c r="G492" s="140" t="s">
        <v>190</v>
      </c>
      <c r="H492" s="141">
        <v>1</v>
      </c>
      <c r="I492" s="142"/>
      <c r="J492" s="143">
        <f>ROUND(I492*H492,2)</f>
        <v>0</v>
      </c>
      <c r="K492" s="139" t="s">
        <v>221</v>
      </c>
      <c r="L492" s="32"/>
      <c r="M492" s="144" t="s">
        <v>1</v>
      </c>
      <c r="N492" s="145" t="s">
        <v>42</v>
      </c>
      <c r="P492" s="146">
        <f>O492*H492</f>
        <v>0</v>
      </c>
      <c r="Q492" s="146">
        <v>0</v>
      </c>
      <c r="R492" s="146">
        <f>Q492*H492</f>
        <v>0</v>
      </c>
      <c r="S492" s="146">
        <v>0.02</v>
      </c>
      <c r="T492" s="147">
        <f>S492*H492</f>
        <v>0.02</v>
      </c>
      <c r="AR492" s="148" t="s">
        <v>278</v>
      </c>
      <c r="AT492" s="148" t="s">
        <v>177</v>
      </c>
      <c r="AU492" s="148" t="s">
        <v>86</v>
      </c>
      <c r="AY492" s="17" t="s">
        <v>175</v>
      </c>
      <c r="BE492" s="149">
        <f>IF(N492="základní",J492,0)</f>
        <v>0</v>
      </c>
      <c r="BF492" s="149">
        <f>IF(N492="snížená",J492,0)</f>
        <v>0</v>
      </c>
      <c r="BG492" s="149">
        <f>IF(N492="zákl. přenesená",J492,0)</f>
        <v>0</v>
      </c>
      <c r="BH492" s="149">
        <f>IF(N492="sníž. přenesená",J492,0)</f>
        <v>0</v>
      </c>
      <c r="BI492" s="149">
        <f>IF(N492="nulová",J492,0)</f>
        <v>0</v>
      </c>
      <c r="BJ492" s="17" t="s">
        <v>84</v>
      </c>
      <c r="BK492" s="149">
        <f>ROUND(I492*H492,2)</f>
        <v>0</v>
      </c>
      <c r="BL492" s="17" t="s">
        <v>278</v>
      </c>
      <c r="BM492" s="148" t="s">
        <v>703</v>
      </c>
    </row>
    <row r="493" spans="2:65" s="1" customFormat="1" ht="38.4">
      <c r="B493" s="32"/>
      <c r="D493" s="151" t="s">
        <v>363</v>
      </c>
      <c r="F493" s="188" t="s">
        <v>695</v>
      </c>
      <c r="I493" s="189"/>
      <c r="L493" s="32"/>
      <c r="M493" s="190"/>
      <c r="T493" s="56"/>
      <c r="AT493" s="17" t="s">
        <v>363</v>
      </c>
      <c r="AU493" s="17" t="s">
        <v>86</v>
      </c>
    </row>
    <row r="494" spans="2:65" s="1" customFormat="1" ht="21.75" customHeight="1">
      <c r="B494" s="136"/>
      <c r="C494" s="137" t="s">
        <v>704</v>
      </c>
      <c r="D494" s="137" t="s">
        <v>177</v>
      </c>
      <c r="E494" s="138" t="s">
        <v>705</v>
      </c>
      <c r="F494" s="139" t="s">
        <v>706</v>
      </c>
      <c r="G494" s="140" t="s">
        <v>190</v>
      </c>
      <c r="H494" s="141">
        <v>3</v>
      </c>
      <c r="I494" s="142"/>
      <c r="J494" s="143">
        <f>ROUND(I494*H494,2)</f>
        <v>0</v>
      </c>
      <c r="K494" s="139" t="s">
        <v>221</v>
      </c>
      <c r="L494" s="32"/>
      <c r="M494" s="144" t="s">
        <v>1</v>
      </c>
      <c r="N494" s="145" t="s">
        <v>42</v>
      </c>
      <c r="P494" s="146">
        <f>O494*H494</f>
        <v>0</v>
      </c>
      <c r="Q494" s="146">
        <v>0</v>
      </c>
      <c r="R494" s="146">
        <f>Q494*H494</f>
        <v>0</v>
      </c>
      <c r="S494" s="146">
        <v>0.02</v>
      </c>
      <c r="T494" s="147">
        <f>S494*H494</f>
        <v>0.06</v>
      </c>
      <c r="AR494" s="148" t="s">
        <v>278</v>
      </c>
      <c r="AT494" s="148" t="s">
        <v>177</v>
      </c>
      <c r="AU494" s="148" t="s">
        <v>86</v>
      </c>
      <c r="AY494" s="17" t="s">
        <v>175</v>
      </c>
      <c r="BE494" s="149">
        <f>IF(N494="základní",J494,0)</f>
        <v>0</v>
      </c>
      <c r="BF494" s="149">
        <f>IF(N494="snížená",J494,0)</f>
        <v>0</v>
      </c>
      <c r="BG494" s="149">
        <f>IF(N494="zákl. přenesená",J494,0)</f>
        <v>0</v>
      </c>
      <c r="BH494" s="149">
        <f>IF(N494="sníž. přenesená",J494,0)</f>
        <v>0</v>
      </c>
      <c r="BI494" s="149">
        <f>IF(N494="nulová",J494,0)</f>
        <v>0</v>
      </c>
      <c r="BJ494" s="17" t="s">
        <v>84</v>
      </c>
      <c r="BK494" s="149">
        <f>ROUND(I494*H494,2)</f>
        <v>0</v>
      </c>
      <c r="BL494" s="17" t="s">
        <v>278</v>
      </c>
      <c r="BM494" s="148" t="s">
        <v>707</v>
      </c>
    </row>
    <row r="495" spans="2:65" s="1" customFormat="1" ht="19.2">
      <c r="B495" s="32"/>
      <c r="D495" s="151" t="s">
        <v>363</v>
      </c>
      <c r="F495" s="188" t="s">
        <v>708</v>
      </c>
      <c r="I495" s="189"/>
      <c r="L495" s="32"/>
      <c r="M495" s="190"/>
      <c r="T495" s="56"/>
      <c r="AT495" s="17" t="s">
        <v>363</v>
      </c>
      <c r="AU495" s="17" t="s">
        <v>86</v>
      </c>
    </row>
    <row r="496" spans="2:65" s="1" customFormat="1" ht="21.75" customHeight="1">
      <c r="B496" s="136"/>
      <c r="C496" s="137" t="s">
        <v>709</v>
      </c>
      <c r="D496" s="137" t="s">
        <v>177</v>
      </c>
      <c r="E496" s="138" t="s">
        <v>710</v>
      </c>
      <c r="F496" s="139" t="s">
        <v>711</v>
      </c>
      <c r="G496" s="140" t="s">
        <v>190</v>
      </c>
      <c r="H496" s="141">
        <v>6</v>
      </c>
      <c r="I496" s="142"/>
      <c r="J496" s="143">
        <f>ROUND(I496*H496,2)</f>
        <v>0</v>
      </c>
      <c r="K496" s="139" t="s">
        <v>221</v>
      </c>
      <c r="L496" s="32"/>
      <c r="M496" s="144" t="s">
        <v>1</v>
      </c>
      <c r="N496" s="145" t="s">
        <v>42</v>
      </c>
      <c r="P496" s="146">
        <f>O496*H496</f>
        <v>0</v>
      </c>
      <c r="Q496" s="146">
        <v>0</v>
      </c>
      <c r="R496" s="146">
        <f>Q496*H496</f>
        <v>0</v>
      </c>
      <c r="S496" s="146">
        <v>0.02</v>
      </c>
      <c r="T496" s="147">
        <f>S496*H496</f>
        <v>0.12</v>
      </c>
      <c r="AR496" s="148" t="s">
        <v>278</v>
      </c>
      <c r="AT496" s="148" t="s">
        <v>177</v>
      </c>
      <c r="AU496" s="148" t="s">
        <v>86</v>
      </c>
      <c r="AY496" s="17" t="s">
        <v>175</v>
      </c>
      <c r="BE496" s="149">
        <f>IF(N496="základní",J496,0)</f>
        <v>0</v>
      </c>
      <c r="BF496" s="149">
        <f>IF(N496="snížená",J496,0)</f>
        <v>0</v>
      </c>
      <c r="BG496" s="149">
        <f>IF(N496="zákl. přenesená",J496,0)</f>
        <v>0</v>
      </c>
      <c r="BH496" s="149">
        <f>IF(N496="sníž. přenesená",J496,0)</f>
        <v>0</v>
      </c>
      <c r="BI496" s="149">
        <f>IF(N496="nulová",J496,0)</f>
        <v>0</v>
      </c>
      <c r="BJ496" s="17" t="s">
        <v>84</v>
      </c>
      <c r="BK496" s="149">
        <f>ROUND(I496*H496,2)</f>
        <v>0</v>
      </c>
      <c r="BL496" s="17" t="s">
        <v>278</v>
      </c>
      <c r="BM496" s="148" t="s">
        <v>712</v>
      </c>
    </row>
    <row r="497" spans="2:65" s="1" customFormat="1" ht="19.2">
      <c r="B497" s="32"/>
      <c r="D497" s="151" t="s">
        <v>363</v>
      </c>
      <c r="F497" s="188" t="s">
        <v>708</v>
      </c>
      <c r="I497" s="189"/>
      <c r="L497" s="32"/>
      <c r="M497" s="190"/>
      <c r="T497" s="56"/>
      <c r="AT497" s="17" t="s">
        <v>363</v>
      </c>
      <c r="AU497" s="17" t="s">
        <v>86</v>
      </c>
    </row>
    <row r="498" spans="2:65" s="1" customFormat="1" ht="21.75" customHeight="1">
      <c r="B498" s="136"/>
      <c r="C498" s="137" t="s">
        <v>713</v>
      </c>
      <c r="D498" s="137" t="s">
        <v>177</v>
      </c>
      <c r="E498" s="138" t="s">
        <v>714</v>
      </c>
      <c r="F498" s="139" t="s">
        <v>715</v>
      </c>
      <c r="G498" s="140" t="s">
        <v>190</v>
      </c>
      <c r="H498" s="141">
        <v>8</v>
      </c>
      <c r="I498" s="142"/>
      <c r="J498" s="143">
        <f>ROUND(I498*H498,2)</f>
        <v>0</v>
      </c>
      <c r="K498" s="139" t="s">
        <v>221</v>
      </c>
      <c r="L498" s="32"/>
      <c r="M498" s="144" t="s">
        <v>1</v>
      </c>
      <c r="N498" s="145" t="s">
        <v>42</v>
      </c>
      <c r="P498" s="146">
        <f>O498*H498</f>
        <v>0</v>
      </c>
      <c r="Q498" s="146">
        <v>0</v>
      </c>
      <c r="R498" s="146">
        <f>Q498*H498</f>
        <v>0</v>
      </c>
      <c r="S498" s="146">
        <v>0.02</v>
      </c>
      <c r="T498" s="147">
        <f>S498*H498</f>
        <v>0.16</v>
      </c>
      <c r="AR498" s="148" t="s">
        <v>278</v>
      </c>
      <c r="AT498" s="148" t="s">
        <v>177</v>
      </c>
      <c r="AU498" s="148" t="s">
        <v>86</v>
      </c>
      <c r="AY498" s="17" t="s">
        <v>175</v>
      </c>
      <c r="BE498" s="149">
        <f>IF(N498="základní",J498,0)</f>
        <v>0</v>
      </c>
      <c r="BF498" s="149">
        <f>IF(N498="snížená",J498,0)</f>
        <v>0</v>
      </c>
      <c r="BG498" s="149">
        <f>IF(N498="zákl. přenesená",J498,0)</f>
        <v>0</v>
      </c>
      <c r="BH498" s="149">
        <f>IF(N498="sníž. přenesená",J498,0)</f>
        <v>0</v>
      </c>
      <c r="BI498" s="149">
        <f>IF(N498="nulová",J498,0)</f>
        <v>0</v>
      </c>
      <c r="BJ498" s="17" t="s">
        <v>84</v>
      </c>
      <c r="BK498" s="149">
        <f>ROUND(I498*H498,2)</f>
        <v>0</v>
      </c>
      <c r="BL498" s="17" t="s">
        <v>278</v>
      </c>
      <c r="BM498" s="148" t="s">
        <v>716</v>
      </c>
    </row>
    <row r="499" spans="2:65" s="1" customFormat="1" ht="19.2">
      <c r="B499" s="32"/>
      <c r="D499" s="151" t="s">
        <v>363</v>
      </c>
      <c r="F499" s="188" t="s">
        <v>708</v>
      </c>
      <c r="I499" s="189"/>
      <c r="L499" s="32"/>
      <c r="M499" s="190"/>
      <c r="T499" s="56"/>
      <c r="AT499" s="17" t="s">
        <v>363</v>
      </c>
      <c r="AU499" s="17" t="s">
        <v>86</v>
      </c>
    </row>
    <row r="500" spans="2:65" s="1" customFormat="1" ht="21.75" customHeight="1">
      <c r="B500" s="136"/>
      <c r="C500" s="137" t="s">
        <v>717</v>
      </c>
      <c r="D500" s="137" t="s">
        <v>177</v>
      </c>
      <c r="E500" s="138" t="s">
        <v>718</v>
      </c>
      <c r="F500" s="139" t="s">
        <v>719</v>
      </c>
      <c r="G500" s="140" t="s">
        <v>190</v>
      </c>
      <c r="H500" s="141">
        <v>1</v>
      </c>
      <c r="I500" s="142"/>
      <c r="J500" s="143">
        <f>ROUND(I500*H500,2)</f>
        <v>0</v>
      </c>
      <c r="K500" s="139" t="s">
        <v>221</v>
      </c>
      <c r="L500" s="32"/>
      <c r="M500" s="144" t="s">
        <v>1</v>
      </c>
      <c r="N500" s="145" t="s">
        <v>42</v>
      </c>
      <c r="P500" s="146">
        <f>O500*H500</f>
        <v>0</v>
      </c>
      <c r="Q500" s="146">
        <v>0</v>
      </c>
      <c r="R500" s="146">
        <f>Q500*H500</f>
        <v>0</v>
      </c>
      <c r="S500" s="146">
        <v>0.02</v>
      </c>
      <c r="T500" s="147">
        <f>S500*H500</f>
        <v>0.02</v>
      </c>
      <c r="AR500" s="148" t="s">
        <v>278</v>
      </c>
      <c r="AT500" s="148" t="s">
        <v>177</v>
      </c>
      <c r="AU500" s="148" t="s">
        <v>86</v>
      </c>
      <c r="AY500" s="17" t="s">
        <v>175</v>
      </c>
      <c r="BE500" s="149">
        <f>IF(N500="základní",J500,0)</f>
        <v>0</v>
      </c>
      <c r="BF500" s="149">
        <f>IF(N500="snížená",J500,0)</f>
        <v>0</v>
      </c>
      <c r="BG500" s="149">
        <f>IF(N500="zákl. přenesená",J500,0)</f>
        <v>0</v>
      </c>
      <c r="BH500" s="149">
        <f>IF(N500="sníž. přenesená",J500,0)</f>
        <v>0</v>
      </c>
      <c r="BI500" s="149">
        <f>IF(N500="nulová",J500,0)</f>
        <v>0</v>
      </c>
      <c r="BJ500" s="17" t="s">
        <v>84</v>
      </c>
      <c r="BK500" s="149">
        <f>ROUND(I500*H500,2)</f>
        <v>0</v>
      </c>
      <c r="BL500" s="17" t="s">
        <v>278</v>
      </c>
      <c r="BM500" s="148" t="s">
        <v>720</v>
      </c>
    </row>
    <row r="501" spans="2:65" s="1" customFormat="1" ht="19.2">
      <c r="B501" s="32"/>
      <c r="D501" s="151" t="s">
        <v>363</v>
      </c>
      <c r="F501" s="188" t="s">
        <v>708</v>
      </c>
      <c r="I501" s="189"/>
      <c r="L501" s="32"/>
      <c r="M501" s="190"/>
      <c r="T501" s="56"/>
      <c r="AT501" s="17" t="s">
        <v>363</v>
      </c>
      <c r="AU501" s="17" t="s">
        <v>86</v>
      </c>
    </row>
    <row r="502" spans="2:65" s="1" customFormat="1" ht="24.15" customHeight="1">
      <c r="B502" s="136"/>
      <c r="C502" s="137" t="s">
        <v>721</v>
      </c>
      <c r="D502" s="137" t="s">
        <v>177</v>
      </c>
      <c r="E502" s="138" t="s">
        <v>722</v>
      </c>
      <c r="F502" s="139" t="s">
        <v>723</v>
      </c>
      <c r="G502" s="140" t="s">
        <v>190</v>
      </c>
      <c r="H502" s="141">
        <v>1</v>
      </c>
      <c r="I502" s="142"/>
      <c r="J502" s="143">
        <f>ROUND(I502*H502,2)</f>
        <v>0</v>
      </c>
      <c r="K502" s="139" t="s">
        <v>221</v>
      </c>
      <c r="L502" s="32"/>
      <c r="M502" s="144" t="s">
        <v>1</v>
      </c>
      <c r="N502" s="145" t="s">
        <v>42</v>
      </c>
      <c r="P502" s="146">
        <f>O502*H502</f>
        <v>0</v>
      </c>
      <c r="Q502" s="146">
        <v>0</v>
      </c>
      <c r="R502" s="146">
        <f>Q502*H502</f>
        <v>0</v>
      </c>
      <c r="S502" s="146">
        <v>0.02</v>
      </c>
      <c r="T502" s="147">
        <f>S502*H502</f>
        <v>0.02</v>
      </c>
      <c r="AR502" s="148" t="s">
        <v>278</v>
      </c>
      <c r="AT502" s="148" t="s">
        <v>177</v>
      </c>
      <c r="AU502" s="148" t="s">
        <v>86</v>
      </c>
      <c r="AY502" s="17" t="s">
        <v>175</v>
      </c>
      <c r="BE502" s="149">
        <f>IF(N502="základní",J502,0)</f>
        <v>0</v>
      </c>
      <c r="BF502" s="149">
        <f>IF(N502="snížená",J502,0)</f>
        <v>0</v>
      </c>
      <c r="BG502" s="149">
        <f>IF(N502="zákl. přenesená",J502,0)</f>
        <v>0</v>
      </c>
      <c r="BH502" s="149">
        <f>IF(N502="sníž. přenesená",J502,0)</f>
        <v>0</v>
      </c>
      <c r="BI502" s="149">
        <f>IF(N502="nulová",J502,0)</f>
        <v>0</v>
      </c>
      <c r="BJ502" s="17" t="s">
        <v>84</v>
      </c>
      <c r="BK502" s="149">
        <f>ROUND(I502*H502,2)</f>
        <v>0</v>
      </c>
      <c r="BL502" s="17" t="s">
        <v>278</v>
      </c>
      <c r="BM502" s="148" t="s">
        <v>724</v>
      </c>
    </row>
    <row r="503" spans="2:65" s="1" customFormat="1" ht="19.2">
      <c r="B503" s="32"/>
      <c r="D503" s="151" t="s">
        <v>363</v>
      </c>
      <c r="F503" s="188" t="s">
        <v>708</v>
      </c>
      <c r="I503" s="189"/>
      <c r="L503" s="32"/>
      <c r="M503" s="190"/>
      <c r="T503" s="56"/>
      <c r="AT503" s="17" t="s">
        <v>363</v>
      </c>
      <c r="AU503" s="17" t="s">
        <v>86</v>
      </c>
    </row>
    <row r="504" spans="2:65" s="1" customFormat="1" ht="24.15" customHeight="1">
      <c r="B504" s="136"/>
      <c r="C504" s="137" t="s">
        <v>725</v>
      </c>
      <c r="D504" s="137" t="s">
        <v>177</v>
      </c>
      <c r="E504" s="138" t="s">
        <v>726</v>
      </c>
      <c r="F504" s="139" t="s">
        <v>727</v>
      </c>
      <c r="G504" s="140" t="s">
        <v>190</v>
      </c>
      <c r="H504" s="141">
        <v>2</v>
      </c>
      <c r="I504" s="142"/>
      <c r="J504" s="143">
        <f>ROUND(I504*H504,2)</f>
        <v>0</v>
      </c>
      <c r="K504" s="139" t="s">
        <v>221</v>
      </c>
      <c r="L504" s="32"/>
      <c r="M504" s="144" t="s">
        <v>1</v>
      </c>
      <c r="N504" s="145" t="s">
        <v>42</v>
      </c>
      <c r="P504" s="146">
        <f>O504*H504</f>
        <v>0</v>
      </c>
      <c r="Q504" s="146">
        <v>0</v>
      </c>
      <c r="R504" s="146">
        <f>Q504*H504</f>
        <v>0</v>
      </c>
      <c r="S504" s="146">
        <v>0.02</v>
      </c>
      <c r="T504" s="147">
        <f>S504*H504</f>
        <v>0.04</v>
      </c>
      <c r="AR504" s="148" t="s">
        <v>278</v>
      </c>
      <c r="AT504" s="148" t="s">
        <v>177</v>
      </c>
      <c r="AU504" s="148" t="s">
        <v>86</v>
      </c>
      <c r="AY504" s="17" t="s">
        <v>175</v>
      </c>
      <c r="BE504" s="149">
        <f>IF(N504="základní",J504,0)</f>
        <v>0</v>
      </c>
      <c r="BF504" s="149">
        <f>IF(N504="snížená",J504,0)</f>
        <v>0</v>
      </c>
      <c r="BG504" s="149">
        <f>IF(N504="zákl. přenesená",J504,0)</f>
        <v>0</v>
      </c>
      <c r="BH504" s="149">
        <f>IF(N504="sníž. přenesená",J504,0)</f>
        <v>0</v>
      </c>
      <c r="BI504" s="149">
        <f>IF(N504="nulová",J504,0)</f>
        <v>0</v>
      </c>
      <c r="BJ504" s="17" t="s">
        <v>84</v>
      </c>
      <c r="BK504" s="149">
        <f>ROUND(I504*H504,2)</f>
        <v>0</v>
      </c>
      <c r="BL504" s="17" t="s">
        <v>278</v>
      </c>
      <c r="BM504" s="148" t="s">
        <v>728</v>
      </c>
    </row>
    <row r="505" spans="2:65" s="1" customFormat="1" ht="19.2">
      <c r="B505" s="32"/>
      <c r="D505" s="151" t="s">
        <v>363</v>
      </c>
      <c r="F505" s="188" t="s">
        <v>708</v>
      </c>
      <c r="I505" s="189"/>
      <c r="L505" s="32"/>
      <c r="M505" s="190"/>
      <c r="T505" s="56"/>
      <c r="AT505" s="17" t="s">
        <v>363</v>
      </c>
      <c r="AU505" s="17" t="s">
        <v>86</v>
      </c>
    </row>
    <row r="506" spans="2:65" s="1" customFormat="1" ht="24.15" customHeight="1">
      <c r="B506" s="136"/>
      <c r="C506" s="137" t="s">
        <v>729</v>
      </c>
      <c r="D506" s="137" t="s">
        <v>177</v>
      </c>
      <c r="E506" s="138" t="s">
        <v>730</v>
      </c>
      <c r="F506" s="139" t="s">
        <v>731</v>
      </c>
      <c r="G506" s="140" t="s">
        <v>190</v>
      </c>
      <c r="H506" s="141">
        <v>12</v>
      </c>
      <c r="I506" s="142"/>
      <c r="J506" s="143">
        <f>ROUND(I506*H506,2)</f>
        <v>0</v>
      </c>
      <c r="K506" s="139" t="s">
        <v>221</v>
      </c>
      <c r="L506" s="32"/>
      <c r="M506" s="144" t="s">
        <v>1</v>
      </c>
      <c r="N506" s="145" t="s">
        <v>42</v>
      </c>
      <c r="P506" s="146">
        <f>O506*H506</f>
        <v>0</v>
      </c>
      <c r="Q506" s="146">
        <v>0</v>
      </c>
      <c r="R506" s="146">
        <f>Q506*H506</f>
        <v>0</v>
      </c>
      <c r="S506" s="146">
        <v>0.02</v>
      </c>
      <c r="T506" s="147">
        <f>S506*H506</f>
        <v>0.24</v>
      </c>
      <c r="AR506" s="148" t="s">
        <v>278</v>
      </c>
      <c r="AT506" s="148" t="s">
        <v>177</v>
      </c>
      <c r="AU506" s="148" t="s">
        <v>86</v>
      </c>
      <c r="AY506" s="17" t="s">
        <v>175</v>
      </c>
      <c r="BE506" s="149">
        <f>IF(N506="základní",J506,0)</f>
        <v>0</v>
      </c>
      <c r="BF506" s="149">
        <f>IF(N506="snížená",J506,0)</f>
        <v>0</v>
      </c>
      <c r="BG506" s="149">
        <f>IF(N506="zákl. přenesená",J506,0)</f>
        <v>0</v>
      </c>
      <c r="BH506" s="149">
        <f>IF(N506="sníž. přenesená",J506,0)</f>
        <v>0</v>
      </c>
      <c r="BI506" s="149">
        <f>IF(N506="nulová",J506,0)</f>
        <v>0</v>
      </c>
      <c r="BJ506" s="17" t="s">
        <v>84</v>
      </c>
      <c r="BK506" s="149">
        <f>ROUND(I506*H506,2)</f>
        <v>0</v>
      </c>
      <c r="BL506" s="17" t="s">
        <v>278</v>
      </c>
      <c r="BM506" s="148" t="s">
        <v>732</v>
      </c>
    </row>
    <row r="507" spans="2:65" s="1" customFormat="1" ht="19.2">
      <c r="B507" s="32"/>
      <c r="D507" s="151" t="s">
        <v>363</v>
      </c>
      <c r="F507" s="188" t="s">
        <v>708</v>
      </c>
      <c r="I507" s="189"/>
      <c r="L507" s="32"/>
      <c r="M507" s="190"/>
      <c r="T507" s="56"/>
      <c r="AT507" s="17" t="s">
        <v>363</v>
      </c>
      <c r="AU507" s="17" t="s">
        <v>86</v>
      </c>
    </row>
    <row r="508" spans="2:65" s="1" customFormat="1" ht="24.15" customHeight="1">
      <c r="B508" s="136"/>
      <c r="C508" s="137" t="s">
        <v>733</v>
      </c>
      <c r="D508" s="137" t="s">
        <v>177</v>
      </c>
      <c r="E508" s="138" t="s">
        <v>734</v>
      </c>
      <c r="F508" s="139" t="s">
        <v>735</v>
      </c>
      <c r="G508" s="140" t="s">
        <v>190</v>
      </c>
      <c r="H508" s="141">
        <v>2</v>
      </c>
      <c r="I508" s="142"/>
      <c r="J508" s="143">
        <f>ROUND(I508*H508,2)</f>
        <v>0</v>
      </c>
      <c r="K508" s="139" t="s">
        <v>221</v>
      </c>
      <c r="L508" s="32"/>
      <c r="M508" s="144" t="s">
        <v>1</v>
      </c>
      <c r="N508" s="145" t="s">
        <v>42</v>
      </c>
      <c r="P508" s="146">
        <f>O508*H508</f>
        <v>0</v>
      </c>
      <c r="Q508" s="146">
        <v>0</v>
      </c>
      <c r="R508" s="146">
        <f>Q508*H508</f>
        <v>0</v>
      </c>
      <c r="S508" s="146">
        <v>0.02</v>
      </c>
      <c r="T508" s="147">
        <f>S508*H508</f>
        <v>0.04</v>
      </c>
      <c r="AR508" s="148" t="s">
        <v>278</v>
      </c>
      <c r="AT508" s="148" t="s">
        <v>177</v>
      </c>
      <c r="AU508" s="148" t="s">
        <v>86</v>
      </c>
      <c r="AY508" s="17" t="s">
        <v>175</v>
      </c>
      <c r="BE508" s="149">
        <f>IF(N508="základní",J508,0)</f>
        <v>0</v>
      </c>
      <c r="BF508" s="149">
        <f>IF(N508="snížená",J508,0)</f>
        <v>0</v>
      </c>
      <c r="BG508" s="149">
        <f>IF(N508="zákl. přenesená",J508,0)</f>
        <v>0</v>
      </c>
      <c r="BH508" s="149">
        <f>IF(N508="sníž. přenesená",J508,0)</f>
        <v>0</v>
      </c>
      <c r="BI508" s="149">
        <f>IF(N508="nulová",J508,0)</f>
        <v>0</v>
      </c>
      <c r="BJ508" s="17" t="s">
        <v>84</v>
      </c>
      <c r="BK508" s="149">
        <f>ROUND(I508*H508,2)</f>
        <v>0</v>
      </c>
      <c r="BL508" s="17" t="s">
        <v>278</v>
      </c>
      <c r="BM508" s="148" t="s">
        <v>736</v>
      </c>
    </row>
    <row r="509" spans="2:65" s="1" customFormat="1" ht="19.2">
      <c r="B509" s="32"/>
      <c r="D509" s="151" t="s">
        <v>363</v>
      </c>
      <c r="F509" s="188" t="s">
        <v>708</v>
      </c>
      <c r="I509" s="189"/>
      <c r="L509" s="32"/>
      <c r="M509" s="190"/>
      <c r="T509" s="56"/>
      <c r="AT509" s="17" t="s">
        <v>363</v>
      </c>
      <c r="AU509" s="17" t="s">
        <v>86</v>
      </c>
    </row>
    <row r="510" spans="2:65" s="1" customFormat="1" ht="33" customHeight="1">
      <c r="B510" s="136"/>
      <c r="C510" s="137" t="s">
        <v>737</v>
      </c>
      <c r="D510" s="137" t="s">
        <v>177</v>
      </c>
      <c r="E510" s="138" t="s">
        <v>738</v>
      </c>
      <c r="F510" s="139" t="s">
        <v>739</v>
      </c>
      <c r="G510" s="140" t="s">
        <v>190</v>
      </c>
      <c r="H510" s="141">
        <v>1</v>
      </c>
      <c r="I510" s="142"/>
      <c r="J510" s="143">
        <f>ROUND(I510*H510,2)</f>
        <v>0</v>
      </c>
      <c r="K510" s="139" t="s">
        <v>221</v>
      </c>
      <c r="L510" s="32"/>
      <c r="M510" s="144" t="s">
        <v>1</v>
      </c>
      <c r="N510" s="145" t="s">
        <v>42</v>
      </c>
      <c r="P510" s="146">
        <f>O510*H510</f>
        <v>0</v>
      </c>
      <c r="Q510" s="146">
        <v>0</v>
      </c>
      <c r="R510" s="146">
        <f>Q510*H510</f>
        <v>0</v>
      </c>
      <c r="S510" s="146">
        <v>0.02</v>
      </c>
      <c r="T510" s="147">
        <f>S510*H510</f>
        <v>0.02</v>
      </c>
      <c r="AR510" s="148" t="s">
        <v>278</v>
      </c>
      <c r="AT510" s="148" t="s">
        <v>177</v>
      </c>
      <c r="AU510" s="148" t="s">
        <v>86</v>
      </c>
      <c r="AY510" s="17" t="s">
        <v>175</v>
      </c>
      <c r="BE510" s="149">
        <f>IF(N510="základní",J510,0)</f>
        <v>0</v>
      </c>
      <c r="BF510" s="149">
        <f>IF(N510="snížená",J510,0)</f>
        <v>0</v>
      </c>
      <c r="BG510" s="149">
        <f>IF(N510="zákl. přenesená",J510,0)</f>
        <v>0</v>
      </c>
      <c r="BH510" s="149">
        <f>IF(N510="sníž. přenesená",J510,0)</f>
        <v>0</v>
      </c>
      <c r="BI510" s="149">
        <f>IF(N510="nulová",J510,0)</f>
        <v>0</v>
      </c>
      <c r="BJ510" s="17" t="s">
        <v>84</v>
      </c>
      <c r="BK510" s="149">
        <f>ROUND(I510*H510,2)</f>
        <v>0</v>
      </c>
      <c r="BL510" s="17" t="s">
        <v>278</v>
      </c>
      <c r="BM510" s="148" t="s">
        <v>740</v>
      </c>
    </row>
    <row r="511" spans="2:65" s="1" customFormat="1" ht="19.2">
      <c r="B511" s="32"/>
      <c r="D511" s="151" t="s">
        <v>363</v>
      </c>
      <c r="F511" s="188" t="s">
        <v>708</v>
      </c>
      <c r="I511" s="189"/>
      <c r="L511" s="32"/>
      <c r="M511" s="190"/>
      <c r="T511" s="56"/>
      <c r="AT511" s="17" t="s">
        <v>363</v>
      </c>
      <c r="AU511" s="17" t="s">
        <v>86</v>
      </c>
    </row>
    <row r="512" spans="2:65" s="1" customFormat="1" ht="24.15" customHeight="1">
      <c r="B512" s="136"/>
      <c r="C512" s="137" t="s">
        <v>741</v>
      </c>
      <c r="D512" s="137" t="s">
        <v>177</v>
      </c>
      <c r="E512" s="138" t="s">
        <v>742</v>
      </c>
      <c r="F512" s="139" t="s">
        <v>743</v>
      </c>
      <c r="G512" s="140" t="s">
        <v>190</v>
      </c>
      <c r="H512" s="141">
        <v>1</v>
      </c>
      <c r="I512" s="142"/>
      <c r="J512" s="143">
        <f>ROUND(I512*H512,2)</f>
        <v>0</v>
      </c>
      <c r="K512" s="139" t="s">
        <v>221</v>
      </c>
      <c r="L512" s="32"/>
      <c r="M512" s="144" t="s">
        <v>1</v>
      </c>
      <c r="N512" s="145" t="s">
        <v>42</v>
      </c>
      <c r="P512" s="146">
        <f>O512*H512</f>
        <v>0</v>
      </c>
      <c r="Q512" s="146">
        <v>0</v>
      </c>
      <c r="R512" s="146">
        <f>Q512*H512</f>
        <v>0</v>
      </c>
      <c r="S512" s="146">
        <v>0.02</v>
      </c>
      <c r="T512" s="147">
        <f>S512*H512</f>
        <v>0.02</v>
      </c>
      <c r="AR512" s="148" t="s">
        <v>278</v>
      </c>
      <c r="AT512" s="148" t="s">
        <v>177</v>
      </c>
      <c r="AU512" s="148" t="s">
        <v>86</v>
      </c>
      <c r="AY512" s="17" t="s">
        <v>175</v>
      </c>
      <c r="BE512" s="149">
        <f>IF(N512="základní",J512,0)</f>
        <v>0</v>
      </c>
      <c r="BF512" s="149">
        <f>IF(N512="snížená",J512,0)</f>
        <v>0</v>
      </c>
      <c r="BG512" s="149">
        <f>IF(N512="zákl. přenesená",J512,0)</f>
        <v>0</v>
      </c>
      <c r="BH512" s="149">
        <f>IF(N512="sníž. přenesená",J512,0)</f>
        <v>0</v>
      </c>
      <c r="BI512" s="149">
        <f>IF(N512="nulová",J512,0)</f>
        <v>0</v>
      </c>
      <c r="BJ512" s="17" t="s">
        <v>84</v>
      </c>
      <c r="BK512" s="149">
        <f>ROUND(I512*H512,2)</f>
        <v>0</v>
      </c>
      <c r="BL512" s="17" t="s">
        <v>278</v>
      </c>
      <c r="BM512" s="148" t="s">
        <v>744</v>
      </c>
    </row>
    <row r="513" spans="2:65" s="1" customFormat="1" ht="19.2">
      <c r="B513" s="32"/>
      <c r="D513" s="151" t="s">
        <v>363</v>
      </c>
      <c r="F513" s="188" t="s">
        <v>708</v>
      </c>
      <c r="I513" s="189"/>
      <c r="L513" s="32"/>
      <c r="M513" s="190"/>
      <c r="T513" s="56"/>
      <c r="AT513" s="17" t="s">
        <v>363</v>
      </c>
      <c r="AU513" s="17" t="s">
        <v>86</v>
      </c>
    </row>
    <row r="514" spans="2:65" s="1" customFormat="1" ht="21.75" customHeight="1">
      <c r="B514" s="136"/>
      <c r="C514" s="137" t="s">
        <v>745</v>
      </c>
      <c r="D514" s="137" t="s">
        <v>177</v>
      </c>
      <c r="E514" s="138" t="s">
        <v>746</v>
      </c>
      <c r="F514" s="139" t="s">
        <v>747</v>
      </c>
      <c r="G514" s="140" t="s">
        <v>190</v>
      </c>
      <c r="H514" s="141">
        <v>2</v>
      </c>
      <c r="I514" s="142"/>
      <c r="J514" s="143">
        <f>ROUND(I514*H514,2)</f>
        <v>0</v>
      </c>
      <c r="K514" s="139" t="s">
        <v>221</v>
      </c>
      <c r="L514" s="32"/>
      <c r="M514" s="144" t="s">
        <v>1</v>
      </c>
      <c r="N514" s="145" t="s">
        <v>42</v>
      </c>
      <c r="P514" s="146">
        <f>O514*H514</f>
        <v>0</v>
      </c>
      <c r="Q514" s="146">
        <v>0</v>
      </c>
      <c r="R514" s="146">
        <f>Q514*H514</f>
        <v>0</v>
      </c>
      <c r="S514" s="146">
        <v>0.02</v>
      </c>
      <c r="T514" s="147">
        <f>S514*H514</f>
        <v>0.04</v>
      </c>
      <c r="AR514" s="148" t="s">
        <v>278</v>
      </c>
      <c r="AT514" s="148" t="s">
        <v>177</v>
      </c>
      <c r="AU514" s="148" t="s">
        <v>86</v>
      </c>
      <c r="AY514" s="17" t="s">
        <v>175</v>
      </c>
      <c r="BE514" s="149">
        <f>IF(N514="základní",J514,0)</f>
        <v>0</v>
      </c>
      <c r="BF514" s="149">
        <f>IF(N514="snížená",J514,0)</f>
        <v>0</v>
      </c>
      <c r="BG514" s="149">
        <f>IF(N514="zákl. přenesená",J514,0)</f>
        <v>0</v>
      </c>
      <c r="BH514" s="149">
        <f>IF(N514="sníž. přenesená",J514,0)</f>
        <v>0</v>
      </c>
      <c r="BI514" s="149">
        <f>IF(N514="nulová",J514,0)</f>
        <v>0</v>
      </c>
      <c r="BJ514" s="17" t="s">
        <v>84</v>
      </c>
      <c r="BK514" s="149">
        <f>ROUND(I514*H514,2)</f>
        <v>0</v>
      </c>
      <c r="BL514" s="17" t="s">
        <v>278</v>
      </c>
      <c r="BM514" s="148" t="s">
        <v>748</v>
      </c>
    </row>
    <row r="515" spans="2:65" s="1" customFormat="1" ht="19.2">
      <c r="B515" s="32"/>
      <c r="D515" s="151" t="s">
        <v>363</v>
      </c>
      <c r="F515" s="188" t="s">
        <v>708</v>
      </c>
      <c r="I515" s="189"/>
      <c r="L515" s="32"/>
      <c r="M515" s="190"/>
      <c r="T515" s="56"/>
      <c r="AT515" s="17" t="s">
        <v>363</v>
      </c>
      <c r="AU515" s="17" t="s">
        <v>86</v>
      </c>
    </row>
    <row r="516" spans="2:65" s="1" customFormat="1" ht="21.75" customHeight="1">
      <c r="B516" s="136"/>
      <c r="C516" s="137" t="s">
        <v>749</v>
      </c>
      <c r="D516" s="137" t="s">
        <v>177</v>
      </c>
      <c r="E516" s="138" t="s">
        <v>750</v>
      </c>
      <c r="F516" s="139" t="s">
        <v>751</v>
      </c>
      <c r="G516" s="140" t="s">
        <v>190</v>
      </c>
      <c r="H516" s="141">
        <v>3</v>
      </c>
      <c r="I516" s="142"/>
      <c r="J516" s="143">
        <f>ROUND(I516*H516,2)</f>
        <v>0</v>
      </c>
      <c r="K516" s="139" t="s">
        <v>221</v>
      </c>
      <c r="L516" s="32"/>
      <c r="M516" s="144" t="s">
        <v>1</v>
      </c>
      <c r="N516" s="145" t="s">
        <v>42</v>
      </c>
      <c r="P516" s="146">
        <f>O516*H516</f>
        <v>0</v>
      </c>
      <c r="Q516" s="146">
        <v>0</v>
      </c>
      <c r="R516" s="146">
        <f>Q516*H516</f>
        <v>0</v>
      </c>
      <c r="S516" s="146">
        <v>0.02</v>
      </c>
      <c r="T516" s="147">
        <f>S516*H516</f>
        <v>0.06</v>
      </c>
      <c r="AR516" s="148" t="s">
        <v>278</v>
      </c>
      <c r="AT516" s="148" t="s">
        <v>177</v>
      </c>
      <c r="AU516" s="148" t="s">
        <v>86</v>
      </c>
      <c r="AY516" s="17" t="s">
        <v>175</v>
      </c>
      <c r="BE516" s="149">
        <f>IF(N516="základní",J516,0)</f>
        <v>0</v>
      </c>
      <c r="BF516" s="149">
        <f>IF(N516="snížená",J516,0)</f>
        <v>0</v>
      </c>
      <c r="BG516" s="149">
        <f>IF(N516="zákl. přenesená",J516,0)</f>
        <v>0</v>
      </c>
      <c r="BH516" s="149">
        <f>IF(N516="sníž. přenesená",J516,0)</f>
        <v>0</v>
      </c>
      <c r="BI516" s="149">
        <f>IF(N516="nulová",J516,0)</f>
        <v>0</v>
      </c>
      <c r="BJ516" s="17" t="s">
        <v>84</v>
      </c>
      <c r="BK516" s="149">
        <f>ROUND(I516*H516,2)</f>
        <v>0</v>
      </c>
      <c r="BL516" s="17" t="s">
        <v>278</v>
      </c>
      <c r="BM516" s="148" t="s">
        <v>752</v>
      </c>
    </row>
    <row r="517" spans="2:65" s="1" customFormat="1" ht="19.2">
      <c r="B517" s="32"/>
      <c r="D517" s="151" t="s">
        <v>363</v>
      </c>
      <c r="F517" s="188" t="s">
        <v>708</v>
      </c>
      <c r="I517" s="189"/>
      <c r="L517" s="32"/>
      <c r="M517" s="190"/>
      <c r="T517" s="56"/>
      <c r="AT517" s="17" t="s">
        <v>363</v>
      </c>
      <c r="AU517" s="17" t="s">
        <v>86</v>
      </c>
    </row>
    <row r="518" spans="2:65" s="1" customFormat="1" ht="24.15" customHeight="1">
      <c r="B518" s="136"/>
      <c r="C518" s="137" t="s">
        <v>753</v>
      </c>
      <c r="D518" s="137" t="s">
        <v>177</v>
      </c>
      <c r="E518" s="138" t="s">
        <v>754</v>
      </c>
      <c r="F518" s="139" t="s">
        <v>755</v>
      </c>
      <c r="G518" s="140" t="s">
        <v>190</v>
      </c>
      <c r="H518" s="141">
        <v>1</v>
      </c>
      <c r="I518" s="142"/>
      <c r="J518" s="143">
        <f>ROUND(I518*H518,2)</f>
        <v>0</v>
      </c>
      <c r="K518" s="139" t="s">
        <v>221</v>
      </c>
      <c r="L518" s="32"/>
      <c r="M518" s="144" t="s">
        <v>1</v>
      </c>
      <c r="N518" s="145" t="s">
        <v>42</v>
      </c>
      <c r="P518" s="146">
        <f>O518*H518</f>
        <v>0</v>
      </c>
      <c r="Q518" s="146">
        <v>0</v>
      </c>
      <c r="R518" s="146">
        <f>Q518*H518</f>
        <v>0</v>
      </c>
      <c r="S518" s="146">
        <v>0.02</v>
      </c>
      <c r="T518" s="147">
        <f>S518*H518</f>
        <v>0.02</v>
      </c>
      <c r="AR518" s="148" t="s">
        <v>278</v>
      </c>
      <c r="AT518" s="148" t="s">
        <v>177</v>
      </c>
      <c r="AU518" s="148" t="s">
        <v>86</v>
      </c>
      <c r="AY518" s="17" t="s">
        <v>175</v>
      </c>
      <c r="BE518" s="149">
        <f>IF(N518="základní",J518,0)</f>
        <v>0</v>
      </c>
      <c r="BF518" s="149">
        <f>IF(N518="snížená",J518,0)</f>
        <v>0</v>
      </c>
      <c r="BG518" s="149">
        <f>IF(N518="zákl. přenesená",J518,0)</f>
        <v>0</v>
      </c>
      <c r="BH518" s="149">
        <f>IF(N518="sníž. přenesená",J518,0)</f>
        <v>0</v>
      </c>
      <c r="BI518" s="149">
        <f>IF(N518="nulová",J518,0)</f>
        <v>0</v>
      </c>
      <c r="BJ518" s="17" t="s">
        <v>84</v>
      </c>
      <c r="BK518" s="149">
        <f>ROUND(I518*H518,2)</f>
        <v>0</v>
      </c>
      <c r="BL518" s="17" t="s">
        <v>278</v>
      </c>
      <c r="BM518" s="148" t="s">
        <v>756</v>
      </c>
    </row>
    <row r="519" spans="2:65" s="1" customFormat="1" ht="19.2">
      <c r="B519" s="32"/>
      <c r="D519" s="151" t="s">
        <v>363</v>
      </c>
      <c r="F519" s="188" t="s">
        <v>708</v>
      </c>
      <c r="I519" s="189"/>
      <c r="L519" s="32"/>
      <c r="M519" s="190"/>
      <c r="T519" s="56"/>
      <c r="AT519" s="17" t="s">
        <v>363</v>
      </c>
      <c r="AU519" s="17" t="s">
        <v>86</v>
      </c>
    </row>
    <row r="520" spans="2:65" s="1" customFormat="1" ht="24.15" customHeight="1">
      <c r="B520" s="136"/>
      <c r="C520" s="137" t="s">
        <v>757</v>
      </c>
      <c r="D520" s="137" t="s">
        <v>177</v>
      </c>
      <c r="E520" s="138" t="s">
        <v>758</v>
      </c>
      <c r="F520" s="139" t="s">
        <v>759</v>
      </c>
      <c r="G520" s="140" t="s">
        <v>190</v>
      </c>
      <c r="H520" s="141">
        <v>2</v>
      </c>
      <c r="I520" s="142"/>
      <c r="J520" s="143">
        <f>ROUND(I520*H520,2)</f>
        <v>0</v>
      </c>
      <c r="K520" s="139" t="s">
        <v>221</v>
      </c>
      <c r="L520" s="32"/>
      <c r="M520" s="144" t="s">
        <v>1</v>
      </c>
      <c r="N520" s="145" t="s">
        <v>42</v>
      </c>
      <c r="P520" s="146">
        <f>O520*H520</f>
        <v>0</v>
      </c>
      <c r="Q520" s="146">
        <v>0</v>
      </c>
      <c r="R520" s="146">
        <f>Q520*H520</f>
        <v>0</v>
      </c>
      <c r="S520" s="146">
        <v>0.02</v>
      </c>
      <c r="T520" s="147">
        <f>S520*H520</f>
        <v>0.04</v>
      </c>
      <c r="AR520" s="148" t="s">
        <v>278</v>
      </c>
      <c r="AT520" s="148" t="s">
        <v>177</v>
      </c>
      <c r="AU520" s="148" t="s">
        <v>86</v>
      </c>
      <c r="AY520" s="17" t="s">
        <v>175</v>
      </c>
      <c r="BE520" s="149">
        <f>IF(N520="základní",J520,0)</f>
        <v>0</v>
      </c>
      <c r="BF520" s="149">
        <f>IF(N520="snížená",J520,0)</f>
        <v>0</v>
      </c>
      <c r="BG520" s="149">
        <f>IF(N520="zákl. přenesená",J520,0)</f>
        <v>0</v>
      </c>
      <c r="BH520" s="149">
        <f>IF(N520="sníž. přenesená",J520,0)</f>
        <v>0</v>
      </c>
      <c r="BI520" s="149">
        <f>IF(N520="nulová",J520,0)</f>
        <v>0</v>
      </c>
      <c r="BJ520" s="17" t="s">
        <v>84</v>
      </c>
      <c r="BK520" s="149">
        <f>ROUND(I520*H520,2)</f>
        <v>0</v>
      </c>
      <c r="BL520" s="17" t="s">
        <v>278</v>
      </c>
      <c r="BM520" s="148" t="s">
        <v>760</v>
      </c>
    </row>
    <row r="521" spans="2:65" s="1" customFormat="1" ht="19.2">
      <c r="B521" s="32"/>
      <c r="D521" s="151" t="s">
        <v>363</v>
      </c>
      <c r="F521" s="188" t="s">
        <v>708</v>
      </c>
      <c r="I521" s="189"/>
      <c r="L521" s="32"/>
      <c r="M521" s="190"/>
      <c r="T521" s="56"/>
      <c r="AT521" s="17" t="s">
        <v>363</v>
      </c>
      <c r="AU521" s="17" t="s">
        <v>86</v>
      </c>
    </row>
    <row r="522" spans="2:65" s="1" customFormat="1" ht="24.15" customHeight="1">
      <c r="B522" s="136"/>
      <c r="C522" s="137" t="s">
        <v>761</v>
      </c>
      <c r="D522" s="137" t="s">
        <v>177</v>
      </c>
      <c r="E522" s="138" t="s">
        <v>762</v>
      </c>
      <c r="F522" s="139" t="s">
        <v>763</v>
      </c>
      <c r="G522" s="140" t="s">
        <v>190</v>
      </c>
      <c r="H522" s="141">
        <v>1</v>
      </c>
      <c r="I522" s="142"/>
      <c r="J522" s="143">
        <f>ROUND(I522*H522,2)</f>
        <v>0</v>
      </c>
      <c r="K522" s="139" t="s">
        <v>221</v>
      </c>
      <c r="L522" s="32"/>
      <c r="M522" s="144" t="s">
        <v>1</v>
      </c>
      <c r="N522" s="145" t="s">
        <v>42</v>
      </c>
      <c r="P522" s="146">
        <f>O522*H522</f>
        <v>0</v>
      </c>
      <c r="Q522" s="146">
        <v>0</v>
      </c>
      <c r="R522" s="146">
        <f>Q522*H522</f>
        <v>0</v>
      </c>
      <c r="S522" s="146">
        <v>0.02</v>
      </c>
      <c r="T522" s="147">
        <f>S522*H522</f>
        <v>0.02</v>
      </c>
      <c r="AR522" s="148" t="s">
        <v>278</v>
      </c>
      <c r="AT522" s="148" t="s">
        <v>177</v>
      </c>
      <c r="AU522" s="148" t="s">
        <v>86</v>
      </c>
      <c r="AY522" s="17" t="s">
        <v>175</v>
      </c>
      <c r="BE522" s="149">
        <f>IF(N522="základní",J522,0)</f>
        <v>0</v>
      </c>
      <c r="BF522" s="149">
        <f>IF(N522="snížená",J522,0)</f>
        <v>0</v>
      </c>
      <c r="BG522" s="149">
        <f>IF(N522="zákl. přenesená",J522,0)</f>
        <v>0</v>
      </c>
      <c r="BH522" s="149">
        <f>IF(N522="sníž. přenesená",J522,0)</f>
        <v>0</v>
      </c>
      <c r="BI522" s="149">
        <f>IF(N522="nulová",J522,0)</f>
        <v>0</v>
      </c>
      <c r="BJ522" s="17" t="s">
        <v>84</v>
      </c>
      <c r="BK522" s="149">
        <f>ROUND(I522*H522,2)</f>
        <v>0</v>
      </c>
      <c r="BL522" s="17" t="s">
        <v>278</v>
      </c>
      <c r="BM522" s="148" t="s">
        <v>764</v>
      </c>
    </row>
    <row r="523" spans="2:65" s="1" customFormat="1" ht="19.2">
      <c r="B523" s="32"/>
      <c r="D523" s="151" t="s">
        <v>363</v>
      </c>
      <c r="F523" s="188" t="s">
        <v>708</v>
      </c>
      <c r="I523" s="189"/>
      <c r="L523" s="32"/>
      <c r="M523" s="190"/>
      <c r="T523" s="56"/>
      <c r="AT523" s="17" t="s">
        <v>363</v>
      </c>
      <c r="AU523" s="17" t="s">
        <v>86</v>
      </c>
    </row>
    <row r="524" spans="2:65" s="1" customFormat="1" ht="24.15" customHeight="1">
      <c r="B524" s="136"/>
      <c r="C524" s="137" t="s">
        <v>765</v>
      </c>
      <c r="D524" s="137" t="s">
        <v>177</v>
      </c>
      <c r="E524" s="138" t="s">
        <v>766</v>
      </c>
      <c r="F524" s="139" t="s">
        <v>767</v>
      </c>
      <c r="G524" s="140" t="s">
        <v>190</v>
      </c>
      <c r="H524" s="141">
        <v>1</v>
      </c>
      <c r="I524" s="142"/>
      <c r="J524" s="143">
        <f>ROUND(I524*H524,2)</f>
        <v>0</v>
      </c>
      <c r="K524" s="139" t="s">
        <v>221</v>
      </c>
      <c r="L524" s="32"/>
      <c r="M524" s="144" t="s">
        <v>1</v>
      </c>
      <c r="N524" s="145" t="s">
        <v>42</v>
      </c>
      <c r="P524" s="146">
        <f>O524*H524</f>
        <v>0</v>
      </c>
      <c r="Q524" s="146">
        <v>0</v>
      </c>
      <c r="R524" s="146">
        <f>Q524*H524</f>
        <v>0</v>
      </c>
      <c r="S524" s="146">
        <v>0.02</v>
      </c>
      <c r="T524" s="147">
        <f>S524*H524</f>
        <v>0.02</v>
      </c>
      <c r="AR524" s="148" t="s">
        <v>278</v>
      </c>
      <c r="AT524" s="148" t="s">
        <v>177</v>
      </c>
      <c r="AU524" s="148" t="s">
        <v>86</v>
      </c>
      <c r="AY524" s="17" t="s">
        <v>175</v>
      </c>
      <c r="BE524" s="149">
        <f>IF(N524="základní",J524,0)</f>
        <v>0</v>
      </c>
      <c r="BF524" s="149">
        <f>IF(N524="snížená",J524,0)</f>
        <v>0</v>
      </c>
      <c r="BG524" s="149">
        <f>IF(N524="zákl. přenesená",J524,0)</f>
        <v>0</v>
      </c>
      <c r="BH524" s="149">
        <f>IF(N524="sníž. přenesená",J524,0)</f>
        <v>0</v>
      </c>
      <c r="BI524" s="149">
        <f>IF(N524="nulová",J524,0)</f>
        <v>0</v>
      </c>
      <c r="BJ524" s="17" t="s">
        <v>84</v>
      </c>
      <c r="BK524" s="149">
        <f>ROUND(I524*H524,2)</f>
        <v>0</v>
      </c>
      <c r="BL524" s="17" t="s">
        <v>278</v>
      </c>
      <c r="BM524" s="148" t="s">
        <v>768</v>
      </c>
    </row>
    <row r="525" spans="2:65" s="1" customFormat="1" ht="19.2">
      <c r="B525" s="32"/>
      <c r="D525" s="151" t="s">
        <v>363</v>
      </c>
      <c r="F525" s="188" t="s">
        <v>708</v>
      </c>
      <c r="I525" s="189"/>
      <c r="L525" s="32"/>
      <c r="M525" s="190"/>
      <c r="T525" s="56"/>
      <c r="AT525" s="17" t="s">
        <v>363</v>
      </c>
      <c r="AU525" s="17" t="s">
        <v>86</v>
      </c>
    </row>
    <row r="526" spans="2:65" s="1" customFormat="1" ht="21.75" customHeight="1">
      <c r="B526" s="136"/>
      <c r="C526" s="137" t="s">
        <v>769</v>
      </c>
      <c r="D526" s="137" t="s">
        <v>177</v>
      </c>
      <c r="E526" s="138" t="s">
        <v>770</v>
      </c>
      <c r="F526" s="139" t="s">
        <v>771</v>
      </c>
      <c r="G526" s="140" t="s">
        <v>190</v>
      </c>
      <c r="H526" s="141">
        <v>2</v>
      </c>
      <c r="I526" s="142"/>
      <c r="J526" s="143">
        <f>ROUND(I526*H526,2)</f>
        <v>0</v>
      </c>
      <c r="K526" s="139" t="s">
        <v>221</v>
      </c>
      <c r="L526" s="32"/>
      <c r="M526" s="144" t="s">
        <v>1</v>
      </c>
      <c r="N526" s="145" t="s">
        <v>42</v>
      </c>
      <c r="P526" s="146">
        <f>O526*H526</f>
        <v>0</v>
      </c>
      <c r="Q526" s="146">
        <v>0</v>
      </c>
      <c r="R526" s="146">
        <f>Q526*H526</f>
        <v>0</v>
      </c>
      <c r="S526" s="146">
        <v>0.02</v>
      </c>
      <c r="T526" s="147">
        <f>S526*H526</f>
        <v>0.04</v>
      </c>
      <c r="AR526" s="148" t="s">
        <v>278</v>
      </c>
      <c r="AT526" s="148" t="s">
        <v>177</v>
      </c>
      <c r="AU526" s="148" t="s">
        <v>86</v>
      </c>
      <c r="AY526" s="17" t="s">
        <v>175</v>
      </c>
      <c r="BE526" s="149">
        <f>IF(N526="základní",J526,0)</f>
        <v>0</v>
      </c>
      <c r="BF526" s="149">
        <f>IF(N526="snížená",J526,0)</f>
        <v>0</v>
      </c>
      <c r="BG526" s="149">
        <f>IF(N526="zákl. přenesená",J526,0)</f>
        <v>0</v>
      </c>
      <c r="BH526" s="149">
        <f>IF(N526="sníž. přenesená",J526,0)</f>
        <v>0</v>
      </c>
      <c r="BI526" s="149">
        <f>IF(N526="nulová",J526,0)</f>
        <v>0</v>
      </c>
      <c r="BJ526" s="17" t="s">
        <v>84</v>
      </c>
      <c r="BK526" s="149">
        <f>ROUND(I526*H526,2)</f>
        <v>0</v>
      </c>
      <c r="BL526" s="17" t="s">
        <v>278</v>
      </c>
      <c r="BM526" s="148" t="s">
        <v>772</v>
      </c>
    </row>
    <row r="527" spans="2:65" s="1" customFormat="1" ht="19.2">
      <c r="B527" s="32"/>
      <c r="D527" s="151" t="s">
        <v>363</v>
      </c>
      <c r="F527" s="188" t="s">
        <v>708</v>
      </c>
      <c r="I527" s="189"/>
      <c r="L527" s="32"/>
      <c r="M527" s="190"/>
      <c r="T527" s="56"/>
      <c r="AT527" s="17" t="s">
        <v>363</v>
      </c>
      <c r="AU527" s="17" t="s">
        <v>86</v>
      </c>
    </row>
    <row r="528" spans="2:65" s="1" customFormat="1" ht="24.15" customHeight="1">
      <c r="B528" s="136"/>
      <c r="C528" s="137" t="s">
        <v>773</v>
      </c>
      <c r="D528" s="137" t="s">
        <v>177</v>
      </c>
      <c r="E528" s="138" t="s">
        <v>774</v>
      </c>
      <c r="F528" s="139" t="s">
        <v>775</v>
      </c>
      <c r="G528" s="140" t="s">
        <v>190</v>
      </c>
      <c r="H528" s="141">
        <v>8</v>
      </c>
      <c r="I528" s="142"/>
      <c r="J528" s="143">
        <f>ROUND(I528*H528,2)</f>
        <v>0</v>
      </c>
      <c r="K528" s="139" t="s">
        <v>221</v>
      </c>
      <c r="L528" s="32"/>
      <c r="M528" s="144" t="s">
        <v>1</v>
      </c>
      <c r="N528" s="145" t="s">
        <v>42</v>
      </c>
      <c r="P528" s="146">
        <f>O528*H528</f>
        <v>0</v>
      </c>
      <c r="Q528" s="146">
        <v>0</v>
      </c>
      <c r="R528" s="146">
        <f>Q528*H528</f>
        <v>0</v>
      </c>
      <c r="S528" s="146">
        <v>0.02</v>
      </c>
      <c r="T528" s="147">
        <f>S528*H528</f>
        <v>0.16</v>
      </c>
      <c r="AR528" s="148" t="s">
        <v>278</v>
      </c>
      <c r="AT528" s="148" t="s">
        <v>177</v>
      </c>
      <c r="AU528" s="148" t="s">
        <v>86</v>
      </c>
      <c r="AY528" s="17" t="s">
        <v>175</v>
      </c>
      <c r="BE528" s="149">
        <f>IF(N528="základní",J528,0)</f>
        <v>0</v>
      </c>
      <c r="BF528" s="149">
        <f>IF(N528="snížená",J528,0)</f>
        <v>0</v>
      </c>
      <c r="BG528" s="149">
        <f>IF(N528="zákl. přenesená",J528,0)</f>
        <v>0</v>
      </c>
      <c r="BH528" s="149">
        <f>IF(N528="sníž. přenesená",J528,0)</f>
        <v>0</v>
      </c>
      <c r="BI528" s="149">
        <f>IF(N528="nulová",J528,0)</f>
        <v>0</v>
      </c>
      <c r="BJ528" s="17" t="s">
        <v>84</v>
      </c>
      <c r="BK528" s="149">
        <f>ROUND(I528*H528,2)</f>
        <v>0</v>
      </c>
      <c r="BL528" s="17" t="s">
        <v>278</v>
      </c>
      <c r="BM528" s="148" t="s">
        <v>776</v>
      </c>
    </row>
    <row r="529" spans="2:65" s="1" customFormat="1" ht="19.2">
      <c r="B529" s="32"/>
      <c r="D529" s="151" t="s">
        <v>363</v>
      </c>
      <c r="F529" s="188" t="s">
        <v>708</v>
      </c>
      <c r="I529" s="189"/>
      <c r="L529" s="32"/>
      <c r="M529" s="190"/>
      <c r="T529" s="56"/>
      <c r="AT529" s="17" t="s">
        <v>363</v>
      </c>
      <c r="AU529" s="17" t="s">
        <v>86</v>
      </c>
    </row>
    <row r="530" spans="2:65" s="1" customFormat="1" ht="21.75" customHeight="1">
      <c r="B530" s="136"/>
      <c r="C530" s="137" t="s">
        <v>777</v>
      </c>
      <c r="D530" s="137" t="s">
        <v>177</v>
      </c>
      <c r="E530" s="138" t="s">
        <v>778</v>
      </c>
      <c r="F530" s="139" t="s">
        <v>779</v>
      </c>
      <c r="G530" s="140" t="s">
        <v>190</v>
      </c>
      <c r="H530" s="141">
        <v>2</v>
      </c>
      <c r="I530" s="142"/>
      <c r="J530" s="143">
        <f>ROUND(I530*H530,2)</f>
        <v>0</v>
      </c>
      <c r="K530" s="139" t="s">
        <v>221</v>
      </c>
      <c r="L530" s="32"/>
      <c r="M530" s="144" t="s">
        <v>1</v>
      </c>
      <c r="N530" s="145" t="s">
        <v>42</v>
      </c>
      <c r="P530" s="146">
        <f>O530*H530</f>
        <v>0</v>
      </c>
      <c r="Q530" s="146">
        <v>0</v>
      </c>
      <c r="R530" s="146">
        <f>Q530*H530</f>
        <v>0</v>
      </c>
      <c r="S530" s="146">
        <v>0.02</v>
      </c>
      <c r="T530" s="147">
        <f>S530*H530</f>
        <v>0.04</v>
      </c>
      <c r="AR530" s="148" t="s">
        <v>278</v>
      </c>
      <c r="AT530" s="148" t="s">
        <v>177</v>
      </c>
      <c r="AU530" s="148" t="s">
        <v>86</v>
      </c>
      <c r="AY530" s="17" t="s">
        <v>175</v>
      </c>
      <c r="BE530" s="149">
        <f>IF(N530="základní",J530,0)</f>
        <v>0</v>
      </c>
      <c r="BF530" s="149">
        <f>IF(N530="snížená",J530,0)</f>
        <v>0</v>
      </c>
      <c r="BG530" s="149">
        <f>IF(N530="zákl. přenesená",J530,0)</f>
        <v>0</v>
      </c>
      <c r="BH530" s="149">
        <f>IF(N530="sníž. přenesená",J530,0)</f>
        <v>0</v>
      </c>
      <c r="BI530" s="149">
        <f>IF(N530="nulová",J530,0)</f>
        <v>0</v>
      </c>
      <c r="BJ530" s="17" t="s">
        <v>84</v>
      </c>
      <c r="BK530" s="149">
        <f>ROUND(I530*H530,2)</f>
        <v>0</v>
      </c>
      <c r="BL530" s="17" t="s">
        <v>278</v>
      </c>
      <c r="BM530" s="148" t="s">
        <v>780</v>
      </c>
    </row>
    <row r="531" spans="2:65" s="1" customFormat="1" ht="19.2">
      <c r="B531" s="32"/>
      <c r="D531" s="151" t="s">
        <v>363</v>
      </c>
      <c r="F531" s="188" t="s">
        <v>708</v>
      </c>
      <c r="I531" s="189"/>
      <c r="L531" s="32"/>
      <c r="M531" s="190"/>
      <c r="T531" s="56"/>
      <c r="AT531" s="17" t="s">
        <v>363</v>
      </c>
      <c r="AU531" s="17" t="s">
        <v>86</v>
      </c>
    </row>
    <row r="532" spans="2:65" s="1" customFormat="1" ht="21.75" customHeight="1">
      <c r="B532" s="136"/>
      <c r="C532" s="137" t="s">
        <v>781</v>
      </c>
      <c r="D532" s="137" t="s">
        <v>177</v>
      </c>
      <c r="E532" s="138" t="s">
        <v>782</v>
      </c>
      <c r="F532" s="139" t="s">
        <v>783</v>
      </c>
      <c r="G532" s="140" t="s">
        <v>190</v>
      </c>
      <c r="H532" s="141">
        <v>1</v>
      </c>
      <c r="I532" s="142"/>
      <c r="J532" s="143">
        <f>ROUND(I532*H532,2)</f>
        <v>0</v>
      </c>
      <c r="K532" s="139" t="s">
        <v>221</v>
      </c>
      <c r="L532" s="32"/>
      <c r="M532" s="144" t="s">
        <v>1</v>
      </c>
      <c r="N532" s="145" t="s">
        <v>42</v>
      </c>
      <c r="P532" s="146">
        <f>O532*H532</f>
        <v>0</v>
      </c>
      <c r="Q532" s="146">
        <v>0</v>
      </c>
      <c r="R532" s="146">
        <f>Q532*H532</f>
        <v>0</v>
      </c>
      <c r="S532" s="146">
        <v>0.02</v>
      </c>
      <c r="T532" s="147">
        <f>S532*H532</f>
        <v>0.02</v>
      </c>
      <c r="AR532" s="148" t="s">
        <v>278</v>
      </c>
      <c r="AT532" s="148" t="s">
        <v>177</v>
      </c>
      <c r="AU532" s="148" t="s">
        <v>86</v>
      </c>
      <c r="AY532" s="17" t="s">
        <v>175</v>
      </c>
      <c r="BE532" s="149">
        <f>IF(N532="základní",J532,0)</f>
        <v>0</v>
      </c>
      <c r="BF532" s="149">
        <f>IF(N532="snížená",J532,0)</f>
        <v>0</v>
      </c>
      <c r="BG532" s="149">
        <f>IF(N532="zákl. přenesená",J532,0)</f>
        <v>0</v>
      </c>
      <c r="BH532" s="149">
        <f>IF(N532="sníž. přenesená",J532,0)</f>
        <v>0</v>
      </c>
      <c r="BI532" s="149">
        <f>IF(N532="nulová",J532,0)</f>
        <v>0</v>
      </c>
      <c r="BJ532" s="17" t="s">
        <v>84</v>
      </c>
      <c r="BK532" s="149">
        <f>ROUND(I532*H532,2)</f>
        <v>0</v>
      </c>
      <c r="BL532" s="17" t="s">
        <v>278</v>
      </c>
      <c r="BM532" s="148" t="s">
        <v>784</v>
      </c>
    </row>
    <row r="533" spans="2:65" s="1" customFormat="1" ht="19.2">
      <c r="B533" s="32"/>
      <c r="D533" s="151" t="s">
        <v>363</v>
      </c>
      <c r="F533" s="188" t="s">
        <v>708</v>
      </c>
      <c r="I533" s="189"/>
      <c r="L533" s="32"/>
      <c r="M533" s="190"/>
      <c r="T533" s="56"/>
      <c r="AT533" s="17" t="s">
        <v>363</v>
      </c>
      <c r="AU533" s="17" t="s">
        <v>86</v>
      </c>
    </row>
    <row r="534" spans="2:65" s="1" customFormat="1" ht="24.15" customHeight="1">
      <c r="B534" s="136"/>
      <c r="C534" s="137" t="s">
        <v>785</v>
      </c>
      <c r="D534" s="137" t="s">
        <v>177</v>
      </c>
      <c r="E534" s="138" t="s">
        <v>786</v>
      </c>
      <c r="F534" s="139" t="s">
        <v>787</v>
      </c>
      <c r="G534" s="140" t="s">
        <v>190</v>
      </c>
      <c r="H534" s="141">
        <v>4</v>
      </c>
      <c r="I534" s="142"/>
      <c r="J534" s="143">
        <f>ROUND(I534*H534,2)</f>
        <v>0</v>
      </c>
      <c r="K534" s="139" t="s">
        <v>221</v>
      </c>
      <c r="L534" s="32"/>
      <c r="M534" s="144" t="s">
        <v>1</v>
      </c>
      <c r="N534" s="145" t="s">
        <v>42</v>
      </c>
      <c r="P534" s="146">
        <f>O534*H534</f>
        <v>0</v>
      </c>
      <c r="Q534" s="146">
        <v>0</v>
      </c>
      <c r="R534" s="146">
        <f>Q534*H534</f>
        <v>0</v>
      </c>
      <c r="S534" s="146">
        <v>0.02</v>
      </c>
      <c r="T534" s="147">
        <f>S534*H534</f>
        <v>0.08</v>
      </c>
      <c r="AR534" s="148" t="s">
        <v>278</v>
      </c>
      <c r="AT534" s="148" t="s">
        <v>177</v>
      </c>
      <c r="AU534" s="148" t="s">
        <v>86</v>
      </c>
      <c r="AY534" s="17" t="s">
        <v>175</v>
      </c>
      <c r="BE534" s="149">
        <f>IF(N534="základní",J534,0)</f>
        <v>0</v>
      </c>
      <c r="BF534" s="149">
        <f>IF(N534="snížená",J534,0)</f>
        <v>0</v>
      </c>
      <c r="BG534" s="149">
        <f>IF(N534="zákl. přenesená",J534,0)</f>
        <v>0</v>
      </c>
      <c r="BH534" s="149">
        <f>IF(N534="sníž. přenesená",J534,0)</f>
        <v>0</v>
      </c>
      <c r="BI534" s="149">
        <f>IF(N534="nulová",J534,0)</f>
        <v>0</v>
      </c>
      <c r="BJ534" s="17" t="s">
        <v>84</v>
      </c>
      <c r="BK534" s="149">
        <f>ROUND(I534*H534,2)</f>
        <v>0</v>
      </c>
      <c r="BL534" s="17" t="s">
        <v>278</v>
      </c>
      <c r="BM534" s="148" t="s">
        <v>788</v>
      </c>
    </row>
    <row r="535" spans="2:65" s="1" customFormat="1" ht="19.2">
      <c r="B535" s="32"/>
      <c r="D535" s="151" t="s">
        <v>363</v>
      </c>
      <c r="F535" s="188" t="s">
        <v>708</v>
      </c>
      <c r="I535" s="189"/>
      <c r="L535" s="32"/>
      <c r="M535" s="190"/>
      <c r="T535" s="56"/>
      <c r="AT535" s="17" t="s">
        <v>363</v>
      </c>
      <c r="AU535" s="17" t="s">
        <v>86</v>
      </c>
    </row>
    <row r="536" spans="2:65" s="1" customFormat="1" ht="24.15" customHeight="1">
      <c r="B536" s="136"/>
      <c r="C536" s="137" t="s">
        <v>789</v>
      </c>
      <c r="D536" s="137" t="s">
        <v>177</v>
      </c>
      <c r="E536" s="138" t="s">
        <v>790</v>
      </c>
      <c r="F536" s="139" t="s">
        <v>791</v>
      </c>
      <c r="G536" s="140" t="s">
        <v>190</v>
      </c>
      <c r="H536" s="141">
        <v>1</v>
      </c>
      <c r="I536" s="142"/>
      <c r="J536" s="143">
        <f>ROUND(I536*H536,2)</f>
        <v>0</v>
      </c>
      <c r="K536" s="139" t="s">
        <v>221</v>
      </c>
      <c r="L536" s="32"/>
      <c r="M536" s="144" t="s">
        <v>1</v>
      </c>
      <c r="N536" s="145" t="s">
        <v>42</v>
      </c>
      <c r="P536" s="146">
        <f>O536*H536</f>
        <v>0</v>
      </c>
      <c r="Q536" s="146">
        <v>0</v>
      </c>
      <c r="R536" s="146">
        <f>Q536*H536</f>
        <v>0</v>
      </c>
      <c r="S536" s="146">
        <v>0.02</v>
      </c>
      <c r="T536" s="147">
        <f>S536*H536</f>
        <v>0.02</v>
      </c>
      <c r="AR536" s="148" t="s">
        <v>278</v>
      </c>
      <c r="AT536" s="148" t="s">
        <v>177</v>
      </c>
      <c r="AU536" s="148" t="s">
        <v>86</v>
      </c>
      <c r="AY536" s="17" t="s">
        <v>175</v>
      </c>
      <c r="BE536" s="149">
        <f>IF(N536="základní",J536,0)</f>
        <v>0</v>
      </c>
      <c r="BF536" s="149">
        <f>IF(N536="snížená",J536,0)</f>
        <v>0</v>
      </c>
      <c r="BG536" s="149">
        <f>IF(N536="zákl. přenesená",J536,0)</f>
        <v>0</v>
      </c>
      <c r="BH536" s="149">
        <f>IF(N536="sníž. přenesená",J536,0)</f>
        <v>0</v>
      </c>
      <c r="BI536" s="149">
        <f>IF(N536="nulová",J536,0)</f>
        <v>0</v>
      </c>
      <c r="BJ536" s="17" t="s">
        <v>84</v>
      </c>
      <c r="BK536" s="149">
        <f>ROUND(I536*H536,2)</f>
        <v>0</v>
      </c>
      <c r="BL536" s="17" t="s">
        <v>278</v>
      </c>
      <c r="BM536" s="148" t="s">
        <v>792</v>
      </c>
    </row>
    <row r="537" spans="2:65" s="1" customFormat="1" ht="19.2">
      <c r="B537" s="32"/>
      <c r="D537" s="151" t="s">
        <v>363</v>
      </c>
      <c r="F537" s="188" t="s">
        <v>708</v>
      </c>
      <c r="I537" s="189"/>
      <c r="L537" s="32"/>
      <c r="M537" s="190"/>
      <c r="T537" s="56"/>
      <c r="AT537" s="17" t="s">
        <v>363</v>
      </c>
      <c r="AU537" s="17" t="s">
        <v>86</v>
      </c>
    </row>
    <row r="538" spans="2:65" s="1" customFormat="1" ht="16.5" customHeight="1">
      <c r="B538" s="136"/>
      <c r="C538" s="137" t="s">
        <v>793</v>
      </c>
      <c r="D538" s="137" t="s">
        <v>177</v>
      </c>
      <c r="E538" s="138" t="s">
        <v>794</v>
      </c>
      <c r="F538" s="139" t="s">
        <v>795</v>
      </c>
      <c r="G538" s="140" t="s">
        <v>190</v>
      </c>
      <c r="H538" s="141">
        <v>2</v>
      </c>
      <c r="I538" s="142"/>
      <c r="J538" s="143">
        <f>ROUND(I538*H538,2)</f>
        <v>0</v>
      </c>
      <c r="K538" s="139" t="s">
        <v>221</v>
      </c>
      <c r="L538" s="32"/>
      <c r="M538" s="144" t="s">
        <v>1</v>
      </c>
      <c r="N538" s="145" t="s">
        <v>42</v>
      </c>
      <c r="P538" s="146">
        <f>O538*H538</f>
        <v>0</v>
      </c>
      <c r="Q538" s="146">
        <v>0</v>
      </c>
      <c r="R538" s="146">
        <f>Q538*H538</f>
        <v>0</v>
      </c>
      <c r="S538" s="146">
        <v>0.02</v>
      </c>
      <c r="T538" s="147">
        <f>S538*H538</f>
        <v>0.04</v>
      </c>
      <c r="AR538" s="148" t="s">
        <v>278</v>
      </c>
      <c r="AT538" s="148" t="s">
        <v>177</v>
      </c>
      <c r="AU538" s="148" t="s">
        <v>86</v>
      </c>
      <c r="AY538" s="17" t="s">
        <v>175</v>
      </c>
      <c r="BE538" s="149">
        <f>IF(N538="základní",J538,0)</f>
        <v>0</v>
      </c>
      <c r="BF538" s="149">
        <f>IF(N538="snížená",J538,0)</f>
        <v>0</v>
      </c>
      <c r="BG538" s="149">
        <f>IF(N538="zákl. přenesená",J538,0)</f>
        <v>0</v>
      </c>
      <c r="BH538" s="149">
        <f>IF(N538="sníž. přenesená",J538,0)</f>
        <v>0</v>
      </c>
      <c r="BI538" s="149">
        <f>IF(N538="nulová",J538,0)</f>
        <v>0</v>
      </c>
      <c r="BJ538" s="17" t="s">
        <v>84</v>
      </c>
      <c r="BK538" s="149">
        <f>ROUND(I538*H538,2)</f>
        <v>0</v>
      </c>
      <c r="BL538" s="17" t="s">
        <v>278</v>
      </c>
      <c r="BM538" s="148" t="s">
        <v>796</v>
      </c>
    </row>
    <row r="539" spans="2:65" s="1" customFormat="1" ht="19.2">
      <c r="B539" s="32"/>
      <c r="D539" s="151" t="s">
        <v>363</v>
      </c>
      <c r="F539" s="188" t="s">
        <v>708</v>
      </c>
      <c r="I539" s="189"/>
      <c r="L539" s="32"/>
      <c r="M539" s="190"/>
      <c r="T539" s="56"/>
      <c r="AT539" s="17" t="s">
        <v>363</v>
      </c>
      <c r="AU539" s="17" t="s">
        <v>86</v>
      </c>
    </row>
    <row r="540" spans="2:65" s="11" customFormat="1" ht="22.8" customHeight="1">
      <c r="B540" s="124"/>
      <c r="D540" s="125" t="s">
        <v>76</v>
      </c>
      <c r="E540" s="134" t="s">
        <v>797</v>
      </c>
      <c r="F540" s="134" t="s">
        <v>798</v>
      </c>
      <c r="I540" s="127"/>
      <c r="J540" s="135">
        <f>BK540</f>
        <v>0</v>
      </c>
      <c r="L540" s="124"/>
      <c r="M540" s="129"/>
      <c r="P540" s="130">
        <f>SUM(P541:P554)</f>
        <v>0</v>
      </c>
      <c r="R540" s="130">
        <f>SUM(R541:R554)</f>
        <v>0</v>
      </c>
      <c r="T540" s="131">
        <f>SUM(T541:T554)</f>
        <v>0.93120000000000003</v>
      </c>
      <c r="AR540" s="125" t="s">
        <v>86</v>
      </c>
      <c r="AT540" s="132" t="s">
        <v>76</v>
      </c>
      <c r="AU540" s="132" t="s">
        <v>84</v>
      </c>
      <c r="AY540" s="125" t="s">
        <v>175</v>
      </c>
      <c r="BK540" s="133">
        <f>SUM(BK541:BK554)</f>
        <v>0</v>
      </c>
    </row>
    <row r="541" spans="2:65" s="1" customFormat="1" ht="24.15" customHeight="1">
      <c r="B541" s="136"/>
      <c r="C541" s="137" t="s">
        <v>799</v>
      </c>
      <c r="D541" s="137" t="s">
        <v>177</v>
      </c>
      <c r="E541" s="138" t="s">
        <v>800</v>
      </c>
      <c r="F541" s="139" t="s">
        <v>801</v>
      </c>
      <c r="G541" s="140" t="s">
        <v>263</v>
      </c>
      <c r="H541" s="141">
        <v>17.399999999999999</v>
      </c>
      <c r="I541" s="142"/>
      <c r="J541" s="143">
        <f>ROUND(I541*H541,2)</f>
        <v>0</v>
      </c>
      <c r="K541" s="139" t="s">
        <v>181</v>
      </c>
      <c r="L541" s="32"/>
      <c r="M541" s="144" t="s">
        <v>1</v>
      </c>
      <c r="N541" s="145" t="s">
        <v>42</v>
      </c>
      <c r="P541" s="146">
        <f>O541*H541</f>
        <v>0</v>
      </c>
      <c r="Q541" s="146">
        <v>0</v>
      </c>
      <c r="R541" s="146">
        <f>Q541*H541</f>
        <v>0</v>
      </c>
      <c r="S541" s="146">
        <v>1.6E-2</v>
      </c>
      <c r="T541" s="147">
        <f>S541*H541</f>
        <v>0.27839999999999998</v>
      </c>
      <c r="AR541" s="148" t="s">
        <v>278</v>
      </c>
      <c r="AT541" s="148" t="s">
        <v>177</v>
      </c>
      <c r="AU541" s="148" t="s">
        <v>86</v>
      </c>
      <c r="AY541" s="17" t="s">
        <v>175</v>
      </c>
      <c r="BE541" s="149">
        <f>IF(N541="základní",J541,0)</f>
        <v>0</v>
      </c>
      <c r="BF541" s="149">
        <f>IF(N541="snížená",J541,0)</f>
        <v>0</v>
      </c>
      <c r="BG541" s="149">
        <f>IF(N541="zákl. přenesená",J541,0)</f>
        <v>0</v>
      </c>
      <c r="BH541" s="149">
        <f>IF(N541="sníž. přenesená",J541,0)</f>
        <v>0</v>
      </c>
      <c r="BI541" s="149">
        <f>IF(N541="nulová",J541,0)</f>
        <v>0</v>
      </c>
      <c r="BJ541" s="17" t="s">
        <v>84</v>
      </c>
      <c r="BK541" s="149">
        <f>ROUND(I541*H541,2)</f>
        <v>0</v>
      </c>
      <c r="BL541" s="17" t="s">
        <v>278</v>
      </c>
      <c r="BM541" s="148" t="s">
        <v>802</v>
      </c>
    </row>
    <row r="542" spans="2:65" s="12" customFormat="1">
      <c r="B542" s="150"/>
      <c r="D542" s="151" t="s">
        <v>184</v>
      </c>
      <c r="E542" s="152" t="s">
        <v>1</v>
      </c>
      <c r="F542" s="153" t="s">
        <v>803</v>
      </c>
      <c r="H542" s="152" t="s">
        <v>1</v>
      </c>
      <c r="I542" s="154"/>
      <c r="L542" s="150"/>
      <c r="M542" s="155"/>
      <c r="T542" s="156"/>
      <c r="AT542" s="152" t="s">
        <v>184</v>
      </c>
      <c r="AU542" s="152" t="s">
        <v>86</v>
      </c>
      <c r="AV542" s="12" t="s">
        <v>84</v>
      </c>
      <c r="AW542" s="12" t="s">
        <v>32</v>
      </c>
      <c r="AX542" s="12" t="s">
        <v>77</v>
      </c>
      <c r="AY542" s="152" t="s">
        <v>175</v>
      </c>
    </row>
    <row r="543" spans="2:65" s="13" customFormat="1">
      <c r="B543" s="157"/>
      <c r="D543" s="151" t="s">
        <v>184</v>
      </c>
      <c r="E543" s="158" t="s">
        <v>1</v>
      </c>
      <c r="F543" s="159" t="s">
        <v>804</v>
      </c>
      <c r="H543" s="160">
        <v>17.399999999999999</v>
      </c>
      <c r="I543" s="161"/>
      <c r="L543" s="157"/>
      <c r="M543" s="162"/>
      <c r="T543" s="163"/>
      <c r="AT543" s="158" t="s">
        <v>184</v>
      </c>
      <c r="AU543" s="158" t="s">
        <v>86</v>
      </c>
      <c r="AV543" s="13" t="s">
        <v>86</v>
      </c>
      <c r="AW543" s="13" t="s">
        <v>32</v>
      </c>
      <c r="AX543" s="13" t="s">
        <v>77</v>
      </c>
      <c r="AY543" s="158" t="s">
        <v>175</v>
      </c>
    </row>
    <row r="544" spans="2:65" s="14" customFormat="1">
      <c r="B544" s="164"/>
      <c r="D544" s="151" t="s">
        <v>184</v>
      </c>
      <c r="E544" s="165" t="s">
        <v>1</v>
      </c>
      <c r="F544" s="166" t="s">
        <v>187</v>
      </c>
      <c r="H544" s="167">
        <v>17.399999999999999</v>
      </c>
      <c r="I544" s="168"/>
      <c r="L544" s="164"/>
      <c r="M544" s="169"/>
      <c r="T544" s="170"/>
      <c r="AT544" s="165" t="s">
        <v>184</v>
      </c>
      <c r="AU544" s="165" t="s">
        <v>86</v>
      </c>
      <c r="AV544" s="14" t="s">
        <v>182</v>
      </c>
      <c r="AW544" s="14" t="s">
        <v>32</v>
      </c>
      <c r="AX544" s="14" t="s">
        <v>84</v>
      </c>
      <c r="AY544" s="165" t="s">
        <v>175</v>
      </c>
    </row>
    <row r="545" spans="2:65" s="1" customFormat="1" ht="37.799999999999997" customHeight="1">
      <c r="B545" s="136"/>
      <c r="C545" s="137" t="s">
        <v>805</v>
      </c>
      <c r="D545" s="137" t="s">
        <v>177</v>
      </c>
      <c r="E545" s="138" t="s">
        <v>806</v>
      </c>
      <c r="F545" s="139" t="s">
        <v>807</v>
      </c>
      <c r="G545" s="140" t="s">
        <v>263</v>
      </c>
      <c r="H545" s="141">
        <v>17.399999999999999</v>
      </c>
      <c r="I545" s="142"/>
      <c r="J545" s="143">
        <f>ROUND(I545*H545,2)</f>
        <v>0</v>
      </c>
      <c r="K545" s="139" t="s">
        <v>221</v>
      </c>
      <c r="L545" s="32"/>
      <c r="M545" s="144" t="s">
        <v>1</v>
      </c>
      <c r="N545" s="145" t="s">
        <v>42</v>
      </c>
      <c r="P545" s="146">
        <f>O545*H545</f>
        <v>0</v>
      </c>
      <c r="Q545" s="146">
        <v>0</v>
      </c>
      <c r="R545" s="146">
        <f>Q545*H545</f>
        <v>0</v>
      </c>
      <c r="S545" s="146">
        <v>1.6E-2</v>
      </c>
      <c r="T545" s="147">
        <f>S545*H545</f>
        <v>0.27839999999999998</v>
      </c>
      <c r="AR545" s="148" t="s">
        <v>278</v>
      </c>
      <c r="AT545" s="148" t="s">
        <v>177</v>
      </c>
      <c r="AU545" s="148" t="s">
        <v>86</v>
      </c>
      <c r="AY545" s="17" t="s">
        <v>175</v>
      </c>
      <c r="BE545" s="149">
        <f>IF(N545="základní",J545,0)</f>
        <v>0</v>
      </c>
      <c r="BF545" s="149">
        <f>IF(N545="snížená",J545,0)</f>
        <v>0</v>
      </c>
      <c r="BG545" s="149">
        <f>IF(N545="zákl. přenesená",J545,0)</f>
        <v>0</v>
      </c>
      <c r="BH545" s="149">
        <f>IF(N545="sníž. přenesená",J545,0)</f>
        <v>0</v>
      </c>
      <c r="BI545" s="149">
        <f>IF(N545="nulová",J545,0)</f>
        <v>0</v>
      </c>
      <c r="BJ545" s="17" t="s">
        <v>84</v>
      </c>
      <c r="BK545" s="149">
        <f>ROUND(I545*H545,2)</f>
        <v>0</v>
      </c>
      <c r="BL545" s="17" t="s">
        <v>278</v>
      </c>
      <c r="BM545" s="148" t="s">
        <v>808</v>
      </c>
    </row>
    <row r="546" spans="2:65" s="1" customFormat="1" ht="220.8">
      <c r="B546" s="32"/>
      <c r="D546" s="151" t="s">
        <v>363</v>
      </c>
      <c r="F546" s="188" t="s">
        <v>809</v>
      </c>
      <c r="I546" s="189"/>
      <c r="L546" s="32"/>
      <c r="M546" s="190"/>
      <c r="T546" s="56"/>
      <c r="AT546" s="17" t="s">
        <v>363</v>
      </c>
      <c r="AU546" s="17" t="s">
        <v>86</v>
      </c>
    </row>
    <row r="547" spans="2:65" s="12" customFormat="1">
      <c r="B547" s="150"/>
      <c r="D547" s="151" t="s">
        <v>184</v>
      </c>
      <c r="E547" s="152" t="s">
        <v>1</v>
      </c>
      <c r="F547" s="153" t="s">
        <v>803</v>
      </c>
      <c r="H547" s="152" t="s">
        <v>1</v>
      </c>
      <c r="I547" s="154"/>
      <c r="L547" s="150"/>
      <c r="M547" s="155"/>
      <c r="T547" s="156"/>
      <c r="AT547" s="152" t="s">
        <v>184</v>
      </c>
      <c r="AU547" s="152" t="s">
        <v>86</v>
      </c>
      <c r="AV547" s="12" t="s">
        <v>84</v>
      </c>
      <c r="AW547" s="12" t="s">
        <v>32</v>
      </c>
      <c r="AX547" s="12" t="s">
        <v>77</v>
      </c>
      <c r="AY547" s="152" t="s">
        <v>175</v>
      </c>
    </row>
    <row r="548" spans="2:65" s="13" customFormat="1">
      <c r="B548" s="157"/>
      <c r="D548" s="151" t="s">
        <v>184</v>
      </c>
      <c r="E548" s="158" t="s">
        <v>1</v>
      </c>
      <c r="F548" s="159" t="s">
        <v>804</v>
      </c>
      <c r="H548" s="160">
        <v>17.399999999999999</v>
      </c>
      <c r="I548" s="161"/>
      <c r="L548" s="157"/>
      <c r="M548" s="162"/>
      <c r="T548" s="163"/>
      <c r="AT548" s="158" t="s">
        <v>184</v>
      </c>
      <c r="AU548" s="158" t="s">
        <v>86</v>
      </c>
      <c r="AV548" s="13" t="s">
        <v>86</v>
      </c>
      <c r="AW548" s="13" t="s">
        <v>32</v>
      </c>
      <c r="AX548" s="13" t="s">
        <v>77</v>
      </c>
      <c r="AY548" s="158" t="s">
        <v>175</v>
      </c>
    </row>
    <row r="549" spans="2:65" s="14" customFormat="1">
      <c r="B549" s="164"/>
      <c r="D549" s="151" t="s">
        <v>184</v>
      </c>
      <c r="E549" s="165" t="s">
        <v>1</v>
      </c>
      <c r="F549" s="166" t="s">
        <v>187</v>
      </c>
      <c r="H549" s="167">
        <v>17.399999999999999</v>
      </c>
      <c r="I549" s="168"/>
      <c r="L549" s="164"/>
      <c r="M549" s="169"/>
      <c r="T549" s="170"/>
      <c r="AT549" s="165" t="s">
        <v>184</v>
      </c>
      <c r="AU549" s="165" t="s">
        <v>86</v>
      </c>
      <c r="AV549" s="14" t="s">
        <v>182</v>
      </c>
      <c r="AW549" s="14" t="s">
        <v>32</v>
      </c>
      <c r="AX549" s="14" t="s">
        <v>84</v>
      </c>
      <c r="AY549" s="165" t="s">
        <v>175</v>
      </c>
    </row>
    <row r="550" spans="2:65" s="1" customFormat="1" ht="24.15" customHeight="1">
      <c r="B550" s="136"/>
      <c r="C550" s="137" t="s">
        <v>810</v>
      </c>
      <c r="D550" s="137" t="s">
        <v>177</v>
      </c>
      <c r="E550" s="138" t="s">
        <v>811</v>
      </c>
      <c r="F550" s="139" t="s">
        <v>812</v>
      </c>
      <c r="G550" s="140" t="s">
        <v>263</v>
      </c>
      <c r="H550" s="141">
        <v>23.4</v>
      </c>
      <c r="I550" s="142"/>
      <c r="J550" s="143">
        <f>ROUND(I550*H550,2)</f>
        <v>0</v>
      </c>
      <c r="K550" s="139" t="s">
        <v>221</v>
      </c>
      <c r="L550" s="32"/>
      <c r="M550" s="144" t="s">
        <v>1</v>
      </c>
      <c r="N550" s="145" t="s">
        <v>42</v>
      </c>
      <c r="P550" s="146">
        <f>O550*H550</f>
        <v>0</v>
      </c>
      <c r="Q550" s="146">
        <v>0</v>
      </c>
      <c r="R550" s="146">
        <f>Q550*H550</f>
        <v>0</v>
      </c>
      <c r="S550" s="146">
        <v>1.6E-2</v>
      </c>
      <c r="T550" s="147">
        <f>S550*H550</f>
        <v>0.37440000000000001</v>
      </c>
      <c r="AR550" s="148" t="s">
        <v>278</v>
      </c>
      <c r="AT550" s="148" t="s">
        <v>177</v>
      </c>
      <c r="AU550" s="148" t="s">
        <v>86</v>
      </c>
      <c r="AY550" s="17" t="s">
        <v>175</v>
      </c>
      <c r="BE550" s="149">
        <f>IF(N550="základní",J550,0)</f>
        <v>0</v>
      </c>
      <c r="BF550" s="149">
        <f>IF(N550="snížená",J550,0)</f>
        <v>0</v>
      </c>
      <c r="BG550" s="149">
        <f>IF(N550="zákl. přenesená",J550,0)</f>
        <v>0</v>
      </c>
      <c r="BH550" s="149">
        <f>IF(N550="sníž. přenesená",J550,0)</f>
        <v>0</v>
      </c>
      <c r="BI550" s="149">
        <f>IF(N550="nulová",J550,0)</f>
        <v>0</v>
      </c>
      <c r="BJ550" s="17" t="s">
        <v>84</v>
      </c>
      <c r="BK550" s="149">
        <f>ROUND(I550*H550,2)</f>
        <v>0</v>
      </c>
      <c r="BL550" s="17" t="s">
        <v>278</v>
      </c>
      <c r="BM550" s="148" t="s">
        <v>813</v>
      </c>
    </row>
    <row r="551" spans="2:65" s="12" customFormat="1">
      <c r="B551" s="150"/>
      <c r="D551" s="151" t="s">
        <v>184</v>
      </c>
      <c r="E551" s="152" t="s">
        <v>1</v>
      </c>
      <c r="F551" s="153" t="s">
        <v>803</v>
      </c>
      <c r="H551" s="152" t="s">
        <v>1</v>
      </c>
      <c r="I551" s="154"/>
      <c r="L551" s="150"/>
      <c r="M551" s="155"/>
      <c r="T551" s="156"/>
      <c r="AT551" s="152" t="s">
        <v>184</v>
      </c>
      <c r="AU551" s="152" t="s">
        <v>86</v>
      </c>
      <c r="AV551" s="12" t="s">
        <v>84</v>
      </c>
      <c r="AW551" s="12" t="s">
        <v>32</v>
      </c>
      <c r="AX551" s="12" t="s">
        <v>77</v>
      </c>
      <c r="AY551" s="152" t="s">
        <v>175</v>
      </c>
    </row>
    <row r="552" spans="2:65" s="13" customFormat="1">
      <c r="B552" s="157"/>
      <c r="D552" s="151" t="s">
        <v>184</v>
      </c>
      <c r="E552" s="158" t="s">
        <v>1</v>
      </c>
      <c r="F552" s="159" t="s">
        <v>804</v>
      </c>
      <c r="H552" s="160">
        <v>17.399999999999999</v>
      </c>
      <c r="I552" s="161"/>
      <c r="L552" s="157"/>
      <c r="M552" s="162"/>
      <c r="T552" s="163"/>
      <c r="AT552" s="158" t="s">
        <v>184</v>
      </c>
      <c r="AU552" s="158" t="s">
        <v>86</v>
      </c>
      <c r="AV552" s="13" t="s">
        <v>86</v>
      </c>
      <c r="AW552" s="13" t="s">
        <v>32</v>
      </c>
      <c r="AX552" s="13" t="s">
        <v>77</v>
      </c>
      <c r="AY552" s="158" t="s">
        <v>175</v>
      </c>
    </row>
    <row r="553" spans="2:65" s="13" customFormat="1">
      <c r="B553" s="157"/>
      <c r="D553" s="151" t="s">
        <v>184</v>
      </c>
      <c r="E553" s="158" t="s">
        <v>1</v>
      </c>
      <c r="F553" s="159" t="s">
        <v>814</v>
      </c>
      <c r="H553" s="160">
        <v>6</v>
      </c>
      <c r="I553" s="161"/>
      <c r="L553" s="157"/>
      <c r="M553" s="162"/>
      <c r="T553" s="163"/>
      <c r="AT553" s="158" t="s">
        <v>184</v>
      </c>
      <c r="AU553" s="158" t="s">
        <v>86</v>
      </c>
      <c r="AV553" s="13" t="s">
        <v>86</v>
      </c>
      <c r="AW553" s="13" t="s">
        <v>32</v>
      </c>
      <c r="AX553" s="13" t="s">
        <v>77</v>
      </c>
      <c r="AY553" s="158" t="s">
        <v>175</v>
      </c>
    </row>
    <row r="554" spans="2:65" s="14" customFormat="1">
      <c r="B554" s="164"/>
      <c r="D554" s="151" t="s">
        <v>184</v>
      </c>
      <c r="E554" s="165" t="s">
        <v>1</v>
      </c>
      <c r="F554" s="166" t="s">
        <v>187</v>
      </c>
      <c r="H554" s="167">
        <v>23.4</v>
      </c>
      <c r="I554" s="168"/>
      <c r="L554" s="164"/>
      <c r="M554" s="169"/>
      <c r="T554" s="170"/>
      <c r="AT554" s="165" t="s">
        <v>184</v>
      </c>
      <c r="AU554" s="165" t="s">
        <v>86</v>
      </c>
      <c r="AV554" s="14" t="s">
        <v>182</v>
      </c>
      <c r="AW554" s="14" t="s">
        <v>32</v>
      </c>
      <c r="AX554" s="14" t="s">
        <v>84</v>
      </c>
      <c r="AY554" s="165" t="s">
        <v>175</v>
      </c>
    </row>
    <row r="555" spans="2:65" s="11" customFormat="1" ht="22.8" customHeight="1">
      <c r="B555" s="124"/>
      <c r="D555" s="125" t="s">
        <v>76</v>
      </c>
      <c r="E555" s="134" t="s">
        <v>815</v>
      </c>
      <c r="F555" s="134" t="s">
        <v>816</v>
      </c>
      <c r="I555" s="127"/>
      <c r="J555" s="135">
        <f>BK555</f>
        <v>0</v>
      </c>
      <c r="L555" s="124"/>
      <c r="M555" s="129"/>
      <c r="P555" s="130">
        <f>SUM(P556:P603)</f>
        <v>0</v>
      </c>
      <c r="R555" s="130">
        <f>SUM(R556:R603)</f>
        <v>15.73242099</v>
      </c>
      <c r="T555" s="131">
        <f>SUM(T556:T603)</f>
        <v>0</v>
      </c>
      <c r="AR555" s="125" t="s">
        <v>86</v>
      </c>
      <c r="AT555" s="132" t="s">
        <v>76</v>
      </c>
      <c r="AU555" s="132" t="s">
        <v>84</v>
      </c>
      <c r="AY555" s="125" t="s">
        <v>175</v>
      </c>
      <c r="BK555" s="133">
        <f>SUM(BK556:BK603)</f>
        <v>0</v>
      </c>
    </row>
    <row r="556" spans="2:65" s="1" customFormat="1" ht="16.5" customHeight="1">
      <c r="B556" s="136"/>
      <c r="C556" s="137" t="s">
        <v>817</v>
      </c>
      <c r="D556" s="137" t="s">
        <v>177</v>
      </c>
      <c r="E556" s="138" t="s">
        <v>818</v>
      </c>
      <c r="F556" s="139" t="s">
        <v>819</v>
      </c>
      <c r="G556" s="140" t="s">
        <v>227</v>
      </c>
      <c r="H556" s="141">
        <v>305.48</v>
      </c>
      <c r="I556" s="142"/>
      <c r="J556" s="143">
        <f>ROUND(I556*H556,2)</f>
        <v>0</v>
      </c>
      <c r="K556" s="139" t="s">
        <v>181</v>
      </c>
      <c r="L556" s="32"/>
      <c r="M556" s="144" t="s">
        <v>1</v>
      </c>
      <c r="N556" s="145" t="s">
        <v>42</v>
      </c>
      <c r="P556" s="146">
        <f>O556*H556</f>
        <v>0</v>
      </c>
      <c r="Q556" s="146">
        <v>0</v>
      </c>
      <c r="R556" s="146">
        <f>Q556*H556</f>
        <v>0</v>
      </c>
      <c r="S556" s="146">
        <v>0</v>
      </c>
      <c r="T556" s="147">
        <f>S556*H556</f>
        <v>0</v>
      </c>
      <c r="AR556" s="148" t="s">
        <v>278</v>
      </c>
      <c r="AT556" s="148" t="s">
        <v>177</v>
      </c>
      <c r="AU556" s="148" t="s">
        <v>86</v>
      </c>
      <c r="AY556" s="17" t="s">
        <v>175</v>
      </c>
      <c r="BE556" s="149">
        <f>IF(N556="základní",J556,0)</f>
        <v>0</v>
      </c>
      <c r="BF556" s="149">
        <f>IF(N556="snížená",J556,0)</f>
        <v>0</v>
      </c>
      <c r="BG556" s="149">
        <f>IF(N556="zákl. přenesená",J556,0)</f>
        <v>0</v>
      </c>
      <c r="BH556" s="149">
        <f>IF(N556="sníž. přenesená",J556,0)</f>
        <v>0</v>
      </c>
      <c r="BI556" s="149">
        <f>IF(N556="nulová",J556,0)</f>
        <v>0</v>
      </c>
      <c r="BJ556" s="17" t="s">
        <v>84</v>
      </c>
      <c r="BK556" s="149">
        <f>ROUND(I556*H556,2)</f>
        <v>0</v>
      </c>
      <c r="BL556" s="17" t="s">
        <v>278</v>
      </c>
      <c r="BM556" s="148" t="s">
        <v>820</v>
      </c>
    </row>
    <row r="557" spans="2:65" s="12" customFormat="1">
      <c r="B557" s="150"/>
      <c r="D557" s="151" t="s">
        <v>184</v>
      </c>
      <c r="E557" s="152" t="s">
        <v>1</v>
      </c>
      <c r="F557" s="153" t="s">
        <v>821</v>
      </c>
      <c r="H557" s="152" t="s">
        <v>1</v>
      </c>
      <c r="I557" s="154"/>
      <c r="L557" s="150"/>
      <c r="M557" s="155"/>
      <c r="T557" s="156"/>
      <c r="AT557" s="152" t="s">
        <v>184</v>
      </c>
      <c r="AU557" s="152" t="s">
        <v>86</v>
      </c>
      <c r="AV557" s="12" t="s">
        <v>84</v>
      </c>
      <c r="AW557" s="12" t="s">
        <v>32</v>
      </c>
      <c r="AX557" s="12" t="s">
        <v>77</v>
      </c>
      <c r="AY557" s="152" t="s">
        <v>175</v>
      </c>
    </row>
    <row r="558" spans="2:65" s="12" customFormat="1">
      <c r="B558" s="150"/>
      <c r="D558" s="151" t="s">
        <v>184</v>
      </c>
      <c r="E558" s="152" t="s">
        <v>1</v>
      </c>
      <c r="F558" s="153" t="s">
        <v>197</v>
      </c>
      <c r="H558" s="152" t="s">
        <v>1</v>
      </c>
      <c r="I558" s="154"/>
      <c r="L558" s="150"/>
      <c r="M558" s="155"/>
      <c r="T558" s="156"/>
      <c r="AT558" s="152" t="s">
        <v>184</v>
      </c>
      <c r="AU558" s="152" t="s">
        <v>86</v>
      </c>
      <c r="AV558" s="12" t="s">
        <v>84</v>
      </c>
      <c r="AW558" s="12" t="s">
        <v>32</v>
      </c>
      <c r="AX558" s="12" t="s">
        <v>77</v>
      </c>
      <c r="AY558" s="152" t="s">
        <v>175</v>
      </c>
    </row>
    <row r="559" spans="2:65" s="13" customFormat="1" ht="20.399999999999999">
      <c r="B559" s="157"/>
      <c r="D559" s="151" t="s">
        <v>184</v>
      </c>
      <c r="E559" s="158" t="s">
        <v>1</v>
      </c>
      <c r="F559" s="159" t="s">
        <v>822</v>
      </c>
      <c r="H559" s="160">
        <v>120.71</v>
      </c>
      <c r="I559" s="161"/>
      <c r="L559" s="157"/>
      <c r="M559" s="162"/>
      <c r="T559" s="163"/>
      <c r="AT559" s="158" t="s">
        <v>184</v>
      </c>
      <c r="AU559" s="158" t="s">
        <v>86</v>
      </c>
      <c r="AV559" s="13" t="s">
        <v>86</v>
      </c>
      <c r="AW559" s="13" t="s">
        <v>32</v>
      </c>
      <c r="AX559" s="13" t="s">
        <v>77</v>
      </c>
      <c r="AY559" s="158" t="s">
        <v>175</v>
      </c>
    </row>
    <row r="560" spans="2:65" s="12" customFormat="1">
      <c r="B560" s="150"/>
      <c r="D560" s="151" t="s">
        <v>184</v>
      </c>
      <c r="E560" s="152" t="s">
        <v>1</v>
      </c>
      <c r="F560" s="153" t="s">
        <v>199</v>
      </c>
      <c r="H560" s="152" t="s">
        <v>1</v>
      </c>
      <c r="I560" s="154"/>
      <c r="L560" s="150"/>
      <c r="M560" s="155"/>
      <c r="T560" s="156"/>
      <c r="AT560" s="152" t="s">
        <v>184</v>
      </c>
      <c r="AU560" s="152" t="s">
        <v>86</v>
      </c>
      <c r="AV560" s="12" t="s">
        <v>84</v>
      </c>
      <c r="AW560" s="12" t="s">
        <v>32</v>
      </c>
      <c r="AX560" s="12" t="s">
        <v>77</v>
      </c>
      <c r="AY560" s="152" t="s">
        <v>175</v>
      </c>
    </row>
    <row r="561" spans="2:65" s="13" customFormat="1" ht="20.399999999999999">
      <c r="B561" s="157"/>
      <c r="D561" s="151" t="s">
        <v>184</v>
      </c>
      <c r="E561" s="158" t="s">
        <v>1</v>
      </c>
      <c r="F561" s="159" t="s">
        <v>823</v>
      </c>
      <c r="H561" s="160">
        <v>96.01</v>
      </c>
      <c r="I561" s="161"/>
      <c r="L561" s="157"/>
      <c r="M561" s="162"/>
      <c r="T561" s="163"/>
      <c r="AT561" s="158" t="s">
        <v>184</v>
      </c>
      <c r="AU561" s="158" t="s">
        <v>86</v>
      </c>
      <c r="AV561" s="13" t="s">
        <v>86</v>
      </c>
      <c r="AW561" s="13" t="s">
        <v>32</v>
      </c>
      <c r="AX561" s="13" t="s">
        <v>77</v>
      </c>
      <c r="AY561" s="158" t="s">
        <v>175</v>
      </c>
    </row>
    <row r="562" spans="2:65" s="12" customFormat="1">
      <c r="B562" s="150"/>
      <c r="D562" s="151" t="s">
        <v>184</v>
      </c>
      <c r="E562" s="152" t="s">
        <v>1</v>
      </c>
      <c r="F562" s="153" t="s">
        <v>200</v>
      </c>
      <c r="H562" s="152" t="s">
        <v>1</v>
      </c>
      <c r="I562" s="154"/>
      <c r="L562" s="150"/>
      <c r="M562" s="155"/>
      <c r="T562" s="156"/>
      <c r="AT562" s="152" t="s">
        <v>184</v>
      </c>
      <c r="AU562" s="152" t="s">
        <v>86</v>
      </c>
      <c r="AV562" s="12" t="s">
        <v>84</v>
      </c>
      <c r="AW562" s="12" t="s">
        <v>32</v>
      </c>
      <c r="AX562" s="12" t="s">
        <v>77</v>
      </c>
      <c r="AY562" s="152" t="s">
        <v>175</v>
      </c>
    </row>
    <row r="563" spans="2:65" s="13" customFormat="1" ht="20.399999999999999">
      <c r="B563" s="157"/>
      <c r="D563" s="151" t="s">
        <v>184</v>
      </c>
      <c r="E563" s="158" t="s">
        <v>1</v>
      </c>
      <c r="F563" s="159" t="s">
        <v>824</v>
      </c>
      <c r="H563" s="160">
        <v>88.76</v>
      </c>
      <c r="I563" s="161"/>
      <c r="L563" s="157"/>
      <c r="M563" s="162"/>
      <c r="T563" s="163"/>
      <c r="AT563" s="158" t="s">
        <v>184</v>
      </c>
      <c r="AU563" s="158" t="s">
        <v>86</v>
      </c>
      <c r="AV563" s="13" t="s">
        <v>86</v>
      </c>
      <c r="AW563" s="13" t="s">
        <v>32</v>
      </c>
      <c r="AX563" s="13" t="s">
        <v>77</v>
      </c>
      <c r="AY563" s="158" t="s">
        <v>175</v>
      </c>
    </row>
    <row r="564" spans="2:65" s="14" customFormat="1">
      <c r="B564" s="164"/>
      <c r="D564" s="151" t="s">
        <v>184</v>
      </c>
      <c r="E564" s="165" t="s">
        <v>1</v>
      </c>
      <c r="F564" s="166" t="s">
        <v>187</v>
      </c>
      <c r="H564" s="167">
        <v>305.48</v>
      </c>
      <c r="I564" s="168"/>
      <c r="L564" s="164"/>
      <c r="M564" s="169"/>
      <c r="T564" s="170"/>
      <c r="AT564" s="165" t="s">
        <v>184</v>
      </c>
      <c r="AU564" s="165" t="s">
        <v>86</v>
      </c>
      <c r="AV564" s="14" t="s">
        <v>182</v>
      </c>
      <c r="AW564" s="14" t="s">
        <v>32</v>
      </c>
      <c r="AX564" s="14" t="s">
        <v>84</v>
      </c>
      <c r="AY564" s="165" t="s">
        <v>175</v>
      </c>
    </row>
    <row r="565" spans="2:65" s="1" customFormat="1" ht="16.5" customHeight="1">
      <c r="B565" s="136"/>
      <c r="C565" s="137" t="s">
        <v>825</v>
      </c>
      <c r="D565" s="137" t="s">
        <v>177</v>
      </c>
      <c r="E565" s="138" t="s">
        <v>826</v>
      </c>
      <c r="F565" s="139" t="s">
        <v>827</v>
      </c>
      <c r="G565" s="140" t="s">
        <v>227</v>
      </c>
      <c r="H565" s="141">
        <v>305.48</v>
      </c>
      <c r="I565" s="142"/>
      <c r="J565" s="143">
        <f>ROUND(I565*H565,2)</f>
        <v>0</v>
      </c>
      <c r="K565" s="139" t="s">
        <v>181</v>
      </c>
      <c r="L565" s="32"/>
      <c r="M565" s="144" t="s">
        <v>1</v>
      </c>
      <c r="N565" s="145" t="s">
        <v>42</v>
      </c>
      <c r="P565" s="146">
        <f>O565*H565</f>
        <v>0</v>
      </c>
      <c r="Q565" s="146">
        <v>2.9999999999999997E-4</v>
      </c>
      <c r="R565" s="146">
        <f>Q565*H565</f>
        <v>9.1644000000000003E-2</v>
      </c>
      <c r="S565" s="146">
        <v>0</v>
      </c>
      <c r="T565" s="147">
        <f>S565*H565</f>
        <v>0</v>
      </c>
      <c r="AR565" s="148" t="s">
        <v>278</v>
      </c>
      <c r="AT565" s="148" t="s">
        <v>177</v>
      </c>
      <c r="AU565" s="148" t="s">
        <v>86</v>
      </c>
      <c r="AY565" s="17" t="s">
        <v>175</v>
      </c>
      <c r="BE565" s="149">
        <f>IF(N565="základní",J565,0)</f>
        <v>0</v>
      </c>
      <c r="BF565" s="149">
        <f>IF(N565="snížená",J565,0)</f>
        <v>0</v>
      </c>
      <c r="BG565" s="149">
        <f>IF(N565="zákl. přenesená",J565,0)</f>
        <v>0</v>
      </c>
      <c r="BH565" s="149">
        <f>IF(N565="sníž. přenesená",J565,0)</f>
        <v>0</v>
      </c>
      <c r="BI565" s="149">
        <f>IF(N565="nulová",J565,0)</f>
        <v>0</v>
      </c>
      <c r="BJ565" s="17" t="s">
        <v>84</v>
      </c>
      <c r="BK565" s="149">
        <f>ROUND(I565*H565,2)</f>
        <v>0</v>
      </c>
      <c r="BL565" s="17" t="s">
        <v>278</v>
      </c>
      <c r="BM565" s="148" t="s">
        <v>828</v>
      </c>
    </row>
    <row r="566" spans="2:65" s="1" customFormat="1" ht="24.15" customHeight="1">
      <c r="B566" s="136"/>
      <c r="C566" s="137" t="s">
        <v>829</v>
      </c>
      <c r="D566" s="137" t="s">
        <v>177</v>
      </c>
      <c r="E566" s="138" t="s">
        <v>830</v>
      </c>
      <c r="F566" s="139" t="s">
        <v>831</v>
      </c>
      <c r="G566" s="140" t="s">
        <v>227</v>
      </c>
      <c r="H566" s="141">
        <v>305.48</v>
      </c>
      <c r="I566" s="142"/>
      <c r="J566" s="143">
        <f>ROUND(I566*H566,2)</f>
        <v>0</v>
      </c>
      <c r="K566" s="139" t="s">
        <v>181</v>
      </c>
      <c r="L566" s="32"/>
      <c r="M566" s="144" t="s">
        <v>1</v>
      </c>
      <c r="N566" s="145" t="s">
        <v>42</v>
      </c>
      <c r="P566" s="146">
        <f>O566*H566</f>
        <v>0</v>
      </c>
      <c r="Q566" s="146">
        <v>1.4999999999999999E-2</v>
      </c>
      <c r="R566" s="146">
        <f>Q566*H566</f>
        <v>4.5822000000000003</v>
      </c>
      <c r="S566" s="146">
        <v>0</v>
      </c>
      <c r="T566" s="147">
        <f>S566*H566</f>
        <v>0</v>
      </c>
      <c r="AR566" s="148" t="s">
        <v>278</v>
      </c>
      <c r="AT566" s="148" t="s">
        <v>177</v>
      </c>
      <c r="AU566" s="148" t="s">
        <v>86</v>
      </c>
      <c r="AY566" s="17" t="s">
        <v>175</v>
      </c>
      <c r="BE566" s="149">
        <f>IF(N566="základní",J566,0)</f>
        <v>0</v>
      </c>
      <c r="BF566" s="149">
        <f>IF(N566="snížená",J566,0)</f>
        <v>0</v>
      </c>
      <c r="BG566" s="149">
        <f>IF(N566="zákl. přenesená",J566,0)</f>
        <v>0</v>
      </c>
      <c r="BH566" s="149">
        <f>IF(N566="sníž. přenesená",J566,0)</f>
        <v>0</v>
      </c>
      <c r="BI566" s="149">
        <f>IF(N566="nulová",J566,0)</f>
        <v>0</v>
      </c>
      <c r="BJ566" s="17" t="s">
        <v>84</v>
      </c>
      <c r="BK566" s="149">
        <f>ROUND(I566*H566,2)</f>
        <v>0</v>
      </c>
      <c r="BL566" s="17" t="s">
        <v>278</v>
      </c>
      <c r="BM566" s="148" t="s">
        <v>832</v>
      </c>
    </row>
    <row r="567" spans="2:65" s="1" customFormat="1" ht="33" customHeight="1">
      <c r="B567" s="136"/>
      <c r="C567" s="137" t="s">
        <v>833</v>
      </c>
      <c r="D567" s="137" t="s">
        <v>177</v>
      </c>
      <c r="E567" s="138" t="s">
        <v>834</v>
      </c>
      <c r="F567" s="139" t="s">
        <v>835</v>
      </c>
      <c r="G567" s="140" t="s">
        <v>263</v>
      </c>
      <c r="H567" s="141">
        <v>318.74700000000001</v>
      </c>
      <c r="I567" s="142"/>
      <c r="J567" s="143">
        <f>ROUND(I567*H567,2)</f>
        <v>0</v>
      </c>
      <c r="K567" s="139" t="s">
        <v>181</v>
      </c>
      <c r="L567" s="32"/>
      <c r="M567" s="144" t="s">
        <v>1</v>
      </c>
      <c r="N567" s="145" t="s">
        <v>42</v>
      </c>
      <c r="P567" s="146">
        <f>O567*H567</f>
        <v>0</v>
      </c>
      <c r="Q567" s="146">
        <v>4.2999999999999999E-4</v>
      </c>
      <c r="R567" s="146">
        <f>Q567*H567</f>
        <v>0.13706120999999999</v>
      </c>
      <c r="S567" s="146">
        <v>0</v>
      </c>
      <c r="T567" s="147">
        <f>S567*H567</f>
        <v>0</v>
      </c>
      <c r="AR567" s="148" t="s">
        <v>278</v>
      </c>
      <c r="AT567" s="148" t="s">
        <v>177</v>
      </c>
      <c r="AU567" s="148" t="s">
        <v>86</v>
      </c>
      <c r="AY567" s="17" t="s">
        <v>175</v>
      </c>
      <c r="BE567" s="149">
        <f>IF(N567="základní",J567,0)</f>
        <v>0</v>
      </c>
      <c r="BF567" s="149">
        <f>IF(N567="snížená",J567,0)</f>
        <v>0</v>
      </c>
      <c r="BG567" s="149">
        <f>IF(N567="zákl. přenesená",J567,0)</f>
        <v>0</v>
      </c>
      <c r="BH567" s="149">
        <f>IF(N567="sníž. přenesená",J567,0)</f>
        <v>0</v>
      </c>
      <c r="BI567" s="149">
        <f>IF(N567="nulová",J567,0)</f>
        <v>0</v>
      </c>
      <c r="BJ567" s="17" t="s">
        <v>84</v>
      </c>
      <c r="BK567" s="149">
        <f>ROUND(I567*H567,2)</f>
        <v>0</v>
      </c>
      <c r="BL567" s="17" t="s">
        <v>278</v>
      </c>
      <c r="BM567" s="148" t="s">
        <v>836</v>
      </c>
    </row>
    <row r="568" spans="2:65" s="13" customFormat="1">
      <c r="B568" s="157"/>
      <c r="D568" s="151" t="s">
        <v>184</v>
      </c>
      <c r="E568" s="158" t="s">
        <v>1</v>
      </c>
      <c r="F568" s="159" t="s">
        <v>837</v>
      </c>
      <c r="H568" s="160">
        <v>318.74700000000001</v>
      </c>
      <c r="I568" s="161"/>
      <c r="L568" s="157"/>
      <c r="M568" s="162"/>
      <c r="T568" s="163"/>
      <c r="AT568" s="158" t="s">
        <v>184</v>
      </c>
      <c r="AU568" s="158" t="s">
        <v>86</v>
      </c>
      <c r="AV568" s="13" t="s">
        <v>86</v>
      </c>
      <c r="AW568" s="13" t="s">
        <v>32</v>
      </c>
      <c r="AX568" s="13" t="s">
        <v>84</v>
      </c>
      <c r="AY568" s="158" t="s">
        <v>175</v>
      </c>
    </row>
    <row r="569" spans="2:65" s="1" customFormat="1" ht="33" customHeight="1">
      <c r="B569" s="136"/>
      <c r="C569" s="137" t="s">
        <v>838</v>
      </c>
      <c r="D569" s="137" t="s">
        <v>177</v>
      </c>
      <c r="E569" s="138" t="s">
        <v>839</v>
      </c>
      <c r="F569" s="139" t="s">
        <v>840</v>
      </c>
      <c r="G569" s="140" t="s">
        <v>227</v>
      </c>
      <c r="H569" s="141">
        <v>305.48</v>
      </c>
      <c r="I569" s="142"/>
      <c r="J569" s="143">
        <f>ROUND(I569*H569,2)</f>
        <v>0</v>
      </c>
      <c r="K569" s="139" t="s">
        <v>181</v>
      </c>
      <c r="L569" s="32"/>
      <c r="M569" s="144" t="s">
        <v>1</v>
      </c>
      <c r="N569" s="145" t="s">
        <v>42</v>
      </c>
      <c r="P569" s="146">
        <f>O569*H569</f>
        <v>0</v>
      </c>
      <c r="Q569" s="146">
        <v>9.0299999999999998E-3</v>
      </c>
      <c r="R569" s="146">
        <f>Q569*H569</f>
        <v>2.7584843999999999</v>
      </c>
      <c r="S569" s="146">
        <v>0</v>
      </c>
      <c r="T569" s="147">
        <f>S569*H569</f>
        <v>0</v>
      </c>
      <c r="AR569" s="148" t="s">
        <v>278</v>
      </c>
      <c r="AT569" s="148" t="s">
        <v>177</v>
      </c>
      <c r="AU569" s="148" t="s">
        <v>86</v>
      </c>
      <c r="AY569" s="17" t="s">
        <v>175</v>
      </c>
      <c r="BE569" s="149">
        <f>IF(N569="základní",J569,0)</f>
        <v>0</v>
      </c>
      <c r="BF569" s="149">
        <f>IF(N569="snížená",J569,0)</f>
        <v>0</v>
      </c>
      <c r="BG569" s="149">
        <f>IF(N569="zákl. přenesená",J569,0)</f>
        <v>0</v>
      </c>
      <c r="BH569" s="149">
        <f>IF(N569="sníž. přenesená",J569,0)</f>
        <v>0</v>
      </c>
      <c r="BI569" s="149">
        <f>IF(N569="nulová",J569,0)</f>
        <v>0</v>
      </c>
      <c r="BJ569" s="17" t="s">
        <v>84</v>
      </c>
      <c r="BK569" s="149">
        <f>ROUND(I569*H569,2)</f>
        <v>0</v>
      </c>
      <c r="BL569" s="17" t="s">
        <v>278</v>
      </c>
      <c r="BM569" s="148" t="s">
        <v>841</v>
      </c>
    </row>
    <row r="570" spans="2:65" s="1" customFormat="1" ht="24.15" customHeight="1">
      <c r="B570" s="136"/>
      <c r="C570" s="171" t="s">
        <v>842</v>
      </c>
      <c r="D570" s="171" t="s">
        <v>192</v>
      </c>
      <c r="E570" s="172" t="s">
        <v>843</v>
      </c>
      <c r="F570" s="173" t="s">
        <v>844</v>
      </c>
      <c r="G570" s="174" t="s">
        <v>227</v>
      </c>
      <c r="H570" s="175">
        <v>353.29199999999997</v>
      </c>
      <c r="I570" s="176"/>
      <c r="J570" s="177">
        <f>ROUND(I570*H570,2)</f>
        <v>0</v>
      </c>
      <c r="K570" s="173" t="s">
        <v>181</v>
      </c>
      <c r="L570" s="178"/>
      <c r="M570" s="179" t="s">
        <v>1</v>
      </c>
      <c r="N570" s="180" t="s">
        <v>42</v>
      </c>
      <c r="P570" s="146">
        <f>O570*H570</f>
        <v>0</v>
      </c>
      <c r="Q570" s="146">
        <v>2.1999999999999999E-2</v>
      </c>
      <c r="R570" s="146">
        <f>Q570*H570</f>
        <v>7.7724239999999991</v>
      </c>
      <c r="S570" s="146">
        <v>0</v>
      </c>
      <c r="T570" s="147">
        <f>S570*H570</f>
        <v>0</v>
      </c>
      <c r="AR570" s="148" t="s">
        <v>359</v>
      </c>
      <c r="AT570" s="148" t="s">
        <v>192</v>
      </c>
      <c r="AU570" s="148" t="s">
        <v>86</v>
      </c>
      <c r="AY570" s="17" t="s">
        <v>175</v>
      </c>
      <c r="BE570" s="149">
        <f>IF(N570="základní",J570,0)</f>
        <v>0</v>
      </c>
      <c r="BF570" s="149">
        <f>IF(N570="snížená",J570,0)</f>
        <v>0</v>
      </c>
      <c r="BG570" s="149">
        <f>IF(N570="zákl. přenesená",J570,0)</f>
        <v>0</v>
      </c>
      <c r="BH570" s="149">
        <f>IF(N570="sníž. přenesená",J570,0)</f>
        <v>0</v>
      </c>
      <c r="BI570" s="149">
        <f>IF(N570="nulová",J570,0)</f>
        <v>0</v>
      </c>
      <c r="BJ570" s="17" t="s">
        <v>84</v>
      </c>
      <c r="BK570" s="149">
        <f>ROUND(I570*H570,2)</f>
        <v>0</v>
      </c>
      <c r="BL570" s="17" t="s">
        <v>278</v>
      </c>
      <c r="BM570" s="148" t="s">
        <v>845</v>
      </c>
    </row>
    <row r="571" spans="2:65" s="13" customFormat="1">
      <c r="B571" s="157"/>
      <c r="D571" s="151" t="s">
        <v>184</v>
      </c>
      <c r="E571" s="158" t="s">
        <v>1</v>
      </c>
      <c r="F571" s="159" t="s">
        <v>846</v>
      </c>
      <c r="H571" s="160">
        <v>305.48</v>
      </c>
      <c r="I571" s="161"/>
      <c r="L571" s="157"/>
      <c r="M571" s="162"/>
      <c r="T571" s="163"/>
      <c r="AT571" s="158" t="s">
        <v>184</v>
      </c>
      <c r="AU571" s="158" t="s">
        <v>86</v>
      </c>
      <c r="AV571" s="13" t="s">
        <v>86</v>
      </c>
      <c r="AW571" s="13" t="s">
        <v>32</v>
      </c>
      <c r="AX571" s="13" t="s">
        <v>77</v>
      </c>
      <c r="AY571" s="158" t="s">
        <v>175</v>
      </c>
    </row>
    <row r="572" spans="2:65" s="13" customFormat="1">
      <c r="B572" s="157"/>
      <c r="D572" s="151" t="s">
        <v>184</v>
      </c>
      <c r="E572" s="158" t="s">
        <v>1</v>
      </c>
      <c r="F572" s="159" t="s">
        <v>847</v>
      </c>
      <c r="H572" s="160">
        <v>47.811999999999998</v>
      </c>
      <c r="I572" s="161"/>
      <c r="L572" s="157"/>
      <c r="M572" s="162"/>
      <c r="T572" s="163"/>
      <c r="AT572" s="158" t="s">
        <v>184</v>
      </c>
      <c r="AU572" s="158" t="s">
        <v>86</v>
      </c>
      <c r="AV572" s="13" t="s">
        <v>86</v>
      </c>
      <c r="AW572" s="13" t="s">
        <v>32</v>
      </c>
      <c r="AX572" s="13" t="s">
        <v>77</v>
      </c>
      <c r="AY572" s="158" t="s">
        <v>175</v>
      </c>
    </row>
    <row r="573" spans="2:65" s="14" customFormat="1">
      <c r="B573" s="164"/>
      <c r="D573" s="151" t="s">
        <v>184</v>
      </c>
      <c r="E573" s="165" t="s">
        <v>1</v>
      </c>
      <c r="F573" s="166" t="s">
        <v>187</v>
      </c>
      <c r="H573" s="167">
        <v>353.29199999999997</v>
      </c>
      <c r="I573" s="168"/>
      <c r="L573" s="164"/>
      <c r="M573" s="169"/>
      <c r="T573" s="170"/>
      <c r="AT573" s="165" t="s">
        <v>184</v>
      </c>
      <c r="AU573" s="165" t="s">
        <v>86</v>
      </c>
      <c r="AV573" s="14" t="s">
        <v>182</v>
      </c>
      <c r="AW573" s="14" t="s">
        <v>32</v>
      </c>
      <c r="AX573" s="14" t="s">
        <v>84</v>
      </c>
      <c r="AY573" s="165" t="s">
        <v>175</v>
      </c>
    </row>
    <row r="574" spans="2:65" s="1" customFormat="1" ht="24.15" customHeight="1">
      <c r="B574" s="136"/>
      <c r="C574" s="137" t="s">
        <v>848</v>
      </c>
      <c r="D574" s="137" t="s">
        <v>177</v>
      </c>
      <c r="E574" s="138" t="s">
        <v>849</v>
      </c>
      <c r="F574" s="139" t="s">
        <v>850</v>
      </c>
      <c r="G574" s="140" t="s">
        <v>227</v>
      </c>
      <c r="H574" s="141">
        <v>60.026000000000003</v>
      </c>
      <c r="I574" s="142"/>
      <c r="J574" s="143">
        <f>ROUND(I574*H574,2)</f>
        <v>0</v>
      </c>
      <c r="K574" s="139" t="s">
        <v>181</v>
      </c>
      <c r="L574" s="32"/>
      <c r="M574" s="144" t="s">
        <v>1</v>
      </c>
      <c r="N574" s="145" t="s">
        <v>42</v>
      </c>
      <c r="P574" s="146">
        <f>O574*H574</f>
        <v>0</v>
      </c>
      <c r="Q574" s="146">
        <v>1.5E-3</v>
      </c>
      <c r="R574" s="146">
        <f>Q574*H574</f>
        <v>9.0039000000000008E-2</v>
      </c>
      <c r="S574" s="146">
        <v>0</v>
      </c>
      <c r="T574" s="147">
        <f>S574*H574</f>
        <v>0</v>
      </c>
      <c r="AR574" s="148" t="s">
        <v>278</v>
      </c>
      <c r="AT574" s="148" t="s">
        <v>177</v>
      </c>
      <c r="AU574" s="148" t="s">
        <v>86</v>
      </c>
      <c r="AY574" s="17" t="s">
        <v>175</v>
      </c>
      <c r="BE574" s="149">
        <f>IF(N574="základní",J574,0)</f>
        <v>0</v>
      </c>
      <c r="BF574" s="149">
        <f>IF(N574="snížená",J574,0)</f>
        <v>0</v>
      </c>
      <c r="BG574" s="149">
        <f>IF(N574="zákl. přenesená",J574,0)</f>
        <v>0</v>
      </c>
      <c r="BH574" s="149">
        <f>IF(N574="sníž. přenesená",J574,0)</f>
        <v>0</v>
      </c>
      <c r="BI574" s="149">
        <f>IF(N574="nulová",J574,0)</f>
        <v>0</v>
      </c>
      <c r="BJ574" s="17" t="s">
        <v>84</v>
      </c>
      <c r="BK574" s="149">
        <f>ROUND(I574*H574,2)</f>
        <v>0</v>
      </c>
      <c r="BL574" s="17" t="s">
        <v>278</v>
      </c>
      <c r="BM574" s="148" t="s">
        <v>851</v>
      </c>
    </row>
    <row r="575" spans="2:65" s="13" customFormat="1">
      <c r="B575" s="157"/>
      <c r="D575" s="151" t="s">
        <v>184</v>
      </c>
      <c r="E575" s="158" t="s">
        <v>1</v>
      </c>
      <c r="F575" s="159" t="s">
        <v>852</v>
      </c>
      <c r="H575" s="160">
        <v>41.84</v>
      </c>
      <c r="I575" s="161"/>
      <c r="L575" s="157"/>
      <c r="M575" s="162"/>
      <c r="T575" s="163"/>
      <c r="AT575" s="158" t="s">
        <v>184</v>
      </c>
      <c r="AU575" s="158" t="s">
        <v>86</v>
      </c>
      <c r="AV575" s="13" t="s">
        <v>86</v>
      </c>
      <c r="AW575" s="13" t="s">
        <v>32</v>
      </c>
      <c r="AX575" s="13" t="s">
        <v>77</v>
      </c>
      <c r="AY575" s="158" t="s">
        <v>175</v>
      </c>
    </row>
    <row r="576" spans="2:65" s="12" customFormat="1">
      <c r="B576" s="150"/>
      <c r="D576" s="151" t="s">
        <v>184</v>
      </c>
      <c r="E576" s="152" t="s">
        <v>1</v>
      </c>
      <c r="F576" s="153" t="s">
        <v>853</v>
      </c>
      <c r="H576" s="152" t="s">
        <v>1</v>
      </c>
      <c r="I576" s="154"/>
      <c r="L576" s="150"/>
      <c r="M576" s="155"/>
      <c r="T576" s="156"/>
      <c r="AT576" s="152" t="s">
        <v>184</v>
      </c>
      <c r="AU576" s="152" t="s">
        <v>86</v>
      </c>
      <c r="AV576" s="12" t="s">
        <v>84</v>
      </c>
      <c r="AW576" s="12" t="s">
        <v>32</v>
      </c>
      <c r="AX576" s="12" t="s">
        <v>77</v>
      </c>
      <c r="AY576" s="152" t="s">
        <v>175</v>
      </c>
    </row>
    <row r="577" spans="2:65" s="13" customFormat="1">
      <c r="B577" s="157"/>
      <c r="D577" s="151" t="s">
        <v>184</v>
      </c>
      <c r="E577" s="158" t="s">
        <v>1</v>
      </c>
      <c r="F577" s="159" t="s">
        <v>854</v>
      </c>
      <c r="H577" s="160">
        <v>7.2060000000000004</v>
      </c>
      <c r="I577" s="161"/>
      <c r="L577" s="157"/>
      <c r="M577" s="162"/>
      <c r="T577" s="163"/>
      <c r="AT577" s="158" t="s">
        <v>184</v>
      </c>
      <c r="AU577" s="158" t="s">
        <v>86</v>
      </c>
      <c r="AV577" s="13" t="s">
        <v>86</v>
      </c>
      <c r="AW577" s="13" t="s">
        <v>32</v>
      </c>
      <c r="AX577" s="13" t="s">
        <v>77</v>
      </c>
      <c r="AY577" s="158" t="s">
        <v>175</v>
      </c>
    </row>
    <row r="578" spans="2:65" s="13" customFormat="1">
      <c r="B578" s="157"/>
      <c r="D578" s="151" t="s">
        <v>184</v>
      </c>
      <c r="E578" s="158" t="s">
        <v>1</v>
      </c>
      <c r="F578" s="159" t="s">
        <v>855</v>
      </c>
      <c r="H578" s="160">
        <v>5.9089999999999998</v>
      </c>
      <c r="I578" s="161"/>
      <c r="L578" s="157"/>
      <c r="M578" s="162"/>
      <c r="T578" s="163"/>
      <c r="AT578" s="158" t="s">
        <v>184</v>
      </c>
      <c r="AU578" s="158" t="s">
        <v>86</v>
      </c>
      <c r="AV578" s="13" t="s">
        <v>86</v>
      </c>
      <c r="AW578" s="13" t="s">
        <v>32</v>
      </c>
      <c r="AX578" s="13" t="s">
        <v>77</v>
      </c>
      <c r="AY578" s="158" t="s">
        <v>175</v>
      </c>
    </row>
    <row r="579" spans="2:65" s="13" customFormat="1">
      <c r="B579" s="157"/>
      <c r="D579" s="151" t="s">
        <v>184</v>
      </c>
      <c r="E579" s="158" t="s">
        <v>1</v>
      </c>
      <c r="F579" s="159" t="s">
        <v>856</v>
      </c>
      <c r="H579" s="160">
        <v>5.0709999999999997</v>
      </c>
      <c r="I579" s="161"/>
      <c r="L579" s="157"/>
      <c r="M579" s="162"/>
      <c r="T579" s="163"/>
      <c r="AT579" s="158" t="s">
        <v>184</v>
      </c>
      <c r="AU579" s="158" t="s">
        <v>86</v>
      </c>
      <c r="AV579" s="13" t="s">
        <v>86</v>
      </c>
      <c r="AW579" s="13" t="s">
        <v>32</v>
      </c>
      <c r="AX579" s="13" t="s">
        <v>77</v>
      </c>
      <c r="AY579" s="158" t="s">
        <v>175</v>
      </c>
    </row>
    <row r="580" spans="2:65" s="14" customFormat="1">
      <c r="B580" s="164"/>
      <c r="D580" s="151" t="s">
        <v>184</v>
      </c>
      <c r="E580" s="165" t="s">
        <v>1</v>
      </c>
      <c r="F580" s="166" t="s">
        <v>187</v>
      </c>
      <c r="H580" s="167">
        <v>60.026000000000003</v>
      </c>
      <c r="I580" s="168"/>
      <c r="L580" s="164"/>
      <c r="M580" s="169"/>
      <c r="T580" s="170"/>
      <c r="AT580" s="165" t="s">
        <v>184</v>
      </c>
      <c r="AU580" s="165" t="s">
        <v>86</v>
      </c>
      <c r="AV580" s="14" t="s">
        <v>182</v>
      </c>
      <c r="AW580" s="14" t="s">
        <v>32</v>
      </c>
      <c r="AX580" s="14" t="s">
        <v>84</v>
      </c>
      <c r="AY580" s="165" t="s">
        <v>175</v>
      </c>
    </row>
    <row r="581" spans="2:65" s="1" customFormat="1" ht="16.5" customHeight="1">
      <c r="B581" s="136"/>
      <c r="C581" s="137" t="s">
        <v>857</v>
      </c>
      <c r="D581" s="137" t="s">
        <v>177</v>
      </c>
      <c r="E581" s="138" t="s">
        <v>858</v>
      </c>
      <c r="F581" s="139" t="s">
        <v>859</v>
      </c>
      <c r="G581" s="140" t="s">
        <v>263</v>
      </c>
      <c r="H581" s="141">
        <v>879.96199999999999</v>
      </c>
      <c r="I581" s="142"/>
      <c r="J581" s="143">
        <f>ROUND(I581*H581,2)</f>
        <v>0</v>
      </c>
      <c r="K581" s="139" t="s">
        <v>181</v>
      </c>
      <c r="L581" s="32"/>
      <c r="M581" s="144" t="s">
        <v>1</v>
      </c>
      <c r="N581" s="145" t="s">
        <v>42</v>
      </c>
      <c r="P581" s="146">
        <f>O581*H581</f>
        <v>0</v>
      </c>
      <c r="Q581" s="146">
        <v>9.0000000000000006E-5</v>
      </c>
      <c r="R581" s="146">
        <f>Q581*H581</f>
        <v>7.9196580000000003E-2</v>
      </c>
      <c r="S581" s="146">
        <v>0</v>
      </c>
      <c r="T581" s="147">
        <f>S581*H581</f>
        <v>0</v>
      </c>
      <c r="AR581" s="148" t="s">
        <v>278</v>
      </c>
      <c r="AT581" s="148" t="s">
        <v>177</v>
      </c>
      <c r="AU581" s="148" t="s">
        <v>86</v>
      </c>
      <c r="AY581" s="17" t="s">
        <v>175</v>
      </c>
      <c r="BE581" s="149">
        <f>IF(N581="základní",J581,0)</f>
        <v>0</v>
      </c>
      <c r="BF581" s="149">
        <f>IF(N581="snížená",J581,0)</f>
        <v>0</v>
      </c>
      <c r="BG581" s="149">
        <f>IF(N581="zákl. přenesená",J581,0)</f>
        <v>0</v>
      </c>
      <c r="BH581" s="149">
        <f>IF(N581="sníž. přenesená",J581,0)</f>
        <v>0</v>
      </c>
      <c r="BI581" s="149">
        <f>IF(N581="nulová",J581,0)</f>
        <v>0</v>
      </c>
      <c r="BJ581" s="17" t="s">
        <v>84</v>
      </c>
      <c r="BK581" s="149">
        <f>ROUND(I581*H581,2)</f>
        <v>0</v>
      </c>
      <c r="BL581" s="17" t="s">
        <v>278</v>
      </c>
      <c r="BM581" s="148" t="s">
        <v>860</v>
      </c>
    </row>
    <row r="582" spans="2:65" s="13" customFormat="1">
      <c r="B582" s="157"/>
      <c r="D582" s="151" t="s">
        <v>184</v>
      </c>
      <c r="E582" s="158" t="s">
        <v>1</v>
      </c>
      <c r="F582" s="159" t="s">
        <v>861</v>
      </c>
      <c r="H582" s="160">
        <v>48.036999999999999</v>
      </c>
      <c r="I582" s="161"/>
      <c r="L582" s="157"/>
      <c r="M582" s="162"/>
      <c r="T582" s="163"/>
      <c r="AT582" s="158" t="s">
        <v>184</v>
      </c>
      <c r="AU582" s="158" t="s">
        <v>86</v>
      </c>
      <c r="AV582" s="13" t="s">
        <v>86</v>
      </c>
      <c r="AW582" s="13" t="s">
        <v>32</v>
      </c>
      <c r="AX582" s="13" t="s">
        <v>77</v>
      </c>
      <c r="AY582" s="158" t="s">
        <v>175</v>
      </c>
    </row>
    <row r="583" spans="2:65" s="13" customFormat="1">
      <c r="B583" s="157"/>
      <c r="D583" s="151" t="s">
        <v>184</v>
      </c>
      <c r="E583" s="158" t="s">
        <v>1</v>
      </c>
      <c r="F583" s="159" t="s">
        <v>862</v>
      </c>
      <c r="H583" s="160">
        <v>39.393000000000001</v>
      </c>
      <c r="I583" s="161"/>
      <c r="L583" s="157"/>
      <c r="M583" s="162"/>
      <c r="T583" s="163"/>
      <c r="AT583" s="158" t="s">
        <v>184</v>
      </c>
      <c r="AU583" s="158" t="s">
        <v>86</v>
      </c>
      <c r="AV583" s="13" t="s">
        <v>86</v>
      </c>
      <c r="AW583" s="13" t="s">
        <v>32</v>
      </c>
      <c r="AX583" s="13" t="s">
        <v>77</v>
      </c>
      <c r="AY583" s="158" t="s">
        <v>175</v>
      </c>
    </row>
    <row r="584" spans="2:65" s="13" customFormat="1">
      <c r="B584" s="157"/>
      <c r="D584" s="151" t="s">
        <v>184</v>
      </c>
      <c r="E584" s="158" t="s">
        <v>1</v>
      </c>
      <c r="F584" s="159" t="s">
        <v>863</v>
      </c>
      <c r="H584" s="160">
        <v>33.804000000000002</v>
      </c>
      <c r="I584" s="161"/>
      <c r="L584" s="157"/>
      <c r="M584" s="162"/>
      <c r="T584" s="163"/>
      <c r="AT584" s="158" t="s">
        <v>184</v>
      </c>
      <c r="AU584" s="158" t="s">
        <v>86</v>
      </c>
      <c r="AV584" s="13" t="s">
        <v>86</v>
      </c>
      <c r="AW584" s="13" t="s">
        <v>32</v>
      </c>
      <c r="AX584" s="13" t="s">
        <v>77</v>
      </c>
      <c r="AY584" s="158" t="s">
        <v>175</v>
      </c>
    </row>
    <row r="585" spans="2:65" s="13" customFormat="1">
      <c r="B585" s="157"/>
      <c r="D585" s="151" t="s">
        <v>184</v>
      </c>
      <c r="E585" s="158" t="s">
        <v>1</v>
      </c>
      <c r="F585" s="159" t="s">
        <v>864</v>
      </c>
      <c r="H585" s="160">
        <v>318.74700000000001</v>
      </c>
      <c r="I585" s="161"/>
      <c r="L585" s="157"/>
      <c r="M585" s="162"/>
      <c r="T585" s="163"/>
      <c r="AT585" s="158" t="s">
        <v>184</v>
      </c>
      <c r="AU585" s="158" t="s">
        <v>86</v>
      </c>
      <c r="AV585" s="13" t="s">
        <v>86</v>
      </c>
      <c r="AW585" s="13" t="s">
        <v>32</v>
      </c>
      <c r="AX585" s="13" t="s">
        <v>77</v>
      </c>
      <c r="AY585" s="158" t="s">
        <v>175</v>
      </c>
    </row>
    <row r="586" spans="2:65" s="14" customFormat="1">
      <c r="B586" s="164"/>
      <c r="D586" s="151" t="s">
        <v>184</v>
      </c>
      <c r="E586" s="165" t="s">
        <v>1</v>
      </c>
      <c r="F586" s="166" t="s">
        <v>187</v>
      </c>
      <c r="H586" s="167">
        <v>439.98099999999999</v>
      </c>
      <c r="I586" s="168"/>
      <c r="L586" s="164"/>
      <c r="M586" s="169"/>
      <c r="T586" s="170"/>
      <c r="AT586" s="165" t="s">
        <v>184</v>
      </c>
      <c r="AU586" s="165" t="s">
        <v>86</v>
      </c>
      <c r="AV586" s="14" t="s">
        <v>182</v>
      </c>
      <c r="AW586" s="14" t="s">
        <v>32</v>
      </c>
      <c r="AX586" s="14" t="s">
        <v>77</v>
      </c>
      <c r="AY586" s="165" t="s">
        <v>175</v>
      </c>
    </row>
    <row r="587" spans="2:65" s="13" customFormat="1">
      <c r="B587" s="157"/>
      <c r="D587" s="151" t="s">
        <v>184</v>
      </c>
      <c r="E587" s="158" t="s">
        <v>1</v>
      </c>
      <c r="F587" s="159" t="s">
        <v>865</v>
      </c>
      <c r="H587" s="160">
        <v>879.96199999999999</v>
      </c>
      <c r="I587" s="161"/>
      <c r="L587" s="157"/>
      <c r="M587" s="162"/>
      <c r="T587" s="163"/>
      <c r="AT587" s="158" t="s">
        <v>184</v>
      </c>
      <c r="AU587" s="158" t="s">
        <v>86</v>
      </c>
      <c r="AV587" s="13" t="s">
        <v>86</v>
      </c>
      <c r="AW587" s="13" t="s">
        <v>32</v>
      </c>
      <c r="AX587" s="13" t="s">
        <v>84</v>
      </c>
      <c r="AY587" s="158" t="s">
        <v>175</v>
      </c>
    </row>
    <row r="588" spans="2:65" s="1" customFormat="1" ht="21.75" customHeight="1">
      <c r="B588" s="136"/>
      <c r="C588" s="137" t="s">
        <v>866</v>
      </c>
      <c r="D588" s="137" t="s">
        <v>177</v>
      </c>
      <c r="E588" s="138" t="s">
        <v>867</v>
      </c>
      <c r="F588" s="139" t="s">
        <v>868</v>
      </c>
      <c r="G588" s="140" t="s">
        <v>263</v>
      </c>
      <c r="H588" s="141">
        <v>318.47399999999999</v>
      </c>
      <c r="I588" s="142"/>
      <c r="J588" s="143">
        <f>ROUND(I588*H588,2)</f>
        <v>0</v>
      </c>
      <c r="K588" s="139" t="s">
        <v>181</v>
      </c>
      <c r="L588" s="32"/>
      <c r="M588" s="144" t="s">
        <v>1</v>
      </c>
      <c r="N588" s="145" t="s">
        <v>42</v>
      </c>
      <c r="P588" s="146">
        <f>O588*H588</f>
        <v>0</v>
      </c>
      <c r="Q588" s="146">
        <v>0</v>
      </c>
      <c r="R588" s="146">
        <f>Q588*H588</f>
        <v>0</v>
      </c>
      <c r="S588" s="146">
        <v>0</v>
      </c>
      <c r="T588" s="147">
        <f>S588*H588</f>
        <v>0</v>
      </c>
      <c r="AR588" s="148" t="s">
        <v>278</v>
      </c>
      <c r="AT588" s="148" t="s">
        <v>177</v>
      </c>
      <c r="AU588" s="148" t="s">
        <v>86</v>
      </c>
      <c r="AY588" s="17" t="s">
        <v>175</v>
      </c>
      <c r="BE588" s="149">
        <f>IF(N588="základní",J588,0)</f>
        <v>0</v>
      </c>
      <c r="BF588" s="149">
        <f>IF(N588="snížená",J588,0)</f>
        <v>0</v>
      </c>
      <c r="BG588" s="149">
        <f>IF(N588="zákl. přenesená",J588,0)</f>
        <v>0</v>
      </c>
      <c r="BH588" s="149">
        <f>IF(N588="sníž. přenesená",J588,0)</f>
        <v>0</v>
      </c>
      <c r="BI588" s="149">
        <f>IF(N588="nulová",J588,0)</f>
        <v>0</v>
      </c>
      <c r="BJ588" s="17" t="s">
        <v>84</v>
      </c>
      <c r="BK588" s="149">
        <f>ROUND(I588*H588,2)</f>
        <v>0</v>
      </c>
      <c r="BL588" s="17" t="s">
        <v>278</v>
      </c>
      <c r="BM588" s="148" t="s">
        <v>869</v>
      </c>
    </row>
    <row r="589" spans="2:65" s="1" customFormat="1" ht="21.75" customHeight="1">
      <c r="B589" s="136"/>
      <c r="C589" s="137" t="s">
        <v>870</v>
      </c>
      <c r="D589" s="137" t="s">
        <v>177</v>
      </c>
      <c r="E589" s="138" t="s">
        <v>871</v>
      </c>
      <c r="F589" s="139" t="s">
        <v>872</v>
      </c>
      <c r="G589" s="140" t="s">
        <v>263</v>
      </c>
      <c r="H589" s="141">
        <v>121.23399999999999</v>
      </c>
      <c r="I589" s="142"/>
      <c r="J589" s="143">
        <f>ROUND(I589*H589,2)</f>
        <v>0</v>
      </c>
      <c r="K589" s="139" t="s">
        <v>181</v>
      </c>
      <c r="L589" s="32"/>
      <c r="M589" s="144" t="s">
        <v>1</v>
      </c>
      <c r="N589" s="145" t="s">
        <v>42</v>
      </c>
      <c r="P589" s="146">
        <f>O589*H589</f>
        <v>0</v>
      </c>
      <c r="Q589" s="146">
        <v>2.7999999999999998E-4</v>
      </c>
      <c r="R589" s="146">
        <f>Q589*H589</f>
        <v>3.3945519999999993E-2</v>
      </c>
      <c r="S589" s="146">
        <v>0</v>
      </c>
      <c r="T589" s="147">
        <f>S589*H589</f>
        <v>0</v>
      </c>
      <c r="AR589" s="148" t="s">
        <v>278</v>
      </c>
      <c r="AT589" s="148" t="s">
        <v>177</v>
      </c>
      <c r="AU589" s="148" t="s">
        <v>86</v>
      </c>
      <c r="AY589" s="17" t="s">
        <v>175</v>
      </c>
      <c r="BE589" s="149">
        <f>IF(N589="základní",J589,0)</f>
        <v>0</v>
      </c>
      <c r="BF589" s="149">
        <f>IF(N589="snížená",J589,0)</f>
        <v>0</v>
      </c>
      <c r="BG589" s="149">
        <f>IF(N589="zákl. přenesená",J589,0)</f>
        <v>0</v>
      </c>
      <c r="BH589" s="149">
        <f>IF(N589="sníž. přenesená",J589,0)</f>
        <v>0</v>
      </c>
      <c r="BI589" s="149">
        <f>IF(N589="nulová",J589,0)</f>
        <v>0</v>
      </c>
      <c r="BJ589" s="17" t="s">
        <v>84</v>
      </c>
      <c r="BK589" s="149">
        <f>ROUND(I589*H589,2)</f>
        <v>0</v>
      </c>
      <c r="BL589" s="17" t="s">
        <v>278</v>
      </c>
      <c r="BM589" s="148" t="s">
        <v>873</v>
      </c>
    </row>
    <row r="590" spans="2:65" s="1" customFormat="1" ht="19.2">
      <c r="B590" s="32"/>
      <c r="D590" s="151" t="s">
        <v>363</v>
      </c>
      <c r="F590" s="188" t="s">
        <v>874</v>
      </c>
      <c r="I590" s="189"/>
      <c r="L590" s="32"/>
      <c r="M590" s="190"/>
      <c r="T590" s="56"/>
      <c r="AT590" s="17" t="s">
        <v>363</v>
      </c>
      <c r="AU590" s="17" t="s">
        <v>86</v>
      </c>
    </row>
    <row r="591" spans="2:65" s="12" customFormat="1">
      <c r="B591" s="150"/>
      <c r="D591" s="151" t="s">
        <v>184</v>
      </c>
      <c r="E591" s="152" t="s">
        <v>1</v>
      </c>
      <c r="F591" s="153" t="s">
        <v>875</v>
      </c>
      <c r="H591" s="152" t="s">
        <v>1</v>
      </c>
      <c r="I591" s="154"/>
      <c r="L591" s="150"/>
      <c r="M591" s="155"/>
      <c r="T591" s="156"/>
      <c r="AT591" s="152" t="s">
        <v>184</v>
      </c>
      <c r="AU591" s="152" t="s">
        <v>86</v>
      </c>
      <c r="AV591" s="12" t="s">
        <v>84</v>
      </c>
      <c r="AW591" s="12" t="s">
        <v>32</v>
      </c>
      <c r="AX591" s="12" t="s">
        <v>77</v>
      </c>
      <c r="AY591" s="152" t="s">
        <v>175</v>
      </c>
    </row>
    <row r="592" spans="2:65" s="13" customFormat="1">
      <c r="B592" s="157"/>
      <c r="D592" s="151" t="s">
        <v>184</v>
      </c>
      <c r="E592" s="158" t="s">
        <v>1</v>
      </c>
      <c r="F592" s="159" t="s">
        <v>861</v>
      </c>
      <c r="H592" s="160">
        <v>48.036999999999999</v>
      </c>
      <c r="I592" s="161"/>
      <c r="L592" s="157"/>
      <c r="M592" s="162"/>
      <c r="T592" s="163"/>
      <c r="AT592" s="158" t="s">
        <v>184</v>
      </c>
      <c r="AU592" s="158" t="s">
        <v>86</v>
      </c>
      <c r="AV592" s="13" t="s">
        <v>86</v>
      </c>
      <c r="AW592" s="13" t="s">
        <v>32</v>
      </c>
      <c r="AX592" s="13" t="s">
        <v>77</v>
      </c>
      <c r="AY592" s="158" t="s">
        <v>175</v>
      </c>
    </row>
    <row r="593" spans="2:65" s="13" customFormat="1">
      <c r="B593" s="157"/>
      <c r="D593" s="151" t="s">
        <v>184</v>
      </c>
      <c r="E593" s="158" t="s">
        <v>1</v>
      </c>
      <c r="F593" s="159" t="s">
        <v>862</v>
      </c>
      <c r="H593" s="160">
        <v>39.393000000000001</v>
      </c>
      <c r="I593" s="161"/>
      <c r="L593" s="157"/>
      <c r="M593" s="162"/>
      <c r="T593" s="163"/>
      <c r="AT593" s="158" t="s">
        <v>184</v>
      </c>
      <c r="AU593" s="158" t="s">
        <v>86</v>
      </c>
      <c r="AV593" s="13" t="s">
        <v>86</v>
      </c>
      <c r="AW593" s="13" t="s">
        <v>32</v>
      </c>
      <c r="AX593" s="13" t="s">
        <v>77</v>
      </c>
      <c r="AY593" s="158" t="s">
        <v>175</v>
      </c>
    </row>
    <row r="594" spans="2:65" s="13" customFormat="1">
      <c r="B594" s="157"/>
      <c r="D594" s="151" t="s">
        <v>184</v>
      </c>
      <c r="E594" s="158" t="s">
        <v>1</v>
      </c>
      <c r="F594" s="159" t="s">
        <v>863</v>
      </c>
      <c r="H594" s="160">
        <v>33.804000000000002</v>
      </c>
      <c r="I594" s="161"/>
      <c r="L594" s="157"/>
      <c r="M594" s="162"/>
      <c r="T594" s="163"/>
      <c r="AT594" s="158" t="s">
        <v>184</v>
      </c>
      <c r="AU594" s="158" t="s">
        <v>86</v>
      </c>
      <c r="AV594" s="13" t="s">
        <v>86</v>
      </c>
      <c r="AW594" s="13" t="s">
        <v>32</v>
      </c>
      <c r="AX594" s="13" t="s">
        <v>77</v>
      </c>
      <c r="AY594" s="158" t="s">
        <v>175</v>
      </c>
    </row>
    <row r="595" spans="2:65" s="14" customFormat="1">
      <c r="B595" s="164"/>
      <c r="D595" s="151" t="s">
        <v>184</v>
      </c>
      <c r="E595" s="165" t="s">
        <v>1</v>
      </c>
      <c r="F595" s="166" t="s">
        <v>187</v>
      </c>
      <c r="H595" s="167">
        <v>121.23399999999999</v>
      </c>
      <c r="I595" s="168"/>
      <c r="L595" s="164"/>
      <c r="M595" s="169"/>
      <c r="T595" s="170"/>
      <c r="AT595" s="165" t="s">
        <v>184</v>
      </c>
      <c r="AU595" s="165" t="s">
        <v>86</v>
      </c>
      <c r="AV595" s="14" t="s">
        <v>182</v>
      </c>
      <c r="AW595" s="14" t="s">
        <v>32</v>
      </c>
      <c r="AX595" s="14" t="s">
        <v>84</v>
      </c>
      <c r="AY595" s="165" t="s">
        <v>175</v>
      </c>
    </row>
    <row r="596" spans="2:65" s="1" customFormat="1" ht="16.5" customHeight="1">
      <c r="B596" s="136"/>
      <c r="C596" s="137" t="s">
        <v>876</v>
      </c>
      <c r="D596" s="137" t="s">
        <v>177</v>
      </c>
      <c r="E596" s="138" t="s">
        <v>877</v>
      </c>
      <c r="F596" s="139" t="s">
        <v>878</v>
      </c>
      <c r="G596" s="140" t="s">
        <v>263</v>
      </c>
      <c r="H596" s="141">
        <v>121.23399999999999</v>
      </c>
      <c r="I596" s="142"/>
      <c r="J596" s="143">
        <f>ROUND(I596*H596,2)</f>
        <v>0</v>
      </c>
      <c r="K596" s="139" t="s">
        <v>181</v>
      </c>
      <c r="L596" s="32"/>
      <c r="M596" s="144" t="s">
        <v>1</v>
      </c>
      <c r="N596" s="145" t="s">
        <v>42</v>
      </c>
      <c r="P596" s="146">
        <f>O596*H596</f>
        <v>0</v>
      </c>
      <c r="Q596" s="146">
        <v>1.42E-3</v>
      </c>
      <c r="R596" s="146">
        <f>Q596*H596</f>
        <v>0.17215227999999999</v>
      </c>
      <c r="S596" s="146">
        <v>0</v>
      </c>
      <c r="T596" s="147">
        <f>S596*H596</f>
        <v>0</v>
      </c>
      <c r="AR596" s="148" t="s">
        <v>278</v>
      </c>
      <c r="AT596" s="148" t="s">
        <v>177</v>
      </c>
      <c r="AU596" s="148" t="s">
        <v>86</v>
      </c>
      <c r="AY596" s="17" t="s">
        <v>175</v>
      </c>
      <c r="BE596" s="149">
        <f>IF(N596="základní",J596,0)</f>
        <v>0</v>
      </c>
      <c r="BF596" s="149">
        <f>IF(N596="snížená",J596,0)</f>
        <v>0</v>
      </c>
      <c r="BG596" s="149">
        <f>IF(N596="zákl. přenesená",J596,0)</f>
        <v>0</v>
      </c>
      <c r="BH596" s="149">
        <f>IF(N596="sníž. přenesená",J596,0)</f>
        <v>0</v>
      </c>
      <c r="BI596" s="149">
        <f>IF(N596="nulová",J596,0)</f>
        <v>0</v>
      </c>
      <c r="BJ596" s="17" t="s">
        <v>84</v>
      </c>
      <c r="BK596" s="149">
        <f>ROUND(I596*H596,2)</f>
        <v>0</v>
      </c>
      <c r="BL596" s="17" t="s">
        <v>278</v>
      </c>
      <c r="BM596" s="148" t="s">
        <v>879</v>
      </c>
    </row>
    <row r="597" spans="2:65" s="12" customFormat="1">
      <c r="B597" s="150"/>
      <c r="D597" s="151" t="s">
        <v>184</v>
      </c>
      <c r="E597" s="152" t="s">
        <v>1</v>
      </c>
      <c r="F597" s="153" t="s">
        <v>875</v>
      </c>
      <c r="H597" s="152" t="s">
        <v>1</v>
      </c>
      <c r="I597" s="154"/>
      <c r="L597" s="150"/>
      <c r="M597" s="155"/>
      <c r="T597" s="156"/>
      <c r="AT597" s="152" t="s">
        <v>184</v>
      </c>
      <c r="AU597" s="152" t="s">
        <v>86</v>
      </c>
      <c r="AV597" s="12" t="s">
        <v>84</v>
      </c>
      <c r="AW597" s="12" t="s">
        <v>32</v>
      </c>
      <c r="AX597" s="12" t="s">
        <v>77</v>
      </c>
      <c r="AY597" s="152" t="s">
        <v>175</v>
      </c>
    </row>
    <row r="598" spans="2:65" s="13" customFormat="1">
      <c r="B598" s="157"/>
      <c r="D598" s="151" t="s">
        <v>184</v>
      </c>
      <c r="E598" s="158" t="s">
        <v>1</v>
      </c>
      <c r="F598" s="159" t="s">
        <v>861</v>
      </c>
      <c r="H598" s="160">
        <v>48.036999999999999</v>
      </c>
      <c r="I598" s="161"/>
      <c r="L598" s="157"/>
      <c r="M598" s="162"/>
      <c r="T598" s="163"/>
      <c r="AT598" s="158" t="s">
        <v>184</v>
      </c>
      <c r="AU598" s="158" t="s">
        <v>86</v>
      </c>
      <c r="AV598" s="13" t="s">
        <v>86</v>
      </c>
      <c r="AW598" s="13" t="s">
        <v>32</v>
      </c>
      <c r="AX598" s="13" t="s">
        <v>77</v>
      </c>
      <c r="AY598" s="158" t="s">
        <v>175</v>
      </c>
    </row>
    <row r="599" spans="2:65" s="13" customFormat="1">
      <c r="B599" s="157"/>
      <c r="D599" s="151" t="s">
        <v>184</v>
      </c>
      <c r="E599" s="158" t="s">
        <v>1</v>
      </c>
      <c r="F599" s="159" t="s">
        <v>862</v>
      </c>
      <c r="H599" s="160">
        <v>39.393000000000001</v>
      </c>
      <c r="I599" s="161"/>
      <c r="L599" s="157"/>
      <c r="M599" s="162"/>
      <c r="T599" s="163"/>
      <c r="AT599" s="158" t="s">
        <v>184</v>
      </c>
      <c r="AU599" s="158" t="s">
        <v>86</v>
      </c>
      <c r="AV599" s="13" t="s">
        <v>86</v>
      </c>
      <c r="AW599" s="13" t="s">
        <v>32</v>
      </c>
      <c r="AX599" s="13" t="s">
        <v>77</v>
      </c>
      <c r="AY599" s="158" t="s">
        <v>175</v>
      </c>
    </row>
    <row r="600" spans="2:65" s="13" customFormat="1">
      <c r="B600" s="157"/>
      <c r="D600" s="151" t="s">
        <v>184</v>
      </c>
      <c r="E600" s="158" t="s">
        <v>1</v>
      </c>
      <c r="F600" s="159" t="s">
        <v>863</v>
      </c>
      <c r="H600" s="160">
        <v>33.804000000000002</v>
      </c>
      <c r="I600" s="161"/>
      <c r="L600" s="157"/>
      <c r="M600" s="162"/>
      <c r="T600" s="163"/>
      <c r="AT600" s="158" t="s">
        <v>184</v>
      </c>
      <c r="AU600" s="158" t="s">
        <v>86</v>
      </c>
      <c r="AV600" s="13" t="s">
        <v>86</v>
      </c>
      <c r="AW600" s="13" t="s">
        <v>32</v>
      </c>
      <c r="AX600" s="13" t="s">
        <v>77</v>
      </c>
      <c r="AY600" s="158" t="s">
        <v>175</v>
      </c>
    </row>
    <row r="601" spans="2:65" s="14" customFormat="1">
      <c r="B601" s="164"/>
      <c r="D601" s="151" t="s">
        <v>184</v>
      </c>
      <c r="E601" s="165" t="s">
        <v>1</v>
      </c>
      <c r="F601" s="166" t="s">
        <v>187</v>
      </c>
      <c r="H601" s="167">
        <v>121.23399999999999</v>
      </c>
      <c r="I601" s="168"/>
      <c r="L601" s="164"/>
      <c r="M601" s="169"/>
      <c r="T601" s="170"/>
      <c r="AT601" s="165" t="s">
        <v>184</v>
      </c>
      <c r="AU601" s="165" t="s">
        <v>86</v>
      </c>
      <c r="AV601" s="14" t="s">
        <v>182</v>
      </c>
      <c r="AW601" s="14" t="s">
        <v>32</v>
      </c>
      <c r="AX601" s="14" t="s">
        <v>84</v>
      </c>
      <c r="AY601" s="165" t="s">
        <v>175</v>
      </c>
    </row>
    <row r="602" spans="2:65" s="1" customFormat="1" ht="24.15" customHeight="1">
      <c r="B602" s="136"/>
      <c r="C602" s="137" t="s">
        <v>880</v>
      </c>
      <c r="D602" s="137" t="s">
        <v>177</v>
      </c>
      <c r="E602" s="138" t="s">
        <v>881</v>
      </c>
      <c r="F602" s="139" t="s">
        <v>882</v>
      </c>
      <c r="G602" s="140" t="s">
        <v>227</v>
      </c>
      <c r="H602" s="141">
        <v>305.48</v>
      </c>
      <c r="I602" s="142"/>
      <c r="J602" s="143">
        <f>ROUND(I602*H602,2)</f>
        <v>0</v>
      </c>
      <c r="K602" s="139" t="s">
        <v>181</v>
      </c>
      <c r="L602" s="32"/>
      <c r="M602" s="144" t="s">
        <v>1</v>
      </c>
      <c r="N602" s="145" t="s">
        <v>42</v>
      </c>
      <c r="P602" s="146">
        <f>O602*H602</f>
        <v>0</v>
      </c>
      <c r="Q602" s="146">
        <v>5.0000000000000002E-5</v>
      </c>
      <c r="R602" s="146">
        <f>Q602*H602</f>
        <v>1.5274000000000001E-2</v>
      </c>
      <c r="S602" s="146">
        <v>0</v>
      </c>
      <c r="T602" s="147">
        <f>S602*H602</f>
        <v>0</v>
      </c>
      <c r="AR602" s="148" t="s">
        <v>278</v>
      </c>
      <c r="AT602" s="148" t="s">
        <v>177</v>
      </c>
      <c r="AU602" s="148" t="s">
        <v>86</v>
      </c>
      <c r="AY602" s="17" t="s">
        <v>175</v>
      </c>
      <c r="BE602" s="149">
        <f>IF(N602="základní",J602,0)</f>
        <v>0</v>
      </c>
      <c r="BF602" s="149">
        <f>IF(N602="snížená",J602,0)</f>
        <v>0</v>
      </c>
      <c r="BG602" s="149">
        <f>IF(N602="zákl. přenesená",J602,0)</f>
        <v>0</v>
      </c>
      <c r="BH602" s="149">
        <f>IF(N602="sníž. přenesená",J602,0)</f>
        <v>0</v>
      </c>
      <c r="BI602" s="149">
        <f>IF(N602="nulová",J602,0)</f>
        <v>0</v>
      </c>
      <c r="BJ602" s="17" t="s">
        <v>84</v>
      </c>
      <c r="BK602" s="149">
        <f>ROUND(I602*H602,2)</f>
        <v>0</v>
      </c>
      <c r="BL602" s="17" t="s">
        <v>278</v>
      </c>
      <c r="BM602" s="148" t="s">
        <v>883</v>
      </c>
    </row>
    <row r="603" spans="2:65" s="1" customFormat="1" ht="24.15" customHeight="1">
      <c r="B603" s="136"/>
      <c r="C603" s="137" t="s">
        <v>884</v>
      </c>
      <c r="D603" s="137" t="s">
        <v>177</v>
      </c>
      <c r="E603" s="138" t="s">
        <v>885</v>
      </c>
      <c r="F603" s="139" t="s">
        <v>886</v>
      </c>
      <c r="G603" s="140" t="s">
        <v>494</v>
      </c>
      <c r="H603" s="141">
        <v>15.731999999999999</v>
      </c>
      <c r="I603" s="142"/>
      <c r="J603" s="143">
        <f>ROUND(I603*H603,2)</f>
        <v>0</v>
      </c>
      <c r="K603" s="139" t="s">
        <v>181</v>
      </c>
      <c r="L603" s="32"/>
      <c r="M603" s="144" t="s">
        <v>1</v>
      </c>
      <c r="N603" s="145" t="s">
        <v>42</v>
      </c>
      <c r="P603" s="146">
        <f>O603*H603</f>
        <v>0</v>
      </c>
      <c r="Q603" s="146">
        <v>0</v>
      </c>
      <c r="R603" s="146">
        <f>Q603*H603</f>
        <v>0</v>
      </c>
      <c r="S603" s="146">
        <v>0</v>
      </c>
      <c r="T603" s="147">
        <f>S603*H603</f>
        <v>0</v>
      </c>
      <c r="AR603" s="148" t="s">
        <v>278</v>
      </c>
      <c r="AT603" s="148" t="s">
        <v>177</v>
      </c>
      <c r="AU603" s="148" t="s">
        <v>86</v>
      </c>
      <c r="AY603" s="17" t="s">
        <v>175</v>
      </c>
      <c r="BE603" s="149">
        <f>IF(N603="základní",J603,0)</f>
        <v>0</v>
      </c>
      <c r="BF603" s="149">
        <f>IF(N603="snížená",J603,0)</f>
        <v>0</v>
      </c>
      <c r="BG603" s="149">
        <f>IF(N603="zákl. přenesená",J603,0)</f>
        <v>0</v>
      </c>
      <c r="BH603" s="149">
        <f>IF(N603="sníž. přenesená",J603,0)</f>
        <v>0</v>
      </c>
      <c r="BI603" s="149">
        <f>IF(N603="nulová",J603,0)</f>
        <v>0</v>
      </c>
      <c r="BJ603" s="17" t="s">
        <v>84</v>
      </c>
      <c r="BK603" s="149">
        <f>ROUND(I603*H603,2)</f>
        <v>0</v>
      </c>
      <c r="BL603" s="17" t="s">
        <v>278</v>
      </c>
      <c r="BM603" s="148" t="s">
        <v>887</v>
      </c>
    </row>
    <row r="604" spans="2:65" s="11" customFormat="1" ht="22.8" customHeight="1">
      <c r="B604" s="124"/>
      <c r="D604" s="125" t="s">
        <v>76</v>
      </c>
      <c r="E604" s="134" t="s">
        <v>888</v>
      </c>
      <c r="F604" s="134" t="s">
        <v>889</v>
      </c>
      <c r="I604" s="127"/>
      <c r="J604" s="135">
        <f>BK604</f>
        <v>0</v>
      </c>
      <c r="L604" s="124"/>
      <c r="M604" s="129"/>
      <c r="P604" s="130">
        <f>SUM(P605:P607)</f>
        <v>0</v>
      </c>
      <c r="R604" s="130">
        <f>SUM(R605:R607)</f>
        <v>0.16439999999999999</v>
      </c>
      <c r="T604" s="131">
        <f>SUM(T605:T607)</f>
        <v>0</v>
      </c>
      <c r="AR604" s="125" t="s">
        <v>86</v>
      </c>
      <c r="AT604" s="132" t="s">
        <v>76</v>
      </c>
      <c r="AU604" s="132" t="s">
        <v>84</v>
      </c>
      <c r="AY604" s="125" t="s">
        <v>175</v>
      </c>
      <c r="BK604" s="133">
        <f>SUM(BK605:BK607)</f>
        <v>0</v>
      </c>
    </row>
    <row r="605" spans="2:65" s="1" customFormat="1" ht="24.15" customHeight="1">
      <c r="B605" s="136"/>
      <c r="C605" s="137" t="s">
        <v>890</v>
      </c>
      <c r="D605" s="137" t="s">
        <v>177</v>
      </c>
      <c r="E605" s="138" t="s">
        <v>891</v>
      </c>
      <c r="F605" s="139" t="s">
        <v>892</v>
      </c>
      <c r="G605" s="140" t="s">
        <v>263</v>
      </c>
      <c r="H605" s="141">
        <v>12</v>
      </c>
      <c r="I605" s="142"/>
      <c r="J605" s="143">
        <f>ROUND(I605*H605,2)</f>
        <v>0</v>
      </c>
      <c r="K605" s="139" t="s">
        <v>221</v>
      </c>
      <c r="L605" s="32"/>
      <c r="M605" s="144" t="s">
        <v>1</v>
      </c>
      <c r="N605" s="145" t="s">
        <v>42</v>
      </c>
      <c r="P605" s="146">
        <f>O605*H605</f>
        <v>0</v>
      </c>
      <c r="Q605" s="146">
        <v>1.37E-2</v>
      </c>
      <c r="R605" s="146">
        <f>Q605*H605</f>
        <v>0.16439999999999999</v>
      </c>
      <c r="S605" s="146">
        <v>0</v>
      </c>
      <c r="T605" s="147">
        <f>S605*H605</f>
        <v>0</v>
      </c>
      <c r="AR605" s="148" t="s">
        <v>278</v>
      </c>
      <c r="AT605" s="148" t="s">
        <v>177</v>
      </c>
      <c r="AU605" s="148" t="s">
        <v>86</v>
      </c>
      <c r="AY605" s="17" t="s">
        <v>175</v>
      </c>
      <c r="BE605" s="149">
        <f>IF(N605="základní",J605,0)</f>
        <v>0</v>
      </c>
      <c r="BF605" s="149">
        <f>IF(N605="snížená",J605,0)</f>
        <v>0</v>
      </c>
      <c r="BG605" s="149">
        <f>IF(N605="zákl. přenesená",J605,0)</f>
        <v>0</v>
      </c>
      <c r="BH605" s="149">
        <f>IF(N605="sníž. přenesená",J605,0)</f>
        <v>0</v>
      </c>
      <c r="BI605" s="149">
        <f>IF(N605="nulová",J605,0)</f>
        <v>0</v>
      </c>
      <c r="BJ605" s="17" t="s">
        <v>84</v>
      </c>
      <c r="BK605" s="149">
        <f>ROUND(I605*H605,2)</f>
        <v>0</v>
      </c>
      <c r="BL605" s="17" t="s">
        <v>278</v>
      </c>
      <c r="BM605" s="148" t="s">
        <v>893</v>
      </c>
    </row>
    <row r="606" spans="2:65" s="1" customFormat="1" ht="67.2">
      <c r="B606" s="32"/>
      <c r="D606" s="151" t="s">
        <v>363</v>
      </c>
      <c r="F606" s="188" t="s">
        <v>894</v>
      </c>
      <c r="I606" s="189"/>
      <c r="L606" s="32"/>
      <c r="M606" s="190"/>
      <c r="T606" s="56"/>
      <c r="AT606" s="17" t="s">
        <v>363</v>
      </c>
      <c r="AU606" s="17" t="s">
        <v>86</v>
      </c>
    </row>
    <row r="607" spans="2:65" s="13" customFormat="1">
      <c r="B607" s="157"/>
      <c r="D607" s="151" t="s">
        <v>184</v>
      </c>
      <c r="E607" s="158" t="s">
        <v>1</v>
      </c>
      <c r="F607" s="159" t="s">
        <v>895</v>
      </c>
      <c r="H607" s="160">
        <v>12</v>
      </c>
      <c r="I607" s="161"/>
      <c r="L607" s="157"/>
      <c r="M607" s="162"/>
      <c r="T607" s="163"/>
      <c r="AT607" s="158" t="s">
        <v>184</v>
      </c>
      <c r="AU607" s="158" t="s">
        <v>86</v>
      </c>
      <c r="AV607" s="13" t="s">
        <v>86</v>
      </c>
      <c r="AW607" s="13" t="s">
        <v>32</v>
      </c>
      <c r="AX607" s="13" t="s">
        <v>84</v>
      </c>
      <c r="AY607" s="158" t="s">
        <v>175</v>
      </c>
    </row>
    <row r="608" spans="2:65" s="11" customFormat="1" ht="22.8" customHeight="1">
      <c r="B608" s="124"/>
      <c r="D608" s="125" t="s">
        <v>76</v>
      </c>
      <c r="E608" s="134" t="s">
        <v>896</v>
      </c>
      <c r="F608" s="134" t="s">
        <v>897</v>
      </c>
      <c r="I608" s="127"/>
      <c r="J608" s="135">
        <f>BK608</f>
        <v>0</v>
      </c>
      <c r="L608" s="124"/>
      <c r="M608" s="129"/>
      <c r="P608" s="130">
        <f>SUM(P609:P651)</f>
        <v>0</v>
      </c>
      <c r="R608" s="130">
        <f>SUM(R609:R651)</f>
        <v>9.2385393700000016</v>
      </c>
      <c r="T608" s="131">
        <f>SUM(T609:T651)</f>
        <v>1.3775016</v>
      </c>
      <c r="AR608" s="125" t="s">
        <v>86</v>
      </c>
      <c r="AT608" s="132" t="s">
        <v>76</v>
      </c>
      <c r="AU608" s="132" t="s">
        <v>84</v>
      </c>
      <c r="AY608" s="125" t="s">
        <v>175</v>
      </c>
      <c r="BK608" s="133">
        <f>SUM(BK609:BK651)</f>
        <v>0</v>
      </c>
    </row>
    <row r="609" spans="2:65" s="1" customFormat="1" ht="24.15" customHeight="1">
      <c r="B609" s="136"/>
      <c r="C609" s="137" t="s">
        <v>898</v>
      </c>
      <c r="D609" s="137" t="s">
        <v>177</v>
      </c>
      <c r="E609" s="138" t="s">
        <v>899</v>
      </c>
      <c r="F609" s="139" t="s">
        <v>900</v>
      </c>
      <c r="G609" s="140" t="s">
        <v>227</v>
      </c>
      <c r="H609" s="141">
        <v>451.5</v>
      </c>
      <c r="I609" s="142"/>
      <c r="J609" s="143">
        <f>ROUND(I609*H609,2)</f>
        <v>0</v>
      </c>
      <c r="K609" s="139" t="s">
        <v>181</v>
      </c>
      <c r="L609" s="32"/>
      <c r="M609" s="144" t="s">
        <v>1</v>
      </c>
      <c r="N609" s="145" t="s">
        <v>42</v>
      </c>
      <c r="P609" s="146">
        <f>O609*H609</f>
        <v>0</v>
      </c>
      <c r="Q609" s="146">
        <v>0</v>
      </c>
      <c r="R609" s="146">
        <f>Q609*H609</f>
        <v>0</v>
      </c>
      <c r="S609" s="146">
        <v>0</v>
      </c>
      <c r="T609" s="147">
        <f>S609*H609</f>
        <v>0</v>
      </c>
      <c r="AR609" s="148" t="s">
        <v>278</v>
      </c>
      <c r="AT609" s="148" t="s">
        <v>177</v>
      </c>
      <c r="AU609" s="148" t="s">
        <v>86</v>
      </c>
      <c r="AY609" s="17" t="s">
        <v>175</v>
      </c>
      <c r="BE609" s="149">
        <f>IF(N609="základní",J609,0)</f>
        <v>0</v>
      </c>
      <c r="BF609" s="149">
        <f>IF(N609="snížená",J609,0)</f>
        <v>0</v>
      </c>
      <c r="BG609" s="149">
        <f>IF(N609="zákl. přenesená",J609,0)</f>
        <v>0</v>
      </c>
      <c r="BH609" s="149">
        <f>IF(N609="sníž. přenesená",J609,0)</f>
        <v>0</v>
      </c>
      <c r="BI609" s="149">
        <f>IF(N609="nulová",J609,0)</f>
        <v>0</v>
      </c>
      <c r="BJ609" s="17" t="s">
        <v>84</v>
      </c>
      <c r="BK609" s="149">
        <f>ROUND(I609*H609,2)</f>
        <v>0</v>
      </c>
      <c r="BL609" s="17" t="s">
        <v>278</v>
      </c>
      <c r="BM609" s="148" t="s">
        <v>901</v>
      </c>
    </row>
    <row r="610" spans="2:65" s="12" customFormat="1">
      <c r="B610" s="150"/>
      <c r="D610" s="151" t="s">
        <v>184</v>
      </c>
      <c r="E610" s="152" t="s">
        <v>1</v>
      </c>
      <c r="F610" s="153" t="s">
        <v>197</v>
      </c>
      <c r="H610" s="152" t="s">
        <v>1</v>
      </c>
      <c r="I610" s="154"/>
      <c r="L610" s="150"/>
      <c r="M610" s="155"/>
      <c r="T610" s="156"/>
      <c r="AT610" s="152" t="s">
        <v>184</v>
      </c>
      <c r="AU610" s="152" t="s">
        <v>86</v>
      </c>
      <c r="AV610" s="12" t="s">
        <v>84</v>
      </c>
      <c r="AW610" s="12" t="s">
        <v>32</v>
      </c>
      <c r="AX610" s="12" t="s">
        <v>77</v>
      </c>
      <c r="AY610" s="152" t="s">
        <v>175</v>
      </c>
    </row>
    <row r="611" spans="2:65" s="13" customFormat="1">
      <c r="B611" s="157"/>
      <c r="D611" s="151" t="s">
        <v>184</v>
      </c>
      <c r="E611" s="158" t="s">
        <v>1</v>
      </c>
      <c r="F611" s="159" t="s">
        <v>902</v>
      </c>
      <c r="H611" s="160">
        <v>168.32</v>
      </c>
      <c r="I611" s="161"/>
      <c r="L611" s="157"/>
      <c r="M611" s="162"/>
      <c r="T611" s="163"/>
      <c r="AT611" s="158" t="s">
        <v>184</v>
      </c>
      <c r="AU611" s="158" t="s">
        <v>86</v>
      </c>
      <c r="AV611" s="13" t="s">
        <v>86</v>
      </c>
      <c r="AW611" s="13" t="s">
        <v>32</v>
      </c>
      <c r="AX611" s="13" t="s">
        <v>77</v>
      </c>
      <c r="AY611" s="158" t="s">
        <v>175</v>
      </c>
    </row>
    <row r="612" spans="2:65" s="12" customFormat="1">
      <c r="B612" s="150"/>
      <c r="D612" s="151" t="s">
        <v>184</v>
      </c>
      <c r="E612" s="152" t="s">
        <v>1</v>
      </c>
      <c r="F612" s="153" t="s">
        <v>199</v>
      </c>
      <c r="H612" s="152" t="s">
        <v>1</v>
      </c>
      <c r="I612" s="154"/>
      <c r="L612" s="150"/>
      <c r="M612" s="155"/>
      <c r="T612" s="156"/>
      <c r="AT612" s="152" t="s">
        <v>184</v>
      </c>
      <c r="AU612" s="152" t="s">
        <v>86</v>
      </c>
      <c r="AV612" s="12" t="s">
        <v>84</v>
      </c>
      <c r="AW612" s="12" t="s">
        <v>32</v>
      </c>
      <c r="AX612" s="12" t="s">
        <v>77</v>
      </c>
      <c r="AY612" s="152" t="s">
        <v>175</v>
      </c>
    </row>
    <row r="613" spans="2:65" s="13" customFormat="1">
      <c r="B613" s="157"/>
      <c r="D613" s="151" t="s">
        <v>184</v>
      </c>
      <c r="E613" s="158" t="s">
        <v>1</v>
      </c>
      <c r="F613" s="159" t="s">
        <v>903</v>
      </c>
      <c r="H613" s="160">
        <v>131.16</v>
      </c>
      <c r="I613" s="161"/>
      <c r="L613" s="157"/>
      <c r="M613" s="162"/>
      <c r="T613" s="163"/>
      <c r="AT613" s="158" t="s">
        <v>184</v>
      </c>
      <c r="AU613" s="158" t="s">
        <v>86</v>
      </c>
      <c r="AV613" s="13" t="s">
        <v>86</v>
      </c>
      <c r="AW613" s="13" t="s">
        <v>32</v>
      </c>
      <c r="AX613" s="13" t="s">
        <v>77</v>
      </c>
      <c r="AY613" s="158" t="s">
        <v>175</v>
      </c>
    </row>
    <row r="614" spans="2:65" s="12" customFormat="1">
      <c r="B614" s="150"/>
      <c r="D614" s="151" t="s">
        <v>184</v>
      </c>
      <c r="E614" s="152" t="s">
        <v>1</v>
      </c>
      <c r="F614" s="153" t="s">
        <v>200</v>
      </c>
      <c r="H614" s="152" t="s">
        <v>1</v>
      </c>
      <c r="I614" s="154"/>
      <c r="L614" s="150"/>
      <c r="M614" s="155"/>
      <c r="T614" s="156"/>
      <c r="AT614" s="152" t="s">
        <v>184</v>
      </c>
      <c r="AU614" s="152" t="s">
        <v>86</v>
      </c>
      <c r="AV614" s="12" t="s">
        <v>84</v>
      </c>
      <c r="AW614" s="12" t="s">
        <v>32</v>
      </c>
      <c r="AX614" s="12" t="s">
        <v>77</v>
      </c>
      <c r="AY614" s="152" t="s">
        <v>175</v>
      </c>
    </row>
    <row r="615" spans="2:65" s="13" customFormat="1">
      <c r="B615" s="157"/>
      <c r="D615" s="151" t="s">
        <v>184</v>
      </c>
      <c r="E615" s="158" t="s">
        <v>1</v>
      </c>
      <c r="F615" s="159" t="s">
        <v>904</v>
      </c>
      <c r="H615" s="160">
        <v>152.02000000000001</v>
      </c>
      <c r="I615" s="161"/>
      <c r="L615" s="157"/>
      <c r="M615" s="162"/>
      <c r="T615" s="163"/>
      <c r="AT615" s="158" t="s">
        <v>184</v>
      </c>
      <c r="AU615" s="158" t="s">
        <v>86</v>
      </c>
      <c r="AV615" s="13" t="s">
        <v>86</v>
      </c>
      <c r="AW615" s="13" t="s">
        <v>32</v>
      </c>
      <c r="AX615" s="13" t="s">
        <v>77</v>
      </c>
      <c r="AY615" s="158" t="s">
        <v>175</v>
      </c>
    </row>
    <row r="616" spans="2:65" s="14" customFormat="1">
      <c r="B616" s="164"/>
      <c r="D616" s="151" t="s">
        <v>184</v>
      </c>
      <c r="E616" s="165" t="s">
        <v>1</v>
      </c>
      <c r="F616" s="166" t="s">
        <v>187</v>
      </c>
      <c r="H616" s="167">
        <v>451.5</v>
      </c>
      <c r="I616" s="168"/>
      <c r="L616" s="164"/>
      <c r="M616" s="169"/>
      <c r="T616" s="170"/>
      <c r="AT616" s="165" t="s">
        <v>184</v>
      </c>
      <c r="AU616" s="165" t="s">
        <v>86</v>
      </c>
      <c r="AV616" s="14" t="s">
        <v>182</v>
      </c>
      <c r="AW616" s="14" t="s">
        <v>32</v>
      </c>
      <c r="AX616" s="14" t="s">
        <v>84</v>
      </c>
      <c r="AY616" s="165" t="s">
        <v>175</v>
      </c>
    </row>
    <row r="617" spans="2:65" s="1" customFormat="1" ht="24.15" customHeight="1">
      <c r="B617" s="136"/>
      <c r="C617" s="137" t="s">
        <v>905</v>
      </c>
      <c r="D617" s="137" t="s">
        <v>177</v>
      </c>
      <c r="E617" s="138" t="s">
        <v>906</v>
      </c>
      <c r="F617" s="139" t="s">
        <v>907</v>
      </c>
      <c r="G617" s="140" t="s">
        <v>227</v>
      </c>
      <c r="H617" s="141">
        <v>451.5</v>
      </c>
      <c r="I617" s="142"/>
      <c r="J617" s="143">
        <f t="shared" ref="J617:J623" si="10">ROUND(I617*H617,2)</f>
        <v>0</v>
      </c>
      <c r="K617" s="139" t="s">
        <v>181</v>
      </c>
      <c r="L617" s="32"/>
      <c r="M617" s="144" t="s">
        <v>1</v>
      </c>
      <c r="N617" s="145" t="s">
        <v>42</v>
      </c>
      <c r="P617" s="146">
        <f t="shared" ref="P617:P623" si="11">O617*H617</f>
        <v>0</v>
      </c>
      <c r="Q617" s="146">
        <v>0</v>
      </c>
      <c r="R617" s="146">
        <f t="shared" ref="R617:R623" si="12">Q617*H617</f>
        <v>0</v>
      </c>
      <c r="S617" s="146">
        <v>0</v>
      </c>
      <c r="T617" s="147">
        <f t="shared" ref="T617:T623" si="13">S617*H617</f>
        <v>0</v>
      </c>
      <c r="AR617" s="148" t="s">
        <v>278</v>
      </c>
      <c r="AT617" s="148" t="s">
        <v>177</v>
      </c>
      <c r="AU617" s="148" t="s">
        <v>86</v>
      </c>
      <c r="AY617" s="17" t="s">
        <v>175</v>
      </c>
      <c r="BE617" s="149">
        <f t="shared" ref="BE617:BE623" si="14">IF(N617="základní",J617,0)</f>
        <v>0</v>
      </c>
      <c r="BF617" s="149">
        <f t="shared" ref="BF617:BF623" si="15">IF(N617="snížená",J617,0)</f>
        <v>0</v>
      </c>
      <c r="BG617" s="149">
        <f t="shared" ref="BG617:BG623" si="16">IF(N617="zákl. přenesená",J617,0)</f>
        <v>0</v>
      </c>
      <c r="BH617" s="149">
        <f t="shared" ref="BH617:BH623" si="17">IF(N617="sníž. přenesená",J617,0)</f>
        <v>0</v>
      </c>
      <c r="BI617" s="149">
        <f t="shared" ref="BI617:BI623" si="18">IF(N617="nulová",J617,0)</f>
        <v>0</v>
      </c>
      <c r="BJ617" s="17" t="s">
        <v>84</v>
      </c>
      <c r="BK617" s="149">
        <f t="shared" ref="BK617:BK623" si="19">ROUND(I617*H617,2)</f>
        <v>0</v>
      </c>
      <c r="BL617" s="17" t="s">
        <v>278</v>
      </c>
      <c r="BM617" s="148" t="s">
        <v>908</v>
      </c>
    </row>
    <row r="618" spans="2:65" s="1" customFormat="1" ht="24.15" customHeight="1">
      <c r="B618" s="136"/>
      <c r="C618" s="137" t="s">
        <v>909</v>
      </c>
      <c r="D618" s="137" t="s">
        <v>177</v>
      </c>
      <c r="E618" s="138" t="s">
        <v>910</v>
      </c>
      <c r="F618" s="139" t="s">
        <v>911</v>
      </c>
      <c r="G618" s="140" t="s">
        <v>227</v>
      </c>
      <c r="H618" s="141">
        <v>451.5</v>
      </c>
      <c r="I618" s="142"/>
      <c r="J618" s="143">
        <f t="shared" si="10"/>
        <v>0</v>
      </c>
      <c r="K618" s="139" t="s">
        <v>181</v>
      </c>
      <c r="L618" s="32"/>
      <c r="M618" s="144" t="s">
        <v>1</v>
      </c>
      <c r="N618" s="145" t="s">
        <v>42</v>
      </c>
      <c r="P618" s="146">
        <f t="shared" si="11"/>
        <v>0</v>
      </c>
      <c r="Q618" s="146">
        <v>0</v>
      </c>
      <c r="R618" s="146">
        <f t="shared" si="12"/>
        <v>0</v>
      </c>
      <c r="S618" s="146">
        <v>0</v>
      </c>
      <c r="T618" s="147">
        <f t="shared" si="13"/>
        <v>0</v>
      </c>
      <c r="AR618" s="148" t="s">
        <v>278</v>
      </c>
      <c r="AT618" s="148" t="s">
        <v>177</v>
      </c>
      <c r="AU618" s="148" t="s">
        <v>86</v>
      </c>
      <c r="AY618" s="17" t="s">
        <v>175</v>
      </c>
      <c r="BE618" s="149">
        <f t="shared" si="14"/>
        <v>0</v>
      </c>
      <c r="BF618" s="149">
        <f t="shared" si="15"/>
        <v>0</v>
      </c>
      <c r="BG618" s="149">
        <f t="shared" si="16"/>
        <v>0</v>
      </c>
      <c r="BH618" s="149">
        <f t="shared" si="17"/>
        <v>0</v>
      </c>
      <c r="BI618" s="149">
        <f t="shared" si="18"/>
        <v>0</v>
      </c>
      <c r="BJ618" s="17" t="s">
        <v>84</v>
      </c>
      <c r="BK618" s="149">
        <f t="shared" si="19"/>
        <v>0</v>
      </c>
      <c r="BL618" s="17" t="s">
        <v>278</v>
      </c>
      <c r="BM618" s="148" t="s">
        <v>912</v>
      </c>
    </row>
    <row r="619" spans="2:65" s="1" customFormat="1" ht="16.5" customHeight="1">
      <c r="B619" s="136"/>
      <c r="C619" s="137" t="s">
        <v>913</v>
      </c>
      <c r="D619" s="137" t="s">
        <v>177</v>
      </c>
      <c r="E619" s="138" t="s">
        <v>914</v>
      </c>
      <c r="F619" s="139" t="s">
        <v>915</v>
      </c>
      <c r="G619" s="140" t="s">
        <v>227</v>
      </c>
      <c r="H619" s="141">
        <v>451.5</v>
      </c>
      <c r="I619" s="142"/>
      <c r="J619" s="143">
        <f t="shared" si="10"/>
        <v>0</v>
      </c>
      <c r="K619" s="139" t="s">
        <v>181</v>
      </c>
      <c r="L619" s="32"/>
      <c r="M619" s="144" t="s">
        <v>1</v>
      </c>
      <c r="N619" s="145" t="s">
        <v>42</v>
      </c>
      <c r="P619" s="146">
        <f t="shared" si="11"/>
        <v>0</v>
      </c>
      <c r="Q619" s="146">
        <v>0</v>
      </c>
      <c r="R619" s="146">
        <f t="shared" si="12"/>
        <v>0</v>
      </c>
      <c r="S619" s="146">
        <v>0</v>
      </c>
      <c r="T619" s="147">
        <f t="shared" si="13"/>
        <v>0</v>
      </c>
      <c r="AR619" s="148" t="s">
        <v>278</v>
      </c>
      <c r="AT619" s="148" t="s">
        <v>177</v>
      </c>
      <c r="AU619" s="148" t="s">
        <v>86</v>
      </c>
      <c r="AY619" s="17" t="s">
        <v>175</v>
      </c>
      <c r="BE619" s="149">
        <f t="shared" si="14"/>
        <v>0</v>
      </c>
      <c r="BF619" s="149">
        <f t="shared" si="15"/>
        <v>0</v>
      </c>
      <c r="BG619" s="149">
        <f t="shared" si="16"/>
        <v>0</v>
      </c>
      <c r="BH619" s="149">
        <f t="shared" si="17"/>
        <v>0</v>
      </c>
      <c r="BI619" s="149">
        <f t="shared" si="18"/>
        <v>0</v>
      </c>
      <c r="BJ619" s="17" t="s">
        <v>84</v>
      </c>
      <c r="BK619" s="149">
        <f t="shared" si="19"/>
        <v>0</v>
      </c>
      <c r="BL619" s="17" t="s">
        <v>278</v>
      </c>
      <c r="BM619" s="148" t="s">
        <v>916</v>
      </c>
    </row>
    <row r="620" spans="2:65" s="1" customFormat="1" ht="24.15" customHeight="1">
      <c r="B620" s="136"/>
      <c r="C620" s="137" t="s">
        <v>917</v>
      </c>
      <c r="D620" s="137" t="s">
        <v>177</v>
      </c>
      <c r="E620" s="138" t="s">
        <v>918</v>
      </c>
      <c r="F620" s="139" t="s">
        <v>919</v>
      </c>
      <c r="G620" s="140" t="s">
        <v>227</v>
      </c>
      <c r="H620" s="141">
        <v>451.5</v>
      </c>
      <c r="I620" s="142"/>
      <c r="J620" s="143">
        <f t="shared" si="10"/>
        <v>0</v>
      </c>
      <c r="K620" s="139" t="s">
        <v>181</v>
      </c>
      <c r="L620" s="32"/>
      <c r="M620" s="144" t="s">
        <v>1</v>
      </c>
      <c r="N620" s="145" t="s">
        <v>42</v>
      </c>
      <c r="P620" s="146">
        <f t="shared" si="11"/>
        <v>0</v>
      </c>
      <c r="Q620" s="146">
        <v>3.0000000000000001E-5</v>
      </c>
      <c r="R620" s="146">
        <f t="shared" si="12"/>
        <v>1.3545E-2</v>
      </c>
      <c r="S620" s="146">
        <v>0</v>
      </c>
      <c r="T620" s="147">
        <f t="shared" si="13"/>
        <v>0</v>
      </c>
      <c r="AR620" s="148" t="s">
        <v>278</v>
      </c>
      <c r="AT620" s="148" t="s">
        <v>177</v>
      </c>
      <c r="AU620" s="148" t="s">
        <v>86</v>
      </c>
      <c r="AY620" s="17" t="s">
        <v>175</v>
      </c>
      <c r="BE620" s="149">
        <f t="shared" si="14"/>
        <v>0</v>
      </c>
      <c r="BF620" s="149">
        <f t="shared" si="15"/>
        <v>0</v>
      </c>
      <c r="BG620" s="149">
        <f t="shared" si="16"/>
        <v>0</v>
      </c>
      <c r="BH620" s="149">
        <f t="shared" si="17"/>
        <v>0</v>
      </c>
      <c r="BI620" s="149">
        <f t="shared" si="18"/>
        <v>0</v>
      </c>
      <c r="BJ620" s="17" t="s">
        <v>84</v>
      </c>
      <c r="BK620" s="149">
        <f t="shared" si="19"/>
        <v>0</v>
      </c>
      <c r="BL620" s="17" t="s">
        <v>278</v>
      </c>
      <c r="BM620" s="148" t="s">
        <v>920</v>
      </c>
    </row>
    <row r="621" spans="2:65" s="1" customFormat="1" ht="37.799999999999997" customHeight="1">
      <c r="B621" s="136"/>
      <c r="C621" s="137" t="s">
        <v>921</v>
      </c>
      <c r="D621" s="137" t="s">
        <v>177</v>
      </c>
      <c r="E621" s="138" t="s">
        <v>922</v>
      </c>
      <c r="F621" s="139" t="s">
        <v>923</v>
      </c>
      <c r="G621" s="140" t="s">
        <v>227</v>
      </c>
      <c r="H621" s="141">
        <v>451.5</v>
      </c>
      <c r="I621" s="142"/>
      <c r="J621" s="143">
        <f t="shared" si="10"/>
        <v>0</v>
      </c>
      <c r="K621" s="139" t="s">
        <v>181</v>
      </c>
      <c r="L621" s="32"/>
      <c r="M621" s="144" t="s">
        <v>1</v>
      </c>
      <c r="N621" s="145" t="s">
        <v>42</v>
      </c>
      <c r="P621" s="146">
        <f t="shared" si="11"/>
        <v>0</v>
      </c>
      <c r="Q621" s="146">
        <v>1.4999999999999999E-2</v>
      </c>
      <c r="R621" s="146">
        <f t="shared" si="12"/>
        <v>6.7725</v>
      </c>
      <c r="S621" s="146">
        <v>0</v>
      </c>
      <c r="T621" s="147">
        <f t="shared" si="13"/>
        <v>0</v>
      </c>
      <c r="AR621" s="148" t="s">
        <v>278</v>
      </c>
      <c r="AT621" s="148" t="s">
        <v>177</v>
      </c>
      <c r="AU621" s="148" t="s">
        <v>86</v>
      </c>
      <c r="AY621" s="17" t="s">
        <v>175</v>
      </c>
      <c r="BE621" s="149">
        <f t="shared" si="14"/>
        <v>0</v>
      </c>
      <c r="BF621" s="149">
        <f t="shared" si="15"/>
        <v>0</v>
      </c>
      <c r="BG621" s="149">
        <f t="shared" si="16"/>
        <v>0</v>
      </c>
      <c r="BH621" s="149">
        <f t="shared" si="17"/>
        <v>0</v>
      </c>
      <c r="BI621" s="149">
        <f t="shared" si="18"/>
        <v>0</v>
      </c>
      <c r="BJ621" s="17" t="s">
        <v>84</v>
      </c>
      <c r="BK621" s="149">
        <f t="shared" si="19"/>
        <v>0</v>
      </c>
      <c r="BL621" s="17" t="s">
        <v>278</v>
      </c>
      <c r="BM621" s="148" t="s">
        <v>924</v>
      </c>
    </row>
    <row r="622" spans="2:65" s="1" customFormat="1" ht="16.5" customHeight="1">
      <c r="B622" s="136"/>
      <c r="C622" s="137" t="s">
        <v>925</v>
      </c>
      <c r="D622" s="137" t="s">
        <v>177</v>
      </c>
      <c r="E622" s="138" t="s">
        <v>926</v>
      </c>
      <c r="F622" s="139" t="s">
        <v>927</v>
      </c>
      <c r="G622" s="140" t="s">
        <v>227</v>
      </c>
      <c r="H622" s="141">
        <v>451.5</v>
      </c>
      <c r="I622" s="142"/>
      <c r="J622" s="143">
        <f t="shared" si="10"/>
        <v>0</v>
      </c>
      <c r="K622" s="139" t="s">
        <v>181</v>
      </c>
      <c r="L622" s="32"/>
      <c r="M622" s="144" t="s">
        <v>1</v>
      </c>
      <c r="N622" s="145" t="s">
        <v>42</v>
      </c>
      <c r="P622" s="146">
        <f t="shared" si="11"/>
        <v>0</v>
      </c>
      <c r="Q622" s="146">
        <v>2.0000000000000001E-4</v>
      </c>
      <c r="R622" s="146">
        <f t="shared" si="12"/>
        <v>9.0300000000000005E-2</v>
      </c>
      <c r="S622" s="146">
        <v>0</v>
      </c>
      <c r="T622" s="147">
        <f t="shared" si="13"/>
        <v>0</v>
      </c>
      <c r="AR622" s="148" t="s">
        <v>278</v>
      </c>
      <c r="AT622" s="148" t="s">
        <v>177</v>
      </c>
      <c r="AU622" s="148" t="s">
        <v>86</v>
      </c>
      <c r="AY622" s="17" t="s">
        <v>175</v>
      </c>
      <c r="BE622" s="149">
        <f t="shared" si="14"/>
        <v>0</v>
      </c>
      <c r="BF622" s="149">
        <f t="shared" si="15"/>
        <v>0</v>
      </c>
      <c r="BG622" s="149">
        <f t="shared" si="16"/>
        <v>0</v>
      </c>
      <c r="BH622" s="149">
        <f t="shared" si="17"/>
        <v>0</v>
      </c>
      <c r="BI622" s="149">
        <f t="shared" si="18"/>
        <v>0</v>
      </c>
      <c r="BJ622" s="17" t="s">
        <v>84</v>
      </c>
      <c r="BK622" s="149">
        <f t="shared" si="19"/>
        <v>0</v>
      </c>
      <c r="BL622" s="17" t="s">
        <v>278</v>
      </c>
      <c r="BM622" s="148" t="s">
        <v>928</v>
      </c>
    </row>
    <row r="623" spans="2:65" s="1" customFormat="1" ht="16.5" customHeight="1">
      <c r="B623" s="136"/>
      <c r="C623" s="171" t="s">
        <v>929</v>
      </c>
      <c r="D623" s="171" t="s">
        <v>192</v>
      </c>
      <c r="E623" s="172" t="s">
        <v>930</v>
      </c>
      <c r="F623" s="173" t="s">
        <v>931</v>
      </c>
      <c r="G623" s="174" t="s">
        <v>227</v>
      </c>
      <c r="H623" s="175">
        <v>519.22500000000002</v>
      </c>
      <c r="I623" s="176"/>
      <c r="J623" s="177">
        <f t="shared" si="10"/>
        <v>0</v>
      </c>
      <c r="K623" s="173" t="s">
        <v>221</v>
      </c>
      <c r="L623" s="178"/>
      <c r="M623" s="179" t="s">
        <v>1</v>
      </c>
      <c r="N623" s="180" t="s">
        <v>42</v>
      </c>
      <c r="P623" s="146">
        <f t="shared" si="11"/>
        <v>0</v>
      </c>
      <c r="Q623" s="146">
        <v>4.2900000000000004E-3</v>
      </c>
      <c r="R623" s="146">
        <f t="shared" si="12"/>
        <v>2.2274752500000004</v>
      </c>
      <c r="S623" s="146">
        <v>0</v>
      </c>
      <c r="T623" s="147">
        <f t="shared" si="13"/>
        <v>0</v>
      </c>
      <c r="AR623" s="148" t="s">
        <v>359</v>
      </c>
      <c r="AT623" s="148" t="s">
        <v>192</v>
      </c>
      <c r="AU623" s="148" t="s">
        <v>86</v>
      </c>
      <c r="AY623" s="17" t="s">
        <v>175</v>
      </c>
      <c r="BE623" s="149">
        <f t="shared" si="14"/>
        <v>0</v>
      </c>
      <c r="BF623" s="149">
        <f t="shared" si="15"/>
        <v>0</v>
      </c>
      <c r="BG623" s="149">
        <f t="shared" si="16"/>
        <v>0</v>
      </c>
      <c r="BH623" s="149">
        <f t="shared" si="17"/>
        <v>0</v>
      </c>
      <c r="BI623" s="149">
        <f t="shared" si="18"/>
        <v>0</v>
      </c>
      <c r="BJ623" s="17" t="s">
        <v>84</v>
      </c>
      <c r="BK623" s="149">
        <f t="shared" si="19"/>
        <v>0</v>
      </c>
      <c r="BL623" s="17" t="s">
        <v>278</v>
      </c>
      <c r="BM623" s="148" t="s">
        <v>932</v>
      </c>
    </row>
    <row r="624" spans="2:65" s="13" customFormat="1">
      <c r="B624" s="157"/>
      <c r="D624" s="151" t="s">
        <v>184</v>
      </c>
      <c r="E624" s="158" t="s">
        <v>1</v>
      </c>
      <c r="F624" s="159" t="s">
        <v>933</v>
      </c>
      <c r="H624" s="160">
        <v>519.22500000000002</v>
      </c>
      <c r="I624" s="161"/>
      <c r="L624" s="157"/>
      <c r="M624" s="162"/>
      <c r="T624" s="163"/>
      <c r="AT624" s="158" t="s">
        <v>184</v>
      </c>
      <c r="AU624" s="158" t="s">
        <v>86</v>
      </c>
      <c r="AV624" s="13" t="s">
        <v>86</v>
      </c>
      <c r="AW624" s="13" t="s">
        <v>32</v>
      </c>
      <c r="AX624" s="13" t="s">
        <v>84</v>
      </c>
      <c r="AY624" s="158" t="s">
        <v>175</v>
      </c>
    </row>
    <row r="625" spans="2:65" s="1" customFormat="1" ht="24.15" customHeight="1">
      <c r="B625" s="136"/>
      <c r="C625" s="137" t="s">
        <v>934</v>
      </c>
      <c r="D625" s="137" t="s">
        <v>177</v>
      </c>
      <c r="E625" s="138" t="s">
        <v>935</v>
      </c>
      <c r="F625" s="139" t="s">
        <v>936</v>
      </c>
      <c r="G625" s="140" t="s">
        <v>227</v>
      </c>
      <c r="H625" s="141">
        <v>418.37</v>
      </c>
      <c r="I625" s="142"/>
      <c r="J625" s="143">
        <f>ROUND(I625*H625,2)</f>
        <v>0</v>
      </c>
      <c r="K625" s="139" t="s">
        <v>181</v>
      </c>
      <c r="L625" s="32"/>
      <c r="M625" s="144" t="s">
        <v>1</v>
      </c>
      <c r="N625" s="145" t="s">
        <v>42</v>
      </c>
      <c r="P625" s="146">
        <f>O625*H625</f>
        <v>0</v>
      </c>
      <c r="Q625" s="146">
        <v>0</v>
      </c>
      <c r="R625" s="146">
        <f>Q625*H625</f>
        <v>0</v>
      </c>
      <c r="S625" s="146">
        <v>3.0000000000000001E-3</v>
      </c>
      <c r="T625" s="147">
        <f>S625*H625</f>
        <v>1.2551099999999999</v>
      </c>
      <c r="AR625" s="148" t="s">
        <v>278</v>
      </c>
      <c r="AT625" s="148" t="s">
        <v>177</v>
      </c>
      <c r="AU625" s="148" t="s">
        <v>86</v>
      </c>
      <c r="AY625" s="17" t="s">
        <v>175</v>
      </c>
      <c r="BE625" s="149">
        <f>IF(N625="základní",J625,0)</f>
        <v>0</v>
      </c>
      <c r="BF625" s="149">
        <f>IF(N625="snížená",J625,0)</f>
        <v>0</v>
      </c>
      <c r="BG625" s="149">
        <f>IF(N625="zákl. přenesená",J625,0)</f>
        <v>0</v>
      </c>
      <c r="BH625" s="149">
        <f>IF(N625="sníž. přenesená",J625,0)</f>
        <v>0</v>
      </c>
      <c r="BI625" s="149">
        <f>IF(N625="nulová",J625,0)</f>
        <v>0</v>
      </c>
      <c r="BJ625" s="17" t="s">
        <v>84</v>
      </c>
      <c r="BK625" s="149">
        <f>ROUND(I625*H625,2)</f>
        <v>0</v>
      </c>
      <c r="BL625" s="17" t="s">
        <v>278</v>
      </c>
      <c r="BM625" s="148" t="s">
        <v>937</v>
      </c>
    </row>
    <row r="626" spans="2:65" s="12" customFormat="1">
      <c r="B626" s="150"/>
      <c r="D626" s="151" t="s">
        <v>184</v>
      </c>
      <c r="E626" s="152" t="s">
        <v>1</v>
      </c>
      <c r="F626" s="153" t="s">
        <v>197</v>
      </c>
      <c r="H626" s="152" t="s">
        <v>1</v>
      </c>
      <c r="I626" s="154"/>
      <c r="L626" s="150"/>
      <c r="M626" s="155"/>
      <c r="T626" s="156"/>
      <c r="AT626" s="152" t="s">
        <v>184</v>
      </c>
      <c r="AU626" s="152" t="s">
        <v>86</v>
      </c>
      <c r="AV626" s="12" t="s">
        <v>84</v>
      </c>
      <c r="AW626" s="12" t="s">
        <v>32</v>
      </c>
      <c r="AX626" s="12" t="s">
        <v>77</v>
      </c>
      <c r="AY626" s="152" t="s">
        <v>175</v>
      </c>
    </row>
    <row r="627" spans="2:65" s="13" customFormat="1">
      <c r="B627" s="157"/>
      <c r="D627" s="151" t="s">
        <v>184</v>
      </c>
      <c r="E627" s="158" t="s">
        <v>1</v>
      </c>
      <c r="F627" s="159" t="s">
        <v>938</v>
      </c>
      <c r="H627" s="160">
        <v>147.65</v>
      </c>
      <c r="I627" s="161"/>
      <c r="L627" s="157"/>
      <c r="M627" s="162"/>
      <c r="T627" s="163"/>
      <c r="AT627" s="158" t="s">
        <v>184</v>
      </c>
      <c r="AU627" s="158" t="s">
        <v>86</v>
      </c>
      <c r="AV627" s="13" t="s">
        <v>86</v>
      </c>
      <c r="AW627" s="13" t="s">
        <v>32</v>
      </c>
      <c r="AX627" s="13" t="s">
        <v>77</v>
      </c>
      <c r="AY627" s="158" t="s">
        <v>175</v>
      </c>
    </row>
    <row r="628" spans="2:65" s="12" customFormat="1">
      <c r="B628" s="150"/>
      <c r="D628" s="151" t="s">
        <v>184</v>
      </c>
      <c r="E628" s="152" t="s">
        <v>1</v>
      </c>
      <c r="F628" s="153" t="s">
        <v>199</v>
      </c>
      <c r="H628" s="152" t="s">
        <v>1</v>
      </c>
      <c r="I628" s="154"/>
      <c r="L628" s="150"/>
      <c r="M628" s="155"/>
      <c r="T628" s="156"/>
      <c r="AT628" s="152" t="s">
        <v>184</v>
      </c>
      <c r="AU628" s="152" t="s">
        <v>86</v>
      </c>
      <c r="AV628" s="12" t="s">
        <v>84</v>
      </c>
      <c r="AW628" s="12" t="s">
        <v>32</v>
      </c>
      <c r="AX628" s="12" t="s">
        <v>77</v>
      </c>
      <c r="AY628" s="152" t="s">
        <v>175</v>
      </c>
    </row>
    <row r="629" spans="2:65" s="13" customFormat="1">
      <c r="B629" s="157"/>
      <c r="D629" s="151" t="s">
        <v>184</v>
      </c>
      <c r="E629" s="158" t="s">
        <v>1</v>
      </c>
      <c r="F629" s="159" t="s">
        <v>939</v>
      </c>
      <c r="H629" s="160">
        <v>117.89</v>
      </c>
      <c r="I629" s="161"/>
      <c r="L629" s="157"/>
      <c r="M629" s="162"/>
      <c r="T629" s="163"/>
      <c r="AT629" s="158" t="s">
        <v>184</v>
      </c>
      <c r="AU629" s="158" t="s">
        <v>86</v>
      </c>
      <c r="AV629" s="13" t="s">
        <v>86</v>
      </c>
      <c r="AW629" s="13" t="s">
        <v>32</v>
      </c>
      <c r="AX629" s="13" t="s">
        <v>77</v>
      </c>
      <c r="AY629" s="158" t="s">
        <v>175</v>
      </c>
    </row>
    <row r="630" spans="2:65" s="12" customFormat="1">
      <c r="B630" s="150"/>
      <c r="D630" s="151" t="s">
        <v>184</v>
      </c>
      <c r="E630" s="152" t="s">
        <v>1</v>
      </c>
      <c r="F630" s="153" t="s">
        <v>200</v>
      </c>
      <c r="H630" s="152" t="s">
        <v>1</v>
      </c>
      <c r="I630" s="154"/>
      <c r="L630" s="150"/>
      <c r="M630" s="155"/>
      <c r="T630" s="156"/>
      <c r="AT630" s="152" t="s">
        <v>184</v>
      </c>
      <c r="AU630" s="152" t="s">
        <v>86</v>
      </c>
      <c r="AV630" s="12" t="s">
        <v>84</v>
      </c>
      <c r="AW630" s="12" t="s">
        <v>32</v>
      </c>
      <c r="AX630" s="12" t="s">
        <v>77</v>
      </c>
      <c r="AY630" s="152" t="s">
        <v>175</v>
      </c>
    </row>
    <row r="631" spans="2:65" s="13" customFormat="1">
      <c r="B631" s="157"/>
      <c r="D631" s="151" t="s">
        <v>184</v>
      </c>
      <c r="E631" s="158" t="s">
        <v>1</v>
      </c>
      <c r="F631" s="159" t="s">
        <v>940</v>
      </c>
      <c r="H631" s="160">
        <v>152.83000000000001</v>
      </c>
      <c r="I631" s="161"/>
      <c r="L631" s="157"/>
      <c r="M631" s="162"/>
      <c r="T631" s="163"/>
      <c r="AT631" s="158" t="s">
        <v>184</v>
      </c>
      <c r="AU631" s="158" t="s">
        <v>86</v>
      </c>
      <c r="AV631" s="13" t="s">
        <v>86</v>
      </c>
      <c r="AW631" s="13" t="s">
        <v>32</v>
      </c>
      <c r="AX631" s="13" t="s">
        <v>77</v>
      </c>
      <c r="AY631" s="158" t="s">
        <v>175</v>
      </c>
    </row>
    <row r="632" spans="2:65" s="14" customFormat="1">
      <c r="B632" s="164"/>
      <c r="D632" s="151" t="s">
        <v>184</v>
      </c>
      <c r="E632" s="165" t="s">
        <v>1</v>
      </c>
      <c r="F632" s="166" t="s">
        <v>187</v>
      </c>
      <c r="H632" s="167">
        <v>418.37</v>
      </c>
      <c r="I632" s="168"/>
      <c r="L632" s="164"/>
      <c r="M632" s="169"/>
      <c r="T632" s="170"/>
      <c r="AT632" s="165" t="s">
        <v>184</v>
      </c>
      <c r="AU632" s="165" t="s">
        <v>86</v>
      </c>
      <c r="AV632" s="14" t="s">
        <v>182</v>
      </c>
      <c r="AW632" s="14" t="s">
        <v>32</v>
      </c>
      <c r="AX632" s="14" t="s">
        <v>84</v>
      </c>
      <c r="AY632" s="165" t="s">
        <v>175</v>
      </c>
    </row>
    <row r="633" spans="2:65" s="1" customFormat="1" ht="21.75" customHeight="1">
      <c r="B633" s="136"/>
      <c r="C633" s="137" t="s">
        <v>941</v>
      </c>
      <c r="D633" s="137" t="s">
        <v>177</v>
      </c>
      <c r="E633" s="138" t="s">
        <v>942</v>
      </c>
      <c r="F633" s="139" t="s">
        <v>943</v>
      </c>
      <c r="G633" s="140" t="s">
        <v>263</v>
      </c>
      <c r="H633" s="141">
        <v>407.97199999999998</v>
      </c>
      <c r="I633" s="142"/>
      <c r="J633" s="143">
        <f>ROUND(I633*H633,2)</f>
        <v>0</v>
      </c>
      <c r="K633" s="139" t="s">
        <v>181</v>
      </c>
      <c r="L633" s="32"/>
      <c r="M633" s="144" t="s">
        <v>1</v>
      </c>
      <c r="N633" s="145" t="s">
        <v>42</v>
      </c>
      <c r="P633" s="146">
        <f>O633*H633</f>
        <v>0</v>
      </c>
      <c r="Q633" s="146">
        <v>0</v>
      </c>
      <c r="R633" s="146">
        <f>Q633*H633</f>
        <v>0</v>
      </c>
      <c r="S633" s="146">
        <v>2.9999999999999997E-4</v>
      </c>
      <c r="T633" s="147">
        <f>S633*H633</f>
        <v>0.12239159999999999</v>
      </c>
      <c r="AR633" s="148" t="s">
        <v>278</v>
      </c>
      <c r="AT633" s="148" t="s">
        <v>177</v>
      </c>
      <c r="AU633" s="148" t="s">
        <v>86</v>
      </c>
      <c r="AY633" s="17" t="s">
        <v>175</v>
      </c>
      <c r="BE633" s="149">
        <f>IF(N633="základní",J633,0)</f>
        <v>0</v>
      </c>
      <c r="BF633" s="149">
        <f>IF(N633="snížená",J633,0)</f>
        <v>0</v>
      </c>
      <c r="BG633" s="149">
        <f>IF(N633="zákl. přenesená",J633,0)</f>
        <v>0</v>
      </c>
      <c r="BH633" s="149">
        <f>IF(N633="sníž. přenesená",J633,0)</f>
        <v>0</v>
      </c>
      <c r="BI633" s="149">
        <f>IF(N633="nulová",J633,0)</f>
        <v>0</v>
      </c>
      <c r="BJ633" s="17" t="s">
        <v>84</v>
      </c>
      <c r="BK633" s="149">
        <f>ROUND(I633*H633,2)</f>
        <v>0</v>
      </c>
      <c r="BL633" s="17" t="s">
        <v>278</v>
      </c>
      <c r="BM633" s="148" t="s">
        <v>944</v>
      </c>
    </row>
    <row r="634" spans="2:65" s="12" customFormat="1">
      <c r="B634" s="150"/>
      <c r="D634" s="151" t="s">
        <v>184</v>
      </c>
      <c r="E634" s="152" t="s">
        <v>1</v>
      </c>
      <c r="F634" s="153" t="s">
        <v>197</v>
      </c>
      <c r="H634" s="152" t="s">
        <v>1</v>
      </c>
      <c r="I634" s="154"/>
      <c r="L634" s="150"/>
      <c r="M634" s="155"/>
      <c r="T634" s="156"/>
      <c r="AT634" s="152" t="s">
        <v>184</v>
      </c>
      <c r="AU634" s="152" t="s">
        <v>86</v>
      </c>
      <c r="AV634" s="12" t="s">
        <v>84</v>
      </c>
      <c r="AW634" s="12" t="s">
        <v>32</v>
      </c>
      <c r="AX634" s="12" t="s">
        <v>77</v>
      </c>
      <c r="AY634" s="152" t="s">
        <v>175</v>
      </c>
    </row>
    <row r="635" spans="2:65" s="13" customFormat="1">
      <c r="B635" s="157"/>
      <c r="D635" s="151" t="s">
        <v>184</v>
      </c>
      <c r="E635" s="158" t="s">
        <v>1</v>
      </c>
      <c r="F635" s="159" t="s">
        <v>945</v>
      </c>
      <c r="H635" s="160">
        <v>134.71600000000001</v>
      </c>
      <c r="I635" s="161"/>
      <c r="L635" s="157"/>
      <c r="M635" s="162"/>
      <c r="T635" s="163"/>
      <c r="AT635" s="158" t="s">
        <v>184</v>
      </c>
      <c r="AU635" s="158" t="s">
        <v>86</v>
      </c>
      <c r="AV635" s="13" t="s">
        <v>86</v>
      </c>
      <c r="AW635" s="13" t="s">
        <v>32</v>
      </c>
      <c r="AX635" s="13" t="s">
        <v>77</v>
      </c>
      <c r="AY635" s="158" t="s">
        <v>175</v>
      </c>
    </row>
    <row r="636" spans="2:65" s="12" customFormat="1">
      <c r="B636" s="150"/>
      <c r="D636" s="151" t="s">
        <v>184</v>
      </c>
      <c r="E636" s="152" t="s">
        <v>1</v>
      </c>
      <c r="F636" s="153" t="s">
        <v>199</v>
      </c>
      <c r="H636" s="152" t="s">
        <v>1</v>
      </c>
      <c r="I636" s="154"/>
      <c r="L636" s="150"/>
      <c r="M636" s="155"/>
      <c r="T636" s="156"/>
      <c r="AT636" s="152" t="s">
        <v>184</v>
      </c>
      <c r="AU636" s="152" t="s">
        <v>86</v>
      </c>
      <c r="AV636" s="12" t="s">
        <v>84</v>
      </c>
      <c r="AW636" s="12" t="s">
        <v>32</v>
      </c>
      <c r="AX636" s="12" t="s">
        <v>77</v>
      </c>
      <c r="AY636" s="152" t="s">
        <v>175</v>
      </c>
    </row>
    <row r="637" spans="2:65" s="13" customFormat="1">
      <c r="B637" s="157"/>
      <c r="D637" s="151" t="s">
        <v>184</v>
      </c>
      <c r="E637" s="158" t="s">
        <v>1</v>
      </c>
      <c r="F637" s="159" t="s">
        <v>946</v>
      </c>
      <c r="H637" s="160">
        <v>116.941</v>
      </c>
      <c r="I637" s="161"/>
      <c r="L637" s="157"/>
      <c r="M637" s="162"/>
      <c r="T637" s="163"/>
      <c r="AT637" s="158" t="s">
        <v>184</v>
      </c>
      <c r="AU637" s="158" t="s">
        <v>86</v>
      </c>
      <c r="AV637" s="13" t="s">
        <v>86</v>
      </c>
      <c r="AW637" s="13" t="s">
        <v>32</v>
      </c>
      <c r="AX637" s="13" t="s">
        <v>77</v>
      </c>
      <c r="AY637" s="158" t="s">
        <v>175</v>
      </c>
    </row>
    <row r="638" spans="2:65" s="12" customFormat="1">
      <c r="B638" s="150"/>
      <c r="D638" s="151" t="s">
        <v>184</v>
      </c>
      <c r="E638" s="152" t="s">
        <v>1</v>
      </c>
      <c r="F638" s="153" t="s">
        <v>200</v>
      </c>
      <c r="H638" s="152" t="s">
        <v>1</v>
      </c>
      <c r="I638" s="154"/>
      <c r="L638" s="150"/>
      <c r="M638" s="155"/>
      <c r="T638" s="156"/>
      <c r="AT638" s="152" t="s">
        <v>184</v>
      </c>
      <c r="AU638" s="152" t="s">
        <v>86</v>
      </c>
      <c r="AV638" s="12" t="s">
        <v>84</v>
      </c>
      <c r="AW638" s="12" t="s">
        <v>32</v>
      </c>
      <c r="AX638" s="12" t="s">
        <v>77</v>
      </c>
      <c r="AY638" s="152" t="s">
        <v>175</v>
      </c>
    </row>
    <row r="639" spans="2:65" s="13" customFormat="1">
      <c r="B639" s="157"/>
      <c r="D639" s="151" t="s">
        <v>184</v>
      </c>
      <c r="E639" s="158" t="s">
        <v>1</v>
      </c>
      <c r="F639" s="159" t="s">
        <v>947</v>
      </c>
      <c r="H639" s="160">
        <v>156.315</v>
      </c>
      <c r="I639" s="161"/>
      <c r="L639" s="157"/>
      <c r="M639" s="162"/>
      <c r="T639" s="163"/>
      <c r="AT639" s="158" t="s">
        <v>184</v>
      </c>
      <c r="AU639" s="158" t="s">
        <v>86</v>
      </c>
      <c r="AV639" s="13" t="s">
        <v>86</v>
      </c>
      <c r="AW639" s="13" t="s">
        <v>32</v>
      </c>
      <c r="AX639" s="13" t="s">
        <v>77</v>
      </c>
      <c r="AY639" s="158" t="s">
        <v>175</v>
      </c>
    </row>
    <row r="640" spans="2:65" s="14" customFormat="1">
      <c r="B640" s="164"/>
      <c r="D640" s="151" t="s">
        <v>184</v>
      </c>
      <c r="E640" s="165" t="s">
        <v>1</v>
      </c>
      <c r="F640" s="166" t="s">
        <v>187</v>
      </c>
      <c r="H640" s="167">
        <v>407.97199999999998</v>
      </c>
      <c r="I640" s="168"/>
      <c r="L640" s="164"/>
      <c r="M640" s="169"/>
      <c r="T640" s="170"/>
      <c r="AT640" s="165" t="s">
        <v>184</v>
      </c>
      <c r="AU640" s="165" t="s">
        <v>86</v>
      </c>
      <c r="AV640" s="14" t="s">
        <v>182</v>
      </c>
      <c r="AW640" s="14" t="s">
        <v>32</v>
      </c>
      <c r="AX640" s="14" t="s">
        <v>84</v>
      </c>
      <c r="AY640" s="165" t="s">
        <v>175</v>
      </c>
    </row>
    <row r="641" spans="2:65" s="1" customFormat="1" ht="16.5" customHeight="1">
      <c r="B641" s="136"/>
      <c r="C641" s="137" t="s">
        <v>948</v>
      </c>
      <c r="D641" s="137" t="s">
        <v>177</v>
      </c>
      <c r="E641" s="138" t="s">
        <v>949</v>
      </c>
      <c r="F641" s="139" t="s">
        <v>950</v>
      </c>
      <c r="G641" s="140" t="s">
        <v>263</v>
      </c>
      <c r="H641" s="141">
        <v>455.74799999999999</v>
      </c>
      <c r="I641" s="142"/>
      <c r="J641" s="143">
        <f>ROUND(I641*H641,2)</f>
        <v>0</v>
      </c>
      <c r="K641" s="139" t="s">
        <v>181</v>
      </c>
      <c r="L641" s="32"/>
      <c r="M641" s="144" t="s">
        <v>1</v>
      </c>
      <c r="N641" s="145" t="s">
        <v>42</v>
      </c>
      <c r="P641" s="146">
        <f>O641*H641</f>
        <v>0</v>
      </c>
      <c r="Q641" s="146">
        <v>1.0000000000000001E-5</v>
      </c>
      <c r="R641" s="146">
        <f>Q641*H641</f>
        <v>4.55748E-3</v>
      </c>
      <c r="S641" s="146">
        <v>0</v>
      </c>
      <c r="T641" s="147">
        <f>S641*H641</f>
        <v>0</v>
      </c>
      <c r="AR641" s="148" t="s">
        <v>278</v>
      </c>
      <c r="AT641" s="148" t="s">
        <v>177</v>
      </c>
      <c r="AU641" s="148" t="s">
        <v>86</v>
      </c>
      <c r="AY641" s="17" t="s">
        <v>175</v>
      </c>
      <c r="BE641" s="149">
        <f>IF(N641="základní",J641,0)</f>
        <v>0</v>
      </c>
      <c r="BF641" s="149">
        <f>IF(N641="snížená",J641,0)</f>
        <v>0</v>
      </c>
      <c r="BG641" s="149">
        <f>IF(N641="zákl. přenesená",J641,0)</f>
        <v>0</v>
      </c>
      <c r="BH641" s="149">
        <f>IF(N641="sníž. přenesená",J641,0)</f>
        <v>0</v>
      </c>
      <c r="BI641" s="149">
        <f>IF(N641="nulová",J641,0)</f>
        <v>0</v>
      </c>
      <c r="BJ641" s="17" t="s">
        <v>84</v>
      </c>
      <c r="BK641" s="149">
        <f>ROUND(I641*H641,2)</f>
        <v>0</v>
      </c>
      <c r="BL641" s="17" t="s">
        <v>278</v>
      </c>
      <c r="BM641" s="148" t="s">
        <v>951</v>
      </c>
    </row>
    <row r="642" spans="2:65" s="12" customFormat="1">
      <c r="B642" s="150"/>
      <c r="D642" s="151" t="s">
        <v>184</v>
      </c>
      <c r="E642" s="152" t="s">
        <v>1</v>
      </c>
      <c r="F642" s="153" t="s">
        <v>952</v>
      </c>
      <c r="H642" s="152" t="s">
        <v>1</v>
      </c>
      <c r="I642" s="154"/>
      <c r="L642" s="150"/>
      <c r="M642" s="155"/>
      <c r="T642" s="156"/>
      <c r="AT642" s="152" t="s">
        <v>184</v>
      </c>
      <c r="AU642" s="152" t="s">
        <v>86</v>
      </c>
      <c r="AV642" s="12" t="s">
        <v>84</v>
      </c>
      <c r="AW642" s="12" t="s">
        <v>32</v>
      </c>
      <c r="AX642" s="12" t="s">
        <v>77</v>
      </c>
      <c r="AY642" s="152" t="s">
        <v>175</v>
      </c>
    </row>
    <row r="643" spans="2:65" s="13" customFormat="1">
      <c r="B643" s="157"/>
      <c r="D643" s="151" t="s">
        <v>184</v>
      </c>
      <c r="E643" s="158" t="s">
        <v>1</v>
      </c>
      <c r="F643" s="159" t="s">
        <v>953</v>
      </c>
      <c r="H643" s="160">
        <v>153.19999999999999</v>
      </c>
      <c r="I643" s="161"/>
      <c r="L643" s="157"/>
      <c r="M643" s="162"/>
      <c r="T643" s="163"/>
      <c r="AT643" s="158" t="s">
        <v>184</v>
      </c>
      <c r="AU643" s="158" t="s">
        <v>86</v>
      </c>
      <c r="AV643" s="13" t="s">
        <v>86</v>
      </c>
      <c r="AW643" s="13" t="s">
        <v>32</v>
      </c>
      <c r="AX643" s="13" t="s">
        <v>77</v>
      </c>
      <c r="AY643" s="158" t="s">
        <v>175</v>
      </c>
    </row>
    <row r="644" spans="2:65" s="12" customFormat="1">
      <c r="B644" s="150"/>
      <c r="D644" s="151" t="s">
        <v>184</v>
      </c>
      <c r="E644" s="152" t="s">
        <v>1</v>
      </c>
      <c r="F644" s="153" t="s">
        <v>199</v>
      </c>
      <c r="H644" s="152" t="s">
        <v>1</v>
      </c>
      <c r="I644" s="154"/>
      <c r="L644" s="150"/>
      <c r="M644" s="155"/>
      <c r="T644" s="156"/>
      <c r="AT644" s="152" t="s">
        <v>184</v>
      </c>
      <c r="AU644" s="152" t="s">
        <v>86</v>
      </c>
      <c r="AV644" s="12" t="s">
        <v>84</v>
      </c>
      <c r="AW644" s="12" t="s">
        <v>32</v>
      </c>
      <c r="AX644" s="12" t="s">
        <v>77</v>
      </c>
      <c r="AY644" s="152" t="s">
        <v>175</v>
      </c>
    </row>
    <row r="645" spans="2:65" s="13" customFormat="1">
      <c r="B645" s="157"/>
      <c r="D645" s="151" t="s">
        <v>184</v>
      </c>
      <c r="E645" s="158" t="s">
        <v>1</v>
      </c>
      <c r="F645" s="159" t="s">
        <v>954</v>
      </c>
      <c r="H645" s="160">
        <v>137.21799999999999</v>
      </c>
      <c r="I645" s="161"/>
      <c r="L645" s="157"/>
      <c r="M645" s="162"/>
      <c r="T645" s="163"/>
      <c r="AT645" s="158" t="s">
        <v>184</v>
      </c>
      <c r="AU645" s="158" t="s">
        <v>86</v>
      </c>
      <c r="AV645" s="13" t="s">
        <v>86</v>
      </c>
      <c r="AW645" s="13" t="s">
        <v>32</v>
      </c>
      <c r="AX645" s="13" t="s">
        <v>77</v>
      </c>
      <c r="AY645" s="158" t="s">
        <v>175</v>
      </c>
    </row>
    <row r="646" spans="2:65" s="12" customFormat="1">
      <c r="B646" s="150"/>
      <c r="D646" s="151" t="s">
        <v>184</v>
      </c>
      <c r="E646" s="152" t="s">
        <v>1</v>
      </c>
      <c r="F646" s="153" t="s">
        <v>200</v>
      </c>
      <c r="H646" s="152" t="s">
        <v>1</v>
      </c>
      <c r="I646" s="154"/>
      <c r="L646" s="150"/>
      <c r="M646" s="155"/>
      <c r="T646" s="156"/>
      <c r="AT646" s="152" t="s">
        <v>184</v>
      </c>
      <c r="AU646" s="152" t="s">
        <v>86</v>
      </c>
      <c r="AV646" s="12" t="s">
        <v>84</v>
      </c>
      <c r="AW646" s="12" t="s">
        <v>32</v>
      </c>
      <c r="AX646" s="12" t="s">
        <v>77</v>
      </c>
      <c r="AY646" s="152" t="s">
        <v>175</v>
      </c>
    </row>
    <row r="647" spans="2:65" s="13" customFormat="1">
      <c r="B647" s="157"/>
      <c r="D647" s="151" t="s">
        <v>184</v>
      </c>
      <c r="E647" s="158" t="s">
        <v>1</v>
      </c>
      <c r="F647" s="159" t="s">
        <v>955</v>
      </c>
      <c r="H647" s="160">
        <v>165.33</v>
      </c>
      <c r="I647" s="161"/>
      <c r="L647" s="157"/>
      <c r="M647" s="162"/>
      <c r="T647" s="163"/>
      <c r="AT647" s="158" t="s">
        <v>184</v>
      </c>
      <c r="AU647" s="158" t="s">
        <v>86</v>
      </c>
      <c r="AV647" s="13" t="s">
        <v>86</v>
      </c>
      <c r="AW647" s="13" t="s">
        <v>32</v>
      </c>
      <c r="AX647" s="13" t="s">
        <v>77</v>
      </c>
      <c r="AY647" s="158" t="s">
        <v>175</v>
      </c>
    </row>
    <row r="648" spans="2:65" s="14" customFormat="1">
      <c r="B648" s="164"/>
      <c r="D648" s="151" t="s">
        <v>184</v>
      </c>
      <c r="E648" s="165" t="s">
        <v>1</v>
      </c>
      <c r="F648" s="166" t="s">
        <v>187</v>
      </c>
      <c r="H648" s="167">
        <v>455.74799999999999</v>
      </c>
      <c r="I648" s="168"/>
      <c r="L648" s="164"/>
      <c r="M648" s="169"/>
      <c r="T648" s="170"/>
      <c r="AT648" s="165" t="s">
        <v>184</v>
      </c>
      <c r="AU648" s="165" t="s">
        <v>86</v>
      </c>
      <c r="AV648" s="14" t="s">
        <v>182</v>
      </c>
      <c r="AW648" s="14" t="s">
        <v>32</v>
      </c>
      <c r="AX648" s="14" t="s">
        <v>84</v>
      </c>
      <c r="AY648" s="165" t="s">
        <v>175</v>
      </c>
    </row>
    <row r="649" spans="2:65" s="1" customFormat="1" ht="16.5" customHeight="1">
      <c r="B649" s="136"/>
      <c r="C649" s="171" t="s">
        <v>956</v>
      </c>
      <c r="D649" s="171" t="s">
        <v>192</v>
      </c>
      <c r="E649" s="172" t="s">
        <v>957</v>
      </c>
      <c r="F649" s="173" t="s">
        <v>958</v>
      </c>
      <c r="G649" s="174" t="s">
        <v>263</v>
      </c>
      <c r="H649" s="175">
        <v>464.863</v>
      </c>
      <c r="I649" s="176"/>
      <c r="J649" s="177">
        <f>ROUND(I649*H649,2)</f>
        <v>0</v>
      </c>
      <c r="K649" s="173" t="s">
        <v>181</v>
      </c>
      <c r="L649" s="178"/>
      <c r="M649" s="179" t="s">
        <v>1</v>
      </c>
      <c r="N649" s="180" t="s">
        <v>42</v>
      </c>
      <c r="P649" s="146">
        <f>O649*H649</f>
        <v>0</v>
      </c>
      <c r="Q649" s="146">
        <v>2.7999999999999998E-4</v>
      </c>
      <c r="R649" s="146">
        <f>Q649*H649</f>
        <v>0.13016164</v>
      </c>
      <c r="S649" s="146">
        <v>0</v>
      </c>
      <c r="T649" s="147">
        <f>S649*H649</f>
        <v>0</v>
      </c>
      <c r="AR649" s="148" t="s">
        <v>359</v>
      </c>
      <c r="AT649" s="148" t="s">
        <v>192</v>
      </c>
      <c r="AU649" s="148" t="s">
        <v>86</v>
      </c>
      <c r="AY649" s="17" t="s">
        <v>175</v>
      </c>
      <c r="BE649" s="149">
        <f>IF(N649="základní",J649,0)</f>
        <v>0</v>
      </c>
      <c r="BF649" s="149">
        <f>IF(N649="snížená",J649,0)</f>
        <v>0</v>
      </c>
      <c r="BG649" s="149">
        <f>IF(N649="zákl. přenesená",J649,0)</f>
        <v>0</v>
      </c>
      <c r="BH649" s="149">
        <f>IF(N649="sníž. přenesená",J649,0)</f>
        <v>0</v>
      </c>
      <c r="BI649" s="149">
        <f>IF(N649="nulová",J649,0)</f>
        <v>0</v>
      </c>
      <c r="BJ649" s="17" t="s">
        <v>84</v>
      </c>
      <c r="BK649" s="149">
        <f>ROUND(I649*H649,2)</f>
        <v>0</v>
      </c>
      <c r="BL649" s="17" t="s">
        <v>278</v>
      </c>
      <c r="BM649" s="148" t="s">
        <v>959</v>
      </c>
    </row>
    <row r="650" spans="2:65" s="13" customFormat="1">
      <c r="B650" s="157"/>
      <c r="D650" s="151" t="s">
        <v>184</v>
      </c>
      <c r="F650" s="159" t="s">
        <v>960</v>
      </c>
      <c r="H650" s="160">
        <v>464.863</v>
      </c>
      <c r="I650" s="161"/>
      <c r="L650" s="157"/>
      <c r="M650" s="162"/>
      <c r="T650" s="163"/>
      <c r="AT650" s="158" t="s">
        <v>184</v>
      </c>
      <c r="AU650" s="158" t="s">
        <v>86</v>
      </c>
      <c r="AV650" s="13" t="s">
        <v>86</v>
      </c>
      <c r="AW650" s="13" t="s">
        <v>3</v>
      </c>
      <c r="AX650" s="13" t="s">
        <v>84</v>
      </c>
      <c r="AY650" s="158" t="s">
        <v>175</v>
      </c>
    </row>
    <row r="651" spans="2:65" s="1" customFormat="1" ht="24.15" customHeight="1">
      <c r="B651" s="136"/>
      <c r="C651" s="137" t="s">
        <v>961</v>
      </c>
      <c r="D651" s="137" t="s">
        <v>177</v>
      </c>
      <c r="E651" s="138" t="s">
        <v>962</v>
      </c>
      <c r="F651" s="139" t="s">
        <v>963</v>
      </c>
      <c r="G651" s="140" t="s">
        <v>494</v>
      </c>
      <c r="H651" s="141">
        <v>9.2390000000000008</v>
      </c>
      <c r="I651" s="142"/>
      <c r="J651" s="143">
        <f>ROUND(I651*H651,2)</f>
        <v>0</v>
      </c>
      <c r="K651" s="139" t="s">
        <v>181</v>
      </c>
      <c r="L651" s="32"/>
      <c r="M651" s="144" t="s">
        <v>1</v>
      </c>
      <c r="N651" s="145" t="s">
        <v>42</v>
      </c>
      <c r="P651" s="146">
        <f>O651*H651</f>
        <v>0</v>
      </c>
      <c r="Q651" s="146">
        <v>0</v>
      </c>
      <c r="R651" s="146">
        <f>Q651*H651</f>
        <v>0</v>
      </c>
      <c r="S651" s="146">
        <v>0</v>
      </c>
      <c r="T651" s="147">
        <f>S651*H651</f>
        <v>0</v>
      </c>
      <c r="AR651" s="148" t="s">
        <v>278</v>
      </c>
      <c r="AT651" s="148" t="s">
        <v>177</v>
      </c>
      <c r="AU651" s="148" t="s">
        <v>86</v>
      </c>
      <c r="AY651" s="17" t="s">
        <v>175</v>
      </c>
      <c r="BE651" s="149">
        <f>IF(N651="základní",J651,0)</f>
        <v>0</v>
      </c>
      <c r="BF651" s="149">
        <f>IF(N651="snížená",J651,0)</f>
        <v>0</v>
      </c>
      <c r="BG651" s="149">
        <f>IF(N651="zákl. přenesená",J651,0)</f>
        <v>0</v>
      </c>
      <c r="BH651" s="149">
        <f>IF(N651="sníž. přenesená",J651,0)</f>
        <v>0</v>
      </c>
      <c r="BI651" s="149">
        <f>IF(N651="nulová",J651,0)</f>
        <v>0</v>
      </c>
      <c r="BJ651" s="17" t="s">
        <v>84</v>
      </c>
      <c r="BK651" s="149">
        <f>ROUND(I651*H651,2)</f>
        <v>0</v>
      </c>
      <c r="BL651" s="17" t="s">
        <v>278</v>
      </c>
      <c r="BM651" s="148" t="s">
        <v>964</v>
      </c>
    </row>
    <row r="652" spans="2:65" s="11" customFormat="1" ht="22.8" customHeight="1">
      <c r="B652" s="124"/>
      <c r="D652" s="125" t="s">
        <v>76</v>
      </c>
      <c r="E652" s="134" t="s">
        <v>965</v>
      </c>
      <c r="F652" s="134" t="s">
        <v>966</v>
      </c>
      <c r="I652" s="127"/>
      <c r="J652" s="135">
        <f>BK652</f>
        <v>0</v>
      </c>
      <c r="L652" s="124"/>
      <c r="M652" s="129"/>
      <c r="P652" s="130">
        <f>SUM(P653:P684)</f>
        <v>0</v>
      </c>
      <c r="R652" s="130">
        <f>SUM(R653:R684)</f>
        <v>8.5263753399999995</v>
      </c>
      <c r="T652" s="131">
        <f>SUM(T653:T684)</f>
        <v>0</v>
      </c>
      <c r="AR652" s="125" t="s">
        <v>86</v>
      </c>
      <c r="AT652" s="132" t="s">
        <v>76</v>
      </c>
      <c r="AU652" s="132" t="s">
        <v>84</v>
      </c>
      <c r="AY652" s="125" t="s">
        <v>175</v>
      </c>
      <c r="BK652" s="133">
        <f>SUM(BK653:BK684)</f>
        <v>0</v>
      </c>
    </row>
    <row r="653" spans="2:65" s="1" customFormat="1" ht="16.5" customHeight="1">
      <c r="B653" s="136"/>
      <c r="C653" s="137" t="s">
        <v>967</v>
      </c>
      <c r="D653" s="137" t="s">
        <v>177</v>
      </c>
      <c r="E653" s="138" t="s">
        <v>968</v>
      </c>
      <c r="F653" s="139" t="s">
        <v>969</v>
      </c>
      <c r="G653" s="140" t="s">
        <v>227</v>
      </c>
      <c r="H653" s="141">
        <v>261.66800000000001</v>
      </c>
      <c r="I653" s="142"/>
      <c r="J653" s="143">
        <f>ROUND(I653*H653,2)</f>
        <v>0</v>
      </c>
      <c r="K653" s="139" t="s">
        <v>181</v>
      </c>
      <c r="L653" s="32"/>
      <c r="M653" s="144" t="s">
        <v>1</v>
      </c>
      <c r="N653" s="145" t="s">
        <v>42</v>
      </c>
      <c r="P653" s="146">
        <f>O653*H653</f>
        <v>0</v>
      </c>
      <c r="Q653" s="146">
        <v>2.9999999999999997E-4</v>
      </c>
      <c r="R653" s="146">
        <f>Q653*H653</f>
        <v>7.8500399999999998E-2</v>
      </c>
      <c r="S653" s="146">
        <v>0</v>
      </c>
      <c r="T653" s="147">
        <f>S653*H653</f>
        <v>0</v>
      </c>
      <c r="AR653" s="148" t="s">
        <v>278</v>
      </c>
      <c r="AT653" s="148" t="s">
        <v>177</v>
      </c>
      <c r="AU653" s="148" t="s">
        <v>86</v>
      </c>
      <c r="AY653" s="17" t="s">
        <v>175</v>
      </c>
      <c r="BE653" s="149">
        <f>IF(N653="základní",J653,0)</f>
        <v>0</v>
      </c>
      <c r="BF653" s="149">
        <f>IF(N653="snížená",J653,0)</f>
        <v>0</v>
      </c>
      <c r="BG653" s="149">
        <f>IF(N653="zákl. přenesená",J653,0)</f>
        <v>0</v>
      </c>
      <c r="BH653" s="149">
        <f>IF(N653="sníž. přenesená",J653,0)</f>
        <v>0</v>
      </c>
      <c r="BI653" s="149">
        <f>IF(N653="nulová",J653,0)</f>
        <v>0</v>
      </c>
      <c r="BJ653" s="17" t="s">
        <v>84</v>
      </c>
      <c r="BK653" s="149">
        <f>ROUND(I653*H653,2)</f>
        <v>0</v>
      </c>
      <c r="BL653" s="17" t="s">
        <v>278</v>
      </c>
      <c r="BM653" s="148" t="s">
        <v>970</v>
      </c>
    </row>
    <row r="654" spans="2:65" s="12" customFormat="1">
      <c r="B654" s="150"/>
      <c r="D654" s="151" t="s">
        <v>184</v>
      </c>
      <c r="E654" s="152" t="s">
        <v>1</v>
      </c>
      <c r="F654" s="153" t="s">
        <v>971</v>
      </c>
      <c r="H654" s="152" t="s">
        <v>1</v>
      </c>
      <c r="I654" s="154"/>
      <c r="L654" s="150"/>
      <c r="M654" s="155"/>
      <c r="T654" s="156"/>
      <c r="AT654" s="152" t="s">
        <v>184</v>
      </c>
      <c r="AU654" s="152" t="s">
        <v>86</v>
      </c>
      <c r="AV654" s="12" t="s">
        <v>84</v>
      </c>
      <c r="AW654" s="12" t="s">
        <v>32</v>
      </c>
      <c r="AX654" s="12" t="s">
        <v>77</v>
      </c>
      <c r="AY654" s="152" t="s">
        <v>175</v>
      </c>
    </row>
    <row r="655" spans="2:65" s="13" customFormat="1">
      <c r="B655" s="157"/>
      <c r="D655" s="151" t="s">
        <v>184</v>
      </c>
      <c r="E655" s="158" t="s">
        <v>1</v>
      </c>
      <c r="F655" s="159" t="s">
        <v>972</v>
      </c>
      <c r="H655" s="160">
        <v>115.274</v>
      </c>
      <c r="I655" s="161"/>
      <c r="L655" s="157"/>
      <c r="M655" s="162"/>
      <c r="T655" s="163"/>
      <c r="AT655" s="158" t="s">
        <v>184</v>
      </c>
      <c r="AU655" s="158" t="s">
        <v>86</v>
      </c>
      <c r="AV655" s="13" t="s">
        <v>86</v>
      </c>
      <c r="AW655" s="13" t="s">
        <v>32</v>
      </c>
      <c r="AX655" s="13" t="s">
        <v>77</v>
      </c>
      <c r="AY655" s="158" t="s">
        <v>175</v>
      </c>
    </row>
    <row r="656" spans="2:65" s="13" customFormat="1">
      <c r="B656" s="157"/>
      <c r="D656" s="151" t="s">
        <v>184</v>
      </c>
      <c r="E656" s="158" t="s">
        <v>1</v>
      </c>
      <c r="F656" s="159" t="s">
        <v>973</v>
      </c>
      <c r="H656" s="160">
        <v>78.786000000000001</v>
      </c>
      <c r="I656" s="161"/>
      <c r="L656" s="157"/>
      <c r="M656" s="162"/>
      <c r="T656" s="163"/>
      <c r="AT656" s="158" t="s">
        <v>184</v>
      </c>
      <c r="AU656" s="158" t="s">
        <v>86</v>
      </c>
      <c r="AV656" s="13" t="s">
        <v>86</v>
      </c>
      <c r="AW656" s="13" t="s">
        <v>32</v>
      </c>
      <c r="AX656" s="13" t="s">
        <v>77</v>
      </c>
      <c r="AY656" s="158" t="s">
        <v>175</v>
      </c>
    </row>
    <row r="657" spans="2:65" s="13" customFormat="1">
      <c r="B657" s="157"/>
      <c r="D657" s="151" t="s">
        <v>184</v>
      </c>
      <c r="E657" s="158" t="s">
        <v>1</v>
      </c>
      <c r="F657" s="159" t="s">
        <v>974</v>
      </c>
      <c r="H657" s="160">
        <v>67.608000000000004</v>
      </c>
      <c r="I657" s="161"/>
      <c r="L657" s="157"/>
      <c r="M657" s="162"/>
      <c r="T657" s="163"/>
      <c r="AT657" s="158" t="s">
        <v>184</v>
      </c>
      <c r="AU657" s="158" t="s">
        <v>86</v>
      </c>
      <c r="AV657" s="13" t="s">
        <v>86</v>
      </c>
      <c r="AW657" s="13" t="s">
        <v>32</v>
      </c>
      <c r="AX657" s="13" t="s">
        <v>77</v>
      </c>
      <c r="AY657" s="158" t="s">
        <v>175</v>
      </c>
    </row>
    <row r="658" spans="2:65" s="14" customFormat="1">
      <c r="B658" s="164"/>
      <c r="D658" s="151" t="s">
        <v>184</v>
      </c>
      <c r="E658" s="165" t="s">
        <v>1</v>
      </c>
      <c r="F658" s="166" t="s">
        <v>187</v>
      </c>
      <c r="H658" s="167">
        <v>261.66800000000001</v>
      </c>
      <c r="I658" s="168"/>
      <c r="L658" s="164"/>
      <c r="M658" s="169"/>
      <c r="T658" s="170"/>
      <c r="AT658" s="165" t="s">
        <v>184</v>
      </c>
      <c r="AU658" s="165" t="s">
        <v>86</v>
      </c>
      <c r="AV658" s="14" t="s">
        <v>182</v>
      </c>
      <c r="AW658" s="14" t="s">
        <v>32</v>
      </c>
      <c r="AX658" s="14" t="s">
        <v>84</v>
      </c>
      <c r="AY658" s="165" t="s">
        <v>175</v>
      </c>
    </row>
    <row r="659" spans="2:65" s="1" customFormat="1" ht="33" customHeight="1">
      <c r="B659" s="136"/>
      <c r="C659" s="137" t="s">
        <v>975</v>
      </c>
      <c r="D659" s="137" t="s">
        <v>177</v>
      </c>
      <c r="E659" s="138" t="s">
        <v>976</v>
      </c>
      <c r="F659" s="139" t="s">
        <v>977</v>
      </c>
      <c r="G659" s="140" t="s">
        <v>227</v>
      </c>
      <c r="H659" s="141">
        <v>183.16800000000001</v>
      </c>
      <c r="I659" s="142"/>
      <c r="J659" s="143">
        <f>ROUND(I659*H659,2)</f>
        <v>0</v>
      </c>
      <c r="K659" s="139" t="s">
        <v>181</v>
      </c>
      <c r="L659" s="32"/>
      <c r="M659" s="144" t="s">
        <v>1</v>
      </c>
      <c r="N659" s="145" t="s">
        <v>42</v>
      </c>
      <c r="P659" s="146">
        <f>O659*H659</f>
        <v>0</v>
      </c>
      <c r="Q659" s="146">
        <v>9.0299999999999998E-3</v>
      </c>
      <c r="R659" s="146">
        <f>Q659*H659</f>
        <v>1.65400704</v>
      </c>
      <c r="S659" s="146">
        <v>0</v>
      </c>
      <c r="T659" s="147">
        <f>S659*H659</f>
        <v>0</v>
      </c>
      <c r="AR659" s="148" t="s">
        <v>278</v>
      </c>
      <c r="AT659" s="148" t="s">
        <v>177</v>
      </c>
      <c r="AU659" s="148" t="s">
        <v>86</v>
      </c>
      <c r="AY659" s="17" t="s">
        <v>175</v>
      </c>
      <c r="BE659" s="149">
        <f>IF(N659="základní",J659,0)</f>
        <v>0</v>
      </c>
      <c r="BF659" s="149">
        <f>IF(N659="snížená",J659,0)</f>
        <v>0</v>
      </c>
      <c r="BG659" s="149">
        <f>IF(N659="zákl. přenesená",J659,0)</f>
        <v>0</v>
      </c>
      <c r="BH659" s="149">
        <f>IF(N659="sníž. přenesená",J659,0)</f>
        <v>0</v>
      </c>
      <c r="BI659" s="149">
        <f>IF(N659="nulová",J659,0)</f>
        <v>0</v>
      </c>
      <c r="BJ659" s="17" t="s">
        <v>84</v>
      </c>
      <c r="BK659" s="149">
        <f>ROUND(I659*H659,2)</f>
        <v>0</v>
      </c>
      <c r="BL659" s="17" t="s">
        <v>278</v>
      </c>
      <c r="BM659" s="148" t="s">
        <v>978</v>
      </c>
    </row>
    <row r="660" spans="2:65" s="13" customFormat="1">
      <c r="B660" s="157"/>
      <c r="D660" s="151" t="s">
        <v>184</v>
      </c>
      <c r="E660" s="158" t="s">
        <v>1</v>
      </c>
      <c r="F660" s="159" t="s">
        <v>979</v>
      </c>
      <c r="H660" s="160">
        <v>183.16800000000001</v>
      </c>
      <c r="I660" s="161"/>
      <c r="L660" s="157"/>
      <c r="M660" s="162"/>
      <c r="T660" s="163"/>
      <c r="AT660" s="158" t="s">
        <v>184</v>
      </c>
      <c r="AU660" s="158" t="s">
        <v>86</v>
      </c>
      <c r="AV660" s="13" t="s">
        <v>86</v>
      </c>
      <c r="AW660" s="13" t="s">
        <v>32</v>
      </c>
      <c r="AX660" s="13" t="s">
        <v>84</v>
      </c>
      <c r="AY660" s="158" t="s">
        <v>175</v>
      </c>
    </row>
    <row r="661" spans="2:65" s="1" customFormat="1" ht="24.15" customHeight="1">
      <c r="B661" s="136"/>
      <c r="C661" s="171" t="s">
        <v>980</v>
      </c>
      <c r="D661" s="171" t="s">
        <v>192</v>
      </c>
      <c r="E661" s="172" t="s">
        <v>981</v>
      </c>
      <c r="F661" s="173" t="s">
        <v>982</v>
      </c>
      <c r="G661" s="174" t="s">
        <v>227</v>
      </c>
      <c r="H661" s="175">
        <v>201.48500000000001</v>
      </c>
      <c r="I661" s="176"/>
      <c r="J661" s="177">
        <f>ROUND(I661*H661,2)</f>
        <v>0</v>
      </c>
      <c r="K661" s="173" t="s">
        <v>181</v>
      </c>
      <c r="L661" s="178"/>
      <c r="M661" s="179" t="s">
        <v>1</v>
      </c>
      <c r="N661" s="180" t="s">
        <v>42</v>
      </c>
      <c r="P661" s="146">
        <f>O661*H661</f>
        <v>0</v>
      </c>
      <c r="Q661" s="146">
        <v>2.01E-2</v>
      </c>
      <c r="R661" s="146">
        <f>Q661*H661</f>
        <v>4.0498485000000004</v>
      </c>
      <c r="S661" s="146">
        <v>0</v>
      </c>
      <c r="T661" s="147">
        <f>S661*H661</f>
        <v>0</v>
      </c>
      <c r="AR661" s="148" t="s">
        <v>359</v>
      </c>
      <c r="AT661" s="148" t="s">
        <v>192</v>
      </c>
      <c r="AU661" s="148" t="s">
        <v>86</v>
      </c>
      <c r="AY661" s="17" t="s">
        <v>175</v>
      </c>
      <c r="BE661" s="149">
        <f>IF(N661="základní",J661,0)</f>
        <v>0</v>
      </c>
      <c r="BF661" s="149">
        <f>IF(N661="snížená",J661,0)</f>
        <v>0</v>
      </c>
      <c r="BG661" s="149">
        <f>IF(N661="zákl. přenesená",J661,0)</f>
        <v>0</v>
      </c>
      <c r="BH661" s="149">
        <f>IF(N661="sníž. přenesená",J661,0)</f>
        <v>0</v>
      </c>
      <c r="BI661" s="149">
        <f>IF(N661="nulová",J661,0)</f>
        <v>0</v>
      </c>
      <c r="BJ661" s="17" t="s">
        <v>84</v>
      </c>
      <c r="BK661" s="149">
        <f>ROUND(I661*H661,2)</f>
        <v>0</v>
      </c>
      <c r="BL661" s="17" t="s">
        <v>278</v>
      </c>
      <c r="BM661" s="148" t="s">
        <v>983</v>
      </c>
    </row>
    <row r="662" spans="2:65" s="13" customFormat="1">
      <c r="B662" s="157"/>
      <c r="D662" s="151" t="s">
        <v>184</v>
      </c>
      <c r="F662" s="159" t="s">
        <v>984</v>
      </c>
      <c r="H662" s="160">
        <v>201.48500000000001</v>
      </c>
      <c r="I662" s="161"/>
      <c r="L662" s="157"/>
      <c r="M662" s="162"/>
      <c r="T662" s="163"/>
      <c r="AT662" s="158" t="s">
        <v>184</v>
      </c>
      <c r="AU662" s="158" t="s">
        <v>86</v>
      </c>
      <c r="AV662" s="13" t="s">
        <v>86</v>
      </c>
      <c r="AW662" s="13" t="s">
        <v>3</v>
      </c>
      <c r="AX662" s="13" t="s">
        <v>84</v>
      </c>
      <c r="AY662" s="158" t="s">
        <v>175</v>
      </c>
    </row>
    <row r="663" spans="2:65" s="1" customFormat="1" ht="37.799999999999997" customHeight="1">
      <c r="B663" s="136"/>
      <c r="C663" s="137" t="s">
        <v>985</v>
      </c>
      <c r="D663" s="137" t="s">
        <v>177</v>
      </c>
      <c r="E663" s="138" t="s">
        <v>986</v>
      </c>
      <c r="F663" s="139" t="s">
        <v>987</v>
      </c>
      <c r="G663" s="140" t="s">
        <v>227</v>
      </c>
      <c r="H663" s="141">
        <v>78.5</v>
      </c>
      <c r="I663" s="142"/>
      <c r="J663" s="143">
        <f>ROUND(I663*H663,2)</f>
        <v>0</v>
      </c>
      <c r="K663" s="139" t="s">
        <v>181</v>
      </c>
      <c r="L663" s="32"/>
      <c r="M663" s="144" t="s">
        <v>1</v>
      </c>
      <c r="N663" s="145" t="s">
        <v>42</v>
      </c>
      <c r="P663" s="146">
        <f>O663*H663</f>
        <v>0</v>
      </c>
      <c r="Q663" s="146">
        <v>8.3999999999999995E-3</v>
      </c>
      <c r="R663" s="146">
        <f>Q663*H663</f>
        <v>0.65939999999999999</v>
      </c>
      <c r="S663" s="146">
        <v>0</v>
      </c>
      <c r="T663" s="147">
        <f>S663*H663</f>
        <v>0</v>
      </c>
      <c r="AR663" s="148" t="s">
        <v>278</v>
      </c>
      <c r="AT663" s="148" t="s">
        <v>177</v>
      </c>
      <c r="AU663" s="148" t="s">
        <v>86</v>
      </c>
      <c r="AY663" s="17" t="s">
        <v>175</v>
      </c>
      <c r="BE663" s="149">
        <f>IF(N663="základní",J663,0)</f>
        <v>0</v>
      </c>
      <c r="BF663" s="149">
        <f>IF(N663="snížená",J663,0)</f>
        <v>0</v>
      </c>
      <c r="BG663" s="149">
        <f>IF(N663="zákl. přenesená",J663,0)</f>
        <v>0</v>
      </c>
      <c r="BH663" s="149">
        <f>IF(N663="sníž. přenesená",J663,0)</f>
        <v>0</v>
      </c>
      <c r="BI663" s="149">
        <f>IF(N663="nulová",J663,0)</f>
        <v>0</v>
      </c>
      <c r="BJ663" s="17" t="s">
        <v>84</v>
      </c>
      <c r="BK663" s="149">
        <f>ROUND(I663*H663,2)</f>
        <v>0</v>
      </c>
      <c r="BL663" s="17" t="s">
        <v>278</v>
      </c>
      <c r="BM663" s="148" t="s">
        <v>988</v>
      </c>
    </row>
    <row r="664" spans="2:65" s="13" customFormat="1">
      <c r="B664" s="157"/>
      <c r="D664" s="151" t="s">
        <v>184</v>
      </c>
      <c r="E664" s="158" t="s">
        <v>1</v>
      </c>
      <c r="F664" s="159" t="s">
        <v>989</v>
      </c>
      <c r="H664" s="160">
        <v>78.5</v>
      </c>
      <c r="I664" s="161"/>
      <c r="L664" s="157"/>
      <c r="M664" s="162"/>
      <c r="T664" s="163"/>
      <c r="AT664" s="158" t="s">
        <v>184</v>
      </c>
      <c r="AU664" s="158" t="s">
        <v>86</v>
      </c>
      <c r="AV664" s="13" t="s">
        <v>86</v>
      </c>
      <c r="AW664" s="13" t="s">
        <v>32</v>
      </c>
      <c r="AX664" s="13" t="s">
        <v>84</v>
      </c>
      <c r="AY664" s="158" t="s">
        <v>175</v>
      </c>
    </row>
    <row r="665" spans="2:65" s="1" customFormat="1" ht="37.799999999999997" customHeight="1">
      <c r="B665" s="136"/>
      <c r="C665" s="171" t="s">
        <v>990</v>
      </c>
      <c r="D665" s="171" t="s">
        <v>192</v>
      </c>
      <c r="E665" s="172" t="s">
        <v>991</v>
      </c>
      <c r="F665" s="173" t="s">
        <v>992</v>
      </c>
      <c r="G665" s="174" t="s">
        <v>227</v>
      </c>
      <c r="H665" s="175">
        <v>86.35</v>
      </c>
      <c r="I665" s="176"/>
      <c r="J665" s="177">
        <f>ROUND(I665*H665,2)</f>
        <v>0</v>
      </c>
      <c r="K665" s="173" t="s">
        <v>181</v>
      </c>
      <c r="L665" s="178"/>
      <c r="M665" s="179" t="s">
        <v>1</v>
      </c>
      <c r="N665" s="180" t="s">
        <v>42</v>
      </c>
      <c r="P665" s="146">
        <f>O665*H665</f>
        <v>0</v>
      </c>
      <c r="Q665" s="146">
        <v>2.1999999999999999E-2</v>
      </c>
      <c r="R665" s="146">
        <f>Q665*H665</f>
        <v>1.8996999999999997</v>
      </c>
      <c r="S665" s="146">
        <v>0</v>
      </c>
      <c r="T665" s="147">
        <f>S665*H665</f>
        <v>0</v>
      </c>
      <c r="AR665" s="148" t="s">
        <v>359</v>
      </c>
      <c r="AT665" s="148" t="s">
        <v>192</v>
      </c>
      <c r="AU665" s="148" t="s">
        <v>86</v>
      </c>
      <c r="AY665" s="17" t="s">
        <v>175</v>
      </c>
      <c r="BE665" s="149">
        <f>IF(N665="základní",J665,0)</f>
        <v>0</v>
      </c>
      <c r="BF665" s="149">
        <f>IF(N665="snížená",J665,0)</f>
        <v>0</v>
      </c>
      <c r="BG665" s="149">
        <f>IF(N665="zákl. přenesená",J665,0)</f>
        <v>0</v>
      </c>
      <c r="BH665" s="149">
        <f>IF(N665="sníž. přenesená",J665,0)</f>
        <v>0</v>
      </c>
      <c r="BI665" s="149">
        <f>IF(N665="nulová",J665,0)</f>
        <v>0</v>
      </c>
      <c r="BJ665" s="17" t="s">
        <v>84</v>
      </c>
      <c r="BK665" s="149">
        <f>ROUND(I665*H665,2)</f>
        <v>0</v>
      </c>
      <c r="BL665" s="17" t="s">
        <v>278</v>
      </c>
      <c r="BM665" s="148" t="s">
        <v>993</v>
      </c>
    </row>
    <row r="666" spans="2:65" s="13" customFormat="1">
      <c r="B666" s="157"/>
      <c r="D666" s="151" t="s">
        <v>184</v>
      </c>
      <c r="F666" s="159" t="s">
        <v>994</v>
      </c>
      <c r="H666" s="160">
        <v>86.35</v>
      </c>
      <c r="I666" s="161"/>
      <c r="L666" s="157"/>
      <c r="M666" s="162"/>
      <c r="T666" s="163"/>
      <c r="AT666" s="158" t="s">
        <v>184</v>
      </c>
      <c r="AU666" s="158" t="s">
        <v>86</v>
      </c>
      <c r="AV666" s="13" t="s">
        <v>86</v>
      </c>
      <c r="AW666" s="13" t="s">
        <v>3</v>
      </c>
      <c r="AX666" s="13" t="s">
        <v>84</v>
      </c>
      <c r="AY666" s="158" t="s">
        <v>175</v>
      </c>
    </row>
    <row r="667" spans="2:65" s="1" customFormat="1" ht="24.15" customHeight="1">
      <c r="B667" s="136"/>
      <c r="C667" s="137" t="s">
        <v>995</v>
      </c>
      <c r="D667" s="137" t="s">
        <v>177</v>
      </c>
      <c r="E667" s="138" t="s">
        <v>996</v>
      </c>
      <c r="F667" s="139" t="s">
        <v>997</v>
      </c>
      <c r="G667" s="140" t="s">
        <v>263</v>
      </c>
      <c r="H667" s="141">
        <v>218</v>
      </c>
      <c r="I667" s="142"/>
      <c r="J667" s="143">
        <f>ROUND(I667*H667,2)</f>
        <v>0</v>
      </c>
      <c r="K667" s="139" t="s">
        <v>181</v>
      </c>
      <c r="L667" s="32"/>
      <c r="M667" s="144" t="s">
        <v>1</v>
      </c>
      <c r="N667" s="145" t="s">
        <v>42</v>
      </c>
      <c r="P667" s="146">
        <f>O667*H667</f>
        <v>0</v>
      </c>
      <c r="Q667" s="146">
        <v>2.0000000000000001E-4</v>
      </c>
      <c r="R667" s="146">
        <f>Q667*H667</f>
        <v>4.36E-2</v>
      </c>
      <c r="S667" s="146">
        <v>0</v>
      </c>
      <c r="T667" s="147">
        <f>S667*H667</f>
        <v>0</v>
      </c>
      <c r="AR667" s="148" t="s">
        <v>278</v>
      </c>
      <c r="AT667" s="148" t="s">
        <v>177</v>
      </c>
      <c r="AU667" s="148" t="s">
        <v>86</v>
      </c>
      <c r="AY667" s="17" t="s">
        <v>175</v>
      </c>
      <c r="BE667" s="149">
        <f>IF(N667="základní",J667,0)</f>
        <v>0</v>
      </c>
      <c r="BF667" s="149">
        <f>IF(N667="snížená",J667,0)</f>
        <v>0</v>
      </c>
      <c r="BG667" s="149">
        <f>IF(N667="zákl. přenesená",J667,0)</f>
        <v>0</v>
      </c>
      <c r="BH667" s="149">
        <f>IF(N667="sníž. přenesená",J667,0)</f>
        <v>0</v>
      </c>
      <c r="BI667" s="149">
        <f>IF(N667="nulová",J667,0)</f>
        <v>0</v>
      </c>
      <c r="BJ667" s="17" t="s">
        <v>84</v>
      </c>
      <c r="BK667" s="149">
        <f>ROUND(I667*H667,2)</f>
        <v>0</v>
      </c>
      <c r="BL667" s="17" t="s">
        <v>278</v>
      </c>
      <c r="BM667" s="148" t="s">
        <v>998</v>
      </c>
    </row>
    <row r="668" spans="2:65" s="13" customFormat="1">
      <c r="B668" s="157"/>
      <c r="D668" s="151" t="s">
        <v>184</v>
      </c>
      <c r="E668" s="158" t="s">
        <v>1</v>
      </c>
      <c r="F668" s="159" t="s">
        <v>999</v>
      </c>
      <c r="H668" s="160">
        <v>10</v>
      </c>
      <c r="I668" s="161"/>
      <c r="L668" s="157"/>
      <c r="M668" s="162"/>
      <c r="T668" s="163"/>
      <c r="AT668" s="158" t="s">
        <v>184</v>
      </c>
      <c r="AU668" s="158" t="s">
        <v>86</v>
      </c>
      <c r="AV668" s="13" t="s">
        <v>86</v>
      </c>
      <c r="AW668" s="13" t="s">
        <v>32</v>
      </c>
      <c r="AX668" s="13" t="s">
        <v>77</v>
      </c>
      <c r="AY668" s="158" t="s">
        <v>175</v>
      </c>
    </row>
    <row r="669" spans="2:65" s="13" customFormat="1">
      <c r="B669" s="157"/>
      <c r="D669" s="151" t="s">
        <v>184</v>
      </c>
      <c r="E669" s="158" t="s">
        <v>1</v>
      </c>
      <c r="F669" s="159" t="s">
        <v>1000</v>
      </c>
      <c r="H669" s="160">
        <v>4</v>
      </c>
      <c r="I669" s="161"/>
      <c r="L669" s="157"/>
      <c r="M669" s="162"/>
      <c r="T669" s="163"/>
      <c r="AT669" s="158" t="s">
        <v>184</v>
      </c>
      <c r="AU669" s="158" t="s">
        <v>86</v>
      </c>
      <c r="AV669" s="13" t="s">
        <v>86</v>
      </c>
      <c r="AW669" s="13" t="s">
        <v>32</v>
      </c>
      <c r="AX669" s="13" t="s">
        <v>77</v>
      </c>
      <c r="AY669" s="158" t="s">
        <v>175</v>
      </c>
    </row>
    <row r="670" spans="2:65" s="13" customFormat="1">
      <c r="B670" s="157"/>
      <c r="D670" s="151" t="s">
        <v>184</v>
      </c>
      <c r="E670" s="158" t="s">
        <v>1</v>
      </c>
      <c r="F670" s="159" t="s">
        <v>1000</v>
      </c>
      <c r="H670" s="160">
        <v>4</v>
      </c>
      <c r="I670" s="161"/>
      <c r="L670" s="157"/>
      <c r="M670" s="162"/>
      <c r="T670" s="163"/>
      <c r="AT670" s="158" t="s">
        <v>184</v>
      </c>
      <c r="AU670" s="158" t="s">
        <v>86</v>
      </c>
      <c r="AV670" s="13" t="s">
        <v>86</v>
      </c>
      <c r="AW670" s="13" t="s">
        <v>32</v>
      </c>
      <c r="AX670" s="13" t="s">
        <v>77</v>
      </c>
      <c r="AY670" s="158" t="s">
        <v>175</v>
      </c>
    </row>
    <row r="671" spans="2:65" s="13" customFormat="1">
      <c r="B671" s="157"/>
      <c r="D671" s="151" t="s">
        <v>184</v>
      </c>
      <c r="E671" s="158" t="s">
        <v>1</v>
      </c>
      <c r="F671" s="159" t="s">
        <v>1001</v>
      </c>
      <c r="H671" s="160">
        <v>200</v>
      </c>
      <c r="I671" s="161"/>
      <c r="L671" s="157"/>
      <c r="M671" s="162"/>
      <c r="T671" s="163"/>
      <c r="AT671" s="158" t="s">
        <v>184</v>
      </c>
      <c r="AU671" s="158" t="s">
        <v>86</v>
      </c>
      <c r="AV671" s="13" t="s">
        <v>86</v>
      </c>
      <c r="AW671" s="13" t="s">
        <v>32</v>
      </c>
      <c r="AX671" s="13" t="s">
        <v>77</v>
      </c>
      <c r="AY671" s="158" t="s">
        <v>175</v>
      </c>
    </row>
    <row r="672" spans="2:65" s="14" customFormat="1">
      <c r="B672" s="164"/>
      <c r="D672" s="151" t="s">
        <v>184</v>
      </c>
      <c r="E672" s="165" t="s">
        <v>1</v>
      </c>
      <c r="F672" s="166" t="s">
        <v>187</v>
      </c>
      <c r="H672" s="167">
        <v>218</v>
      </c>
      <c r="I672" s="168"/>
      <c r="L672" s="164"/>
      <c r="M672" s="169"/>
      <c r="T672" s="170"/>
      <c r="AT672" s="165" t="s">
        <v>184</v>
      </c>
      <c r="AU672" s="165" t="s">
        <v>86</v>
      </c>
      <c r="AV672" s="14" t="s">
        <v>182</v>
      </c>
      <c r="AW672" s="14" t="s">
        <v>32</v>
      </c>
      <c r="AX672" s="14" t="s">
        <v>84</v>
      </c>
      <c r="AY672" s="165" t="s">
        <v>175</v>
      </c>
    </row>
    <row r="673" spans="2:65" s="1" customFormat="1" ht="16.5" customHeight="1">
      <c r="B673" s="136"/>
      <c r="C673" s="171" t="s">
        <v>1002</v>
      </c>
      <c r="D673" s="171" t="s">
        <v>192</v>
      </c>
      <c r="E673" s="172" t="s">
        <v>1003</v>
      </c>
      <c r="F673" s="173" t="s">
        <v>1004</v>
      </c>
      <c r="G673" s="174" t="s">
        <v>263</v>
      </c>
      <c r="H673" s="175">
        <v>228.9</v>
      </c>
      <c r="I673" s="176"/>
      <c r="J673" s="177">
        <f>ROUND(I673*H673,2)</f>
        <v>0</v>
      </c>
      <c r="K673" s="173" t="s">
        <v>221</v>
      </c>
      <c r="L673" s="178"/>
      <c r="M673" s="179" t="s">
        <v>1</v>
      </c>
      <c r="N673" s="180" t="s">
        <v>42</v>
      </c>
      <c r="P673" s="146">
        <f>O673*H673</f>
        <v>0</v>
      </c>
      <c r="Q673" s="146">
        <v>1.2E-4</v>
      </c>
      <c r="R673" s="146">
        <f>Q673*H673</f>
        <v>2.7468000000000003E-2</v>
      </c>
      <c r="S673" s="146">
        <v>0</v>
      </c>
      <c r="T673" s="147">
        <f>S673*H673</f>
        <v>0</v>
      </c>
      <c r="AR673" s="148" t="s">
        <v>359</v>
      </c>
      <c r="AT673" s="148" t="s">
        <v>192</v>
      </c>
      <c r="AU673" s="148" t="s">
        <v>86</v>
      </c>
      <c r="AY673" s="17" t="s">
        <v>175</v>
      </c>
      <c r="BE673" s="149">
        <f>IF(N673="základní",J673,0)</f>
        <v>0</v>
      </c>
      <c r="BF673" s="149">
        <f>IF(N673="snížená",J673,0)</f>
        <v>0</v>
      </c>
      <c r="BG673" s="149">
        <f>IF(N673="zákl. přenesená",J673,0)</f>
        <v>0</v>
      </c>
      <c r="BH673" s="149">
        <f>IF(N673="sníž. přenesená",J673,0)</f>
        <v>0</v>
      </c>
      <c r="BI673" s="149">
        <f>IF(N673="nulová",J673,0)</f>
        <v>0</v>
      </c>
      <c r="BJ673" s="17" t="s">
        <v>84</v>
      </c>
      <c r="BK673" s="149">
        <f>ROUND(I673*H673,2)</f>
        <v>0</v>
      </c>
      <c r="BL673" s="17" t="s">
        <v>278</v>
      </c>
      <c r="BM673" s="148" t="s">
        <v>1005</v>
      </c>
    </row>
    <row r="674" spans="2:65" s="13" customFormat="1">
      <c r="B674" s="157"/>
      <c r="D674" s="151" t="s">
        <v>184</v>
      </c>
      <c r="F674" s="159" t="s">
        <v>1006</v>
      </c>
      <c r="H674" s="160">
        <v>228.9</v>
      </c>
      <c r="I674" s="161"/>
      <c r="L674" s="157"/>
      <c r="M674" s="162"/>
      <c r="T674" s="163"/>
      <c r="AT674" s="158" t="s">
        <v>184</v>
      </c>
      <c r="AU674" s="158" t="s">
        <v>86</v>
      </c>
      <c r="AV674" s="13" t="s">
        <v>86</v>
      </c>
      <c r="AW674" s="13" t="s">
        <v>3</v>
      </c>
      <c r="AX674" s="13" t="s">
        <v>84</v>
      </c>
      <c r="AY674" s="158" t="s">
        <v>175</v>
      </c>
    </row>
    <row r="675" spans="2:65" s="1" customFormat="1" ht="24.15" customHeight="1">
      <c r="B675" s="136"/>
      <c r="C675" s="137" t="s">
        <v>1007</v>
      </c>
      <c r="D675" s="137" t="s">
        <v>177</v>
      </c>
      <c r="E675" s="138" t="s">
        <v>1008</v>
      </c>
      <c r="F675" s="139" t="s">
        <v>1009</v>
      </c>
      <c r="G675" s="140" t="s">
        <v>263</v>
      </c>
      <c r="H675" s="141">
        <v>131</v>
      </c>
      <c r="I675" s="142"/>
      <c r="J675" s="143">
        <f>ROUND(I675*H675,2)</f>
        <v>0</v>
      </c>
      <c r="K675" s="139" t="s">
        <v>181</v>
      </c>
      <c r="L675" s="32"/>
      <c r="M675" s="144" t="s">
        <v>1</v>
      </c>
      <c r="N675" s="145" t="s">
        <v>42</v>
      </c>
      <c r="P675" s="146">
        <f>O675*H675</f>
        <v>0</v>
      </c>
      <c r="Q675" s="146">
        <v>1.8000000000000001E-4</v>
      </c>
      <c r="R675" s="146">
        <f>Q675*H675</f>
        <v>2.358E-2</v>
      </c>
      <c r="S675" s="146">
        <v>0</v>
      </c>
      <c r="T675" s="147">
        <f>S675*H675</f>
        <v>0</v>
      </c>
      <c r="AR675" s="148" t="s">
        <v>278</v>
      </c>
      <c r="AT675" s="148" t="s">
        <v>177</v>
      </c>
      <c r="AU675" s="148" t="s">
        <v>86</v>
      </c>
      <c r="AY675" s="17" t="s">
        <v>175</v>
      </c>
      <c r="BE675" s="149">
        <f>IF(N675="základní",J675,0)</f>
        <v>0</v>
      </c>
      <c r="BF675" s="149">
        <f>IF(N675="snížená",J675,0)</f>
        <v>0</v>
      </c>
      <c r="BG675" s="149">
        <f>IF(N675="zákl. přenesená",J675,0)</f>
        <v>0</v>
      </c>
      <c r="BH675" s="149">
        <f>IF(N675="sníž. přenesená",J675,0)</f>
        <v>0</v>
      </c>
      <c r="BI675" s="149">
        <f>IF(N675="nulová",J675,0)</f>
        <v>0</v>
      </c>
      <c r="BJ675" s="17" t="s">
        <v>84</v>
      </c>
      <c r="BK675" s="149">
        <f>ROUND(I675*H675,2)</f>
        <v>0</v>
      </c>
      <c r="BL675" s="17" t="s">
        <v>278</v>
      </c>
      <c r="BM675" s="148" t="s">
        <v>1010</v>
      </c>
    </row>
    <row r="676" spans="2:65" s="13" customFormat="1">
      <c r="B676" s="157"/>
      <c r="D676" s="151" t="s">
        <v>184</v>
      </c>
      <c r="E676" s="158" t="s">
        <v>1</v>
      </c>
      <c r="F676" s="159" t="s">
        <v>1011</v>
      </c>
      <c r="H676" s="160">
        <v>131</v>
      </c>
      <c r="I676" s="161"/>
      <c r="L676" s="157"/>
      <c r="M676" s="162"/>
      <c r="T676" s="163"/>
      <c r="AT676" s="158" t="s">
        <v>184</v>
      </c>
      <c r="AU676" s="158" t="s">
        <v>86</v>
      </c>
      <c r="AV676" s="13" t="s">
        <v>86</v>
      </c>
      <c r="AW676" s="13" t="s">
        <v>32</v>
      </c>
      <c r="AX676" s="13" t="s">
        <v>84</v>
      </c>
      <c r="AY676" s="158" t="s">
        <v>175</v>
      </c>
    </row>
    <row r="677" spans="2:65" s="1" customFormat="1" ht="16.5" customHeight="1">
      <c r="B677" s="136"/>
      <c r="C677" s="171" t="s">
        <v>1012</v>
      </c>
      <c r="D677" s="171" t="s">
        <v>192</v>
      </c>
      <c r="E677" s="172" t="s">
        <v>1013</v>
      </c>
      <c r="F677" s="173" t="s">
        <v>1014</v>
      </c>
      <c r="G677" s="174" t="s">
        <v>263</v>
      </c>
      <c r="H677" s="175">
        <v>137.55000000000001</v>
      </c>
      <c r="I677" s="176"/>
      <c r="J677" s="177">
        <f>ROUND(I677*H677,2)</f>
        <v>0</v>
      </c>
      <c r="K677" s="173" t="s">
        <v>181</v>
      </c>
      <c r="L677" s="178"/>
      <c r="M677" s="179" t="s">
        <v>1</v>
      </c>
      <c r="N677" s="180" t="s">
        <v>42</v>
      </c>
      <c r="P677" s="146">
        <f>O677*H677</f>
        <v>0</v>
      </c>
      <c r="Q677" s="146">
        <v>1.2E-4</v>
      </c>
      <c r="R677" s="146">
        <f>Q677*H677</f>
        <v>1.6506000000000003E-2</v>
      </c>
      <c r="S677" s="146">
        <v>0</v>
      </c>
      <c r="T677" s="147">
        <f>S677*H677</f>
        <v>0</v>
      </c>
      <c r="AR677" s="148" t="s">
        <v>359</v>
      </c>
      <c r="AT677" s="148" t="s">
        <v>192</v>
      </c>
      <c r="AU677" s="148" t="s">
        <v>86</v>
      </c>
      <c r="AY677" s="17" t="s">
        <v>175</v>
      </c>
      <c r="BE677" s="149">
        <f>IF(N677="základní",J677,0)</f>
        <v>0</v>
      </c>
      <c r="BF677" s="149">
        <f>IF(N677="snížená",J677,0)</f>
        <v>0</v>
      </c>
      <c r="BG677" s="149">
        <f>IF(N677="zákl. přenesená",J677,0)</f>
        <v>0</v>
      </c>
      <c r="BH677" s="149">
        <f>IF(N677="sníž. přenesená",J677,0)</f>
        <v>0</v>
      </c>
      <c r="BI677" s="149">
        <f>IF(N677="nulová",J677,0)</f>
        <v>0</v>
      </c>
      <c r="BJ677" s="17" t="s">
        <v>84</v>
      </c>
      <c r="BK677" s="149">
        <f>ROUND(I677*H677,2)</f>
        <v>0</v>
      </c>
      <c r="BL677" s="17" t="s">
        <v>278</v>
      </c>
      <c r="BM677" s="148" t="s">
        <v>1015</v>
      </c>
    </row>
    <row r="678" spans="2:65" s="13" customFormat="1">
      <c r="B678" s="157"/>
      <c r="D678" s="151" t="s">
        <v>184</v>
      </c>
      <c r="F678" s="159" t="s">
        <v>1016</v>
      </c>
      <c r="H678" s="160">
        <v>137.55000000000001</v>
      </c>
      <c r="I678" s="161"/>
      <c r="L678" s="157"/>
      <c r="M678" s="162"/>
      <c r="T678" s="163"/>
      <c r="AT678" s="158" t="s">
        <v>184</v>
      </c>
      <c r="AU678" s="158" t="s">
        <v>86</v>
      </c>
      <c r="AV678" s="13" t="s">
        <v>86</v>
      </c>
      <c r="AW678" s="13" t="s">
        <v>3</v>
      </c>
      <c r="AX678" s="13" t="s">
        <v>84</v>
      </c>
      <c r="AY678" s="158" t="s">
        <v>175</v>
      </c>
    </row>
    <row r="679" spans="2:65" s="1" customFormat="1" ht="16.5" customHeight="1">
      <c r="B679" s="136"/>
      <c r="C679" s="137" t="s">
        <v>1017</v>
      </c>
      <c r="D679" s="137" t="s">
        <v>177</v>
      </c>
      <c r="E679" s="138" t="s">
        <v>1018</v>
      </c>
      <c r="F679" s="139" t="s">
        <v>1019</v>
      </c>
      <c r="G679" s="140" t="s">
        <v>263</v>
      </c>
      <c r="H679" s="141">
        <v>670.8</v>
      </c>
      <c r="I679" s="142"/>
      <c r="J679" s="143">
        <f>ROUND(I679*H679,2)</f>
        <v>0</v>
      </c>
      <c r="K679" s="139" t="s">
        <v>181</v>
      </c>
      <c r="L679" s="32"/>
      <c r="M679" s="144" t="s">
        <v>1</v>
      </c>
      <c r="N679" s="145" t="s">
        <v>42</v>
      </c>
      <c r="P679" s="146">
        <f>O679*H679</f>
        <v>0</v>
      </c>
      <c r="Q679" s="146">
        <v>9.0000000000000006E-5</v>
      </c>
      <c r="R679" s="146">
        <f>Q679*H679</f>
        <v>6.0372000000000002E-2</v>
      </c>
      <c r="S679" s="146">
        <v>0</v>
      </c>
      <c r="T679" s="147">
        <f>S679*H679</f>
        <v>0</v>
      </c>
      <c r="AR679" s="148" t="s">
        <v>278</v>
      </c>
      <c r="AT679" s="148" t="s">
        <v>177</v>
      </c>
      <c r="AU679" s="148" t="s">
        <v>86</v>
      </c>
      <c r="AY679" s="17" t="s">
        <v>175</v>
      </c>
      <c r="BE679" s="149">
        <f>IF(N679="základní",J679,0)</f>
        <v>0</v>
      </c>
      <c r="BF679" s="149">
        <f>IF(N679="snížená",J679,0)</f>
        <v>0</v>
      </c>
      <c r="BG679" s="149">
        <f>IF(N679="zákl. přenesená",J679,0)</f>
        <v>0</v>
      </c>
      <c r="BH679" s="149">
        <f>IF(N679="sníž. přenesená",J679,0)</f>
        <v>0</v>
      </c>
      <c r="BI679" s="149">
        <f>IF(N679="nulová",J679,0)</f>
        <v>0</v>
      </c>
      <c r="BJ679" s="17" t="s">
        <v>84</v>
      </c>
      <c r="BK679" s="149">
        <f>ROUND(I679*H679,2)</f>
        <v>0</v>
      </c>
      <c r="BL679" s="17" t="s">
        <v>278</v>
      </c>
      <c r="BM679" s="148" t="s">
        <v>1020</v>
      </c>
    </row>
    <row r="680" spans="2:65" s="13" customFormat="1">
      <c r="B680" s="157"/>
      <c r="D680" s="151" t="s">
        <v>184</v>
      </c>
      <c r="E680" s="158" t="s">
        <v>1</v>
      </c>
      <c r="F680" s="159" t="s">
        <v>1021</v>
      </c>
      <c r="H680" s="160">
        <v>670.8</v>
      </c>
      <c r="I680" s="161"/>
      <c r="L680" s="157"/>
      <c r="M680" s="162"/>
      <c r="T680" s="163"/>
      <c r="AT680" s="158" t="s">
        <v>184</v>
      </c>
      <c r="AU680" s="158" t="s">
        <v>86</v>
      </c>
      <c r="AV680" s="13" t="s">
        <v>86</v>
      </c>
      <c r="AW680" s="13" t="s">
        <v>32</v>
      </c>
      <c r="AX680" s="13" t="s">
        <v>84</v>
      </c>
      <c r="AY680" s="158" t="s">
        <v>175</v>
      </c>
    </row>
    <row r="681" spans="2:65" s="1" customFormat="1" ht="24.15" customHeight="1">
      <c r="B681" s="136"/>
      <c r="C681" s="137" t="s">
        <v>1022</v>
      </c>
      <c r="D681" s="137" t="s">
        <v>177</v>
      </c>
      <c r="E681" s="138" t="s">
        <v>1023</v>
      </c>
      <c r="F681" s="139" t="s">
        <v>1024</v>
      </c>
      <c r="G681" s="140" t="s">
        <v>227</v>
      </c>
      <c r="H681" s="141">
        <v>261.66800000000001</v>
      </c>
      <c r="I681" s="142"/>
      <c r="J681" s="143">
        <f>ROUND(I681*H681,2)</f>
        <v>0</v>
      </c>
      <c r="K681" s="139" t="s">
        <v>181</v>
      </c>
      <c r="L681" s="32"/>
      <c r="M681" s="144" t="s">
        <v>1</v>
      </c>
      <c r="N681" s="145" t="s">
        <v>42</v>
      </c>
      <c r="P681" s="146">
        <f>O681*H681</f>
        <v>0</v>
      </c>
      <c r="Q681" s="146">
        <v>5.0000000000000002E-5</v>
      </c>
      <c r="R681" s="146">
        <f>Q681*H681</f>
        <v>1.30834E-2</v>
      </c>
      <c r="S681" s="146">
        <v>0</v>
      </c>
      <c r="T681" s="147">
        <f>S681*H681</f>
        <v>0</v>
      </c>
      <c r="AR681" s="148" t="s">
        <v>278</v>
      </c>
      <c r="AT681" s="148" t="s">
        <v>177</v>
      </c>
      <c r="AU681" s="148" t="s">
        <v>86</v>
      </c>
      <c r="AY681" s="17" t="s">
        <v>175</v>
      </c>
      <c r="BE681" s="149">
        <f>IF(N681="základní",J681,0)</f>
        <v>0</v>
      </c>
      <c r="BF681" s="149">
        <f>IF(N681="snížená",J681,0)</f>
        <v>0</v>
      </c>
      <c r="BG681" s="149">
        <f>IF(N681="zákl. přenesená",J681,0)</f>
        <v>0</v>
      </c>
      <c r="BH681" s="149">
        <f>IF(N681="sníž. přenesená",J681,0)</f>
        <v>0</v>
      </c>
      <c r="BI681" s="149">
        <f>IF(N681="nulová",J681,0)</f>
        <v>0</v>
      </c>
      <c r="BJ681" s="17" t="s">
        <v>84</v>
      </c>
      <c r="BK681" s="149">
        <f>ROUND(I681*H681,2)</f>
        <v>0</v>
      </c>
      <c r="BL681" s="17" t="s">
        <v>278</v>
      </c>
      <c r="BM681" s="148" t="s">
        <v>1025</v>
      </c>
    </row>
    <row r="682" spans="2:65" s="1" customFormat="1" ht="21.75" customHeight="1">
      <c r="B682" s="136"/>
      <c r="C682" s="137" t="s">
        <v>1026</v>
      </c>
      <c r="D682" s="137" t="s">
        <v>177</v>
      </c>
      <c r="E682" s="138" t="s">
        <v>1027</v>
      </c>
      <c r="F682" s="139" t="s">
        <v>1028</v>
      </c>
      <c r="G682" s="140" t="s">
        <v>263</v>
      </c>
      <c r="H682" s="141">
        <v>6.2</v>
      </c>
      <c r="I682" s="142"/>
      <c r="J682" s="143">
        <f>ROUND(I682*H682,2)</f>
        <v>0</v>
      </c>
      <c r="K682" s="139" t="s">
        <v>221</v>
      </c>
      <c r="L682" s="32"/>
      <c r="M682" s="144" t="s">
        <v>1</v>
      </c>
      <c r="N682" s="145" t="s">
        <v>42</v>
      </c>
      <c r="P682" s="146">
        <f>O682*H682</f>
        <v>0</v>
      </c>
      <c r="Q682" s="146">
        <v>5.0000000000000002E-5</v>
      </c>
      <c r="R682" s="146">
        <f>Q682*H682</f>
        <v>3.1E-4</v>
      </c>
      <c r="S682" s="146">
        <v>0</v>
      </c>
      <c r="T682" s="147">
        <f>S682*H682</f>
        <v>0</v>
      </c>
      <c r="AR682" s="148" t="s">
        <v>278</v>
      </c>
      <c r="AT682" s="148" t="s">
        <v>177</v>
      </c>
      <c r="AU682" s="148" t="s">
        <v>86</v>
      </c>
      <c r="AY682" s="17" t="s">
        <v>175</v>
      </c>
      <c r="BE682" s="149">
        <f>IF(N682="základní",J682,0)</f>
        <v>0</v>
      </c>
      <c r="BF682" s="149">
        <f>IF(N682="snížená",J682,0)</f>
        <v>0</v>
      </c>
      <c r="BG682" s="149">
        <f>IF(N682="zákl. přenesená",J682,0)</f>
        <v>0</v>
      </c>
      <c r="BH682" s="149">
        <f>IF(N682="sníž. přenesená",J682,0)</f>
        <v>0</v>
      </c>
      <c r="BI682" s="149">
        <f>IF(N682="nulová",J682,0)</f>
        <v>0</v>
      </c>
      <c r="BJ682" s="17" t="s">
        <v>84</v>
      </c>
      <c r="BK682" s="149">
        <f>ROUND(I682*H682,2)</f>
        <v>0</v>
      </c>
      <c r="BL682" s="17" t="s">
        <v>278</v>
      </c>
      <c r="BM682" s="148" t="s">
        <v>1029</v>
      </c>
    </row>
    <row r="683" spans="2:65" s="13" customFormat="1">
      <c r="B683" s="157"/>
      <c r="D683" s="151" t="s">
        <v>184</v>
      </c>
      <c r="E683" s="158" t="s">
        <v>1</v>
      </c>
      <c r="F683" s="159" t="s">
        <v>1030</v>
      </c>
      <c r="H683" s="160">
        <v>6.2</v>
      </c>
      <c r="I683" s="161"/>
      <c r="L683" s="157"/>
      <c r="M683" s="162"/>
      <c r="T683" s="163"/>
      <c r="AT683" s="158" t="s">
        <v>184</v>
      </c>
      <c r="AU683" s="158" t="s">
        <v>86</v>
      </c>
      <c r="AV683" s="13" t="s">
        <v>86</v>
      </c>
      <c r="AW683" s="13" t="s">
        <v>32</v>
      </c>
      <c r="AX683" s="13" t="s">
        <v>84</v>
      </c>
      <c r="AY683" s="158" t="s">
        <v>175</v>
      </c>
    </row>
    <row r="684" spans="2:65" s="1" customFormat="1" ht="24.15" customHeight="1">
      <c r="B684" s="136"/>
      <c r="C684" s="137" t="s">
        <v>1031</v>
      </c>
      <c r="D684" s="137" t="s">
        <v>177</v>
      </c>
      <c r="E684" s="138" t="s">
        <v>1032</v>
      </c>
      <c r="F684" s="139" t="s">
        <v>1033</v>
      </c>
      <c r="G684" s="140" t="s">
        <v>494</v>
      </c>
      <c r="H684" s="141">
        <v>8.5259999999999998</v>
      </c>
      <c r="I684" s="142"/>
      <c r="J684" s="143">
        <f>ROUND(I684*H684,2)</f>
        <v>0</v>
      </c>
      <c r="K684" s="139" t="s">
        <v>181</v>
      </c>
      <c r="L684" s="32"/>
      <c r="M684" s="144" t="s">
        <v>1</v>
      </c>
      <c r="N684" s="145" t="s">
        <v>42</v>
      </c>
      <c r="P684" s="146">
        <f>O684*H684</f>
        <v>0</v>
      </c>
      <c r="Q684" s="146">
        <v>0</v>
      </c>
      <c r="R684" s="146">
        <f>Q684*H684</f>
        <v>0</v>
      </c>
      <c r="S684" s="146">
        <v>0</v>
      </c>
      <c r="T684" s="147">
        <f>S684*H684</f>
        <v>0</v>
      </c>
      <c r="AR684" s="148" t="s">
        <v>278</v>
      </c>
      <c r="AT684" s="148" t="s">
        <v>177</v>
      </c>
      <c r="AU684" s="148" t="s">
        <v>86</v>
      </c>
      <c r="AY684" s="17" t="s">
        <v>175</v>
      </c>
      <c r="BE684" s="149">
        <f>IF(N684="základní",J684,0)</f>
        <v>0</v>
      </c>
      <c r="BF684" s="149">
        <f>IF(N684="snížená",J684,0)</f>
        <v>0</v>
      </c>
      <c r="BG684" s="149">
        <f>IF(N684="zákl. přenesená",J684,0)</f>
        <v>0</v>
      </c>
      <c r="BH684" s="149">
        <f>IF(N684="sníž. přenesená",J684,0)</f>
        <v>0</v>
      </c>
      <c r="BI684" s="149">
        <f>IF(N684="nulová",J684,0)</f>
        <v>0</v>
      </c>
      <c r="BJ684" s="17" t="s">
        <v>84</v>
      </c>
      <c r="BK684" s="149">
        <f>ROUND(I684*H684,2)</f>
        <v>0</v>
      </c>
      <c r="BL684" s="17" t="s">
        <v>278</v>
      </c>
      <c r="BM684" s="148" t="s">
        <v>1034</v>
      </c>
    </row>
    <row r="685" spans="2:65" s="11" customFormat="1" ht="22.8" customHeight="1">
      <c r="B685" s="124"/>
      <c r="D685" s="125" t="s">
        <v>76</v>
      </c>
      <c r="E685" s="134" t="s">
        <v>1035</v>
      </c>
      <c r="F685" s="134" t="s">
        <v>1036</v>
      </c>
      <c r="I685" s="127"/>
      <c r="J685" s="135">
        <f>BK685</f>
        <v>0</v>
      </c>
      <c r="L685" s="124"/>
      <c r="M685" s="129"/>
      <c r="P685" s="130">
        <f>SUM(P686:P697)</f>
        <v>0</v>
      </c>
      <c r="R685" s="130">
        <f>SUM(R686:R697)</f>
        <v>3.7533307799999998</v>
      </c>
      <c r="T685" s="131">
        <f>SUM(T686:T697)</f>
        <v>0.67942389999999997</v>
      </c>
      <c r="AR685" s="125" t="s">
        <v>86</v>
      </c>
      <c r="AT685" s="132" t="s">
        <v>76</v>
      </c>
      <c r="AU685" s="132" t="s">
        <v>84</v>
      </c>
      <c r="AY685" s="125" t="s">
        <v>175</v>
      </c>
      <c r="BK685" s="133">
        <f>SUM(BK686:BK697)</f>
        <v>0</v>
      </c>
    </row>
    <row r="686" spans="2:65" s="1" customFormat="1" ht="16.5" customHeight="1">
      <c r="B686" s="136"/>
      <c r="C686" s="137" t="s">
        <v>1037</v>
      </c>
      <c r="D686" s="137" t="s">
        <v>177</v>
      </c>
      <c r="E686" s="138" t="s">
        <v>1038</v>
      </c>
      <c r="F686" s="139" t="s">
        <v>1039</v>
      </c>
      <c r="G686" s="140" t="s">
        <v>227</v>
      </c>
      <c r="H686" s="141">
        <v>2191.69</v>
      </c>
      <c r="I686" s="142"/>
      <c r="J686" s="143">
        <f>ROUND(I686*H686,2)</f>
        <v>0</v>
      </c>
      <c r="K686" s="139" t="s">
        <v>181</v>
      </c>
      <c r="L686" s="32"/>
      <c r="M686" s="144" t="s">
        <v>1</v>
      </c>
      <c r="N686" s="145" t="s">
        <v>42</v>
      </c>
      <c r="P686" s="146">
        <f>O686*H686</f>
        <v>0</v>
      </c>
      <c r="Q686" s="146">
        <v>1E-3</v>
      </c>
      <c r="R686" s="146">
        <f>Q686*H686</f>
        <v>2.1916899999999999</v>
      </c>
      <c r="S686" s="146">
        <v>3.1E-4</v>
      </c>
      <c r="T686" s="147">
        <f>S686*H686</f>
        <v>0.67942389999999997</v>
      </c>
      <c r="AR686" s="148" t="s">
        <v>278</v>
      </c>
      <c r="AT686" s="148" t="s">
        <v>177</v>
      </c>
      <c r="AU686" s="148" t="s">
        <v>86</v>
      </c>
      <c r="AY686" s="17" t="s">
        <v>175</v>
      </c>
      <c r="BE686" s="149">
        <f>IF(N686="základní",J686,0)</f>
        <v>0</v>
      </c>
      <c r="BF686" s="149">
        <f>IF(N686="snížená",J686,0)</f>
        <v>0</v>
      </c>
      <c r="BG686" s="149">
        <f>IF(N686="zákl. přenesená",J686,0)</f>
        <v>0</v>
      </c>
      <c r="BH686" s="149">
        <f>IF(N686="sníž. přenesená",J686,0)</f>
        <v>0</v>
      </c>
      <c r="BI686" s="149">
        <f>IF(N686="nulová",J686,0)</f>
        <v>0</v>
      </c>
      <c r="BJ686" s="17" t="s">
        <v>84</v>
      </c>
      <c r="BK686" s="149">
        <f>ROUND(I686*H686,2)</f>
        <v>0</v>
      </c>
      <c r="BL686" s="17" t="s">
        <v>278</v>
      </c>
      <c r="BM686" s="148" t="s">
        <v>1040</v>
      </c>
    </row>
    <row r="687" spans="2:65" s="13" customFormat="1">
      <c r="B687" s="157"/>
      <c r="D687" s="151" t="s">
        <v>184</v>
      </c>
      <c r="E687" s="158" t="s">
        <v>1</v>
      </c>
      <c r="F687" s="159" t="s">
        <v>1041</v>
      </c>
      <c r="H687" s="160">
        <v>788.38</v>
      </c>
      <c r="I687" s="161"/>
      <c r="L687" s="157"/>
      <c r="M687" s="162"/>
      <c r="T687" s="163"/>
      <c r="AT687" s="158" t="s">
        <v>184</v>
      </c>
      <c r="AU687" s="158" t="s">
        <v>86</v>
      </c>
      <c r="AV687" s="13" t="s">
        <v>86</v>
      </c>
      <c r="AW687" s="13" t="s">
        <v>32</v>
      </c>
      <c r="AX687" s="13" t="s">
        <v>77</v>
      </c>
      <c r="AY687" s="158" t="s">
        <v>175</v>
      </c>
    </row>
    <row r="688" spans="2:65" s="13" customFormat="1">
      <c r="B688" s="157"/>
      <c r="D688" s="151" t="s">
        <v>184</v>
      </c>
      <c r="E688" s="158" t="s">
        <v>1</v>
      </c>
      <c r="F688" s="159" t="s">
        <v>1042</v>
      </c>
      <c r="H688" s="160">
        <v>1403.31</v>
      </c>
      <c r="I688" s="161"/>
      <c r="L688" s="157"/>
      <c r="M688" s="162"/>
      <c r="T688" s="163"/>
      <c r="AT688" s="158" t="s">
        <v>184</v>
      </c>
      <c r="AU688" s="158" t="s">
        <v>86</v>
      </c>
      <c r="AV688" s="13" t="s">
        <v>86</v>
      </c>
      <c r="AW688" s="13" t="s">
        <v>32</v>
      </c>
      <c r="AX688" s="13" t="s">
        <v>77</v>
      </c>
      <c r="AY688" s="158" t="s">
        <v>175</v>
      </c>
    </row>
    <row r="689" spans="2:65" s="14" customFormat="1">
      <c r="B689" s="164"/>
      <c r="D689" s="151" t="s">
        <v>184</v>
      </c>
      <c r="E689" s="165" t="s">
        <v>1</v>
      </c>
      <c r="F689" s="166" t="s">
        <v>187</v>
      </c>
      <c r="H689" s="167">
        <v>2191.69</v>
      </c>
      <c r="I689" s="168"/>
      <c r="L689" s="164"/>
      <c r="M689" s="169"/>
      <c r="T689" s="170"/>
      <c r="AT689" s="165" t="s">
        <v>184</v>
      </c>
      <c r="AU689" s="165" t="s">
        <v>86</v>
      </c>
      <c r="AV689" s="14" t="s">
        <v>182</v>
      </c>
      <c r="AW689" s="14" t="s">
        <v>32</v>
      </c>
      <c r="AX689" s="14" t="s">
        <v>84</v>
      </c>
      <c r="AY689" s="165" t="s">
        <v>175</v>
      </c>
    </row>
    <row r="690" spans="2:65" s="1" customFormat="1" ht="24.15" customHeight="1">
      <c r="B690" s="136"/>
      <c r="C690" s="137" t="s">
        <v>1043</v>
      </c>
      <c r="D690" s="137" t="s">
        <v>177</v>
      </c>
      <c r="E690" s="138" t="s">
        <v>1044</v>
      </c>
      <c r="F690" s="139" t="s">
        <v>1045</v>
      </c>
      <c r="G690" s="140" t="s">
        <v>227</v>
      </c>
      <c r="H690" s="141">
        <v>3187.0219999999999</v>
      </c>
      <c r="I690" s="142"/>
      <c r="J690" s="143">
        <f>ROUND(I690*H690,2)</f>
        <v>0</v>
      </c>
      <c r="K690" s="139" t="s">
        <v>181</v>
      </c>
      <c r="L690" s="32"/>
      <c r="M690" s="144" t="s">
        <v>1</v>
      </c>
      <c r="N690" s="145" t="s">
        <v>42</v>
      </c>
      <c r="P690" s="146">
        <f>O690*H690</f>
        <v>0</v>
      </c>
      <c r="Q690" s="146">
        <v>2.0000000000000001E-4</v>
      </c>
      <c r="R690" s="146">
        <f>Q690*H690</f>
        <v>0.63740439999999998</v>
      </c>
      <c r="S690" s="146">
        <v>0</v>
      </c>
      <c r="T690" s="147">
        <f>S690*H690</f>
        <v>0</v>
      </c>
      <c r="AR690" s="148" t="s">
        <v>278</v>
      </c>
      <c r="AT690" s="148" t="s">
        <v>177</v>
      </c>
      <c r="AU690" s="148" t="s">
        <v>86</v>
      </c>
      <c r="AY690" s="17" t="s">
        <v>175</v>
      </c>
      <c r="BE690" s="149">
        <f>IF(N690="základní",J690,0)</f>
        <v>0</v>
      </c>
      <c r="BF690" s="149">
        <f>IF(N690="snížená",J690,0)</f>
        <v>0</v>
      </c>
      <c r="BG690" s="149">
        <f>IF(N690="zákl. přenesená",J690,0)</f>
        <v>0</v>
      </c>
      <c r="BH690" s="149">
        <f>IF(N690="sníž. přenesená",J690,0)</f>
        <v>0</v>
      </c>
      <c r="BI690" s="149">
        <f>IF(N690="nulová",J690,0)</f>
        <v>0</v>
      </c>
      <c r="BJ690" s="17" t="s">
        <v>84</v>
      </c>
      <c r="BK690" s="149">
        <f>ROUND(I690*H690,2)</f>
        <v>0</v>
      </c>
      <c r="BL690" s="17" t="s">
        <v>278</v>
      </c>
      <c r="BM690" s="148" t="s">
        <v>1046</v>
      </c>
    </row>
    <row r="691" spans="2:65" s="13" customFormat="1">
      <c r="B691" s="157"/>
      <c r="D691" s="151" t="s">
        <v>184</v>
      </c>
      <c r="E691" s="158" t="s">
        <v>1</v>
      </c>
      <c r="F691" s="159" t="s">
        <v>1041</v>
      </c>
      <c r="H691" s="160">
        <v>788.38</v>
      </c>
      <c r="I691" s="161"/>
      <c r="L691" s="157"/>
      <c r="M691" s="162"/>
      <c r="T691" s="163"/>
      <c r="AT691" s="158" t="s">
        <v>184</v>
      </c>
      <c r="AU691" s="158" t="s">
        <v>86</v>
      </c>
      <c r="AV691" s="13" t="s">
        <v>86</v>
      </c>
      <c r="AW691" s="13" t="s">
        <v>32</v>
      </c>
      <c r="AX691" s="13" t="s">
        <v>77</v>
      </c>
      <c r="AY691" s="158" t="s">
        <v>175</v>
      </c>
    </row>
    <row r="692" spans="2:65" s="13" customFormat="1">
      <c r="B692" s="157"/>
      <c r="D692" s="151" t="s">
        <v>184</v>
      </c>
      <c r="E692" s="158" t="s">
        <v>1</v>
      </c>
      <c r="F692" s="159" t="s">
        <v>1042</v>
      </c>
      <c r="H692" s="160">
        <v>1403.31</v>
      </c>
      <c r="I692" s="161"/>
      <c r="L692" s="157"/>
      <c r="M692" s="162"/>
      <c r="T692" s="163"/>
      <c r="AT692" s="158" t="s">
        <v>184</v>
      </c>
      <c r="AU692" s="158" t="s">
        <v>86</v>
      </c>
      <c r="AV692" s="13" t="s">
        <v>86</v>
      </c>
      <c r="AW692" s="13" t="s">
        <v>32</v>
      </c>
      <c r="AX692" s="13" t="s">
        <v>77</v>
      </c>
      <c r="AY692" s="158" t="s">
        <v>175</v>
      </c>
    </row>
    <row r="693" spans="2:65" s="13" customFormat="1">
      <c r="B693" s="157"/>
      <c r="D693" s="151" t="s">
        <v>184</v>
      </c>
      <c r="E693" s="158" t="s">
        <v>1</v>
      </c>
      <c r="F693" s="159" t="s">
        <v>1047</v>
      </c>
      <c r="H693" s="160">
        <v>688.43200000000002</v>
      </c>
      <c r="I693" s="161"/>
      <c r="L693" s="157"/>
      <c r="M693" s="162"/>
      <c r="T693" s="163"/>
      <c r="AT693" s="158" t="s">
        <v>184</v>
      </c>
      <c r="AU693" s="158" t="s">
        <v>86</v>
      </c>
      <c r="AV693" s="13" t="s">
        <v>86</v>
      </c>
      <c r="AW693" s="13" t="s">
        <v>32</v>
      </c>
      <c r="AX693" s="13" t="s">
        <v>77</v>
      </c>
      <c r="AY693" s="158" t="s">
        <v>175</v>
      </c>
    </row>
    <row r="694" spans="2:65" s="13" customFormat="1">
      <c r="B694" s="157"/>
      <c r="D694" s="151" t="s">
        <v>184</v>
      </c>
      <c r="E694" s="158" t="s">
        <v>1</v>
      </c>
      <c r="F694" s="159" t="s">
        <v>1048</v>
      </c>
      <c r="H694" s="160">
        <v>250.5</v>
      </c>
      <c r="I694" s="161"/>
      <c r="L694" s="157"/>
      <c r="M694" s="162"/>
      <c r="T694" s="163"/>
      <c r="AT694" s="158" t="s">
        <v>184</v>
      </c>
      <c r="AU694" s="158" t="s">
        <v>86</v>
      </c>
      <c r="AV694" s="13" t="s">
        <v>86</v>
      </c>
      <c r="AW694" s="13" t="s">
        <v>32</v>
      </c>
      <c r="AX694" s="13" t="s">
        <v>77</v>
      </c>
      <c r="AY694" s="158" t="s">
        <v>175</v>
      </c>
    </row>
    <row r="695" spans="2:65" s="13" customFormat="1">
      <c r="B695" s="157"/>
      <c r="D695" s="151" t="s">
        <v>184</v>
      </c>
      <c r="E695" s="158" t="s">
        <v>1</v>
      </c>
      <c r="F695" s="159" t="s">
        <v>1049</v>
      </c>
      <c r="H695" s="160">
        <v>56.4</v>
      </c>
      <c r="I695" s="161"/>
      <c r="L695" s="157"/>
      <c r="M695" s="162"/>
      <c r="T695" s="163"/>
      <c r="AT695" s="158" t="s">
        <v>184</v>
      </c>
      <c r="AU695" s="158" t="s">
        <v>86</v>
      </c>
      <c r="AV695" s="13" t="s">
        <v>86</v>
      </c>
      <c r="AW695" s="13" t="s">
        <v>32</v>
      </c>
      <c r="AX695" s="13" t="s">
        <v>77</v>
      </c>
      <c r="AY695" s="158" t="s">
        <v>175</v>
      </c>
    </row>
    <row r="696" spans="2:65" s="14" customFormat="1">
      <c r="B696" s="164"/>
      <c r="D696" s="151" t="s">
        <v>184</v>
      </c>
      <c r="E696" s="165" t="s">
        <v>1</v>
      </c>
      <c r="F696" s="166" t="s">
        <v>187</v>
      </c>
      <c r="H696" s="167">
        <v>3187.0219999999999</v>
      </c>
      <c r="I696" s="168"/>
      <c r="L696" s="164"/>
      <c r="M696" s="169"/>
      <c r="T696" s="170"/>
      <c r="AT696" s="165" t="s">
        <v>184</v>
      </c>
      <c r="AU696" s="165" t="s">
        <v>86</v>
      </c>
      <c r="AV696" s="14" t="s">
        <v>182</v>
      </c>
      <c r="AW696" s="14" t="s">
        <v>32</v>
      </c>
      <c r="AX696" s="14" t="s">
        <v>84</v>
      </c>
      <c r="AY696" s="165" t="s">
        <v>175</v>
      </c>
    </row>
    <row r="697" spans="2:65" s="1" customFormat="1" ht="33" customHeight="1">
      <c r="B697" s="136"/>
      <c r="C697" s="137" t="s">
        <v>1050</v>
      </c>
      <c r="D697" s="137" t="s">
        <v>177</v>
      </c>
      <c r="E697" s="138" t="s">
        <v>1051</v>
      </c>
      <c r="F697" s="139" t="s">
        <v>1052</v>
      </c>
      <c r="G697" s="140" t="s">
        <v>227</v>
      </c>
      <c r="H697" s="141">
        <v>3187.0219999999999</v>
      </c>
      <c r="I697" s="142"/>
      <c r="J697" s="143">
        <f>ROUND(I697*H697,2)</f>
        <v>0</v>
      </c>
      <c r="K697" s="139" t="s">
        <v>181</v>
      </c>
      <c r="L697" s="32"/>
      <c r="M697" s="144" t="s">
        <v>1</v>
      </c>
      <c r="N697" s="145" t="s">
        <v>42</v>
      </c>
      <c r="P697" s="146">
        <f>O697*H697</f>
        <v>0</v>
      </c>
      <c r="Q697" s="146">
        <v>2.9E-4</v>
      </c>
      <c r="R697" s="146">
        <f>Q697*H697</f>
        <v>0.92423637999999997</v>
      </c>
      <c r="S697" s="146">
        <v>0</v>
      </c>
      <c r="T697" s="147">
        <f>S697*H697</f>
        <v>0</v>
      </c>
      <c r="AR697" s="148" t="s">
        <v>278</v>
      </c>
      <c r="AT697" s="148" t="s">
        <v>177</v>
      </c>
      <c r="AU697" s="148" t="s">
        <v>86</v>
      </c>
      <c r="AY697" s="17" t="s">
        <v>175</v>
      </c>
      <c r="BE697" s="149">
        <f>IF(N697="základní",J697,0)</f>
        <v>0</v>
      </c>
      <c r="BF697" s="149">
        <f>IF(N697="snížená",J697,0)</f>
        <v>0</v>
      </c>
      <c r="BG697" s="149">
        <f>IF(N697="zákl. přenesená",J697,0)</f>
        <v>0</v>
      </c>
      <c r="BH697" s="149">
        <f>IF(N697="sníž. přenesená",J697,0)</f>
        <v>0</v>
      </c>
      <c r="BI697" s="149">
        <f>IF(N697="nulová",J697,0)</f>
        <v>0</v>
      </c>
      <c r="BJ697" s="17" t="s">
        <v>84</v>
      </c>
      <c r="BK697" s="149">
        <f>ROUND(I697*H697,2)</f>
        <v>0</v>
      </c>
      <c r="BL697" s="17" t="s">
        <v>278</v>
      </c>
      <c r="BM697" s="148" t="s">
        <v>1053</v>
      </c>
    </row>
    <row r="698" spans="2:65" s="11" customFormat="1" ht="25.95" customHeight="1">
      <c r="B698" s="124"/>
      <c r="D698" s="125" t="s">
        <v>76</v>
      </c>
      <c r="E698" s="126" t="s">
        <v>1054</v>
      </c>
      <c r="F698" s="126" t="s">
        <v>1055</v>
      </c>
      <c r="I698" s="127"/>
      <c r="J698" s="128">
        <f>BK698</f>
        <v>0</v>
      </c>
      <c r="L698" s="124"/>
      <c r="M698" s="129"/>
      <c r="P698" s="130">
        <f>SUM(P699:P702)</f>
        <v>0</v>
      </c>
      <c r="R698" s="130">
        <f>SUM(R699:R702)</f>
        <v>0</v>
      </c>
      <c r="T698" s="131">
        <f>SUM(T699:T702)</f>
        <v>0</v>
      </c>
      <c r="AR698" s="125" t="s">
        <v>182</v>
      </c>
      <c r="AT698" s="132" t="s">
        <v>76</v>
      </c>
      <c r="AU698" s="132" t="s">
        <v>77</v>
      </c>
      <c r="AY698" s="125" t="s">
        <v>175</v>
      </c>
      <c r="BK698" s="133">
        <f>SUM(BK699:BK702)</f>
        <v>0</v>
      </c>
    </row>
    <row r="699" spans="2:65" s="1" customFormat="1" ht="21.75" customHeight="1">
      <c r="B699" s="136"/>
      <c r="C699" s="137" t="s">
        <v>1056</v>
      </c>
      <c r="D699" s="137" t="s">
        <v>177</v>
      </c>
      <c r="E699" s="138" t="s">
        <v>1057</v>
      </c>
      <c r="F699" s="139" t="s">
        <v>1058</v>
      </c>
      <c r="G699" s="140" t="s">
        <v>1059</v>
      </c>
      <c r="H699" s="141">
        <v>80</v>
      </c>
      <c r="I699" s="142"/>
      <c r="J699" s="143">
        <f>ROUND(I699*H699,2)</f>
        <v>0</v>
      </c>
      <c r="K699" s="139" t="s">
        <v>181</v>
      </c>
      <c r="L699" s="32"/>
      <c r="M699" s="144" t="s">
        <v>1</v>
      </c>
      <c r="N699" s="145" t="s">
        <v>42</v>
      </c>
      <c r="P699" s="146">
        <f>O699*H699</f>
        <v>0</v>
      </c>
      <c r="Q699" s="146">
        <v>0</v>
      </c>
      <c r="R699" s="146">
        <f>Q699*H699</f>
        <v>0</v>
      </c>
      <c r="S699" s="146">
        <v>0</v>
      </c>
      <c r="T699" s="147">
        <f>S699*H699</f>
        <v>0</v>
      </c>
      <c r="AR699" s="148" t="s">
        <v>1060</v>
      </c>
      <c r="AT699" s="148" t="s">
        <v>177</v>
      </c>
      <c r="AU699" s="148" t="s">
        <v>84</v>
      </c>
      <c r="AY699" s="17" t="s">
        <v>175</v>
      </c>
      <c r="BE699" s="149">
        <f>IF(N699="základní",J699,0)</f>
        <v>0</v>
      </c>
      <c r="BF699" s="149">
        <f>IF(N699="snížená",J699,0)</f>
        <v>0</v>
      </c>
      <c r="BG699" s="149">
        <f>IF(N699="zákl. přenesená",J699,0)</f>
        <v>0</v>
      </c>
      <c r="BH699" s="149">
        <f>IF(N699="sníž. přenesená",J699,0)</f>
        <v>0</v>
      </c>
      <c r="BI699" s="149">
        <f>IF(N699="nulová",J699,0)</f>
        <v>0</v>
      </c>
      <c r="BJ699" s="17" t="s">
        <v>84</v>
      </c>
      <c r="BK699" s="149">
        <f>ROUND(I699*H699,2)</f>
        <v>0</v>
      </c>
      <c r="BL699" s="17" t="s">
        <v>1060</v>
      </c>
      <c r="BM699" s="148" t="s">
        <v>1061</v>
      </c>
    </row>
    <row r="700" spans="2:65" s="12" customFormat="1">
      <c r="B700" s="150"/>
      <c r="D700" s="151" t="s">
        <v>184</v>
      </c>
      <c r="E700" s="152" t="s">
        <v>1</v>
      </c>
      <c r="F700" s="153" t="s">
        <v>1062</v>
      </c>
      <c r="H700" s="152" t="s">
        <v>1</v>
      </c>
      <c r="I700" s="154"/>
      <c r="L700" s="150"/>
      <c r="M700" s="155"/>
      <c r="T700" s="156"/>
      <c r="AT700" s="152" t="s">
        <v>184</v>
      </c>
      <c r="AU700" s="152" t="s">
        <v>84</v>
      </c>
      <c r="AV700" s="12" t="s">
        <v>84</v>
      </c>
      <c r="AW700" s="12" t="s">
        <v>32</v>
      </c>
      <c r="AX700" s="12" t="s">
        <v>77</v>
      </c>
      <c r="AY700" s="152" t="s">
        <v>175</v>
      </c>
    </row>
    <row r="701" spans="2:65" s="13" customFormat="1">
      <c r="B701" s="157"/>
      <c r="D701" s="151" t="s">
        <v>184</v>
      </c>
      <c r="E701" s="158" t="s">
        <v>1</v>
      </c>
      <c r="F701" s="159" t="s">
        <v>640</v>
      </c>
      <c r="H701" s="160">
        <v>80</v>
      </c>
      <c r="I701" s="161"/>
      <c r="L701" s="157"/>
      <c r="M701" s="162"/>
      <c r="T701" s="163"/>
      <c r="AT701" s="158" t="s">
        <v>184</v>
      </c>
      <c r="AU701" s="158" t="s">
        <v>84</v>
      </c>
      <c r="AV701" s="13" t="s">
        <v>86</v>
      </c>
      <c r="AW701" s="13" t="s">
        <v>32</v>
      </c>
      <c r="AX701" s="13" t="s">
        <v>77</v>
      </c>
      <c r="AY701" s="158" t="s">
        <v>175</v>
      </c>
    </row>
    <row r="702" spans="2:65" s="14" customFormat="1">
      <c r="B702" s="164"/>
      <c r="D702" s="151" t="s">
        <v>184</v>
      </c>
      <c r="E702" s="165" t="s">
        <v>1</v>
      </c>
      <c r="F702" s="166" t="s">
        <v>187</v>
      </c>
      <c r="H702" s="167">
        <v>80</v>
      </c>
      <c r="I702" s="168"/>
      <c r="L702" s="164"/>
      <c r="M702" s="192"/>
      <c r="N702" s="193"/>
      <c r="O702" s="193"/>
      <c r="P702" s="193"/>
      <c r="Q702" s="193"/>
      <c r="R702" s="193"/>
      <c r="S702" s="193"/>
      <c r="T702" s="194"/>
      <c r="AT702" s="165" t="s">
        <v>184</v>
      </c>
      <c r="AU702" s="165" t="s">
        <v>84</v>
      </c>
      <c r="AV702" s="14" t="s">
        <v>182</v>
      </c>
      <c r="AW702" s="14" t="s">
        <v>32</v>
      </c>
      <c r="AX702" s="14" t="s">
        <v>84</v>
      </c>
      <c r="AY702" s="165" t="s">
        <v>175</v>
      </c>
    </row>
    <row r="703" spans="2:65" s="1" customFormat="1" ht="6.9" customHeight="1">
      <c r="B703" s="44"/>
      <c r="C703" s="45"/>
      <c r="D703" s="45"/>
      <c r="E703" s="45"/>
      <c r="F703" s="45"/>
      <c r="G703" s="45"/>
      <c r="H703" s="45"/>
      <c r="I703" s="45"/>
      <c r="J703" s="45"/>
      <c r="K703" s="45"/>
      <c r="L703" s="32"/>
    </row>
  </sheetData>
  <sheetProtection algorithmName="SHA-512" hashValue="gn6/2SnZh5t5wrAj7ttlVhzK0ocGNyBTQxJgq6qz9Q+mfqw6ZaZ3jpYG8uh3UzpYJO1timmgNkHnN3m5UkFGbQ==" saltValue="RlId2/AOaG9Wnr4Rr2ls7w==" spinCount="100000" sheet="1" objects="1" scenarios="1"/>
  <autoFilter ref="C137:K702" xr:uid="{00000000-0009-0000-0000-000001000000}"/>
  <mergeCells count="12">
    <mergeCell ref="E130:H130"/>
    <mergeCell ref="L2:V2"/>
    <mergeCell ref="E85:H85"/>
    <mergeCell ref="E87:H87"/>
    <mergeCell ref="E89:H89"/>
    <mergeCell ref="E126:H126"/>
    <mergeCell ref="E128:H12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69"/>
  <sheetViews>
    <sheetView showGridLines="0" topLeftCell="A163" workbookViewId="0">
      <selection activeCell="F172" sqref="F172"/>
    </sheetView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34" t="s">
        <v>5</v>
      </c>
      <c r="M2" s="219"/>
      <c r="N2" s="219"/>
      <c r="O2" s="219"/>
      <c r="P2" s="219"/>
      <c r="Q2" s="219"/>
      <c r="R2" s="219"/>
      <c r="S2" s="219"/>
      <c r="T2" s="219"/>
      <c r="U2" s="219"/>
      <c r="V2" s="219"/>
      <c r="AT2" s="17" t="s">
        <v>94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86</v>
      </c>
    </row>
    <row r="4" spans="2:46" ht="24.9" customHeight="1">
      <c r="B4" s="20"/>
      <c r="D4" s="21" t="s">
        <v>132</v>
      </c>
      <c r="L4" s="20"/>
      <c r="M4" s="93" t="s">
        <v>10</v>
      </c>
      <c r="AT4" s="17" t="s">
        <v>3</v>
      </c>
    </row>
    <row r="5" spans="2:46" ht="6.9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47" t="str">
        <f>'Rekapitulace stavby'!K6</f>
        <v>Stavební úpravy ADM budovy Dělnická 1405, Ústí nad Orlicí</v>
      </c>
      <c r="F7" s="248"/>
      <c r="G7" s="248"/>
      <c r="H7" s="248"/>
      <c r="L7" s="20"/>
    </row>
    <row r="8" spans="2:46" ht="12" customHeight="1">
      <c r="B8" s="20"/>
      <c r="D8" s="27" t="s">
        <v>133</v>
      </c>
      <c r="L8" s="20"/>
    </row>
    <row r="9" spans="2:46" s="1" customFormat="1" ht="16.5" customHeight="1">
      <c r="B9" s="32"/>
      <c r="E9" s="247" t="s">
        <v>134</v>
      </c>
      <c r="F9" s="246"/>
      <c r="G9" s="246"/>
      <c r="H9" s="246"/>
      <c r="L9" s="32"/>
    </row>
    <row r="10" spans="2:46" s="1" customFormat="1" ht="12" customHeight="1">
      <c r="B10" s="32"/>
      <c r="D10" s="27" t="s">
        <v>135</v>
      </c>
      <c r="L10" s="32"/>
    </row>
    <row r="11" spans="2:46" s="1" customFormat="1" ht="16.5" customHeight="1">
      <c r="B11" s="32"/>
      <c r="E11" s="207" t="s">
        <v>1063</v>
      </c>
      <c r="F11" s="246"/>
      <c r="G11" s="246"/>
      <c r="H11" s="246"/>
      <c r="L11" s="32"/>
    </row>
    <row r="12" spans="2:46" s="1" customFormat="1">
      <c r="B12" s="32"/>
      <c r="L12" s="32"/>
    </row>
    <row r="13" spans="2:46" s="1" customFormat="1" ht="12" customHeight="1">
      <c r="B13" s="32"/>
      <c r="D13" s="27" t="s">
        <v>18</v>
      </c>
      <c r="F13" s="25" t="s">
        <v>1</v>
      </c>
      <c r="I13" s="27" t="s">
        <v>19</v>
      </c>
      <c r="J13" s="25" t="s">
        <v>1</v>
      </c>
      <c r="L13" s="32"/>
    </row>
    <row r="14" spans="2:46" s="1" customFormat="1" ht="12" customHeight="1">
      <c r="B14" s="32"/>
      <c r="D14" s="27" t="s">
        <v>20</v>
      </c>
      <c r="F14" s="25" t="s">
        <v>21</v>
      </c>
      <c r="I14" s="27" t="s">
        <v>22</v>
      </c>
      <c r="J14" s="52" t="str">
        <f>'Rekapitulace stavby'!AN8</f>
        <v>20. 8. 2024</v>
      </c>
      <c r="L14" s="32"/>
    </row>
    <row r="15" spans="2:46" s="1" customFormat="1" ht="10.8" customHeight="1">
      <c r="B15" s="32"/>
      <c r="L15" s="32"/>
    </row>
    <row r="16" spans="2:46" s="1" customFormat="1" ht="12" customHeight="1">
      <c r="B16" s="32"/>
      <c r="D16" s="27" t="s">
        <v>24</v>
      </c>
      <c r="I16" s="27" t="s">
        <v>25</v>
      </c>
      <c r="J16" s="25" t="s">
        <v>1</v>
      </c>
      <c r="L16" s="32"/>
    </row>
    <row r="17" spans="2:12" s="1" customFormat="1" ht="18" customHeight="1">
      <c r="B17" s="32"/>
      <c r="E17" s="25" t="s">
        <v>26</v>
      </c>
      <c r="I17" s="27" t="s">
        <v>27</v>
      </c>
      <c r="J17" s="25" t="s">
        <v>1</v>
      </c>
      <c r="L17" s="32"/>
    </row>
    <row r="18" spans="2:12" s="1" customFormat="1" ht="6.9" customHeight="1">
      <c r="B18" s="32"/>
      <c r="L18" s="32"/>
    </row>
    <row r="19" spans="2:12" s="1" customFormat="1" ht="12" customHeight="1">
      <c r="B19" s="32"/>
      <c r="D19" s="27" t="s">
        <v>28</v>
      </c>
      <c r="I19" s="27" t="s">
        <v>25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249" t="str">
        <f>'Rekapitulace stavby'!E14</f>
        <v>Vyplň údaj</v>
      </c>
      <c r="F20" s="218"/>
      <c r="G20" s="218"/>
      <c r="H20" s="218"/>
      <c r="I20" s="27" t="s">
        <v>27</v>
      </c>
      <c r="J20" s="28" t="str">
        <f>'Rekapitulace stavby'!AN14</f>
        <v>Vyplň údaj</v>
      </c>
      <c r="L20" s="32"/>
    </row>
    <row r="21" spans="2:12" s="1" customFormat="1" ht="6.9" customHeight="1">
      <c r="B21" s="32"/>
      <c r="L21" s="32"/>
    </row>
    <row r="22" spans="2:12" s="1" customFormat="1" ht="12" customHeight="1">
      <c r="B22" s="32"/>
      <c r="D22" s="27" t="s">
        <v>30</v>
      </c>
      <c r="I22" s="27" t="s">
        <v>25</v>
      </c>
      <c r="J22" s="25" t="s">
        <v>1</v>
      </c>
      <c r="L22" s="32"/>
    </row>
    <row r="23" spans="2:12" s="1" customFormat="1" ht="18" customHeight="1">
      <c r="B23" s="32"/>
      <c r="E23" s="25" t="s">
        <v>31</v>
      </c>
      <c r="I23" s="27" t="s">
        <v>27</v>
      </c>
      <c r="J23" s="25" t="s">
        <v>1</v>
      </c>
      <c r="L23" s="32"/>
    </row>
    <row r="24" spans="2:12" s="1" customFormat="1" ht="6.9" customHeight="1">
      <c r="B24" s="32"/>
      <c r="L24" s="32"/>
    </row>
    <row r="25" spans="2:12" s="1" customFormat="1" ht="12" customHeight="1">
      <c r="B25" s="32"/>
      <c r="D25" s="27" t="s">
        <v>33</v>
      </c>
      <c r="I25" s="27" t="s">
        <v>25</v>
      </c>
      <c r="J25" s="25" t="str">
        <f>IF('Rekapitulace stavby'!AN19="","",'Rekapitulace stavby'!AN19)</f>
        <v/>
      </c>
      <c r="L25" s="32"/>
    </row>
    <row r="26" spans="2:12" s="1" customFormat="1" ht="18" customHeight="1">
      <c r="B26" s="32"/>
      <c r="E26" s="25" t="str">
        <f>IF('Rekapitulace stavby'!E20="","",'Rekapitulace stavby'!E20)</f>
        <v xml:space="preserve"> </v>
      </c>
      <c r="I26" s="27" t="s">
        <v>27</v>
      </c>
      <c r="J26" s="25" t="str">
        <f>IF('Rekapitulace stavby'!AN20="","",'Rekapitulace stavby'!AN20)</f>
        <v/>
      </c>
      <c r="L26" s="32"/>
    </row>
    <row r="27" spans="2:12" s="1" customFormat="1" ht="6.9" customHeight="1">
      <c r="B27" s="32"/>
      <c r="L27" s="32"/>
    </row>
    <row r="28" spans="2:12" s="1" customFormat="1" ht="12" customHeight="1">
      <c r="B28" s="32"/>
      <c r="D28" s="27" t="s">
        <v>35</v>
      </c>
      <c r="L28" s="32"/>
    </row>
    <row r="29" spans="2:12" s="7" customFormat="1" ht="16.5" customHeight="1">
      <c r="B29" s="94"/>
      <c r="E29" s="223" t="s">
        <v>1</v>
      </c>
      <c r="F29" s="223"/>
      <c r="G29" s="223"/>
      <c r="H29" s="223"/>
      <c r="L29" s="94"/>
    </row>
    <row r="30" spans="2:12" s="1" customFormat="1" ht="6.9" customHeight="1">
      <c r="B30" s="32"/>
      <c r="L30" s="32"/>
    </row>
    <row r="31" spans="2:12" s="1" customFormat="1" ht="6.9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35" customHeight="1">
      <c r="B32" s="32"/>
      <c r="D32" s="95" t="s">
        <v>37</v>
      </c>
      <c r="J32" s="66">
        <f>ROUND(J123, 2)</f>
        <v>0</v>
      </c>
      <c r="L32" s="32"/>
    </row>
    <row r="33" spans="2:12" s="1" customFormat="1" ht="6.9" customHeight="1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4" customHeight="1">
      <c r="B34" s="32"/>
      <c r="F34" s="35" t="s">
        <v>39</v>
      </c>
      <c r="I34" s="35" t="s">
        <v>38</v>
      </c>
      <c r="J34" s="35" t="s">
        <v>40</v>
      </c>
      <c r="L34" s="32"/>
    </row>
    <row r="35" spans="2:12" s="1" customFormat="1" ht="14.4" customHeight="1">
      <c r="B35" s="32"/>
      <c r="D35" s="55" t="s">
        <v>41</v>
      </c>
      <c r="E35" s="27" t="s">
        <v>42</v>
      </c>
      <c r="F35" s="86">
        <f>ROUND((SUM(BE123:BE168)),  2)</f>
        <v>0</v>
      </c>
      <c r="I35" s="96">
        <v>0.21</v>
      </c>
      <c r="J35" s="86">
        <f>ROUND(((SUM(BE123:BE168))*I35),  2)</f>
        <v>0</v>
      </c>
      <c r="L35" s="32"/>
    </row>
    <row r="36" spans="2:12" s="1" customFormat="1" ht="14.4" customHeight="1">
      <c r="B36" s="32"/>
      <c r="E36" s="27" t="s">
        <v>43</v>
      </c>
      <c r="F36" s="86">
        <f>ROUND((SUM(BF123:BF168)),  2)</f>
        <v>0</v>
      </c>
      <c r="I36" s="96">
        <v>0.12</v>
      </c>
      <c r="J36" s="86">
        <f>ROUND(((SUM(BF123:BF168))*I36),  2)</f>
        <v>0</v>
      </c>
      <c r="L36" s="32"/>
    </row>
    <row r="37" spans="2:12" s="1" customFormat="1" ht="14.4" hidden="1" customHeight="1">
      <c r="B37" s="32"/>
      <c r="E37" s="27" t="s">
        <v>44</v>
      </c>
      <c r="F37" s="86">
        <f>ROUND((SUM(BG123:BG168)),  2)</f>
        <v>0</v>
      </c>
      <c r="I37" s="96">
        <v>0.21</v>
      </c>
      <c r="J37" s="86">
        <f>0</f>
        <v>0</v>
      </c>
      <c r="L37" s="32"/>
    </row>
    <row r="38" spans="2:12" s="1" customFormat="1" ht="14.4" hidden="1" customHeight="1">
      <c r="B38" s="32"/>
      <c r="E38" s="27" t="s">
        <v>45</v>
      </c>
      <c r="F38" s="86">
        <f>ROUND((SUM(BH123:BH168)),  2)</f>
        <v>0</v>
      </c>
      <c r="I38" s="96">
        <v>0.12</v>
      </c>
      <c r="J38" s="86">
        <f>0</f>
        <v>0</v>
      </c>
      <c r="L38" s="32"/>
    </row>
    <row r="39" spans="2:12" s="1" customFormat="1" ht="14.4" hidden="1" customHeight="1">
      <c r="B39" s="32"/>
      <c r="E39" s="27" t="s">
        <v>46</v>
      </c>
      <c r="F39" s="86">
        <f>ROUND((SUM(BI123:BI168)),  2)</f>
        <v>0</v>
      </c>
      <c r="I39" s="96">
        <v>0</v>
      </c>
      <c r="J39" s="86">
        <f>0</f>
        <v>0</v>
      </c>
      <c r="L39" s="32"/>
    </row>
    <row r="40" spans="2:12" s="1" customFormat="1" ht="6.9" customHeight="1">
      <c r="B40" s="32"/>
      <c r="L40" s="32"/>
    </row>
    <row r="41" spans="2:12" s="1" customFormat="1" ht="25.35" customHeight="1">
      <c r="B41" s="32"/>
      <c r="C41" s="97"/>
      <c r="D41" s="98" t="s">
        <v>47</v>
      </c>
      <c r="E41" s="57"/>
      <c r="F41" s="57"/>
      <c r="G41" s="99" t="s">
        <v>48</v>
      </c>
      <c r="H41" s="100" t="s">
        <v>49</v>
      </c>
      <c r="I41" s="57"/>
      <c r="J41" s="101">
        <f>SUM(J32:J39)</f>
        <v>0</v>
      </c>
      <c r="K41" s="102"/>
      <c r="L41" s="32"/>
    </row>
    <row r="42" spans="2:12" s="1" customFormat="1" ht="14.4" customHeight="1">
      <c r="B42" s="32"/>
      <c r="L42" s="32"/>
    </row>
    <row r="43" spans="2:12" ht="14.4" customHeight="1">
      <c r="B43" s="20"/>
      <c r="L43" s="20"/>
    </row>
    <row r="44" spans="2:12" ht="14.4" customHeight="1">
      <c r="B44" s="20"/>
      <c r="L44" s="20"/>
    </row>
    <row r="45" spans="2:12" ht="14.4" customHeight="1">
      <c r="B45" s="20"/>
      <c r="L45" s="20"/>
    </row>
    <row r="46" spans="2:12" ht="14.4" customHeight="1">
      <c r="B46" s="20"/>
      <c r="L46" s="20"/>
    </row>
    <row r="47" spans="2:12" ht="14.4" customHeight="1">
      <c r="B47" s="20"/>
      <c r="L47" s="20"/>
    </row>
    <row r="48" spans="2:12" ht="14.4" customHeight="1">
      <c r="B48" s="20"/>
      <c r="L48" s="20"/>
    </row>
    <row r="49" spans="2:12" ht="14.4" customHeight="1">
      <c r="B49" s="20"/>
      <c r="L49" s="20"/>
    </row>
    <row r="50" spans="2:12" s="1" customFormat="1" ht="14.4" customHeight="1">
      <c r="B50" s="32"/>
      <c r="D50" s="41" t="s">
        <v>50</v>
      </c>
      <c r="E50" s="42"/>
      <c r="F50" s="42"/>
      <c r="G50" s="41" t="s">
        <v>51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3.2">
      <c r="B61" s="32"/>
      <c r="D61" s="43" t="s">
        <v>52</v>
      </c>
      <c r="E61" s="34"/>
      <c r="F61" s="103" t="s">
        <v>53</v>
      </c>
      <c r="G61" s="43" t="s">
        <v>52</v>
      </c>
      <c r="H61" s="34"/>
      <c r="I61" s="34"/>
      <c r="J61" s="104" t="s">
        <v>53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3.2">
      <c r="B65" s="32"/>
      <c r="D65" s="41" t="s">
        <v>54</v>
      </c>
      <c r="E65" s="42"/>
      <c r="F65" s="42"/>
      <c r="G65" s="41" t="s">
        <v>55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3.2">
      <c r="B76" s="32"/>
      <c r="D76" s="43" t="s">
        <v>52</v>
      </c>
      <c r="E76" s="34"/>
      <c r="F76" s="103" t="s">
        <v>53</v>
      </c>
      <c r="G76" s="43" t="s">
        <v>52</v>
      </c>
      <c r="H76" s="34"/>
      <c r="I76" s="34"/>
      <c r="J76" s="104" t="s">
        <v>53</v>
      </c>
      <c r="K76" s="34"/>
      <c r="L76" s="32"/>
    </row>
    <row r="77" spans="2:12" s="1" customFormat="1" ht="14.4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" customHeight="1">
      <c r="B82" s="32"/>
      <c r="C82" s="21" t="s">
        <v>137</v>
      </c>
      <c r="L82" s="32"/>
    </row>
    <row r="83" spans="2:12" s="1" customFormat="1" ht="6.9" customHeight="1">
      <c r="B83" s="32"/>
      <c r="L83" s="32"/>
    </row>
    <row r="84" spans="2:12" s="1" customFormat="1" ht="12" customHeight="1">
      <c r="B84" s="32"/>
      <c r="C84" s="27" t="s">
        <v>16</v>
      </c>
      <c r="L84" s="32"/>
    </row>
    <row r="85" spans="2:12" s="1" customFormat="1" ht="16.5" customHeight="1">
      <c r="B85" s="32"/>
      <c r="E85" s="247" t="str">
        <f>E7</f>
        <v>Stavební úpravy ADM budovy Dělnická 1405, Ústí nad Orlicí</v>
      </c>
      <c r="F85" s="248"/>
      <c r="G85" s="248"/>
      <c r="H85" s="248"/>
      <c r="L85" s="32"/>
    </row>
    <row r="86" spans="2:12" ht="12" customHeight="1">
      <c r="B86" s="20"/>
      <c r="C86" s="27" t="s">
        <v>133</v>
      </c>
      <c r="L86" s="20"/>
    </row>
    <row r="87" spans="2:12" s="1" customFormat="1" ht="16.5" customHeight="1">
      <c r="B87" s="32"/>
      <c r="E87" s="247" t="s">
        <v>134</v>
      </c>
      <c r="F87" s="246"/>
      <c r="G87" s="246"/>
      <c r="H87" s="246"/>
      <c r="L87" s="32"/>
    </row>
    <row r="88" spans="2:12" s="1" customFormat="1" ht="12" customHeight="1">
      <c r="B88" s="32"/>
      <c r="C88" s="27" t="s">
        <v>135</v>
      </c>
      <c r="L88" s="32"/>
    </row>
    <row r="89" spans="2:12" s="1" customFormat="1" ht="16.5" customHeight="1">
      <c r="B89" s="32"/>
      <c r="E89" s="207" t="str">
        <f>E11</f>
        <v>SO02.2 - VZT</v>
      </c>
      <c r="F89" s="246"/>
      <c r="G89" s="246"/>
      <c r="H89" s="246"/>
      <c r="L89" s="32"/>
    </row>
    <row r="90" spans="2:12" s="1" customFormat="1" ht="6.9" customHeight="1">
      <c r="B90" s="32"/>
      <c r="L90" s="32"/>
    </row>
    <row r="91" spans="2:12" s="1" customFormat="1" ht="12" customHeight="1">
      <c r="B91" s="32"/>
      <c r="C91" s="27" t="s">
        <v>20</v>
      </c>
      <c r="F91" s="25" t="str">
        <f>F14</f>
        <v>Dělnická 1405</v>
      </c>
      <c r="I91" s="27" t="s">
        <v>22</v>
      </c>
      <c r="J91" s="52" t="str">
        <f>IF(J14="","",J14)</f>
        <v>20. 8. 2024</v>
      </c>
      <c r="L91" s="32"/>
    </row>
    <row r="92" spans="2:12" s="1" customFormat="1" ht="6.9" customHeight="1">
      <c r="B92" s="32"/>
      <c r="L92" s="32"/>
    </row>
    <row r="93" spans="2:12" s="1" customFormat="1" ht="40.049999999999997" customHeight="1">
      <c r="B93" s="32"/>
      <c r="C93" s="27" t="s">
        <v>24</v>
      </c>
      <c r="F93" s="25" t="str">
        <f>E17</f>
        <v>Město Ústí nad Orlicí, Sychrova 16, 562 24</v>
      </c>
      <c r="I93" s="27" t="s">
        <v>30</v>
      </c>
      <c r="J93" s="30" t="str">
        <f>E23</f>
        <v xml:space="preserve">B3ATELIER, Palackého tř. 72, Brno </v>
      </c>
      <c r="L93" s="32"/>
    </row>
    <row r="94" spans="2:12" s="1" customFormat="1" ht="15.15" customHeight="1">
      <c r="B94" s="32"/>
      <c r="C94" s="27" t="s">
        <v>28</v>
      </c>
      <c r="F94" s="25" t="str">
        <f>IF(E20="","",E20)</f>
        <v>Vyplň údaj</v>
      </c>
      <c r="I94" s="27" t="s">
        <v>33</v>
      </c>
      <c r="J94" s="30" t="str">
        <f>E26</f>
        <v xml:space="preserve"> </v>
      </c>
      <c r="L94" s="32"/>
    </row>
    <row r="95" spans="2:12" s="1" customFormat="1" ht="10.35" customHeight="1">
      <c r="B95" s="32"/>
      <c r="L95" s="32"/>
    </row>
    <row r="96" spans="2:12" s="1" customFormat="1" ht="29.25" customHeight="1">
      <c r="B96" s="32"/>
      <c r="C96" s="105" t="s">
        <v>138</v>
      </c>
      <c r="D96" s="97"/>
      <c r="E96" s="97"/>
      <c r="F96" s="97"/>
      <c r="G96" s="97"/>
      <c r="H96" s="97"/>
      <c r="I96" s="97"/>
      <c r="J96" s="106" t="s">
        <v>139</v>
      </c>
      <c r="K96" s="97"/>
      <c r="L96" s="32"/>
    </row>
    <row r="97" spans="2:47" s="1" customFormat="1" ht="10.35" customHeight="1">
      <c r="B97" s="32"/>
      <c r="L97" s="32"/>
    </row>
    <row r="98" spans="2:47" s="1" customFormat="1" ht="22.8" customHeight="1">
      <c r="B98" s="32"/>
      <c r="C98" s="107" t="s">
        <v>140</v>
      </c>
      <c r="J98" s="66">
        <f>J123</f>
        <v>0</v>
      </c>
      <c r="L98" s="32"/>
      <c r="AU98" s="17" t="s">
        <v>141</v>
      </c>
    </row>
    <row r="99" spans="2:47" s="8" customFormat="1" ht="24.9" customHeight="1">
      <c r="B99" s="108"/>
      <c r="D99" s="109" t="s">
        <v>1064</v>
      </c>
      <c r="E99" s="110"/>
      <c r="F99" s="110"/>
      <c r="G99" s="110"/>
      <c r="H99" s="110"/>
      <c r="I99" s="110"/>
      <c r="J99" s="111">
        <f>J124</f>
        <v>0</v>
      </c>
      <c r="L99" s="108"/>
    </row>
    <row r="100" spans="2:47" s="8" customFormat="1" ht="24.9" customHeight="1">
      <c r="B100" s="108"/>
      <c r="D100" s="109" t="s">
        <v>1065</v>
      </c>
      <c r="E100" s="110"/>
      <c r="F100" s="110"/>
      <c r="G100" s="110"/>
      <c r="H100" s="110"/>
      <c r="I100" s="110"/>
      <c r="J100" s="111">
        <f>J151</f>
        <v>0</v>
      </c>
      <c r="L100" s="108"/>
    </row>
    <row r="101" spans="2:47" s="8" customFormat="1" ht="24.9" customHeight="1">
      <c r="B101" s="108"/>
      <c r="D101" s="109" t="s">
        <v>1066</v>
      </c>
      <c r="E101" s="110"/>
      <c r="F101" s="110"/>
      <c r="G101" s="110"/>
      <c r="H101" s="110"/>
      <c r="I101" s="110"/>
      <c r="J101" s="111">
        <f>J152</f>
        <v>0</v>
      </c>
      <c r="L101" s="108"/>
    </row>
    <row r="102" spans="2:47" s="1" customFormat="1" ht="21.75" customHeight="1">
      <c r="B102" s="32"/>
      <c r="L102" s="32"/>
    </row>
    <row r="103" spans="2:47" s="1" customFormat="1" ht="6.9" customHeight="1">
      <c r="B103" s="44"/>
      <c r="C103" s="45"/>
      <c r="D103" s="45"/>
      <c r="E103" s="45"/>
      <c r="F103" s="45"/>
      <c r="G103" s="45"/>
      <c r="H103" s="45"/>
      <c r="I103" s="45"/>
      <c r="J103" s="45"/>
      <c r="K103" s="45"/>
      <c r="L103" s="32"/>
    </row>
    <row r="107" spans="2:47" s="1" customFormat="1" ht="6.9" customHeight="1">
      <c r="B107" s="46"/>
      <c r="C107" s="47"/>
      <c r="D107" s="47"/>
      <c r="E107" s="47"/>
      <c r="F107" s="47"/>
      <c r="G107" s="47"/>
      <c r="H107" s="47"/>
      <c r="I107" s="47"/>
      <c r="J107" s="47"/>
      <c r="K107" s="47"/>
      <c r="L107" s="32"/>
    </row>
    <row r="108" spans="2:47" s="1" customFormat="1" ht="24.9" customHeight="1">
      <c r="B108" s="32"/>
      <c r="C108" s="21" t="s">
        <v>160</v>
      </c>
      <c r="L108" s="32"/>
    </row>
    <row r="109" spans="2:47" s="1" customFormat="1" ht="6.9" customHeight="1">
      <c r="B109" s="32"/>
      <c r="L109" s="32"/>
    </row>
    <row r="110" spans="2:47" s="1" customFormat="1" ht="12" customHeight="1">
      <c r="B110" s="32"/>
      <c r="C110" s="27" t="s">
        <v>16</v>
      </c>
      <c r="L110" s="32"/>
    </row>
    <row r="111" spans="2:47" s="1" customFormat="1" ht="16.5" customHeight="1">
      <c r="B111" s="32"/>
      <c r="E111" s="247" t="str">
        <f>E7</f>
        <v>Stavební úpravy ADM budovy Dělnická 1405, Ústí nad Orlicí</v>
      </c>
      <c r="F111" s="248"/>
      <c r="G111" s="248"/>
      <c r="H111" s="248"/>
      <c r="L111" s="32"/>
    </row>
    <row r="112" spans="2:47" ht="12" customHeight="1">
      <c r="B112" s="20"/>
      <c r="C112" s="27" t="s">
        <v>133</v>
      </c>
      <c r="L112" s="20"/>
    </row>
    <row r="113" spans="2:65" s="1" customFormat="1" ht="16.5" customHeight="1">
      <c r="B113" s="32"/>
      <c r="E113" s="247" t="s">
        <v>134</v>
      </c>
      <c r="F113" s="246"/>
      <c r="G113" s="246"/>
      <c r="H113" s="246"/>
      <c r="L113" s="32"/>
    </row>
    <row r="114" spans="2:65" s="1" customFormat="1" ht="12" customHeight="1">
      <c r="B114" s="32"/>
      <c r="C114" s="27" t="s">
        <v>135</v>
      </c>
      <c r="L114" s="32"/>
    </row>
    <row r="115" spans="2:65" s="1" customFormat="1" ht="16.5" customHeight="1">
      <c r="B115" s="32"/>
      <c r="E115" s="207" t="str">
        <f>E11</f>
        <v>SO02.2 - VZT</v>
      </c>
      <c r="F115" s="246"/>
      <c r="G115" s="246"/>
      <c r="H115" s="246"/>
      <c r="L115" s="32"/>
    </row>
    <row r="116" spans="2:65" s="1" customFormat="1" ht="6.9" customHeight="1">
      <c r="B116" s="32"/>
      <c r="L116" s="32"/>
    </row>
    <row r="117" spans="2:65" s="1" customFormat="1" ht="12" customHeight="1">
      <c r="B117" s="32"/>
      <c r="C117" s="27" t="s">
        <v>20</v>
      </c>
      <c r="F117" s="25" t="str">
        <f>F14</f>
        <v>Dělnická 1405</v>
      </c>
      <c r="I117" s="27" t="s">
        <v>22</v>
      </c>
      <c r="J117" s="52" t="str">
        <f>IF(J14="","",J14)</f>
        <v>20. 8. 2024</v>
      </c>
      <c r="L117" s="32"/>
    </row>
    <row r="118" spans="2:65" s="1" customFormat="1" ht="6.9" customHeight="1">
      <c r="B118" s="32"/>
      <c r="L118" s="32"/>
    </row>
    <row r="119" spans="2:65" s="1" customFormat="1" ht="40.049999999999997" customHeight="1">
      <c r="B119" s="32"/>
      <c r="C119" s="27" t="s">
        <v>24</v>
      </c>
      <c r="F119" s="25" t="str">
        <f>E17</f>
        <v>Město Ústí nad Orlicí, Sychrova 16, 562 24</v>
      </c>
      <c r="I119" s="27" t="s">
        <v>30</v>
      </c>
      <c r="J119" s="30" t="str">
        <f>E23</f>
        <v xml:space="preserve">B3ATELIER, Palackého tř. 72, Brno </v>
      </c>
      <c r="L119" s="32"/>
    </row>
    <row r="120" spans="2:65" s="1" customFormat="1" ht="15.15" customHeight="1">
      <c r="B120" s="32"/>
      <c r="C120" s="27" t="s">
        <v>28</v>
      </c>
      <c r="F120" s="25" t="str">
        <f>IF(E20="","",E20)</f>
        <v>Vyplň údaj</v>
      </c>
      <c r="I120" s="27" t="s">
        <v>33</v>
      </c>
      <c r="J120" s="30" t="str">
        <f>E26</f>
        <v xml:space="preserve"> </v>
      </c>
      <c r="L120" s="32"/>
    </row>
    <row r="121" spans="2:65" s="1" customFormat="1" ht="10.35" customHeight="1">
      <c r="B121" s="32"/>
      <c r="L121" s="32"/>
    </row>
    <row r="122" spans="2:65" s="10" customFormat="1" ht="29.25" customHeight="1">
      <c r="B122" s="116"/>
      <c r="C122" s="117" t="s">
        <v>161</v>
      </c>
      <c r="D122" s="118" t="s">
        <v>62</v>
      </c>
      <c r="E122" s="118" t="s">
        <v>58</v>
      </c>
      <c r="F122" s="118" t="s">
        <v>59</v>
      </c>
      <c r="G122" s="118" t="s">
        <v>162</v>
      </c>
      <c r="H122" s="118" t="s">
        <v>163</v>
      </c>
      <c r="I122" s="118" t="s">
        <v>164</v>
      </c>
      <c r="J122" s="118" t="s">
        <v>139</v>
      </c>
      <c r="K122" s="119" t="s">
        <v>165</v>
      </c>
      <c r="L122" s="116"/>
      <c r="M122" s="59" t="s">
        <v>1</v>
      </c>
      <c r="N122" s="60" t="s">
        <v>41</v>
      </c>
      <c r="O122" s="60" t="s">
        <v>166</v>
      </c>
      <c r="P122" s="60" t="s">
        <v>167</v>
      </c>
      <c r="Q122" s="60" t="s">
        <v>168</v>
      </c>
      <c r="R122" s="60" t="s">
        <v>169</v>
      </c>
      <c r="S122" s="60" t="s">
        <v>170</v>
      </c>
      <c r="T122" s="61" t="s">
        <v>171</v>
      </c>
    </row>
    <row r="123" spans="2:65" s="1" customFormat="1" ht="22.8" customHeight="1">
      <c r="B123" s="32"/>
      <c r="C123" s="64" t="s">
        <v>172</v>
      </c>
      <c r="J123" s="120">
        <f>BK123</f>
        <v>0</v>
      </c>
      <c r="L123" s="32"/>
      <c r="M123" s="62"/>
      <c r="N123" s="53"/>
      <c r="O123" s="53"/>
      <c r="P123" s="121">
        <f>P124+P151+P152</f>
        <v>0</v>
      </c>
      <c r="Q123" s="53"/>
      <c r="R123" s="121">
        <f>R124+R151+R152</f>
        <v>0</v>
      </c>
      <c r="S123" s="53"/>
      <c r="T123" s="122">
        <f>T124+T151+T152</f>
        <v>0</v>
      </c>
      <c r="AT123" s="17" t="s">
        <v>76</v>
      </c>
      <c r="AU123" s="17" t="s">
        <v>141</v>
      </c>
      <c r="BK123" s="123">
        <f>BK124+BK151+BK152</f>
        <v>0</v>
      </c>
    </row>
    <row r="124" spans="2:65" s="11" customFormat="1" ht="25.95" customHeight="1">
      <c r="B124" s="124"/>
      <c r="D124" s="125" t="s">
        <v>76</v>
      </c>
      <c r="E124" s="126" t="s">
        <v>84</v>
      </c>
      <c r="F124" s="126" t="s">
        <v>1067</v>
      </c>
      <c r="I124" s="127"/>
      <c r="J124" s="128">
        <f>BK124</f>
        <v>0</v>
      </c>
      <c r="L124" s="124"/>
      <c r="M124" s="129"/>
      <c r="P124" s="130">
        <f>SUM(P125:P150)</f>
        <v>0</v>
      </c>
      <c r="R124" s="130">
        <f>SUM(R125:R150)</f>
        <v>0</v>
      </c>
      <c r="T124" s="131">
        <f>SUM(T125:T150)</f>
        <v>0</v>
      </c>
      <c r="AR124" s="125" t="s">
        <v>84</v>
      </c>
      <c r="AT124" s="132" t="s">
        <v>76</v>
      </c>
      <c r="AU124" s="132" t="s">
        <v>77</v>
      </c>
      <c r="AY124" s="125" t="s">
        <v>175</v>
      </c>
      <c r="BK124" s="133">
        <f>SUM(BK125:BK150)</f>
        <v>0</v>
      </c>
    </row>
    <row r="125" spans="2:65" s="1" customFormat="1" ht="66.75" customHeight="1">
      <c r="B125" s="136"/>
      <c r="C125" s="137" t="s">
        <v>84</v>
      </c>
      <c r="D125" s="137" t="s">
        <v>177</v>
      </c>
      <c r="E125" s="138" t="s">
        <v>1068</v>
      </c>
      <c r="F125" s="139" t="s">
        <v>2239</v>
      </c>
      <c r="G125" s="140" t="s">
        <v>1069</v>
      </c>
      <c r="H125" s="141">
        <v>1</v>
      </c>
      <c r="I125" s="142"/>
      <c r="J125" s="143">
        <f>ROUND(I125*H125,2)</f>
        <v>0</v>
      </c>
      <c r="K125" s="139" t="s">
        <v>1</v>
      </c>
      <c r="L125" s="32"/>
      <c r="M125" s="144" t="s">
        <v>1</v>
      </c>
      <c r="N125" s="145" t="s">
        <v>42</v>
      </c>
      <c r="P125" s="146">
        <f>O125*H125</f>
        <v>0</v>
      </c>
      <c r="Q125" s="146">
        <v>0</v>
      </c>
      <c r="R125" s="146">
        <f>Q125*H125</f>
        <v>0</v>
      </c>
      <c r="S125" s="146">
        <v>0</v>
      </c>
      <c r="T125" s="147">
        <f>S125*H125</f>
        <v>0</v>
      </c>
      <c r="AR125" s="148" t="s">
        <v>182</v>
      </c>
      <c r="AT125" s="148" t="s">
        <v>177</v>
      </c>
      <c r="AU125" s="148" t="s">
        <v>84</v>
      </c>
      <c r="AY125" s="17" t="s">
        <v>175</v>
      </c>
      <c r="BE125" s="149">
        <f>IF(N125="základní",J125,0)</f>
        <v>0</v>
      </c>
      <c r="BF125" s="149">
        <f>IF(N125="snížená",J125,0)</f>
        <v>0</v>
      </c>
      <c r="BG125" s="149">
        <f>IF(N125="zákl. přenesená",J125,0)</f>
        <v>0</v>
      </c>
      <c r="BH125" s="149">
        <f>IF(N125="sníž. přenesená",J125,0)</f>
        <v>0</v>
      </c>
      <c r="BI125" s="149">
        <f>IF(N125="nulová",J125,0)</f>
        <v>0</v>
      </c>
      <c r="BJ125" s="17" t="s">
        <v>84</v>
      </c>
      <c r="BK125" s="149">
        <f>ROUND(I125*H125,2)</f>
        <v>0</v>
      </c>
      <c r="BL125" s="17" t="s">
        <v>182</v>
      </c>
      <c r="BM125" s="148" t="s">
        <v>86</v>
      </c>
    </row>
    <row r="126" spans="2:65" s="1" customFormat="1" ht="76.8">
      <c r="B126" s="32"/>
      <c r="D126" s="151" t="s">
        <v>363</v>
      </c>
      <c r="F126" s="188" t="s">
        <v>2240</v>
      </c>
      <c r="I126" s="189"/>
      <c r="L126" s="32"/>
      <c r="M126" s="190"/>
      <c r="T126" s="56"/>
      <c r="AT126" s="17" t="s">
        <v>363</v>
      </c>
      <c r="AU126" s="17" t="s">
        <v>84</v>
      </c>
    </row>
    <row r="127" spans="2:65" s="1" customFormat="1" ht="66.75" customHeight="1">
      <c r="B127" s="136"/>
      <c r="C127" s="137" t="s">
        <v>86</v>
      </c>
      <c r="D127" s="137" t="s">
        <v>177</v>
      </c>
      <c r="E127" s="138" t="s">
        <v>1070</v>
      </c>
      <c r="F127" s="139" t="s">
        <v>1071</v>
      </c>
      <c r="G127" s="140" t="s">
        <v>1072</v>
      </c>
      <c r="H127" s="141">
        <v>1</v>
      </c>
      <c r="I127" s="142"/>
      <c r="J127" s="143">
        <f>ROUND(I127*H127,2)</f>
        <v>0</v>
      </c>
      <c r="K127" s="139" t="s">
        <v>1</v>
      </c>
      <c r="L127" s="32"/>
      <c r="M127" s="144" t="s">
        <v>1</v>
      </c>
      <c r="N127" s="145" t="s">
        <v>42</v>
      </c>
      <c r="P127" s="146">
        <f>O127*H127</f>
        <v>0</v>
      </c>
      <c r="Q127" s="146">
        <v>0</v>
      </c>
      <c r="R127" s="146">
        <f>Q127*H127</f>
        <v>0</v>
      </c>
      <c r="S127" s="146">
        <v>0</v>
      </c>
      <c r="T127" s="147">
        <f>S127*H127</f>
        <v>0</v>
      </c>
      <c r="AR127" s="148" t="s">
        <v>182</v>
      </c>
      <c r="AT127" s="148" t="s">
        <v>177</v>
      </c>
      <c r="AU127" s="148" t="s">
        <v>84</v>
      </c>
      <c r="AY127" s="17" t="s">
        <v>175</v>
      </c>
      <c r="BE127" s="149">
        <f>IF(N127="základní",J127,0)</f>
        <v>0</v>
      </c>
      <c r="BF127" s="149">
        <f>IF(N127="snížená",J127,0)</f>
        <v>0</v>
      </c>
      <c r="BG127" s="149">
        <f>IF(N127="zákl. přenesená",J127,0)</f>
        <v>0</v>
      </c>
      <c r="BH127" s="149">
        <f>IF(N127="sníž. přenesená",J127,0)</f>
        <v>0</v>
      </c>
      <c r="BI127" s="149">
        <f>IF(N127="nulová",J127,0)</f>
        <v>0</v>
      </c>
      <c r="BJ127" s="17" t="s">
        <v>84</v>
      </c>
      <c r="BK127" s="149">
        <f>ROUND(I127*H127,2)</f>
        <v>0</v>
      </c>
      <c r="BL127" s="17" t="s">
        <v>182</v>
      </c>
      <c r="BM127" s="148" t="s">
        <v>182</v>
      </c>
    </row>
    <row r="128" spans="2:65" s="1" customFormat="1" ht="86.4">
      <c r="B128" s="32"/>
      <c r="D128" s="151" t="s">
        <v>363</v>
      </c>
      <c r="F128" s="188" t="s">
        <v>1073</v>
      </c>
      <c r="I128" s="189"/>
      <c r="L128" s="32"/>
      <c r="M128" s="190"/>
      <c r="T128" s="56"/>
      <c r="AT128" s="17" t="s">
        <v>363</v>
      </c>
      <c r="AU128" s="17" t="s">
        <v>84</v>
      </c>
    </row>
    <row r="129" spans="2:65" s="1" customFormat="1" ht="76.349999999999994" customHeight="1">
      <c r="B129" s="136"/>
      <c r="C129" s="137" t="s">
        <v>109</v>
      </c>
      <c r="D129" s="137" t="s">
        <v>177</v>
      </c>
      <c r="E129" s="138" t="s">
        <v>1074</v>
      </c>
      <c r="F129" s="139" t="s">
        <v>1075</v>
      </c>
      <c r="G129" s="140" t="s">
        <v>1072</v>
      </c>
      <c r="H129" s="141">
        <v>1</v>
      </c>
      <c r="I129" s="142"/>
      <c r="J129" s="143">
        <f>ROUND(I129*H129,2)</f>
        <v>0</v>
      </c>
      <c r="K129" s="139" t="s">
        <v>1</v>
      </c>
      <c r="L129" s="32"/>
      <c r="M129" s="144" t="s">
        <v>1</v>
      </c>
      <c r="N129" s="145" t="s">
        <v>42</v>
      </c>
      <c r="P129" s="146">
        <f>O129*H129</f>
        <v>0</v>
      </c>
      <c r="Q129" s="146">
        <v>0</v>
      </c>
      <c r="R129" s="146">
        <f>Q129*H129</f>
        <v>0</v>
      </c>
      <c r="S129" s="146">
        <v>0</v>
      </c>
      <c r="T129" s="147">
        <f>S129*H129</f>
        <v>0</v>
      </c>
      <c r="AR129" s="148" t="s">
        <v>182</v>
      </c>
      <c r="AT129" s="148" t="s">
        <v>177</v>
      </c>
      <c r="AU129" s="148" t="s">
        <v>84</v>
      </c>
      <c r="AY129" s="17" t="s">
        <v>175</v>
      </c>
      <c r="BE129" s="149">
        <f>IF(N129="základní",J129,0)</f>
        <v>0</v>
      </c>
      <c r="BF129" s="149">
        <f>IF(N129="snížená",J129,0)</f>
        <v>0</v>
      </c>
      <c r="BG129" s="149">
        <f>IF(N129="zákl. přenesená",J129,0)</f>
        <v>0</v>
      </c>
      <c r="BH129" s="149">
        <f>IF(N129="sníž. přenesená",J129,0)</f>
        <v>0</v>
      </c>
      <c r="BI129" s="149">
        <f>IF(N129="nulová",J129,0)</f>
        <v>0</v>
      </c>
      <c r="BJ129" s="17" t="s">
        <v>84</v>
      </c>
      <c r="BK129" s="149">
        <f>ROUND(I129*H129,2)</f>
        <v>0</v>
      </c>
      <c r="BL129" s="17" t="s">
        <v>182</v>
      </c>
      <c r="BM129" s="148" t="s">
        <v>198</v>
      </c>
    </row>
    <row r="130" spans="2:65" s="1" customFormat="1" ht="86.4">
      <c r="B130" s="32"/>
      <c r="D130" s="151" t="s">
        <v>363</v>
      </c>
      <c r="F130" s="188" t="s">
        <v>1076</v>
      </c>
      <c r="I130" s="189"/>
      <c r="L130" s="32"/>
      <c r="M130" s="190"/>
      <c r="T130" s="56"/>
      <c r="AT130" s="17" t="s">
        <v>363</v>
      </c>
      <c r="AU130" s="17" t="s">
        <v>84</v>
      </c>
    </row>
    <row r="131" spans="2:65" s="1" customFormat="1" ht="76.349999999999994" customHeight="1">
      <c r="B131" s="136"/>
      <c r="C131" s="137" t="s">
        <v>182</v>
      </c>
      <c r="D131" s="137" t="s">
        <v>177</v>
      </c>
      <c r="E131" s="138" t="s">
        <v>1077</v>
      </c>
      <c r="F131" s="139" t="s">
        <v>1078</v>
      </c>
      <c r="G131" s="140" t="s">
        <v>1072</v>
      </c>
      <c r="H131" s="141">
        <v>1</v>
      </c>
      <c r="I131" s="142"/>
      <c r="J131" s="143">
        <f>ROUND(I131*H131,2)</f>
        <v>0</v>
      </c>
      <c r="K131" s="139" t="s">
        <v>1</v>
      </c>
      <c r="L131" s="32"/>
      <c r="M131" s="144" t="s">
        <v>1</v>
      </c>
      <c r="N131" s="145" t="s">
        <v>42</v>
      </c>
      <c r="P131" s="146">
        <f>O131*H131</f>
        <v>0</v>
      </c>
      <c r="Q131" s="146">
        <v>0</v>
      </c>
      <c r="R131" s="146">
        <f>Q131*H131</f>
        <v>0</v>
      </c>
      <c r="S131" s="146">
        <v>0</v>
      </c>
      <c r="T131" s="147">
        <f>S131*H131</f>
        <v>0</v>
      </c>
      <c r="AR131" s="148" t="s">
        <v>182</v>
      </c>
      <c r="AT131" s="148" t="s">
        <v>177</v>
      </c>
      <c r="AU131" s="148" t="s">
        <v>84</v>
      </c>
      <c r="AY131" s="17" t="s">
        <v>175</v>
      </c>
      <c r="BE131" s="149">
        <f>IF(N131="základní",J131,0)</f>
        <v>0</v>
      </c>
      <c r="BF131" s="149">
        <f>IF(N131="snížená",J131,0)</f>
        <v>0</v>
      </c>
      <c r="BG131" s="149">
        <f>IF(N131="zákl. přenesená",J131,0)</f>
        <v>0</v>
      </c>
      <c r="BH131" s="149">
        <f>IF(N131="sníž. přenesená",J131,0)</f>
        <v>0</v>
      </c>
      <c r="BI131" s="149">
        <f>IF(N131="nulová",J131,0)</f>
        <v>0</v>
      </c>
      <c r="BJ131" s="17" t="s">
        <v>84</v>
      </c>
      <c r="BK131" s="149">
        <f>ROUND(I131*H131,2)</f>
        <v>0</v>
      </c>
      <c r="BL131" s="17" t="s">
        <v>182</v>
      </c>
      <c r="BM131" s="148" t="s">
        <v>195</v>
      </c>
    </row>
    <row r="132" spans="2:65" s="1" customFormat="1" ht="86.4">
      <c r="B132" s="32"/>
      <c r="D132" s="151" t="s">
        <v>363</v>
      </c>
      <c r="F132" s="188" t="s">
        <v>1079</v>
      </c>
      <c r="I132" s="189"/>
      <c r="L132" s="32"/>
      <c r="M132" s="190"/>
      <c r="T132" s="56"/>
      <c r="AT132" s="17" t="s">
        <v>363</v>
      </c>
      <c r="AU132" s="17" t="s">
        <v>84</v>
      </c>
    </row>
    <row r="133" spans="2:65" s="1" customFormat="1" ht="37.799999999999997" customHeight="1">
      <c r="B133" s="136"/>
      <c r="C133" s="137" t="s">
        <v>205</v>
      </c>
      <c r="D133" s="137" t="s">
        <v>177</v>
      </c>
      <c r="E133" s="138" t="s">
        <v>1080</v>
      </c>
      <c r="F133" s="139" t="s">
        <v>1081</v>
      </c>
      <c r="G133" s="140" t="s">
        <v>1072</v>
      </c>
      <c r="H133" s="141">
        <v>1</v>
      </c>
      <c r="I133" s="142"/>
      <c r="J133" s="143">
        <f t="shared" ref="J133:J141" si="0">ROUND(I133*H133,2)</f>
        <v>0</v>
      </c>
      <c r="K133" s="139" t="s">
        <v>1</v>
      </c>
      <c r="L133" s="32"/>
      <c r="M133" s="144" t="s">
        <v>1</v>
      </c>
      <c r="N133" s="145" t="s">
        <v>42</v>
      </c>
      <c r="P133" s="146">
        <f t="shared" ref="P133:P141" si="1">O133*H133</f>
        <v>0</v>
      </c>
      <c r="Q133" s="146">
        <v>0</v>
      </c>
      <c r="R133" s="146">
        <f t="shared" ref="R133:R141" si="2">Q133*H133</f>
        <v>0</v>
      </c>
      <c r="S133" s="146">
        <v>0</v>
      </c>
      <c r="T133" s="147">
        <f t="shared" ref="T133:T141" si="3">S133*H133</f>
        <v>0</v>
      </c>
      <c r="AR133" s="148" t="s">
        <v>182</v>
      </c>
      <c r="AT133" s="148" t="s">
        <v>177</v>
      </c>
      <c r="AU133" s="148" t="s">
        <v>84</v>
      </c>
      <c r="AY133" s="17" t="s">
        <v>175</v>
      </c>
      <c r="BE133" s="149">
        <f t="shared" ref="BE133:BE141" si="4">IF(N133="základní",J133,0)</f>
        <v>0</v>
      </c>
      <c r="BF133" s="149">
        <f t="shared" ref="BF133:BF141" si="5">IF(N133="snížená",J133,0)</f>
        <v>0</v>
      </c>
      <c r="BG133" s="149">
        <f t="shared" ref="BG133:BG141" si="6">IF(N133="zákl. přenesená",J133,0)</f>
        <v>0</v>
      </c>
      <c r="BH133" s="149">
        <f t="shared" ref="BH133:BH141" si="7">IF(N133="sníž. přenesená",J133,0)</f>
        <v>0</v>
      </c>
      <c r="BI133" s="149">
        <f t="shared" ref="BI133:BI141" si="8">IF(N133="nulová",J133,0)</f>
        <v>0</v>
      </c>
      <c r="BJ133" s="17" t="s">
        <v>84</v>
      </c>
      <c r="BK133" s="149">
        <f t="shared" ref="BK133:BK141" si="9">ROUND(I133*H133,2)</f>
        <v>0</v>
      </c>
      <c r="BL133" s="17" t="s">
        <v>182</v>
      </c>
      <c r="BM133" s="148" t="s">
        <v>224</v>
      </c>
    </row>
    <row r="134" spans="2:65" s="1" customFormat="1" ht="55.5" customHeight="1">
      <c r="B134" s="136"/>
      <c r="C134" s="137" t="s">
        <v>198</v>
      </c>
      <c r="D134" s="137" t="s">
        <v>177</v>
      </c>
      <c r="E134" s="138" t="s">
        <v>1082</v>
      </c>
      <c r="F134" s="139" t="s">
        <v>1083</v>
      </c>
      <c r="G134" s="140" t="s">
        <v>1069</v>
      </c>
      <c r="H134" s="141">
        <v>1</v>
      </c>
      <c r="I134" s="142"/>
      <c r="J134" s="143">
        <f t="shared" si="0"/>
        <v>0</v>
      </c>
      <c r="K134" s="139" t="s">
        <v>1</v>
      </c>
      <c r="L134" s="32"/>
      <c r="M134" s="144" t="s">
        <v>1</v>
      </c>
      <c r="N134" s="145" t="s">
        <v>42</v>
      </c>
      <c r="P134" s="146">
        <f t="shared" si="1"/>
        <v>0</v>
      </c>
      <c r="Q134" s="146">
        <v>0</v>
      </c>
      <c r="R134" s="146">
        <f t="shared" si="2"/>
        <v>0</v>
      </c>
      <c r="S134" s="146">
        <v>0</v>
      </c>
      <c r="T134" s="147">
        <f t="shared" si="3"/>
        <v>0</v>
      </c>
      <c r="AR134" s="148" t="s">
        <v>182</v>
      </c>
      <c r="AT134" s="148" t="s">
        <v>177</v>
      </c>
      <c r="AU134" s="148" t="s">
        <v>84</v>
      </c>
      <c r="AY134" s="17" t="s">
        <v>175</v>
      </c>
      <c r="BE134" s="149">
        <f t="shared" si="4"/>
        <v>0</v>
      </c>
      <c r="BF134" s="149">
        <f t="shared" si="5"/>
        <v>0</v>
      </c>
      <c r="BG134" s="149">
        <f t="shared" si="6"/>
        <v>0</v>
      </c>
      <c r="BH134" s="149">
        <f t="shared" si="7"/>
        <v>0</v>
      </c>
      <c r="BI134" s="149">
        <f t="shared" si="8"/>
        <v>0</v>
      </c>
      <c r="BJ134" s="17" t="s">
        <v>84</v>
      </c>
      <c r="BK134" s="149">
        <f t="shared" si="9"/>
        <v>0</v>
      </c>
      <c r="BL134" s="17" t="s">
        <v>182</v>
      </c>
      <c r="BM134" s="148" t="s">
        <v>8</v>
      </c>
    </row>
    <row r="135" spans="2:65" s="1" customFormat="1" ht="37.799999999999997" customHeight="1">
      <c r="B135" s="136"/>
      <c r="C135" s="137" t="s">
        <v>201</v>
      </c>
      <c r="D135" s="137" t="s">
        <v>177</v>
      </c>
      <c r="E135" s="138" t="s">
        <v>1084</v>
      </c>
      <c r="F135" s="139" t="s">
        <v>1085</v>
      </c>
      <c r="G135" s="140" t="s">
        <v>1072</v>
      </c>
      <c r="H135" s="141">
        <v>19</v>
      </c>
      <c r="I135" s="142"/>
      <c r="J135" s="143">
        <f t="shared" si="0"/>
        <v>0</v>
      </c>
      <c r="K135" s="139" t="s">
        <v>1</v>
      </c>
      <c r="L135" s="32"/>
      <c r="M135" s="144" t="s">
        <v>1</v>
      </c>
      <c r="N135" s="145" t="s">
        <v>42</v>
      </c>
      <c r="P135" s="146">
        <f t="shared" si="1"/>
        <v>0</v>
      </c>
      <c r="Q135" s="146">
        <v>0</v>
      </c>
      <c r="R135" s="146">
        <f t="shared" si="2"/>
        <v>0</v>
      </c>
      <c r="S135" s="146">
        <v>0</v>
      </c>
      <c r="T135" s="147">
        <f t="shared" si="3"/>
        <v>0</v>
      </c>
      <c r="AR135" s="148" t="s">
        <v>182</v>
      </c>
      <c r="AT135" s="148" t="s">
        <v>177</v>
      </c>
      <c r="AU135" s="148" t="s">
        <v>84</v>
      </c>
      <c r="AY135" s="17" t="s">
        <v>175</v>
      </c>
      <c r="BE135" s="149">
        <f t="shared" si="4"/>
        <v>0</v>
      </c>
      <c r="BF135" s="149">
        <f t="shared" si="5"/>
        <v>0</v>
      </c>
      <c r="BG135" s="149">
        <f t="shared" si="6"/>
        <v>0</v>
      </c>
      <c r="BH135" s="149">
        <f t="shared" si="7"/>
        <v>0</v>
      </c>
      <c r="BI135" s="149">
        <f t="shared" si="8"/>
        <v>0</v>
      </c>
      <c r="BJ135" s="17" t="s">
        <v>84</v>
      </c>
      <c r="BK135" s="149">
        <f t="shared" si="9"/>
        <v>0</v>
      </c>
      <c r="BL135" s="17" t="s">
        <v>182</v>
      </c>
      <c r="BM135" s="148" t="s">
        <v>260</v>
      </c>
    </row>
    <row r="136" spans="2:65" s="1" customFormat="1" ht="37.799999999999997" customHeight="1">
      <c r="B136" s="136"/>
      <c r="C136" s="137" t="s">
        <v>195</v>
      </c>
      <c r="D136" s="137" t="s">
        <v>177</v>
      </c>
      <c r="E136" s="138" t="s">
        <v>1086</v>
      </c>
      <c r="F136" s="139" t="s">
        <v>1087</v>
      </c>
      <c r="G136" s="140" t="s">
        <v>1072</v>
      </c>
      <c r="H136" s="141">
        <v>3</v>
      </c>
      <c r="I136" s="142"/>
      <c r="J136" s="143">
        <f t="shared" si="0"/>
        <v>0</v>
      </c>
      <c r="K136" s="139" t="s">
        <v>1</v>
      </c>
      <c r="L136" s="32"/>
      <c r="M136" s="144" t="s">
        <v>1</v>
      </c>
      <c r="N136" s="145" t="s">
        <v>42</v>
      </c>
      <c r="P136" s="146">
        <f t="shared" si="1"/>
        <v>0</v>
      </c>
      <c r="Q136" s="146">
        <v>0</v>
      </c>
      <c r="R136" s="146">
        <f t="shared" si="2"/>
        <v>0</v>
      </c>
      <c r="S136" s="146">
        <v>0</v>
      </c>
      <c r="T136" s="147">
        <f t="shared" si="3"/>
        <v>0</v>
      </c>
      <c r="AR136" s="148" t="s">
        <v>182</v>
      </c>
      <c r="AT136" s="148" t="s">
        <v>177</v>
      </c>
      <c r="AU136" s="148" t="s">
        <v>84</v>
      </c>
      <c r="AY136" s="17" t="s">
        <v>175</v>
      </c>
      <c r="BE136" s="149">
        <f t="shared" si="4"/>
        <v>0</v>
      </c>
      <c r="BF136" s="149">
        <f t="shared" si="5"/>
        <v>0</v>
      </c>
      <c r="BG136" s="149">
        <f t="shared" si="6"/>
        <v>0</v>
      </c>
      <c r="BH136" s="149">
        <f t="shared" si="7"/>
        <v>0</v>
      </c>
      <c r="BI136" s="149">
        <f t="shared" si="8"/>
        <v>0</v>
      </c>
      <c r="BJ136" s="17" t="s">
        <v>84</v>
      </c>
      <c r="BK136" s="149">
        <f t="shared" si="9"/>
        <v>0</v>
      </c>
      <c r="BL136" s="17" t="s">
        <v>182</v>
      </c>
      <c r="BM136" s="148" t="s">
        <v>278</v>
      </c>
    </row>
    <row r="137" spans="2:65" s="1" customFormat="1" ht="21.75" customHeight="1">
      <c r="B137" s="136"/>
      <c r="C137" s="137" t="s">
        <v>218</v>
      </c>
      <c r="D137" s="137" t="s">
        <v>177</v>
      </c>
      <c r="E137" s="138" t="s">
        <v>1088</v>
      </c>
      <c r="F137" s="139" t="s">
        <v>1089</v>
      </c>
      <c r="G137" s="140" t="s">
        <v>1072</v>
      </c>
      <c r="H137" s="141">
        <v>2</v>
      </c>
      <c r="I137" s="142"/>
      <c r="J137" s="143">
        <f t="shared" si="0"/>
        <v>0</v>
      </c>
      <c r="K137" s="139" t="s">
        <v>1</v>
      </c>
      <c r="L137" s="32"/>
      <c r="M137" s="144" t="s">
        <v>1</v>
      </c>
      <c r="N137" s="145" t="s">
        <v>42</v>
      </c>
      <c r="P137" s="146">
        <f t="shared" si="1"/>
        <v>0</v>
      </c>
      <c r="Q137" s="146">
        <v>0</v>
      </c>
      <c r="R137" s="146">
        <f t="shared" si="2"/>
        <v>0</v>
      </c>
      <c r="S137" s="146">
        <v>0</v>
      </c>
      <c r="T137" s="147">
        <f t="shared" si="3"/>
        <v>0</v>
      </c>
      <c r="AR137" s="148" t="s">
        <v>182</v>
      </c>
      <c r="AT137" s="148" t="s">
        <v>177</v>
      </c>
      <c r="AU137" s="148" t="s">
        <v>84</v>
      </c>
      <c r="AY137" s="17" t="s">
        <v>175</v>
      </c>
      <c r="BE137" s="149">
        <f t="shared" si="4"/>
        <v>0</v>
      </c>
      <c r="BF137" s="149">
        <f t="shared" si="5"/>
        <v>0</v>
      </c>
      <c r="BG137" s="149">
        <f t="shared" si="6"/>
        <v>0</v>
      </c>
      <c r="BH137" s="149">
        <f t="shared" si="7"/>
        <v>0</v>
      </c>
      <c r="BI137" s="149">
        <f t="shared" si="8"/>
        <v>0</v>
      </c>
      <c r="BJ137" s="17" t="s">
        <v>84</v>
      </c>
      <c r="BK137" s="149">
        <f t="shared" si="9"/>
        <v>0</v>
      </c>
      <c r="BL137" s="17" t="s">
        <v>182</v>
      </c>
      <c r="BM137" s="148" t="s">
        <v>307</v>
      </c>
    </row>
    <row r="138" spans="2:65" s="1" customFormat="1" ht="66.75" customHeight="1">
      <c r="B138" s="136"/>
      <c r="C138" s="137" t="s">
        <v>224</v>
      </c>
      <c r="D138" s="137" t="s">
        <v>177</v>
      </c>
      <c r="E138" s="138" t="s">
        <v>1090</v>
      </c>
      <c r="F138" s="139" t="s">
        <v>1091</v>
      </c>
      <c r="G138" s="140" t="s">
        <v>1069</v>
      </c>
      <c r="H138" s="141">
        <v>1</v>
      </c>
      <c r="I138" s="142"/>
      <c r="J138" s="143">
        <f t="shared" si="0"/>
        <v>0</v>
      </c>
      <c r="K138" s="139" t="s">
        <v>1</v>
      </c>
      <c r="L138" s="32"/>
      <c r="M138" s="144" t="s">
        <v>1</v>
      </c>
      <c r="N138" s="145" t="s">
        <v>42</v>
      </c>
      <c r="P138" s="146">
        <f t="shared" si="1"/>
        <v>0</v>
      </c>
      <c r="Q138" s="146">
        <v>0</v>
      </c>
      <c r="R138" s="146">
        <f t="shared" si="2"/>
        <v>0</v>
      </c>
      <c r="S138" s="146">
        <v>0</v>
      </c>
      <c r="T138" s="147">
        <f t="shared" si="3"/>
        <v>0</v>
      </c>
      <c r="AR138" s="148" t="s">
        <v>182</v>
      </c>
      <c r="AT138" s="148" t="s">
        <v>177</v>
      </c>
      <c r="AU138" s="148" t="s">
        <v>84</v>
      </c>
      <c r="AY138" s="17" t="s">
        <v>175</v>
      </c>
      <c r="BE138" s="149">
        <f t="shared" si="4"/>
        <v>0</v>
      </c>
      <c r="BF138" s="149">
        <f t="shared" si="5"/>
        <v>0</v>
      </c>
      <c r="BG138" s="149">
        <f t="shared" si="6"/>
        <v>0</v>
      </c>
      <c r="BH138" s="149">
        <f t="shared" si="7"/>
        <v>0</v>
      </c>
      <c r="BI138" s="149">
        <f t="shared" si="8"/>
        <v>0</v>
      </c>
      <c r="BJ138" s="17" t="s">
        <v>84</v>
      </c>
      <c r="BK138" s="149">
        <f t="shared" si="9"/>
        <v>0</v>
      </c>
      <c r="BL138" s="17" t="s">
        <v>182</v>
      </c>
      <c r="BM138" s="148" t="s">
        <v>319</v>
      </c>
    </row>
    <row r="139" spans="2:65" s="1" customFormat="1" ht="16.5" customHeight="1">
      <c r="B139" s="136"/>
      <c r="C139" s="137" t="s">
        <v>230</v>
      </c>
      <c r="D139" s="137" t="s">
        <v>177</v>
      </c>
      <c r="E139" s="138" t="s">
        <v>1092</v>
      </c>
      <c r="F139" s="139" t="s">
        <v>2241</v>
      </c>
      <c r="G139" s="140" t="s">
        <v>1093</v>
      </c>
      <c r="H139" s="141">
        <v>15</v>
      </c>
      <c r="I139" s="142"/>
      <c r="J139" s="143">
        <f t="shared" si="0"/>
        <v>0</v>
      </c>
      <c r="K139" s="139" t="s">
        <v>1</v>
      </c>
      <c r="L139" s="32"/>
      <c r="M139" s="144" t="s">
        <v>1</v>
      </c>
      <c r="N139" s="145" t="s">
        <v>42</v>
      </c>
      <c r="P139" s="146">
        <f t="shared" si="1"/>
        <v>0</v>
      </c>
      <c r="Q139" s="146">
        <v>0</v>
      </c>
      <c r="R139" s="146">
        <f t="shared" si="2"/>
        <v>0</v>
      </c>
      <c r="S139" s="146">
        <v>0</v>
      </c>
      <c r="T139" s="147">
        <f t="shared" si="3"/>
        <v>0</v>
      </c>
      <c r="AR139" s="148" t="s">
        <v>182</v>
      </c>
      <c r="AT139" s="148" t="s">
        <v>177</v>
      </c>
      <c r="AU139" s="148" t="s">
        <v>84</v>
      </c>
      <c r="AY139" s="17" t="s">
        <v>175</v>
      </c>
      <c r="BE139" s="149">
        <f t="shared" si="4"/>
        <v>0</v>
      </c>
      <c r="BF139" s="149">
        <f t="shared" si="5"/>
        <v>0</v>
      </c>
      <c r="BG139" s="149">
        <f t="shared" si="6"/>
        <v>0</v>
      </c>
      <c r="BH139" s="149">
        <f t="shared" si="7"/>
        <v>0</v>
      </c>
      <c r="BI139" s="149">
        <f t="shared" si="8"/>
        <v>0</v>
      </c>
      <c r="BJ139" s="17" t="s">
        <v>84</v>
      </c>
      <c r="BK139" s="149">
        <f t="shared" si="9"/>
        <v>0</v>
      </c>
      <c r="BL139" s="17" t="s">
        <v>182</v>
      </c>
      <c r="BM139" s="148" t="s">
        <v>332</v>
      </c>
    </row>
    <row r="140" spans="2:65" s="1" customFormat="1" ht="16.5" customHeight="1">
      <c r="B140" s="136"/>
      <c r="C140" s="137" t="s">
        <v>8</v>
      </c>
      <c r="D140" s="137" t="s">
        <v>177</v>
      </c>
      <c r="E140" s="138" t="s">
        <v>1094</v>
      </c>
      <c r="F140" s="139" t="s">
        <v>2242</v>
      </c>
      <c r="G140" s="140" t="s">
        <v>1093</v>
      </c>
      <c r="H140" s="141">
        <v>3</v>
      </c>
      <c r="I140" s="142"/>
      <c r="J140" s="143">
        <f t="shared" si="0"/>
        <v>0</v>
      </c>
      <c r="K140" s="139" t="s">
        <v>1</v>
      </c>
      <c r="L140" s="32"/>
      <c r="M140" s="144" t="s">
        <v>1</v>
      </c>
      <c r="N140" s="145" t="s">
        <v>42</v>
      </c>
      <c r="P140" s="146">
        <f t="shared" si="1"/>
        <v>0</v>
      </c>
      <c r="Q140" s="146">
        <v>0</v>
      </c>
      <c r="R140" s="146">
        <f t="shared" si="2"/>
        <v>0</v>
      </c>
      <c r="S140" s="146">
        <v>0</v>
      </c>
      <c r="T140" s="147">
        <f t="shared" si="3"/>
        <v>0</v>
      </c>
      <c r="AR140" s="148" t="s">
        <v>182</v>
      </c>
      <c r="AT140" s="148" t="s">
        <v>177</v>
      </c>
      <c r="AU140" s="148" t="s">
        <v>84</v>
      </c>
      <c r="AY140" s="17" t="s">
        <v>175</v>
      </c>
      <c r="BE140" s="149">
        <f t="shared" si="4"/>
        <v>0</v>
      </c>
      <c r="BF140" s="149">
        <f t="shared" si="5"/>
        <v>0</v>
      </c>
      <c r="BG140" s="149">
        <f t="shared" si="6"/>
        <v>0</v>
      </c>
      <c r="BH140" s="149">
        <f t="shared" si="7"/>
        <v>0</v>
      </c>
      <c r="BI140" s="149">
        <f t="shared" si="8"/>
        <v>0</v>
      </c>
      <c r="BJ140" s="17" t="s">
        <v>84</v>
      </c>
      <c r="BK140" s="149">
        <f t="shared" si="9"/>
        <v>0</v>
      </c>
      <c r="BL140" s="17" t="s">
        <v>182</v>
      </c>
      <c r="BM140" s="148" t="s">
        <v>340</v>
      </c>
    </row>
    <row r="141" spans="2:65" s="1" customFormat="1" ht="76.349999999999994" customHeight="1">
      <c r="B141" s="136"/>
      <c r="C141" s="137" t="s">
        <v>251</v>
      </c>
      <c r="D141" s="137" t="s">
        <v>177</v>
      </c>
      <c r="E141" s="138" t="s">
        <v>1095</v>
      </c>
      <c r="F141" s="139" t="s">
        <v>2243</v>
      </c>
      <c r="G141" s="140" t="s">
        <v>1093</v>
      </c>
      <c r="H141" s="141">
        <v>3</v>
      </c>
      <c r="I141" s="142"/>
      <c r="J141" s="143">
        <f t="shared" si="0"/>
        <v>0</v>
      </c>
      <c r="K141" s="139" t="s">
        <v>1</v>
      </c>
      <c r="L141" s="32"/>
      <c r="M141" s="144" t="s">
        <v>1</v>
      </c>
      <c r="N141" s="145" t="s">
        <v>42</v>
      </c>
      <c r="P141" s="146">
        <f t="shared" si="1"/>
        <v>0</v>
      </c>
      <c r="Q141" s="146">
        <v>0</v>
      </c>
      <c r="R141" s="146">
        <f t="shared" si="2"/>
        <v>0</v>
      </c>
      <c r="S141" s="146">
        <v>0</v>
      </c>
      <c r="T141" s="147">
        <f t="shared" si="3"/>
        <v>0</v>
      </c>
      <c r="AR141" s="148" t="s">
        <v>182</v>
      </c>
      <c r="AT141" s="148" t="s">
        <v>177</v>
      </c>
      <c r="AU141" s="148" t="s">
        <v>84</v>
      </c>
      <c r="AY141" s="17" t="s">
        <v>175</v>
      </c>
      <c r="BE141" s="149">
        <f t="shared" si="4"/>
        <v>0</v>
      </c>
      <c r="BF141" s="149">
        <f t="shared" si="5"/>
        <v>0</v>
      </c>
      <c r="BG141" s="149">
        <f t="shared" si="6"/>
        <v>0</v>
      </c>
      <c r="BH141" s="149">
        <f t="shared" si="7"/>
        <v>0</v>
      </c>
      <c r="BI141" s="149">
        <f t="shared" si="8"/>
        <v>0</v>
      </c>
      <c r="BJ141" s="17" t="s">
        <v>84</v>
      </c>
      <c r="BK141" s="149">
        <f t="shared" si="9"/>
        <v>0</v>
      </c>
      <c r="BL141" s="17" t="s">
        <v>182</v>
      </c>
      <c r="BM141" s="148" t="s">
        <v>348</v>
      </c>
    </row>
    <row r="142" spans="2:65" s="1" customFormat="1" ht="76.8">
      <c r="B142" s="32"/>
      <c r="D142" s="151" t="s">
        <v>363</v>
      </c>
      <c r="F142" s="188" t="s">
        <v>2244</v>
      </c>
      <c r="I142" s="189"/>
      <c r="L142" s="32"/>
      <c r="M142" s="190"/>
      <c r="T142" s="56"/>
      <c r="AT142" s="17" t="s">
        <v>363</v>
      </c>
      <c r="AU142" s="17" t="s">
        <v>84</v>
      </c>
    </row>
    <row r="143" spans="2:65" s="1" customFormat="1" ht="76.349999999999994" customHeight="1">
      <c r="B143" s="136"/>
      <c r="C143" s="137" t="s">
        <v>260</v>
      </c>
      <c r="D143" s="137" t="s">
        <v>177</v>
      </c>
      <c r="E143" s="138" t="s">
        <v>1096</v>
      </c>
      <c r="F143" s="139" t="s">
        <v>2246</v>
      </c>
      <c r="G143" s="140" t="s">
        <v>1093</v>
      </c>
      <c r="H143" s="141">
        <v>26</v>
      </c>
      <c r="I143" s="142"/>
      <c r="J143" s="143">
        <f>ROUND(I143*H143,2)</f>
        <v>0</v>
      </c>
      <c r="K143" s="139" t="s">
        <v>1</v>
      </c>
      <c r="L143" s="32"/>
      <c r="M143" s="144" t="s">
        <v>1</v>
      </c>
      <c r="N143" s="145" t="s">
        <v>42</v>
      </c>
      <c r="P143" s="146">
        <f>O143*H143</f>
        <v>0</v>
      </c>
      <c r="Q143" s="146">
        <v>0</v>
      </c>
      <c r="R143" s="146">
        <f>Q143*H143</f>
        <v>0</v>
      </c>
      <c r="S143" s="146">
        <v>0</v>
      </c>
      <c r="T143" s="147">
        <f>S143*H143</f>
        <v>0</v>
      </c>
      <c r="AR143" s="148" t="s">
        <v>182</v>
      </c>
      <c r="AT143" s="148" t="s">
        <v>177</v>
      </c>
      <c r="AU143" s="148" t="s">
        <v>84</v>
      </c>
      <c r="AY143" s="17" t="s">
        <v>175</v>
      </c>
      <c r="BE143" s="149">
        <f>IF(N143="základní",J143,0)</f>
        <v>0</v>
      </c>
      <c r="BF143" s="149">
        <f>IF(N143="snížená",J143,0)</f>
        <v>0</v>
      </c>
      <c r="BG143" s="149">
        <f>IF(N143="zákl. přenesená",J143,0)</f>
        <v>0</v>
      </c>
      <c r="BH143" s="149">
        <f>IF(N143="sníž. přenesená",J143,0)</f>
        <v>0</v>
      </c>
      <c r="BI143" s="149">
        <f>IF(N143="nulová",J143,0)</f>
        <v>0</v>
      </c>
      <c r="BJ143" s="17" t="s">
        <v>84</v>
      </c>
      <c r="BK143" s="149">
        <f>ROUND(I143*H143,2)</f>
        <v>0</v>
      </c>
      <c r="BL143" s="17" t="s">
        <v>182</v>
      </c>
      <c r="BM143" s="148" t="s">
        <v>359</v>
      </c>
    </row>
    <row r="144" spans="2:65" s="1" customFormat="1" ht="76.8">
      <c r="B144" s="32"/>
      <c r="D144" s="151" t="s">
        <v>363</v>
      </c>
      <c r="F144" s="188" t="s">
        <v>1097</v>
      </c>
      <c r="I144" s="189"/>
      <c r="L144" s="32"/>
      <c r="M144" s="190"/>
      <c r="T144" s="56"/>
      <c r="AT144" s="17" t="s">
        <v>363</v>
      </c>
      <c r="AU144" s="17" t="s">
        <v>84</v>
      </c>
    </row>
    <row r="145" spans="2:65" s="1" customFormat="1" ht="76.349999999999994" customHeight="1">
      <c r="B145" s="136"/>
      <c r="C145" s="137" t="s">
        <v>271</v>
      </c>
      <c r="D145" s="137" t="s">
        <v>177</v>
      </c>
      <c r="E145" s="138" t="s">
        <v>1098</v>
      </c>
      <c r="F145" s="139" t="s">
        <v>1099</v>
      </c>
      <c r="G145" s="140" t="s">
        <v>1093</v>
      </c>
      <c r="H145" s="141">
        <v>8</v>
      </c>
      <c r="I145" s="142"/>
      <c r="J145" s="143">
        <f>ROUND(I145*H145,2)</f>
        <v>0</v>
      </c>
      <c r="K145" s="139" t="s">
        <v>1</v>
      </c>
      <c r="L145" s="32"/>
      <c r="M145" s="144" t="s">
        <v>1</v>
      </c>
      <c r="N145" s="145" t="s">
        <v>42</v>
      </c>
      <c r="P145" s="146">
        <f>O145*H145</f>
        <v>0</v>
      </c>
      <c r="Q145" s="146">
        <v>0</v>
      </c>
      <c r="R145" s="146">
        <f>Q145*H145</f>
        <v>0</v>
      </c>
      <c r="S145" s="146">
        <v>0</v>
      </c>
      <c r="T145" s="147">
        <f>S145*H145</f>
        <v>0</v>
      </c>
      <c r="AR145" s="148" t="s">
        <v>182</v>
      </c>
      <c r="AT145" s="148" t="s">
        <v>177</v>
      </c>
      <c r="AU145" s="148" t="s">
        <v>84</v>
      </c>
      <c r="AY145" s="17" t="s">
        <v>175</v>
      </c>
      <c r="BE145" s="149">
        <f>IF(N145="základní",J145,0)</f>
        <v>0</v>
      </c>
      <c r="BF145" s="149">
        <f>IF(N145="snížená",J145,0)</f>
        <v>0</v>
      </c>
      <c r="BG145" s="149">
        <f>IF(N145="zákl. přenesená",J145,0)</f>
        <v>0</v>
      </c>
      <c r="BH145" s="149">
        <f>IF(N145="sníž. přenesená",J145,0)</f>
        <v>0</v>
      </c>
      <c r="BI145" s="149">
        <f>IF(N145="nulová",J145,0)</f>
        <v>0</v>
      </c>
      <c r="BJ145" s="17" t="s">
        <v>84</v>
      </c>
      <c r="BK145" s="149">
        <f>ROUND(I145*H145,2)</f>
        <v>0</v>
      </c>
      <c r="BL145" s="17" t="s">
        <v>182</v>
      </c>
      <c r="BM145" s="148" t="s">
        <v>371</v>
      </c>
    </row>
    <row r="146" spans="2:65" s="1" customFormat="1" ht="86.4">
      <c r="B146" s="32"/>
      <c r="D146" s="151" t="s">
        <v>363</v>
      </c>
      <c r="F146" s="188" t="s">
        <v>2245</v>
      </c>
      <c r="I146" s="189"/>
      <c r="L146" s="32"/>
      <c r="M146" s="190"/>
      <c r="T146" s="56"/>
      <c r="AT146" s="17" t="s">
        <v>363</v>
      </c>
      <c r="AU146" s="17" t="s">
        <v>84</v>
      </c>
    </row>
    <row r="147" spans="2:65" s="1" customFormat="1" ht="55.5" customHeight="1">
      <c r="B147" s="136"/>
      <c r="C147" s="137" t="s">
        <v>278</v>
      </c>
      <c r="D147" s="137" t="s">
        <v>177</v>
      </c>
      <c r="E147" s="138" t="s">
        <v>1100</v>
      </c>
      <c r="F147" s="139" t="s">
        <v>2247</v>
      </c>
      <c r="G147" s="140" t="s">
        <v>227</v>
      </c>
      <c r="H147" s="141">
        <v>7</v>
      </c>
      <c r="I147" s="142"/>
      <c r="J147" s="143">
        <f>ROUND(I147*H147,2)</f>
        <v>0</v>
      </c>
      <c r="K147" s="139" t="s">
        <v>1</v>
      </c>
      <c r="L147" s="32"/>
      <c r="M147" s="144" t="s">
        <v>1</v>
      </c>
      <c r="N147" s="145" t="s">
        <v>42</v>
      </c>
      <c r="P147" s="146">
        <f>O147*H147</f>
        <v>0</v>
      </c>
      <c r="Q147" s="146">
        <v>0</v>
      </c>
      <c r="R147" s="146">
        <f>Q147*H147</f>
        <v>0</v>
      </c>
      <c r="S147" s="146">
        <v>0</v>
      </c>
      <c r="T147" s="147">
        <f>S147*H147</f>
        <v>0</v>
      </c>
      <c r="AR147" s="148" t="s">
        <v>182</v>
      </c>
      <c r="AT147" s="148" t="s">
        <v>177</v>
      </c>
      <c r="AU147" s="148" t="s">
        <v>84</v>
      </c>
      <c r="AY147" s="17" t="s">
        <v>175</v>
      </c>
      <c r="BE147" s="149">
        <f>IF(N147="základní",J147,0)</f>
        <v>0</v>
      </c>
      <c r="BF147" s="149">
        <f>IF(N147="snížená",J147,0)</f>
        <v>0</v>
      </c>
      <c r="BG147" s="149">
        <f>IF(N147="zákl. přenesená",J147,0)</f>
        <v>0</v>
      </c>
      <c r="BH147" s="149">
        <f>IF(N147="sníž. přenesená",J147,0)</f>
        <v>0</v>
      </c>
      <c r="BI147" s="149">
        <f>IF(N147="nulová",J147,0)</f>
        <v>0</v>
      </c>
      <c r="BJ147" s="17" t="s">
        <v>84</v>
      </c>
      <c r="BK147" s="149">
        <f>ROUND(I147*H147,2)</f>
        <v>0</v>
      </c>
      <c r="BL147" s="17" t="s">
        <v>182</v>
      </c>
      <c r="BM147" s="148" t="s">
        <v>381</v>
      </c>
    </row>
    <row r="148" spans="2:65" s="1" customFormat="1" ht="49.05" customHeight="1">
      <c r="B148" s="136"/>
      <c r="C148" s="137" t="s">
        <v>284</v>
      </c>
      <c r="D148" s="137" t="s">
        <v>177</v>
      </c>
      <c r="E148" s="138" t="s">
        <v>1101</v>
      </c>
      <c r="F148" s="139" t="s">
        <v>1102</v>
      </c>
      <c r="G148" s="140" t="s">
        <v>227</v>
      </c>
      <c r="H148" s="141">
        <v>10</v>
      </c>
      <c r="I148" s="142"/>
      <c r="J148" s="143">
        <f>ROUND(I148*H148,2)</f>
        <v>0</v>
      </c>
      <c r="K148" s="139" t="s">
        <v>1</v>
      </c>
      <c r="L148" s="32"/>
      <c r="M148" s="144" t="s">
        <v>1</v>
      </c>
      <c r="N148" s="145" t="s">
        <v>42</v>
      </c>
      <c r="P148" s="146">
        <f>O148*H148</f>
        <v>0</v>
      </c>
      <c r="Q148" s="146">
        <v>0</v>
      </c>
      <c r="R148" s="146">
        <f>Q148*H148</f>
        <v>0</v>
      </c>
      <c r="S148" s="146">
        <v>0</v>
      </c>
      <c r="T148" s="147">
        <f>S148*H148</f>
        <v>0</v>
      </c>
      <c r="AR148" s="148" t="s">
        <v>182</v>
      </c>
      <c r="AT148" s="148" t="s">
        <v>177</v>
      </c>
      <c r="AU148" s="148" t="s">
        <v>84</v>
      </c>
      <c r="AY148" s="17" t="s">
        <v>175</v>
      </c>
      <c r="BE148" s="149">
        <f>IF(N148="základní",J148,0)</f>
        <v>0</v>
      </c>
      <c r="BF148" s="149">
        <f>IF(N148="snížená",J148,0)</f>
        <v>0</v>
      </c>
      <c r="BG148" s="149">
        <f>IF(N148="zákl. přenesená",J148,0)</f>
        <v>0</v>
      </c>
      <c r="BH148" s="149">
        <f>IF(N148="sníž. přenesená",J148,0)</f>
        <v>0</v>
      </c>
      <c r="BI148" s="149">
        <f>IF(N148="nulová",J148,0)</f>
        <v>0</v>
      </c>
      <c r="BJ148" s="17" t="s">
        <v>84</v>
      </c>
      <c r="BK148" s="149">
        <f>ROUND(I148*H148,2)</f>
        <v>0</v>
      </c>
      <c r="BL148" s="17" t="s">
        <v>182</v>
      </c>
      <c r="BM148" s="148" t="s">
        <v>392</v>
      </c>
    </row>
    <row r="149" spans="2:65" s="1" customFormat="1" ht="66.75" customHeight="1">
      <c r="B149" s="136"/>
      <c r="C149" s="137" t="s">
        <v>290</v>
      </c>
      <c r="D149" s="137" t="s">
        <v>177</v>
      </c>
      <c r="E149" s="138" t="s">
        <v>1103</v>
      </c>
      <c r="F149" s="139" t="s">
        <v>1104</v>
      </c>
      <c r="G149" s="140" t="s">
        <v>227</v>
      </c>
      <c r="H149" s="141">
        <v>7</v>
      </c>
      <c r="I149" s="142"/>
      <c r="J149" s="143">
        <f>ROUND(I149*H149,2)</f>
        <v>0</v>
      </c>
      <c r="K149" s="139" t="s">
        <v>1</v>
      </c>
      <c r="L149" s="32"/>
      <c r="M149" s="144" t="s">
        <v>1</v>
      </c>
      <c r="N149" s="145" t="s">
        <v>42</v>
      </c>
      <c r="P149" s="146">
        <f>O149*H149</f>
        <v>0</v>
      </c>
      <c r="Q149" s="146">
        <v>0</v>
      </c>
      <c r="R149" s="146">
        <f>Q149*H149</f>
        <v>0</v>
      </c>
      <c r="S149" s="146">
        <v>0</v>
      </c>
      <c r="T149" s="147">
        <f>S149*H149</f>
        <v>0</v>
      </c>
      <c r="AR149" s="148" t="s">
        <v>182</v>
      </c>
      <c r="AT149" s="148" t="s">
        <v>177</v>
      </c>
      <c r="AU149" s="148" t="s">
        <v>84</v>
      </c>
      <c r="AY149" s="17" t="s">
        <v>175</v>
      </c>
      <c r="BE149" s="149">
        <f>IF(N149="základní",J149,0)</f>
        <v>0</v>
      </c>
      <c r="BF149" s="149">
        <f>IF(N149="snížená",J149,0)</f>
        <v>0</v>
      </c>
      <c r="BG149" s="149">
        <f>IF(N149="zákl. přenesená",J149,0)</f>
        <v>0</v>
      </c>
      <c r="BH149" s="149">
        <f>IF(N149="sníž. přenesená",J149,0)</f>
        <v>0</v>
      </c>
      <c r="BI149" s="149">
        <f>IF(N149="nulová",J149,0)</f>
        <v>0</v>
      </c>
      <c r="BJ149" s="17" t="s">
        <v>84</v>
      </c>
      <c r="BK149" s="149">
        <f>ROUND(I149*H149,2)</f>
        <v>0</v>
      </c>
      <c r="BL149" s="17" t="s">
        <v>182</v>
      </c>
      <c r="BM149" s="148" t="s">
        <v>404</v>
      </c>
    </row>
    <row r="150" spans="2:65" s="1" customFormat="1" ht="76.8">
      <c r="B150" s="32"/>
      <c r="D150" s="151" t="s">
        <v>363</v>
      </c>
      <c r="F150" s="188" t="s">
        <v>1105</v>
      </c>
      <c r="I150" s="189"/>
      <c r="L150" s="32"/>
      <c r="M150" s="190"/>
      <c r="T150" s="56"/>
      <c r="AT150" s="17" t="s">
        <v>363</v>
      </c>
      <c r="AU150" s="17" t="s">
        <v>84</v>
      </c>
    </row>
    <row r="151" spans="2:65" s="11" customFormat="1" ht="25.95" customHeight="1">
      <c r="B151" s="124"/>
      <c r="D151" s="125" t="s">
        <v>76</v>
      </c>
      <c r="E151" s="126" t="s">
        <v>1106</v>
      </c>
      <c r="F151" s="126" t="s">
        <v>1107</v>
      </c>
      <c r="I151" s="127"/>
      <c r="J151" s="128">
        <f>BK151</f>
        <v>0</v>
      </c>
      <c r="L151" s="124"/>
      <c r="M151" s="129"/>
      <c r="P151" s="130">
        <v>0</v>
      </c>
      <c r="R151" s="130">
        <v>0</v>
      </c>
      <c r="T151" s="131">
        <v>0</v>
      </c>
      <c r="AR151" s="125" t="s">
        <v>84</v>
      </c>
      <c r="AT151" s="132" t="s">
        <v>76</v>
      </c>
      <c r="AU151" s="132" t="s">
        <v>77</v>
      </c>
      <c r="AY151" s="125" t="s">
        <v>175</v>
      </c>
      <c r="BK151" s="133">
        <v>0</v>
      </c>
    </row>
    <row r="152" spans="2:65" s="11" customFormat="1" ht="25.95" customHeight="1">
      <c r="B152" s="124"/>
      <c r="D152" s="125" t="s">
        <v>76</v>
      </c>
      <c r="E152" s="126" t="s">
        <v>86</v>
      </c>
      <c r="F152" s="126" t="s">
        <v>1108</v>
      </c>
      <c r="I152" s="127"/>
      <c r="J152" s="128">
        <f>BK152</f>
        <v>0</v>
      </c>
      <c r="L152" s="124"/>
      <c r="M152" s="129"/>
      <c r="P152" s="130">
        <f>SUM(P153:P168)</f>
        <v>0</v>
      </c>
      <c r="R152" s="130">
        <f>SUM(R153:R168)</f>
        <v>0</v>
      </c>
      <c r="T152" s="131">
        <f>SUM(T153:T168)</f>
        <v>0</v>
      </c>
      <c r="AR152" s="125" t="s">
        <v>84</v>
      </c>
      <c r="AT152" s="132" t="s">
        <v>76</v>
      </c>
      <c r="AU152" s="132" t="s">
        <v>77</v>
      </c>
      <c r="AY152" s="125" t="s">
        <v>175</v>
      </c>
      <c r="BK152" s="133">
        <f>SUM(BK153:BK168)</f>
        <v>0</v>
      </c>
    </row>
    <row r="153" spans="2:65" s="1" customFormat="1" ht="24.15" customHeight="1">
      <c r="B153" s="136"/>
      <c r="C153" s="137" t="s">
        <v>296</v>
      </c>
      <c r="D153" s="137" t="s">
        <v>177</v>
      </c>
      <c r="E153" s="138" t="s">
        <v>1109</v>
      </c>
      <c r="F153" s="139" t="s">
        <v>1110</v>
      </c>
      <c r="G153" s="140" t="s">
        <v>1072</v>
      </c>
      <c r="H153" s="141">
        <v>1</v>
      </c>
      <c r="I153" s="142"/>
      <c r="J153" s="143">
        <f t="shared" ref="J153:J160" si="10">ROUND(I153*H153,2)</f>
        <v>0</v>
      </c>
      <c r="K153" s="139" t="s">
        <v>1</v>
      </c>
      <c r="L153" s="32"/>
      <c r="M153" s="144" t="s">
        <v>1</v>
      </c>
      <c r="N153" s="145" t="s">
        <v>42</v>
      </c>
      <c r="P153" s="146">
        <f t="shared" ref="P153:P160" si="11">O153*H153</f>
        <v>0</v>
      </c>
      <c r="Q153" s="146">
        <v>0</v>
      </c>
      <c r="R153" s="146">
        <f t="shared" ref="R153:R160" si="12">Q153*H153</f>
        <v>0</v>
      </c>
      <c r="S153" s="146">
        <v>0</v>
      </c>
      <c r="T153" s="147">
        <f t="shared" ref="T153:T160" si="13">S153*H153</f>
        <v>0</v>
      </c>
      <c r="AR153" s="148" t="s">
        <v>182</v>
      </c>
      <c r="AT153" s="148" t="s">
        <v>177</v>
      </c>
      <c r="AU153" s="148" t="s">
        <v>84</v>
      </c>
      <c r="AY153" s="17" t="s">
        <v>175</v>
      </c>
      <c r="BE153" s="149">
        <f t="shared" ref="BE153:BE160" si="14">IF(N153="základní",J153,0)</f>
        <v>0</v>
      </c>
      <c r="BF153" s="149">
        <f t="shared" ref="BF153:BF160" si="15">IF(N153="snížená",J153,0)</f>
        <v>0</v>
      </c>
      <c r="BG153" s="149">
        <f t="shared" ref="BG153:BG160" si="16">IF(N153="zákl. přenesená",J153,0)</f>
        <v>0</v>
      </c>
      <c r="BH153" s="149">
        <f t="shared" ref="BH153:BH160" si="17">IF(N153="sníž. přenesená",J153,0)</f>
        <v>0</v>
      </c>
      <c r="BI153" s="149">
        <f t="shared" ref="BI153:BI160" si="18">IF(N153="nulová",J153,0)</f>
        <v>0</v>
      </c>
      <c r="BJ153" s="17" t="s">
        <v>84</v>
      </c>
      <c r="BK153" s="149">
        <f t="shared" ref="BK153:BK160" si="19">ROUND(I153*H153,2)</f>
        <v>0</v>
      </c>
      <c r="BL153" s="17" t="s">
        <v>182</v>
      </c>
      <c r="BM153" s="148" t="s">
        <v>415</v>
      </c>
    </row>
    <row r="154" spans="2:65" s="1" customFormat="1" ht="16.5" customHeight="1">
      <c r="B154" s="136"/>
      <c r="C154" s="137" t="s">
        <v>300</v>
      </c>
      <c r="D154" s="137" t="s">
        <v>177</v>
      </c>
      <c r="E154" s="138" t="s">
        <v>1111</v>
      </c>
      <c r="F154" s="139" t="s">
        <v>1112</v>
      </c>
      <c r="G154" s="140" t="s">
        <v>1072</v>
      </c>
      <c r="H154" s="141">
        <v>1</v>
      </c>
      <c r="I154" s="142"/>
      <c r="J154" s="143">
        <f t="shared" si="10"/>
        <v>0</v>
      </c>
      <c r="K154" s="139" t="s">
        <v>1</v>
      </c>
      <c r="L154" s="32"/>
      <c r="M154" s="144" t="s">
        <v>1</v>
      </c>
      <c r="N154" s="145" t="s">
        <v>42</v>
      </c>
      <c r="P154" s="146">
        <f t="shared" si="11"/>
        <v>0</v>
      </c>
      <c r="Q154" s="146">
        <v>0</v>
      </c>
      <c r="R154" s="146">
        <f t="shared" si="12"/>
        <v>0</v>
      </c>
      <c r="S154" s="146">
        <v>0</v>
      </c>
      <c r="T154" s="147">
        <f t="shared" si="13"/>
        <v>0</v>
      </c>
      <c r="AR154" s="148" t="s">
        <v>182</v>
      </c>
      <c r="AT154" s="148" t="s">
        <v>177</v>
      </c>
      <c r="AU154" s="148" t="s">
        <v>84</v>
      </c>
      <c r="AY154" s="17" t="s">
        <v>175</v>
      </c>
      <c r="BE154" s="149">
        <f t="shared" si="14"/>
        <v>0</v>
      </c>
      <c r="BF154" s="149">
        <f t="shared" si="15"/>
        <v>0</v>
      </c>
      <c r="BG154" s="149">
        <f t="shared" si="16"/>
        <v>0</v>
      </c>
      <c r="BH154" s="149">
        <f t="shared" si="17"/>
        <v>0</v>
      </c>
      <c r="BI154" s="149">
        <f t="shared" si="18"/>
        <v>0</v>
      </c>
      <c r="BJ154" s="17" t="s">
        <v>84</v>
      </c>
      <c r="BK154" s="149">
        <f t="shared" si="19"/>
        <v>0</v>
      </c>
      <c r="BL154" s="17" t="s">
        <v>182</v>
      </c>
      <c r="BM154" s="148" t="s">
        <v>435</v>
      </c>
    </row>
    <row r="155" spans="2:65" s="1" customFormat="1" ht="37.799999999999997" customHeight="1">
      <c r="B155" s="136"/>
      <c r="C155" s="137" t="s">
        <v>7</v>
      </c>
      <c r="D155" s="137" t="s">
        <v>177</v>
      </c>
      <c r="E155" s="138" t="s">
        <v>1113</v>
      </c>
      <c r="F155" s="139" t="s">
        <v>1114</v>
      </c>
      <c r="G155" s="140" t="s">
        <v>1072</v>
      </c>
      <c r="H155" s="141">
        <v>1</v>
      </c>
      <c r="I155" s="142"/>
      <c r="J155" s="143">
        <f t="shared" si="10"/>
        <v>0</v>
      </c>
      <c r="K155" s="139" t="s">
        <v>1</v>
      </c>
      <c r="L155" s="32"/>
      <c r="M155" s="144" t="s">
        <v>1</v>
      </c>
      <c r="N155" s="145" t="s">
        <v>42</v>
      </c>
      <c r="P155" s="146">
        <f t="shared" si="11"/>
        <v>0</v>
      </c>
      <c r="Q155" s="146">
        <v>0</v>
      </c>
      <c r="R155" s="146">
        <f t="shared" si="12"/>
        <v>0</v>
      </c>
      <c r="S155" s="146">
        <v>0</v>
      </c>
      <c r="T155" s="147">
        <f t="shared" si="13"/>
        <v>0</v>
      </c>
      <c r="AR155" s="148" t="s">
        <v>182</v>
      </c>
      <c r="AT155" s="148" t="s">
        <v>177</v>
      </c>
      <c r="AU155" s="148" t="s">
        <v>84</v>
      </c>
      <c r="AY155" s="17" t="s">
        <v>175</v>
      </c>
      <c r="BE155" s="149">
        <f t="shared" si="14"/>
        <v>0</v>
      </c>
      <c r="BF155" s="149">
        <f t="shared" si="15"/>
        <v>0</v>
      </c>
      <c r="BG155" s="149">
        <f t="shared" si="16"/>
        <v>0</v>
      </c>
      <c r="BH155" s="149">
        <f t="shared" si="17"/>
        <v>0</v>
      </c>
      <c r="BI155" s="149">
        <f t="shared" si="18"/>
        <v>0</v>
      </c>
      <c r="BJ155" s="17" t="s">
        <v>84</v>
      </c>
      <c r="BK155" s="149">
        <f t="shared" si="19"/>
        <v>0</v>
      </c>
      <c r="BL155" s="17" t="s">
        <v>182</v>
      </c>
      <c r="BM155" s="148" t="s">
        <v>453</v>
      </c>
    </row>
    <row r="156" spans="2:65" s="1" customFormat="1" ht="21.75" customHeight="1">
      <c r="B156" s="136"/>
      <c r="C156" s="137" t="s">
        <v>307</v>
      </c>
      <c r="D156" s="137" t="s">
        <v>177</v>
      </c>
      <c r="E156" s="138" t="s">
        <v>1115</v>
      </c>
      <c r="F156" s="139" t="s">
        <v>1116</v>
      </c>
      <c r="G156" s="140" t="s">
        <v>1072</v>
      </c>
      <c r="H156" s="141">
        <v>1</v>
      </c>
      <c r="I156" s="142"/>
      <c r="J156" s="143">
        <f t="shared" si="10"/>
        <v>0</v>
      </c>
      <c r="K156" s="139" t="s">
        <v>1</v>
      </c>
      <c r="L156" s="32"/>
      <c r="M156" s="144" t="s">
        <v>1</v>
      </c>
      <c r="N156" s="145" t="s">
        <v>42</v>
      </c>
      <c r="P156" s="146">
        <f t="shared" si="11"/>
        <v>0</v>
      </c>
      <c r="Q156" s="146">
        <v>0</v>
      </c>
      <c r="R156" s="146">
        <f t="shared" si="12"/>
        <v>0</v>
      </c>
      <c r="S156" s="146">
        <v>0</v>
      </c>
      <c r="T156" s="147">
        <f t="shared" si="13"/>
        <v>0</v>
      </c>
      <c r="AR156" s="148" t="s">
        <v>182</v>
      </c>
      <c r="AT156" s="148" t="s">
        <v>177</v>
      </c>
      <c r="AU156" s="148" t="s">
        <v>84</v>
      </c>
      <c r="AY156" s="17" t="s">
        <v>175</v>
      </c>
      <c r="BE156" s="149">
        <f t="shared" si="14"/>
        <v>0</v>
      </c>
      <c r="BF156" s="149">
        <f t="shared" si="15"/>
        <v>0</v>
      </c>
      <c r="BG156" s="149">
        <f t="shared" si="16"/>
        <v>0</v>
      </c>
      <c r="BH156" s="149">
        <f t="shared" si="17"/>
        <v>0</v>
      </c>
      <c r="BI156" s="149">
        <f t="shared" si="18"/>
        <v>0</v>
      </c>
      <c r="BJ156" s="17" t="s">
        <v>84</v>
      </c>
      <c r="BK156" s="149">
        <f t="shared" si="19"/>
        <v>0</v>
      </c>
      <c r="BL156" s="17" t="s">
        <v>182</v>
      </c>
      <c r="BM156" s="148" t="s">
        <v>467</v>
      </c>
    </row>
    <row r="157" spans="2:65" s="1" customFormat="1" ht="37.799999999999997" customHeight="1">
      <c r="B157" s="136"/>
      <c r="C157" s="137" t="s">
        <v>314</v>
      </c>
      <c r="D157" s="137" t="s">
        <v>177</v>
      </c>
      <c r="E157" s="138" t="s">
        <v>1117</v>
      </c>
      <c r="F157" s="139" t="s">
        <v>1118</v>
      </c>
      <c r="G157" s="140" t="s">
        <v>1072</v>
      </c>
      <c r="H157" s="141">
        <v>3</v>
      </c>
      <c r="I157" s="142"/>
      <c r="J157" s="143">
        <f t="shared" si="10"/>
        <v>0</v>
      </c>
      <c r="K157" s="139" t="s">
        <v>1</v>
      </c>
      <c r="L157" s="32"/>
      <c r="M157" s="144" t="s">
        <v>1</v>
      </c>
      <c r="N157" s="145" t="s">
        <v>42</v>
      </c>
      <c r="P157" s="146">
        <f t="shared" si="11"/>
        <v>0</v>
      </c>
      <c r="Q157" s="146">
        <v>0</v>
      </c>
      <c r="R157" s="146">
        <f t="shared" si="12"/>
        <v>0</v>
      </c>
      <c r="S157" s="146">
        <v>0</v>
      </c>
      <c r="T157" s="147">
        <f t="shared" si="13"/>
        <v>0</v>
      </c>
      <c r="AR157" s="148" t="s">
        <v>182</v>
      </c>
      <c r="AT157" s="148" t="s">
        <v>177</v>
      </c>
      <c r="AU157" s="148" t="s">
        <v>84</v>
      </c>
      <c r="AY157" s="17" t="s">
        <v>175</v>
      </c>
      <c r="BE157" s="149">
        <f t="shared" si="14"/>
        <v>0</v>
      </c>
      <c r="BF157" s="149">
        <f t="shared" si="15"/>
        <v>0</v>
      </c>
      <c r="BG157" s="149">
        <f t="shared" si="16"/>
        <v>0</v>
      </c>
      <c r="BH157" s="149">
        <f t="shared" si="17"/>
        <v>0</v>
      </c>
      <c r="BI157" s="149">
        <f t="shared" si="18"/>
        <v>0</v>
      </c>
      <c r="BJ157" s="17" t="s">
        <v>84</v>
      </c>
      <c r="BK157" s="149">
        <f t="shared" si="19"/>
        <v>0</v>
      </c>
      <c r="BL157" s="17" t="s">
        <v>182</v>
      </c>
      <c r="BM157" s="148" t="s">
        <v>478</v>
      </c>
    </row>
    <row r="158" spans="2:65" s="1" customFormat="1" ht="21.75" customHeight="1">
      <c r="B158" s="136"/>
      <c r="C158" s="137" t="s">
        <v>319</v>
      </c>
      <c r="D158" s="137" t="s">
        <v>177</v>
      </c>
      <c r="E158" s="138" t="s">
        <v>1119</v>
      </c>
      <c r="F158" s="139" t="s">
        <v>1120</v>
      </c>
      <c r="G158" s="140" t="s">
        <v>1072</v>
      </c>
      <c r="H158" s="141">
        <v>2</v>
      </c>
      <c r="I158" s="142"/>
      <c r="J158" s="143">
        <f t="shared" si="10"/>
        <v>0</v>
      </c>
      <c r="K158" s="139" t="s">
        <v>1</v>
      </c>
      <c r="L158" s="32"/>
      <c r="M158" s="144" t="s">
        <v>1</v>
      </c>
      <c r="N158" s="145" t="s">
        <v>42</v>
      </c>
      <c r="P158" s="146">
        <f t="shared" si="11"/>
        <v>0</v>
      </c>
      <c r="Q158" s="146">
        <v>0</v>
      </c>
      <c r="R158" s="146">
        <f t="shared" si="12"/>
        <v>0</v>
      </c>
      <c r="S158" s="146">
        <v>0</v>
      </c>
      <c r="T158" s="147">
        <f t="shared" si="13"/>
        <v>0</v>
      </c>
      <c r="AR158" s="148" t="s">
        <v>182</v>
      </c>
      <c r="AT158" s="148" t="s">
        <v>177</v>
      </c>
      <c r="AU158" s="148" t="s">
        <v>84</v>
      </c>
      <c r="AY158" s="17" t="s">
        <v>175</v>
      </c>
      <c r="BE158" s="149">
        <f t="shared" si="14"/>
        <v>0</v>
      </c>
      <c r="BF158" s="149">
        <f t="shared" si="15"/>
        <v>0</v>
      </c>
      <c r="BG158" s="149">
        <f t="shared" si="16"/>
        <v>0</v>
      </c>
      <c r="BH158" s="149">
        <f t="shared" si="17"/>
        <v>0</v>
      </c>
      <c r="BI158" s="149">
        <f t="shared" si="18"/>
        <v>0</v>
      </c>
      <c r="BJ158" s="17" t="s">
        <v>84</v>
      </c>
      <c r="BK158" s="149">
        <f t="shared" si="19"/>
        <v>0</v>
      </c>
      <c r="BL158" s="17" t="s">
        <v>182</v>
      </c>
      <c r="BM158" s="148" t="s">
        <v>491</v>
      </c>
    </row>
    <row r="159" spans="2:65" s="1" customFormat="1" ht="37.799999999999997" customHeight="1">
      <c r="B159" s="136"/>
      <c r="C159" s="137" t="s">
        <v>327</v>
      </c>
      <c r="D159" s="137" t="s">
        <v>177</v>
      </c>
      <c r="E159" s="138" t="s">
        <v>1121</v>
      </c>
      <c r="F159" s="139" t="s">
        <v>1122</v>
      </c>
      <c r="G159" s="140" t="s">
        <v>1093</v>
      </c>
      <c r="H159" s="141">
        <v>1</v>
      </c>
      <c r="I159" s="142"/>
      <c r="J159" s="143">
        <f t="shared" si="10"/>
        <v>0</v>
      </c>
      <c r="K159" s="139" t="s">
        <v>1</v>
      </c>
      <c r="L159" s="32"/>
      <c r="M159" s="144" t="s">
        <v>1</v>
      </c>
      <c r="N159" s="145" t="s">
        <v>42</v>
      </c>
      <c r="P159" s="146">
        <f t="shared" si="11"/>
        <v>0</v>
      </c>
      <c r="Q159" s="146">
        <v>0</v>
      </c>
      <c r="R159" s="146">
        <f t="shared" si="12"/>
        <v>0</v>
      </c>
      <c r="S159" s="146">
        <v>0</v>
      </c>
      <c r="T159" s="147">
        <f t="shared" si="13"/>
        <v>0</v>
      </c>
      <c r="AR159" s="148" t="s">
        <v>182</v>
      </c>
      <c r="AT159" s="148" t="s">
        <v>177</v>
      </c>
      <c r="AU159" s="148" t="s">
        <v>84</v>
      </c>
      <c r="AY159" s="17" t="s">
        <v>175</v>
      </c>
      <c r="BE159" s="149">
        <f t="shared" si="14"/>
        <v>0</v>
      </c>
      <c r="BF159" s="149">
        <f t="shared" si="15"/>
        <v>0</v>
      </c>
      <c r="BG159" s="149">
        <f t="shared" si="16"/>
        <v>0</v>
      </c>
      <c r="BH159" s="149">
        <f t="shared" si="17"/>
        <v>0</v>
      </c>
      <c r="BI159" s="149">
        <f t="shared" si="18"/>
        <v>0</v>
      </c>
      <c r="BJ159" s="17" t="s">
        <v>84</v>
      </c>
      <c r="BK159" s="149">
        <f t="shared" si="19"/>
        <v>0</v>
      </c>
      <c r="BL159" s="17" t="s">
        <v>182</v>
      </c>
      <c r="BM159" s="148" t="s">
        <v>500</v>
      </c>
    </row>
    <row r="160" spans="2:65" s="1" customFormat="1" ht="76.349999999999994" customHeight="1">
      <c r="B160" s="136"/>
      <c r="C160" s="137" t="s">
        <v>332</v>
      </c>
      <c r="D160" s="137" t="s">
        <v>177</v>
      </c>
      <c r="E160" s="138" t="s">
        <v>1123</v>
      </c>
      <c r="F160" s="139" t="s">
        <v>2246</v>
      </c>
      <c r="G160" s="140" t="s">
        <v>1093</v>
      </c>
      <c r="H160" s="141">
        <v>3</v>
      </c>
      <c r="I160" s="142"/>
      <c r="J160" s="143">
        <f t="shared" si="10"/>
        <v>0</v>
      </c>
      <c r="K160" s="139" t="s">
        <v>1</v>
      </c>
      <c r="L160" s="32"/>
      <c r="M160" s="144" t="s">
        <v>1</v>
      </c>
      <c r="N160" s="145" t="s">
        <v>42</v>
      </c>
      <c r="P160" s="146">
        <f t="shared" si="11"/>
        <v>0</v>
      </c>
      <c r="Q160" s="146">
        <v>0</v>
      </c>
      <c r="R160" s="146">
        <f t="shared" si="12"/>
        <v>0</v>
      </c>
      <c r="S160" s="146">
        <v>0</v>
      </c>
      <c r="T160" s="147">
        <f t="shared" si="13"/>
        <v>0</v>
      </c>
      <c r="AR160" s="148" t="s">
        <v>182</v>
      </c>
      <c r="AT160" s="148" t="s">
        <v>177</v>
      </c>
      <c r="AU160" s="148" t="s">
        <v>84</v>
      </c>
      <c r="AY160" s="17" t="s">
        <v>175</v>
      </c>
      <c r="BE160" s="149">
        <f t="shared" si="14"/>
        <v>0</v>
      </c>
      <c r="BF160" s="149">
        <f t="shared" si="15"/>
        <v>0</v>
      </c>
      <c r="BG160" s="149">
        <f t="shared" si="16"/>
        <v>0</v>
      </c>
      <c r="BH160" s="149">
        <f t="shared" si="17"/>
        <v>0</v>
      </c>
      <c r="BI160" s="149">
        <f t="shared" si="18"/>
        <v>0</v>
      </c>
      <c r="BJ160" s="17" t="s">
        <v>84</v>
      </c>
      <c r="BK160" s="149">
        <f t="shared" si="19"/>
        <v>0</v>
      </c>
      <c r="BL160" s="17" t="s">
        <v>182</v>
      </c>
      <c r="BM160" s="148" t="s">
        <v>511</v>
      </c>
    </row>
    <row r="161" spans="2:65" s="1" customFormat="1" ht="76.8">
      <c r="B161" s="32"/>
      <c r="D161" s="151" t="s">
        <v>363</v>
      </c>
      <c r="F161" s="188" t="s">
        <v>2248</v>
      </c>
      <c r="I161" s="189"/>
      <c r="L161" s="32"/>
      <c r="M161" s="190"/>
      <c r="T161" s="56"/>
      <c r="AT161" s="17" t="s">
        <v>363</v>
      </c>
      <c r="AU161" s="17" t="s">
        <v>84</v>
      </c>
    </row>
    <row r="162" spans="2:65" s="1" customFormat="1" ht="76.349999999999994" customHeight="1">
      <c r="B162" s="136"/>
      <c r="C162" s="137" t="s">
        <v>336</v>
      </c>
      <c r="D162" s="137" t="s">
        <v>177</v>
      </c>
      <c r="E162" s="138" t="s">
        <v>1124</v>
      </c>
      <c r="F162" s="139" t="s">
        <v>2249</v>
      </c>
      <c r="G162" s="140" t="s">
        <v>1093</v>
      </c>
      <c r="H162" s="141">
        <v>19</v>
      </c>
      <c r="I162" s="142"/>
      <c r="J162" s="143">
        <f>ROUND(I162*H162,2)</f>
        <v>0</v>
      </c>
      <c r="K162" s="139" t="s">
        <v>1</v>
      </c>
      <c r="L162" s="32"/>
      <c r="M162" s="144" t="s">
        <v>1</v>
      </c>
      <c r="N162" s="145" t="s">
        <v>42</v>
      </c>
      <c r="P162" s="146">
        <f>O162*H162</f>
        <v>0</v>
      </c>
      <c r="Q162" s="146">
        <v>0</v>
      </c>
      <c r="R162" s="146">
        <f>Q162*H162</f>
        <v>0</v>
      </c>
      <c r="S162" s="146">
        <v>0</v>
      </c>
      <c r="T162" s="147">
        <f>S162*H162</f>
        <v>0</v>
      </c>
      <c r="AR162" s="148" t="s">
        <v>182</v>
      </c>
      <c r="AT162" s="148" t="s">
        <v>177</v>
      </c>
      <c r="AU162" s="148" t="s">
        <v>84</v>
      </c>
      <c r="AY162" s="17" t="s">
        <v>175</v>
      </c>
      <c r="BE162" s="149">
        <f>IF(N162="základní",J162,0)</f>
        <v>0</v>
      </c>
      <c r="BF162" s="149">
        <f>IF(N162="snížená",J162,0)</f>
        <v>0</v>
      </c>
      <c r="BG162" s="149">
        <f>IF(N162="zákl. přenesená",J162,0)</f>
        <v>0</v>
      </c>
      <c r="BH162" s="149">
        <f>IF(N162="sníž. přenesená",J162,0)</f>
        <v>0</v>
      </c>
      <c r="BI162" s="149">
        <f>IF(N162="nulová",J162,0)</f>
        <v>0</v>
      </c>
      <c r="BJ162" s="17" t="s">
        <v>84</v>
      </c>
      <c r="BK162" s="149">
        <f>ROUND(I162*H162,2)</f>
        <v>0</v>
      </c>
      <c r="BL162" s="17" t="s">
        <v>182</v>
      </c>
      <c r="BM162" s="148" t="s">
        <v>523</v>
      </c>
    </row>
    <row r="163" spans="2:65" s="1" customFormat="1" ht="76.8">
      <c r="B163" s="32"/>
      <c r="D163" s="151" t="s">
        <v>363</v>
      </c>
      <c r="F163" s="188" t="s">
        <v>2251</v>
      </c>
      <c r="I163" s="189"/>
      <c r="L163" s="32"/>
      <c r="M163" s="190"/>
      <c r="T163" s="56"/>
      <c r="AT163" s="17" t="s">
        <v>363</v>
      </c>
      <c r="AU163" s="17" t="s">
        <v>84</v>
      </c>
    </row>
    <row r="164" spans="2:65" s="1" customFormat="1" ht="55.5" customHeight="1">
      <c r="B164" s="136"/>
      <c r="C164" s="137" t="s">
        <v>340</v>
      </c>
      <c r="D164" s="137" t="s">
        <v>177</v>
      </c>
      <c r="E164" s="138" t="s">
        <v>1125</v>
      </c>
      <c r="F164" s="139" t="s">
        <v>2250</v>
      </c>
      <c r="G164" s="140" t="s">
        <v>227</v>
      </c>
      <c r="H164" s="141">
        <v>1</v>
      </c>
      <c r="I164" s="142"/>
      <c r="J164" s="143">
        <f>ROUND(I164*H164,2)</f>
        <v>0</v>
      </c>
      <c r="K164" s="139" t="s">
        <v>1</v>
      </c>
      <c r="L164" s="32"/>
      <c r="M164" s="144" t="s">
        <v>1</v>
      </c>
      <c r="N164" s="145" t="s">
        <v>42</v>
      </c>
      <c r="P164" s="146">
        <f>O164*H164</f>
        <v>0</v>
      </c>
      <c r="Q164" s="146">
        <v>0</v>
      </c>
      <c r="R164" s="146">
        <f>Q164*H164</f>
        <v>0</v>
      </c>
      <c r="S164" s="146">
        <v>0</v>
      </c>
      <c r="T164" s="147">
        <f>S164*H164</f>
        <v>0</v>
      </c>
      <c r="AR164" s="148" t="s">
        <v>182</v>
      </c>
      <c r="AT164" s="148" t="s">
        <v>177</v>
      </c>
      <c r="AU164" s="148" t="s">
        <v>84</v>
      </c>
      <c r="AY164" s="17" t="s">
        <v>175</v>
      </c>
      <c r="BE164" s="149">
        <f>IF(N164="základní",J164,0)</f>
        <v>0</v>
      </c>
      <c r="BF164" s="149">
        <f>IF(N164="snížená",J164,0)</f>
        <v>0</v>
      </c>
      <c r="BG164" s="149">
        <f>IF(N164="zákl. přenesená",J164,0)</f>
        <v>0</v>
      </c>
      <c r="BH164" s="149">
        <f>IF(N164="sníž. přenesená",J164,0)</f>
        <v>0</v>
      </c>
      <c r="BI164" s="149">
        <f>IF(N164="nulová",J164,0)</f>
        <v>0</v>
      </c>
      <c r="BJ164" s="17" t="s">
        <v>84</v>
      </c>
      <c r="BK164" s="149">
        <f>ROUND(I164*H164,2)</f>
        <v>0</v>
      </c>
      <c r="BL164" s="17" t="s">
        <v>182</v>
      </c>
      <c r="BM164" s="148" t="s">
        <v>531</v>
      </c>
    </row>
    <row r="165" spans="2:65" s="1" customFormat="1" ht="57.6">
      <c r="B165" s="32"/>
      <c r="D165" s="151" t="s">
        <v>363</v>
      </c>
      <c r="F165" s="188" t="s">
        <v>2252</v>
      </c>
      <c r="I165" s="189"/>
      <c r="L165" s="32"/>
      <c r="M165" s="190"/>
      <c r="T165" s="56"/>
      <c r="AT165" s="17" t="s">
        <v>363</v>
      </c>
      <c r="AU165" s="17" t="s">
        <v>84</v>
      </c>
    </row>
    <row r="166" spans="2:65" s="1" customFormat="1" ht="66.75" customHeight="1">
      <c r="B166" s="136"/>
      <c r="C166" s="137" t="s">
        <v>344</v>
      </c>
      <c r="D166" s="137" t="s">
        <v>177</v>
      </c>
      <c r="E166" s="138" t="s">
        <v>1126</v>
      </c>
      <c r="F166" s="139" t="s">
        <v>2253</v>
      </c>
      <c r="G166" s="140" t="s">
        <v>227</v>
      </c>
      <c r="H166" s="141">
        <v>1</v>
      </c>
      <c r="I166" s="142"/>
      <c r="J166" s="143">
        <f>ROUND(I166*H166,2)</f>
        <v>0</v>
      </c>
      <c r="K166" s="139" t="s">
        <v>1</v>
      </c>
      <c r="L166" s="32"/>
      <c r="M166" s="144" t="s">
        <v>1</v>
      </c>
      <c r="N166" s="145" t="s">
        <v>42</v>
      </c>
      <c r="P166" s="146">
        <f>O166*H166</f>
        <v>0</v>
      </c>
      <c r="Q166" s="146">
        <v>0</v>
      </c>
      <c r="R166" s="146">
        <f>Q166*H166</f>
        <v>0</v>
      </c>
      <c r="S166" s="146">
        <v>0</v>
      </c>
      <c r="T166" s="147">
        <f>S166*H166</f>
        <v>0</v>
      </c>
      <c r="AR166" s="148" t="s">
        <v>182</v>
      </c>
      <c r="AT166" s="148" t="s">
        <v>177</v>
      </c>
      <c r="AU166" s="148" t="s">
        <v>84</v>
      </c>
      <c r="AY166" s="17" t="s">
        <v>175</v>
      </c>
      <c r="BE166" s="149">
        <f>IF(N166="základní",J166,0)</f>
        <v>0</v>
      </c>
      <c r="BF166" s="149">
        <f>IF(N166="snížená",J166,0)</f>
        <v>0</v>
      </c>
      <c r="BG166" s="149">
        <f>IF(N166="zákl. přenesená",J166,0)</f>
        <v>0</v>
      </c>
      <c r="BH166" s="149">
        <f>IF(N166="sníž. přenesená",J166,0)</f>
        <v>0</v>
      </c>
      <c r="BI166" s="149">
        <f>IF(N166="nulová",J166,0)</f>
        <v>0</v>
      </c>
      <c r="BJ166" s="17" t="s">
        <v>84</v>
      </c>
      <c r="BK166" s="149">
        <f>ROUND(I166*H166,2)</f>
        <v>0</v>
      </c>
      <c r="BL166" s="17" t="s">
        <v>182</v>
      </c>
      <c r="BM166" s="148" t="s">
        <v>539</v>
      </c>
    </row>
    <row r="167" spans="2:65" s="1" customFormat="1" ht="16.5" customHeight="1">
      <c r="B167" s="136"/>
      <c r="C167" s="137" t="s">
        <v>348</v>
      </c>
      <c r="D167" s="137" t="s">
        <v>177</v>
      </c>
      <c r="E167" s="138" t="s">
        <v>1127</v>
      </c>
      <c r="F167" s="139" t="s">
        <v>1128</v>
      </c>
      <c r="G167" s="140" t="s">
        <v>1069</v>
      </c>
      <c r="H167" s="141">
        <v>1</v>
      </c>
      <c r="I167" s="142"/>
      <c r="J167" s="143">
        <f>ROUND(I167*H167,2)</f>
        <v>0</v>
      </c>
      <c r="K167" s="139" t="s">
        <v>1</v>
      </c>
      <c r="L167" s="32"/>
      <c r="M167" s="144" t="s">
        <v>1</v>
      </c>
      <c r="N167" s="145" t="s">
        <v>42</v>
      </c>
      <c r="P167" s="146">
        <f>O167*H167</f>
        <v>0</v>
      </c>
      <c r="Q167" s="146">
        <v>0</v>
      </c>
      <c r="R167" s="146">
        <f>Q167*H167</f>
        <v>0</v>
      </c>
      <c r="S167" s="146">
        <v>0</v>
      </c>
      <c r="T167" s="147">
        <f>S167*H167</f>
        <v>0</v>
      </c>
      <c r="AR167" s="148" t="s">
        <v>182</v>
      </c>
      <c r="AT167" s="148" t="s">
        <v>177</v>
      </c>
      <c r="AU167" s="148" t="s">
        <v>84</v>
      </c>
      <c r="AY167" s="17" t="s">
        <v>175</v>
      </c>
      <c r="BE167" s="149">
        <f>IF(N167="základní",J167,0)</f>
        <v>0</v>
      </c>
      <c r="BF167" s="149">
        <f>IF(N167="snížená",J167,0)</f>
        <v>0</v>
      </c>
      <c r="BG167" s="149">
        <f>IF(N167="zákl. přenesená",J167,0)</f>
        <v>0</v>
      </c>
      <c r="BH167" s="149">
        <f>IF(N167="sníž. přenesená",J167,0)</f>
        <v>0</v>
      </c>
      <c r="BI167" s="149">
        <f>IF(N167="nulová",J167,0)</f>
        <v>0</v>
      </c>
      <c r="BJ167" s="17" t="s">
        <v>84</v>
      </c>
      <c r="BK167" s="149">
        <f>ROUND(I167*H167,2)</f>
        <v>0</v>
      </c>
      <c r="BL167" s="17" t="s">
        <v>182</v>
      </c>
      <c r="BM167" s="148" t="s">
        <v>1129</v>
      </c>
    </row>
    <row r="168" spans="2:65" s="1" customFormat="1" ht="16.5" customHeight="1">
      <c r="B168" s="136"/>
      <c r="C168" s="137" t="s">
        <v>354</v>
      </c>
      <c r="D168" s="137" t="s">
        <v>177</v>
      </c>
      <c r="E168" s="138" t="s">
        <v>1130</v>
      </c>
      <c r="F168" s="139" t="s">
        <v>1131</v>
      </c>
      <c r="G168" s="140" t="s">
        <v>1069</v>
      </c>
      <c r="H168" s="141">
        <v>1</v>
      </c>
      <c r="I168" s="142"/>
      <c r="J168" s="143">
        <f>ROUND(I168*H168,2)</f>
        <v>0</v>
      </c>
      <c r="K168" s="139" t="s">
        <v>1</v>
      </c>
      <c r="L168" s="32"/>
      <c r="M168" s="195" t="s">
        <v>1</v>
      </c>
      <c r="N168" s="196" t="s">
        <v>42</v>
      </c>
      <c r="O168" s="197"/>
      <c r="P168" s="198">
        <f>O168*H168</f>
        <v>0</v>
      </c>
      <c r="Q168" s="198">
        <v>0</v>
      </c>
      <c r="R168" s="198">
        <f>Q168*H168</f>
        <v>0</v>
      </c>
      <c r="S168" s="198">
        <v>0</v>
      </c>
      <c r="T168" s="199">
        <f>S168*H168</f>
        <v>0</v>
      </c>
      <c r="AR168" s="148" t="s">
        <v>182</v>
      </c>
      <c r="AT168" s="148" t="s">
        <v>177</v>
      </c>
      <c r="AU168" s="148" t="s">
        <v>84</v>
      </c>
      <c r="AY168" s="17" t="s">
        <v>175</v>
      </c>
      <c r="BE168" s="149">
        <f>IF(N168="základní",J168,0)</f>
        <v>0</v>
      </c>
      <c r="BF168" s="149">
        <f>IF(N168="snížená",J168,0)</f>
        <v>0</v>
      </c>
      <c r="BG168" s="149">
        <f>IF(N168="zákl. přenesená",J168,0)</f>
        <v>0</v>
      </c>
      <c r="BH168" s="149">
        <f>IF(N168="sníž. přenesená",J168,0)</f>
        <v>0</v>
      </c>
      <c r="BI168" s="149">
        <f>IF(N168="nulová",J168,0)</f>
        <v>0</v>
      </c>
      <c r="BJ168" s="17" t="s">
        <v>84</v>
      </c>
      <c r="BK168" s="149">
        <f>ROUND(I168*H168,2)</f>
        <v>0</v>
      </c>
      <c r="BL168" s="17" t="s">
        <v>182</v>
      </c>
      <c r="BM168" s="148" t="s">
        <v>1132</v>
      </c>
    </row>
    <row r="169" spans="2:65" s="1" customFormat="1" ht="6.9" customHeight="1">
      <c r="B169" s="44"/>
      <c r="C169" s="45"/>
      <c r="D169" s="45"/>
      <c r="E169" s="45"/>
      <c r="F169" s="45"/>
      <c r="G169" s="45"/>
      <c r="H169" s="45"/>
      <c r="I169" s="45"/>
      <c r="J169" s="45"/>
      <c r="K169" s="45"/>
      <c r="L169" s="32"/>
    </row>
  </sheetData>
  <autoFilter ref="C122:K168" xr:uid="{00000000-0009-0000-0000-000002000000}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73"/>
  <sheetViews>
    <sheetView showGridLines="0" topLeftCell="A4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34" t="s">
        <v>5</v>
      </c>
      <c r="M2" s="219"/>
      <c r="N2" s="219"/>
      <c r="O2" s="219"/>
      <c r="P2" s="219"/>
      <c r="Q2" s="219"/>
      <c r="R2" s="219"/>
      <c r="S2" s="219"/>
      <c r="T2" s="219"/>
      <c r="U2" s="219"/>
      <c r="V2" s="219"/>
      <c r="AT2" s="17" t="s">
        <v>97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86</v>
      </c>
    </row>
    <row r="4" spans="2:46" ht="24.9" customHeight="1">
      <c r="B4" s="20"/>
      <c r="D4" s="21" t="s">
        <v>132</v>
      </c>
      <c r="L4" s="20"/>
      <c r="M4" s="93" t="s">
        <v>10</v>
      </c>
      <c r="AT4" s="17" t="s">
        <v>3</v>
      </c>
    </row>
    <row r="5" spans="2:46" ht="6.9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47" t="str">
        <f>'Rekapitulace stavby'!K6</f>
        <v>Stavební úpravy ADM budovy Dělnická 1405, Ústí nad Orlicí</v>
      </c>
      <c r="F7" s="248"/>
      <c r="G7" s="248"/>
      <c r="H7" s="248"/>
      <c r="L7" s="20"/>
    </row>
    <row r="8" spans="2:46" ht="12" customHeight="1">
      <c r="B8" s="20"/>
      <c r="D8" s="27" t="s">
        <v>133</v>
      </c>
      <c r="L8" s="20"/>
    </row>
    <row r="9" spans="2:46" s="1" customFormat="1" ht="16.5" customHeight="1">
      <c r="B9" s="32"/>
      <c r="E9" s="247" t="s">
        <v>134</v>
      </c>
      <c r="F9" s="246"/>
      <c r="G9" s="246"/>
      <c r="H9" s="246"/>
      <c r="L9" s="32"/>
    </row>
    <row r="10" spans="2:46" s="1" customFormat="1" ht="12" customHeight="1">
      <c r="B10" s="32"/>
      <c r="D10" s="27" t="s">
        <v>135</v>
      </c>
      <c r="L10" s="32"/>
    </row>
    <row r="11" spans="2:46" s="1" customFormat="1" ht="16.5" customHeight="1">
      <c r="B11" s="32"/>
      <c r="E11" s="207" t="s">
        <v>1133</v>
      </c>
      <c r="F11" s="246"/>
      <c r="G11" s="246"/>
      <c r="H11" s="246"/>
      <c r="L11" s="32"/>
    </row>
    <row r="12" spans="2:46" s="1" customFormat="1">
      <c r="B12" s="32"/>
      <c r="L12" s="32"/>
    </row>
    <row r="13" spans="2:46" s="1" customFormat="1" ht="12" customHeight="1">
      <c r="B13" s="32"/>
      <c r="D13" s="27" t="s">
        <v>18</v>
      </c>
      <c r="F13" s="25" t="s">
        <v>1</v>
      </c>
      <c r="I13" s="27" t="s">
        <v>19</v>
      </c>
      <c r="J13" s="25" t="s">
        <v>1</v>
      </c>
      <c r="L13" s="32"/>
    </row>
    <row r="14" spans="2:46" s="1" customFormat="1" ht="12" customHeight="1">
      <c r="B14" s="32"/>
      <c r="D14" s="27" t="s">
        <v>20</v>
      </c>
      <c r="F14" s="25" t="s">
        <v>21</v>
      </c>
      <c r="I14" s="27" t="s">
        <v>22</v>
      </c>
      <c r="J14" s="52" t="str">
        <f>'Rekapitulace stavby'!AN8</f>
        <v>20. 8. 2024</v>
      </c>
      <c r="L14" s="32"/>
    </row>
    <row r="15" spans="2:46" s="1" customFormat="1" ht="10.8" customHeight="1">
      <c r="B15" s="32"/>
      <c r="L15" s="32"/>
    </row>
    <row r="16" spans="2:46" s="1" customFormat="1" ht="12" customHeight="1">
      <c r="B16" s="32"/>
      <c r="D16" s="27" t="s">
        <v>24</v>
      </c>
      <c r="I16" s="27" t="s">
        <v>25</v>
      </c>
      <c r="J16" s="25" t="s">
        <v>1</v>
      </c>
      <c r="L16" s="32"/>
    </row>
    <row r="17" spans="2:12" s="1" customFormat="1" ht="18" customHeight="1">
      <c r="B17" s="32"/>
      <c r="E17" s="25" t="s">
        <v>26</v>
      </c>
      <c r="I17" s="27" t="s">
        <v>27</v>
      </c>
      <c r="J17" s="25" t="s">
        <v>1</v>
      </c>
      <c r="L17" s="32"/>
    </row>
    <row r="18" spans="2:12" s="1" customFormat="1" ht="6.9" customHeight="1">
      <c r="B18" s="32"/>
      <c r="L18" s="32"/>
    </row>
    <row r="19" spans="2:12" s="1" customFormat="1" ht="12" customHeight="1">
      <c r="B19" s="32"/>
      <c r="D19" s="27" t="s">
        <v>28</v>
      </c>
      <c r="I19" s="27" t="s">
        <v>25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249" t="str">
        <f>'Rekapitulace stavby'!E14</f>
        <v>Vyplň údaj</v>
      </c>
      <c r="F20" s="218"/>
      <c r="G20" s="218"/>
      <c r="H20" s="218"/>
      <c r="I20" s="27" t="s">
        <v>27</v>
      </c>
      <c r="J20" s="28" t="str">
        <f>'Rekapitulace stavby'!AN14</f>
        <v>Vyplň údaj</v>
      </c>
      <c r="L20" s="32"/>
    </row>
    <row r="21" spans="2:12" s="1" customFormat="1" ht="6.9" customHeight="1">
      <c r="B21" s="32"/>
      <c r="L21" s="32"/>
    </row>
    <row r="22" spans="2:12" s="1" customFormat="1" ht="12" customHeight="1">
      <c r="B22" s="32"/>
      <c r="D22" s="27" t="s">
        <v>30</v>
      </c>
      <c r="I22" s="27" t="s">
        <v>25</v>
      </c>
      <c r="J22" s="25" t="s">
        <v>1</v>
      </c>
      <c r="L22" s="32"/>
    </row>
    <row r="23" spans="2:12" s="1" customFormat="1" ht="18" customHeight="1">
      <c r="B23" s="32"/>
      <c r="E23" s="25" t="s">
        <v>31</v>
      </c>
      <c r="I23" s="27" t="s">
        <v>27</v>
      </c>
      <c r="J23" s="25" t="s">
        <v>1</v>
      </c>
      <c r="L23" s="32"/>
    </row>
    <row r="24" spans="2:12" s="1" customFormat="1" ht="6.9" customHeight="1">
      <c r="B24" s="32"/>
      <c r="L24" s="32"/>
    </row>
    <row r="25" spans="2:12" s="1" customFormat="1" ht="12" customHeight="1">
      <c r="B25" s="32"/>
      <c r="D25" s="27" t="s">
        <v>33</v>
      </c>
      <c r="I25" s="27" t="s">
        <v>25</v>
      </c>
      <c r="J25" s="25" t="str">
        <f>IF('Rekapitulace stavby'!AN19="","",'Rekapitulace stavby'!AN19)</f>
        <v/>
      </c>
      <c r="L25" s="32"/>
    </row>
    <row r="26" spans="2:12" s="1" customFormat="1" ht="18" customHeight="1">
      <c r="B26" s="32"/>
      <c r="E26" s="25" t="str">
        <f>IF('Rekapitulace stavby'!E20="","",'Rekapitulace stavby'!E20)</f>
        <v xml:space="preserve"> </v>
      </c>
      <c r="I26" s="27" t="s">
        <v>27</v>
      </c>
      <c r="J26" s="25" t="str">
        <f>IF('Rekapitulace stavby'!AN20="","",'Rekapitulace stavby'!AN20)</f>
        <v/>
      </c>
      <c r="L26" s="32"/>
    </row>
    <row r="27" spans="2:12" s="1" customFormat="1" ht="6.9" customHeight="1">
      <c r="B27" s="32"/>
      <c r="L27" s="32"/>
    </row>
    <row r="28" spans="2:12" s="1" customFormat="1" ht="12" customHeight="1">
      <c r="B28" s="32"/>
      <c r="D28" s="27" t="s">
        <v>35</v>
      </c>
      <c r="L28" s="32"/>
    </row>
    <row r="29" spans="2:12" s="7" customFormat="1" ht="16.5" customHeight="1">
      <c r="B29" s="94"/>
      <c r="E29" s="223" t="s">
        <v>1</v>
      </c>
      <c r="F29" s="223"/>
      <c r="G29" s="223"/>
      <c r="H29" s="223"/>
      <c r="L29" s="94"/>
    </row>
    <row r="30" spans="2:12" s="1" customFormat="1" ht="6.9" customHeight="1">
      <c r="B30" s="32"/>
      <c r="L30" s="32"/>
    </row>
    <row r="31" spans="2:12" s="1" customFormat="1" ht="6.9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35" customHeight="1">
      <c r="B32" s="32"/>
      <c r="D32" s="95" t="s">
        <v>37</v>
      </c>
      <c r="J32" s="66">
        <f>ROUND(J123, 2)</f>
        <v>0</v>
      </c>
      <c r="L32" s="32"/>
    </row>
    <row r="33" spans="2:12" s="1" customFormat="1" ht="6.9" customHeight="1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4" customHeight="1">
      <c r="B34" s="32"/>
      <c r="F34" s="35" t="s">
        <v>39</v>
      </c>
      <c r="I34" s="35" t="s">
        <v>38</v>
      </c>
      <c r="J34" s="35" t="s">
        <v>40</v>
      </c>
      <c r="L34" s="32"/>
    </row>
    <row r="35" spans="2:12" s="1" customFormat="1" ht="14.4" customHeight="1">
      <c r="B35" s="32"/>
      <c r="D35" s="55" t="s">
        <v>41</v>
      </c>
      <c r="E35" s="27" t="s">
        <v>42</v>
      </c>
      <c r="F35" s="86">
        <f>ROUND((SUM(BE123:BE172)),  2)</f>
        <v>0</v>
      </c>
      <c r="I35" s="96">
        <v>0.21</v>
      </c>
      <c r="J35" s="86">
        <f>ROUND(((SUM(BE123:BE172))*I35),  2)</f>
        <v>0</v>
      </c>
      <c r="L35" s="32"/>
    </row>
    <row r="36" spans="2:12" s="1" customFormat="1" ht="14.4" customHeight="1">
      <c r="B36" s="32"/>
      <c r="E36" s="27" t="s">
        <v>43</v>
      </c>
      <c r="F36" s="86">
        <f>ROUND((SUM(BF123:BF172)),  2)</f>
        <v>0</v>
      </c>
      <c r="I36" s="96">
        <v>0.12</v>
      </c>
      <c r="J36" s="86">
        <f>ROUND(((SUM(BF123:BF172))*I36),  2)</f>
        <v>0</v>
      </c>
      <c r="L36" s="32"/>
    </row>
    <row r="37" spans="2:12" s="1" customFormat="1" ht="14.4" hidden="1" customHeight="1">
      <c r="B37" s="32"/>
      <c r="E37" s="27" t="s">
        <v>44</v>
      </c>
      <c r="F37" s="86">
        <f>ROUND((SUM(BG123:BG172)),  2)</f>
        <v>0</v>
      </c>
      <c r="I37" s="96">
        <v>0.21</v>
      </c>
      <c r="J37" s="86">
        <f>0</f>
        <v>0</v>
      </c>
      <c r="L37" s="32"/>
    </row>
    <row r="38" spans="2:12" s="1" customFormat="1" ht="14.4" hidden="1" customHeight="1">
      <c r="B38" s="32"/>
      <c r="E38" s="27" t="s">
        <v>45</v>
      </c>
      <c r="F38" s="86">
        <f>ROUND((SUM(BH123:BH172)),  2)</f>
        <v>0</v>
      </c>
      <c r="I38" s="96">
        <v>0.12</v>
      </c>
      <c r="J38" s="86">
        <f>0</f>
        <v>0</v>
      </c>
      <c r="L38" s="32"/>
    </row>
    <row r="39" spans="2:12" s="1" customFormat="1" ht="14.4" hidden="1" customHeight="1">
      <c r="B39" s="32"/>
      <c r="E39" s="27" t="s">
        <v>46</v>
      </c>
      <c r="F39" s="86">
        <f>ROUND((SUM(BI123:BI172)),  2)</f>
        <v>0</v>
      </c>
      <c r="I39" s="96">
        <v>0</v>
      </c>
      <c r="J39" s="86">
        <f>0</f>
        <v>0</v>
      </c>
      <c r="L39" s="32"/>
    </row>
    <row r="40" spans="2:12" s="1" customFormat="1" ht="6.9" customHeight="1">
      <c r="B40" s="32"/>
      <c r="L40" s="32"/>
    </row>
    <row r="41" spans="2:12" s="1" customFormat="1" ht="25.35" customHeight="1">
      <c r="B41" s="32"/>
      <c r="C41" s="97"/>
      <c r="D41" s="98" t="s">
        <v>47</v>
      </c>
      <c r="E41" s="57"/>
      <c r="F41" s="57"/>
      <c r="G41" s="99" t="s">
        <v>48</v>
      </c>
      <c r="H41" s="100" t="s">
        <v>49</v>
      </c>
      <c r="I41" s="57"/>
      <c r="J41" s="101">
        <f>SUM(J32:J39)</f>
        <v>0</v>
      </c>
      <c r="K41" s="102"/>
      <c r="L41" s="32"/>
    </row>
    <row r="42" spans="2:12" s="1" customFormat="1" ht="14.4" customHeight="1">
      <c r="B42" s="32"/>
      <c r="L42" s="32"/>
    </row>
    <row r="43" spans="2:12" ht="14.4" customHeight="1">
      <c r="B43" s="20"/>
      <c r="L43" s="20"/>
    </row>
    <row r="44" spans="2:12" ht="14.4" customHeight="1">
      <c r="B44" s="20"/>
      <c r="L44" s="20"/>
    </row>
    <row r="45" spans="2:12" ht="14.4" customHeight="1">
      <c r="B45" s="20"/>
      <c r="L45" s="20"/>
    </row>
    <row r="46" spans="2:12" ht="14.4" customHeight="1">
      <c r="B46" s="20"/>
      <c r="L46" s="20"/>
    </row>
    <row r="47" spans="2:12" ht="14.4" customHeight="1">
      <c r="B47" s="20"/>
      <c r="L47" s="20"/>
    </row>
    <row r="48" spans="2:12" ht="14.4" customHeight="1">
      <c r="B48" s="20"/>
      <c r="L48" s="20"/>
    </row>
    <row r="49" spans="2:12" ht="14.4" customHeight="1">
      <c r="B49" s="20"/>
      <c r="L49" s="20"/>
    </row>
    <row r="50" spans="2:12" s="1" customFormat="1" ht="14.4" customHeight="1">
      <c r="B50" s="32"/>
      <c r="D50" s="41" t="s">
        <v>50</v>
      </c>
      <c r="E50" s="42"/>
      <c r="F50" s="42"/>
      <c r="G50" s="41" t="s">
        <v>51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3.2">
      <c r="B61" s="32"/>
      <c r="D61" s="43" t="s">
        <v>52</v>
      </c>
      <c r="E61" s="34"/>
      <c r="F61" s="103" t="s">
        <v>53</v>
      </c>
      <c r="G61" s="43" t="s">
        <v>52</v>
      </c>
      <c r="H61" s="34"/>
      <c r="I61" s="34"/>
      <c r="J61" s="104" t="s">
        <v>53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3.2">
      <c r="B65" s="32"/>
      <c r="D65" s="41" t="s">
        <v>54</v>
      </c>
      <c r="E65" s="42"/>
      <c r="F65" s="42"/>
      <c r="G65" s="41" t="s">
        <v>55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3.2">
      <c r="B76" s="32"/>
      <c r="D76" s="43" t="s">
        <v>52</v>
      </c>
      <c r="E76" s="34"/>
      <c r="F76" s="103" t="s">
        <v>53</v>
      </c>
      <c r="G76" s="43" t="s">
        <v>52</v>
      </c>
      <c r="H76" s="34"/>
      <c r="I76" s="34"/>
      <c r="J76" s="104" t="s">
        <v>53</v>
      </c>
      <c r="K76" s="34"/>
      <c r="L76" s="32"/>
    </row>
    <row r="77" spans="2:12" s="1" customFormat="1" ht="14.4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" customHeight="1">
      <c r="B82" s="32"/>
      <c r="C82" s="21" t="s">
        <v>137</v>
      </c>
      <c r="L82" s="32"/>
    </row>
    <row r="83" spans="2:12" s="1" customFormat="1" ht="6.9" customHeight="1">
      <c r="B83" s="32"/>
      <c r="L83" s="32"/>
    </row>
    <row r="84" spans="2:12" s="1" customFormat="1" ht="12" customHeight="1">
      <c r="B84" s="32"/>
      <c r="C84" s="27" t="s">
        <v>16</v>
      </c>
      <c r="L84" s="32"/>
    </row>
    <row r="85" spans="2:12" s="1" customFormat="1" ht="16.5" customHeight="1">
      <c r="B85" s="32"/>
      <c r="E85" s="247" t="str">
        <f>E7</f>
        <v>Stavební úpravy ADM budovy Dělnická 1405, Ústí nad Orlicí</v>
      </c>
      <c r="F85" s="248"/>
      <c r="G85" s="248"/>
      <c r="H85" s="248"/>
      <c r="L85" s="32"/>
    </row>
    <row r="86" spans="2:12" ht="12" customHeight="1">
      <c r="B86" s="20"/>
      <c r="C86" s="27" t="s">
        <v>133</v>
      </c>
      <c r="L86" s="20"/>
    </row>
    <row r="87" spans="2:12" s="1" customFormat="1" ht="16.5" customHeight="1">
      <c r="B87" s="32"/>
      <c r="E87" s="247" t="s">
        <v>134</v>
      </c>
      <c r="F87" s="246"/>
      <c r="G87" s="246"/>
      <c r="H87" s="246"/>
      <c r="L87" s="32"/>
    </row>
    <row r="88" spans="2:12" s="1" customFormat="1" ht="12" customHeight="1">
      <c r="B88" s="32"/>
      <c r="C88" s="27" t="s">
        <v>135</v>
      </c>
      <c r="L88" s="32"/>
    </row>
    <row r="89" spans="2:12" s="1" customFormat="1" ht="16.5" customHeight="1">
      <c r="B89" s="32"/>
      <c r="E89" s="207" t="str">
        <f>E11</f>
        <v>SO02.3 - PLYNOVÁ ODBĚRNÁ ZAŘÍZENÍ</v>
      </c>
      <c r="F89" s="246"/>
      <c r="G89" s="246"/>
      <c r="H89" s="246"/>
      <c r="L89" s="32"/>
    </row>
    <row r="90" spans="2:12" s="1" customFormat="1" ht="6.9" customHeight="1">
      <c r="B90" s="32"/>
      <c r="L90" s="32"/>
    </row>
    <row r="91" spans="2:12" s="1" customFormat="1" ht="12" customHeight="1">
      <c r="B91" s="32"/>
      <c r="C91" s="27" t="s">
        <v>20</v>
      </c>
      <c r="F91" s="25" t="str">
        <f>F14</f>
        <v>Dělnická 1405</v>
      </c>
      <c r="I91" s="27" t="s">
        <v>22</v>
      </c>
      <c r="J91" s="52" t="str">
        <f>IF(J14="","",J14)</f>
        <v>20. 8. 2024</v>
      </c>
      <c r="L91" s="32"/>
    </row>
    <row r="92" spans="2:12" s="1" customFormat="1" ht="6.9" customHeight="1">
      <c r="B92" s="32"/>
      <c r="L92" s="32"/>
    </row>
    <row r="93" spans="2:12" s="1" customFormat="1" ht="40.049999999999997" customHeight="1">
      <c r="B93" s="32"/>
      <c r="C93" s="27" t="s">
        <v>24</v>
      </c>
      <c r="F93" s="25" t="str">
        <f>E17</f>
        <v>Město Ústí nad Orlicí, Sychrova 16, 562 24</v>
      </c>
      <c r="I93" s="27" t="s">
        <v>30</v>
      </c>
      <c r="J93" s="30" t="str">
        <f>E23</f>
        <v xml:space="preserve">B3ATELIER, Palackého tř. 72, Brno </v>
      </c>
      <c r="L93" s="32"/>
    </row>
    <row r="94" spans="2:12" s="1" customFormat="1" ht="15.15" customHeight="1">
      <c r="B94" s="32"/>
      <c r="C94" s="27" t="s">
        <v>28</v>
      </c>
      <c r="F94" s="25" t="str">
        <f>IF(E20="","",E20)</f>
        <v>Vyplň údaj</v>
      </c>
      <c r="I94" s="27" t="s">
        <v>33</v>
      </c>
      <c r="J94" s="30" t="str">
        <f>E26</f>
        <v xml:space="preserve"> </v>
      </c>
      <c r="L94" s="32"/>
    </row>
    <row r="95" spans="2:12" s="1" customFormat="1" ht="10.35" customHeight="1">
      <c r="B95" s="32"/>
      <c r="L95" s="32"/>
    </row>
    <row r="96" spans="2:12" s="1" customFormat="1" ht="29.25" customHeight="1">
      <c r="B96" s="32"/>
      <c r="C96" s="105" t="s">
        <v>138</v>
      </c>
      <c r="D96" s="97"/>
      <c r="E96" s="97"/>
      <c r="F96" s="97"/>
      <c r="G96" s="97"/>
      <c r="H96" s="97"/>
      <c r="I96" s="97"/>
      <c r="J96" s="106" t="s">
        <v>139</v>
      </c>
      <c r="K96" s="97"/>
      <c r="L96" s="32"/>
    </row>
    <row r="97" spans="2:47" s="1" customFormat="1" ht="10.35" customHeight="1">
      <c r="B97" s="32"/>
      <c r="L97" s="32"/>
    </row>
    <row r="98" spans="2:47" s="1" customFormat="1" ht="22.8" customHeight="1">
      <c r="B98" s="32"/>
      <c r="C98" s="107" t="s">
        <v>140</v>
      </c>
      <c r="J98" s="66">
        <f>J123</f>
        <v>0</v>
      </c>
      <c r="L98" s="32"/>
      <c r="AU98" s="17" t="s">
        <v>141</v>
      </c>
    </row>
    <row r="99" spans="2:47" s="8" customFormat="1" ht="24.9" customHeight="1">
      <c r="B99" s="108"/>
      <c r="D99" s="109" t="s">
        <v>149</v>
      </c>
      <c r="E99" s="110"/>
      <c r="F99" s="110"/>
      <c r="G99" s="110"/>
      <c r="H99" s="110"/>
      <c r="I99" s="110"/>
      <c r="J99" s="111">
        <f>J124</f>
        <v>0</v>
      </c>
      <c r="L99" s="108"/>
    </row>
    <row r="100" spans="2:47" s="9" customFormat="1" ht="19.95" customHeight="1">
      <c r="B100" s="112"/>
      <c r="D100" s="113" t="s">
        <v>1134</v>
      </c>
      <c r="E100" s="114"/>
      <c r="F100" s="114"/>
      <c r="G100" s="114"/>
      <c r="H100" s="114"/>
      <c r="I100" s="114"/>
      <c r="J100" s="115">
        <f>J125</f>
        <v>0</v>
      </c>
      <c r="L100" s="112"/>
    </row>
    <row r="101" spans="2:47" s="8" customFormat="1" ht="24.9" customHeight="1">
      <c r="B101" s="108"/>
      <c r="D101" s="109" t="s">
        <v>159</v>
      </c>
      <c r="E101" s="110"/>
      <c r="F101" s="110"/>
      <c r="G101" s="110"/>
      <c r="H101" s="110"/>
      <c r="I101" s="110"/>
      <c r="J101" s="111">
        <f>J166</f>
        <v>0</v>
      </c>
      <c r="L101" s="108"/>
    </row>
    <row r="102" spans="2:47" s="1" customFormat="1" ht="21.75" customHeight="1">
      <c r="B102" s="32"/>
      <c r="L102" s="32"/>
    </row>
    <row r="103" spans="2:47" s="1" customFormat="1" ht="6.9" customHeight="1">
      <c r="B103" s="44"/>
      <c r="C103" s="45"/>
      <c r="D103" s="45"/>
      <c r="E103" s="45"/>
      <c r="F103" s="45"/>
      <c r="G103" s="45"/>
      <c r="H103" s="45"/>
      <c r="I103" s="45"/>
      <c r="J103" s="45"/>
      <c r="K103" s="45"/>
      <c r="L103" s="32"/>
    </row>
    <row r="107" spans="2:47" s="1" customFormat="1" ht="6.9" customHeight="1">
      <c r="B107" s="46"/>
      <c r="C107" s="47"/>
      <c r="D107" s="47"/>
      <c r="E107" s="47"/>
      <c r="F107" s="47"/>
      <c r="G107" s="47"/>
      <c r="H107" s="47"/>
      <c r="I107" s="47"/>
      <c r="J107" s="47"/>
      <c r="K107" s="47"/>
      <c r="L107" s="32"/>
    </row>
    <row r="108" spans="2:47" s="1" customFormat="1" ht="24.9" customHeight="1">
      <c r="B108" s="32"/>
      <c r="C108" s="21" t="s">
        <v>160</v>
      </c>
      <c r="L108" s="32"/>
    </row>
    <row r="109" spans="2:47" s="1" customFormat="1" ht="6.9" customHeight="1">
      <c r="B109" s="32"/>
      <c r="L109" s="32"/>
    </row>
    <row r="110" spans="2:47" s="1" customFormat="1" ht="12" customHeight="1">
      <c r="B110" s="32"/>
      <c r="C110" s="27" t="s">
        <v>16</v>
      </c>
      <c r="L110" s="32"/>
    </row>
    <row r="111" spans="2:47" s="1" customFormat="1" ht="16.5" customHeight="1">
      <c r="B111" s="32"/>
      <c r="E111" s="247" t="str">
        <f>E7</f>
        <v>Stavební úpravy ADM budovy Dělnická 1405, Ústí nad Orlicí</v>
      </c>
      <c r="F111" s="248"/>
      <c r="G111" s="248"/>
      <c r="H111" s="248"/>
      <c r="L111" s="32"/>
    </row>
    <row r="112" spans="2:47" ht="12" customHeight="1">
      <c r="B112" s="20"/>
      <c r="C112" s="27" t="s">
        <v>133</v>
      </c>
      <c r="L112" s="20"/>
    </row>
    <row r="113" spans="2:65" s="1" customFormat="1" ht="16.5" customHeight="1">
      <c r="B113" s="32"/>
      <c r="E113" s="247" t="s">
        <v>134</v>
      </c>
      <c r="F113" s="246"/>
      <c r="G113" s="246"/>
      <c r="H113" s="246"/>
      <c r="L113" s="32"/>
    </row>
    <row r="114" spans="2:65" s="1" customFormat="1" ht="12" customHeight="1">
      <c r="B114" s="32"/>
      <c r="C114" s="27" t="s">
        <v>135</v>
      </c>
      <c r="L114" s="32"/>
    </row>
    <row r="115" spans="2:65" s="1" customFormat="1" ht="16.5" customHeight="1">
      <c r="B115" s="32"/>
      <c r="E115" s="207" t="str">
        <f>E11</f>
        <v>SO02.3 - PLYNOVÁ ODBĚRNÁ ZAŘÍZENÍ</v>
      </c>
      <c r="F115" s="246"/>
      <c r="G115" s="246"/>
      <c r="H115" s="246"/>
      <c r="L115" s="32"/>
    </row>
    <row r="116" spans="2:65" s="1" customFormat="1" ht="6.9" customHeight="1">
      <c r="B116" s="32"/>
      <c r="L116" s="32"/>
    </row>
    <row r="117" spans="2:65" s="1" customFormat="1" ht="12" customHeight="1">
      <c r="B117" s="32"/>
      <c r="C117" s="27" t="s">
        <v>20</v>
      </c>
      <c r="F117" s="25" t="str">
        <f>F14</f>
        <v>Dělnická 1405</v>
      </c>
      <c r="I117" s="27" t="s">
        <v>22</v>
      </c>
      <c r="J117" s="52" t="str">
        <f>IF(J14="","",J14)</f>
        <v>20. 8. 2024</v>
      </c>
      <c r="L117" s="32"/>
    </row>
    <row r="118" spans="2:65" s="1" customFormat="1" ht="6.9" customHeight="1">
      <c r="B118" s="32"/>
      <c r="L118" s="32"/>
    </row>
    <row r="119" spans="2:65" s="1" customFormat="1" ht="40.049999999999997" customHeight="1">
      <c r="B119" s="32"/>
      <c r="C119" s="27" t="s">
        <v>24</v>
      </c>
      <c r="F119" s="25" t="str">
        <f>E17</f>
        <v>Město Ústí nad Orlicí, Sychrova 16, 562 24</v>
      </c>
      <c r="I119" s="27" t="s">
        <v>30</v>
      </c>
      <c r="J119" s="30" t="str">
        <f>E23</f>
        <v xml:space="preserve">B3ATELIER, Palackého tř. 72, Brno </v>
      </c>
      <c r="L119" s="32"/>
    </row>
    <row r="120" spans="2:65" s="1" customFormat="1" ht="15.15" customHeight="1">
      <c r="B120" s="32"/>
      <c r="C120" s="27" t="s">
        <v>28</v>
      </c>
      <c r="F120" s="25" t="str">
        <f>IF(E20="","",E20)</f>
        <v>Vyplň údaj</v>
      </c>
      <c r="I120" s="27" t="s">
        <v>33</v>
      </c>
      <c r="J120" s="30" t="str">
        <f>E26</f>
        <v xml:space="preserve"> </v>
      </c>
      <c r="L120" s="32"/>
    </row>
    <row r="121" spans="2:65" s="1" customFormat="1" ht="10.35" customHeight="1">
      <c r="B121" s="32"/>
      <c r="L121" s="32"/>
    </row>
    <row r="122" spans="2:65" s="10" customFormat="1" ht="29.25" customHeight="1">
      <c r="B122" s="116"/>
      <c r="C122" s="117" t="s">
        <v>161</v>
      </c>
      <c r="D122" s="118" t="s">
        <v>62</v>
      </c>
      <c r="E122" s="118" t="s">
        <v>58</v>
      </c>
      <c r="F122" s="118" t="s">
        <v>59</v>
      </c>
      <c r="G122" s="118" t="s">
        <v>162</v>
      </c>
      <c r="H122" s="118" t="s">
        <v>163</v>
      </c>
      <c r="I122" s="118" t="s">
        <v>164</v>
      </c>
      <c r="J122" s="118" t="s">
        <v>139</v>
      </c>
      <c r="K122" s="119" t="s">
        <v>165</v>
      </c>
      <c r="L122" s="116"/>
      <c r="M122" s="59" t="s">
        <v>1</v>
      </c>
      <c r="N122" s="60" t="s">
        <v>41</v>
      </c>
      <c r="O122" s="60" t="s">
        <v>166</v>
      </c>
      <c r="P122" s="60" t="s">
        <v>167</v>
      </c>
      <c r="Q122" s="60" t="s">
        <v>168</v>
      </c>
      <c r="R122" s="60" t="s">
        <v>169</v>
      </c>
      <c r="S122" s="60" t="s">
        <v>170</v>
      </c>
      <c r="T122" s="61" t="s">
        <v>171</v>
      </c>
    </row>
    <row r="123" spans="2:65" s="1" customFormat="1" ht="22.8" customHeight="1">
      <c r="B123" s="32"/>
      <c r="C123" s="64" t="s">
        <v>172</v>
      </c>
      <c r="J123" s="120">
        <f>BK123</f>
        <v>0</v>
      </c>
      <c r="L123" s="32"/>
      <c r="M123" s="62"/>
      <c r="N123" s="53"/>
      <c r="O123" s="53"/>
      <c r="P123" s="121">
        <f>P124+P166</f>
        <v>0</v>
      </c>
      <c r="Q123" s="53"/>
      <c r="R123" s="121">
        <f>R124+R166</f>
        <v>0</v>
      </c>
      <c r="S123" s="53"/>
      <c r="T123" s="122">
        <f>T124+T166</f>
        <v>0</v>
      </c>
      <c r="AT123" s="17" t="s">
        <v>76</v>
      </c>
      <c r="AU123" s="17" t="s">
        <v>141</v>
      </c>
      <c r="BK123" s="123">
        <f>BK124+BK166</f>
        <v>0</v>
      </c>
    </row>
    <row r="124" spans="2:65" s="11" customFormat="1" ht="25.95" customHeight="1">
      <c r="B124" s="124"/>
      <c r="D124" s="125" t="s">
        <v>76</v>
      </c>
      <c r="E124" s="126" t="s">
        <v>515</v>
      </c>
      <c r="F124" s="126" t="s">
        <v>516</v>
      </c>
      <c r="I124" s="127"/>
      <c r="J124" s="128">
        <f>BK124</f>
        <v>0</v>
      </c>
      <c r="L124" s="124"/>
      <c r="M124" s="129"/>
      <c r="P124" s="130">
        <f>P125</f>
        <v>0</v>
      </c>
      <c r="R124" s="130">
        <f>R125</f>
        <v>0</v>
      </c>
      <c r="T124" s="131">
        <f>T125</f>
        <v>0</v>
      </c>
      <c r="AR124" s="125" t="s">
        <v>86</v>
      </c>
      <c r="AT124" s="132" t="s">
        <v>76</v>
      </c>
      <c r="AU124" s="132" t="s">
        <v>77</v>
      </c>
      <c r="AY124" s="125" t="s">
        <v>175</v>
      </c>
      <c r="BK124" s="133">
        <f>BK125</f>
        <v>0</v>
      </c>
    </row>
    <row r="125" spans="2:65" s="11" customFormat="1" ht="22.8" customHeight="1">
      <c r="B125" s="124"/>
      <c r="D125" s="125" t="s">
        <v>76</v>
      </c>
      <c r="E125" s="134" t="s">
        <v>1135</v>
      </c>
      <c r="F125" s="134" t="s">
        <v>1136</v>
      </c>
      <c r="I125" s="127"/>
      <c r="J125" s="135">
        <f>BK125</f>
        <v>0</v>
      </c>
      <c r="L125" s="124"/>
      <c r="M125" s="129"/>
      <c r="P125" s="130">
        <f>SUM(P126:P165)</f>
        <v>0</v>
      </c>
      <c r="R125" s="130">
        <f>SUM(R126:R165)</f>
        <v>0</v>
      </c>
      <c r="T125" s="131">
        <f>SUM(T126:T165)</f>
        <v>0</v>
      </c>
      <c r="AR125" s="125" t="s">
        <v>86</v>
      </c>
      <c r="AT125" s="132" t="s">
        <v>76</v>
      </c>
      <c r="AU125" s="132" t="s">
        <v>84</v>
      </c>
      <c r="AY125" s="125" t="s">
        <v>175</v>
      </c>
      <c r="BK125" s="133">
        <f>SUM(BK126:BK165)</f>
        <v>0</v>
      </c>
    </row>
    <row r="126" spans="2:65" s="1" customFormat="1" ht="16.5" customHeight="1">
      <c r="B126" s="136"/>
      <c r="C126" s="137" t="s">
        <v>84</v>
      </c>
      <c r="D126" s="137" t="s">
        <v>177</v>
      </c>
      <c r="E126" s="138" t="s">
        <v>1137</v>
      </c>
      <c r="F126" s="139" t="s">
        <v>1138</v>
      </c>
      <c r="G126" s="140" t="s">
        <v>190</v>
      </c>
      <c r="H126" s="141">
        <v>2</v>
      </c>
      <c r="I126" s="142"/>
      <c r="J126" s="143">
        <f>ROUND(I126*H126,2)</f>
        <v>0</v>
      </c>
      <c r="K126" s="139" t="s">
        <v>181</v>
      </c>
      <c r="L126" s="32"/>
      <c r="M126" s="144" t="s">
        <v>1</v>
      </c>
      <c r="N126" s="145" t="s">
        <v>42</v>
      </c>
      <c r="P126" s="146">
        <f>O126*H126</f>
        <v>0</v>
      </c>
      <c r="Q126" s="146">
        <v>0</v>
      </c>
      <c r="R126" s="146">
        <f>Q126*H126</f>
        <v>0</v>
      </c>
      <c r="S126" s="146">
        <v>0</v>
      </c>
      <c r="T126" s="147">
        <f>S126*H126</f>
        <v>0</v>
      </c>
      <c r="AR126" s="148" t="s">
        <v>278</v>
      </c>
      <c r="AT126" s="148" t="s">
        <v>177</v>
      </c>
      <c r="AU126" s="148" t="s">
        <v>86</v>
      </c>
      <c r="AY126" s="17" t="s">
        <v>175</v>
      </c>
      <c r="BE126" s="149">
        <f>IF(N126="základní",J126,0)</f>
        <v>0</v>
      </c>
      <c r="BF126" s="149">
        <f>IF(N126="snížená",J126,0)</f>
        <v>0</v>
      </c>
      <c r="BG126" s="149">
        <f>IF(N126="zákl. přenesená",J126,0)</f>
        <v>0</v>
      </c>
      <c r="BH126" s="149">
        <f>IF(N126="sníž. přenesená",J126,0)</f>
        <v>0</v>
      </c>
      <c r="BI126" s="149">
        <f>IF(N126="nulová",J126,0)</f>
        <v>0</v>
      </c>
      <c r="BJ126" s="17" t="s">
        <v>84</v>
      </c>
      <c r="BK126" s="149">
        <f>ROUND(I126*H126,2)</f>
        <v>0</v>
      </c>
      <c r="BL126" s="17" t="s">
        <v>278</v>
      </c>
      <c r="BM126" s="148" t="s">
        <v>86</v>
      </c>
    </row>
    <row r="127" spans="2:65" s="13" customFormat="1">
      <c r="B127" s="157"/>
      <c r="D127" s="151" t="s">
        <v>184</v>
      </c>
      <c r="E127" s="158" t="s">
        <v>1</v>
      </c>
      <c r="F127" s="159" t="s">
        <v>1139</v>
      </c>
      <c r="H127" s="160">
        <v>2</v>
      </c>
      <c r="I127" s="161"/>
      <c r="L127" s="157"/>
      <c r="M127" s="162"/>
      <c r="T127" s="163"/>
      <c r="AT127" s="158" t="s">
        <v>184</v>
      </c>
      <c r="AU127" s="158" t="s">
        <v>86</v>
      </c>
      <c r="AV127" s="13" t="s">
        <v>86</v>
      </c>
      <c r="AW127" s="13" t="s">
        <v>32</v>
      </c>
      <c r="AX127" s="13" t="s">
        <v>77</v>
      </c>
      <c r="AY127" s="158" t="s">
        <v>175</v>
      </c>
    </row>
    <row r="128" spans="2:65" s="14" customFormat="1">
      <c r="B128" s="164"/>
      <c r="D128" s="151" t="s">
        <v>184</v>
      </c>
      <c r="E128" s="165" t="s">
        <v>1</v>
      </c>
      <c r="F128" s="166" t="s">
        <v>187</v>
      </c>
      <c r="H128" s="167">
        <v>2</v>
      </c>
      <c r="I128" s="168"/>
      <c r="L128" s="164"/>
      <c r="M128" s="169"/>
      <c r="T128" s="170"/>
      <c r="AT128" s="165" t="s">
        <v>184</v>
      </c>
      <c r="AU128" s="165" t="s">
        <v>86</v>
      </c>
      <c r="AV128" s="14" t="s">
        <v>182</v>
      </c>
      <c r="AW128" s="14" t="s">
        <v>32</v>
      </c>
      <c r="AX128" s="14" t="s">
        <v>84</v>
      </c>
      <c r="AY128" s="165" t="s">
        <v>175</v>
      </c>
    </row>
    <row r="129" spans="2:65" s="1" customFormat="1" ht="24.15" customHeight="1">
      <c r="B129" s="136"/>
      <c r="C129" s="137" t="s">
        <v>86</v>
      </c>
      <c r="D129" s="137" t="s">
        <v>177</v>
      </c>
      <c r="E129" s="138" t="s">
        <v>1140</v>
      </c>
      <c r="F129" s="139" t="s">
        <v>1141</v>
      </c>
      <c r="G129" s="140" t="s">
        <v>263</v>
      </c>
      <c r="H129" s="141">
        <v>2</v>
      </c>
      <c r="I129" s="142"/>
      <c r="J129" s="143">
        <f>ROUND(I129*H129,2)</f>
        <v>0</v>
      </c>
      <c r="K129" s="139" t="s">
        <v>181</v>
      </c>
      <c r="L129" s="32"/>
      <c r="M129" s="144" t="s">
        <v>1</v>
      </c>
      <c r="N129" s="145" t="s">
        <v>42</v>
      </c>
      <c r="P129" s="146">
        <f>O129*H129</f>
        <v>0</v>
      </c>
      <c r="Q129" s="146">
        <v>0</v>
      </c>
      <c r="R129" s="146">
        <f>Q129*H129</f>
        <v>0</v>
      </c>
      <c r="S129" s="146">
        <v>0</v>
      </c>
      <c r="T129" s="147">
        <f>S129*H129</f>
        <v>0</v>
      </c>
      <c r="AR129" s="148" t="s">
        <v>278</v>
      </c>
      <c r="AT129" s="148" t="s">
        <v>177</v>
      </c>
      <c r="AU129" s="148" t="s">
        <v>86</v>
      </c>
      <c r="AY129" s="17" t="s">
        <v>175</v>
      </c>
      <c r="BE129" s="149">
        <f>IF(N129="základní",J129,0)</f>
        <v>0</v>
      </c>
      <c r="BF129" s="149">
        <f>IF(N129="snížená",J129,0)</f>
        <v>0</v>
      </c>
      <c r="BG129" s="149">
        <f>IF(N129="zákl. přenesená",J129,0)</f>
        <v>0</v>
      </c>
      <c r="BH129" s="149">
        <f>IF(N129="sníž. přenesená",J129,0)</f>
        <v>0</v>
      </c>
      <c r="BI129" s="149">
        <f>IF(N129="nulová",J129,0)</f>
        <v>0</v>
      </c>
      <c r="BJ129" s="17" t="s">
        <v>84</v>
      </c>
      <c r="BK129" s="149">
        <f>ROUND(I129*H129,2)</f>
        <v>0</v>
      </c>
      <c r="BL129" s="17" t="s">
        <v>278</v>
      </c>
      <c r="BM129" s="148" t="s">
        <v>182</v>
      </c>
    </row>
    <row r="130" spans="2:65" s="13" customFormat="1">
      <c r="B130" s="157"/>
      <c r="D130" s="151" t="s">
        <v>184</v>
      </c>
      <c r="E130" s="158" t="s">
        <v>1</v>
      </c>
      <c r="F130" s="159" t="s">
        <v>1142</v>
      </c>
      <c r="H130" s="160">
        <v>2</v>
      </c>
      <c r="I130" s="161"/>
      <c r="L130" s="157"/>
      <c r="M130" s="162"/>
      <c r="T130" s="163"/>
      <c r="AT130" s="158" t="s">
        <v>184</v>
      </c>
      <c r="AU130" s="158" t="s">
        <v>86</v>
      </c>
      <c r="AV130" s="13" t="s">
        <v>86</v>
      </c>
      <c r="AW130" s="13" t="s">
        <v>32</v>
      </c>
      <c r="AX130" s="13" t="s">
        <v>77</v>
      </c>
      <c r="AY130" s="158" t="s">
        <v>175</v>
      </c>
    </row>
    <row r="131" spans="2:65" s="14" customFormat="1">
      <c r="B131" s="164"/>
      <c r="D131" s="151" t="s">
        <v>184</v>
      </c>
      <c r="E131" s="165" t="s">
        <v>1</v>
      </c>
      <c r="F131" s="166" t="s">
        <v>187</v>
      </c>
      <c r="H131" s="167">
        <v>2</v>
      </c>
      <c r="I131" s="168"/>
      <c r="L131" s="164"/>
      <c r="M131" s="169"/>
      <c r="T131" s="170"/>
      <c r="AT131" s="165" t="s">
        <v>184</v>
      </c>
      <c r="AU131" s="165" t="s">
        <v>86</v>
      </c>
      <c r="AV131" s="14" t="s">
        <v>182</v>
      </c>
      <c r="AW131" s="14" t="s">
        <v>32</v>
      </c>
      <c r="AX131" s="14" t="s">
        <v>84</v>
      </c>
      <c r="AY131" s="165" t="s">
        <v>175</v>
      </c>
    </row>
    <row r="132" spans="2:65" s="1" customFormat="1" ht="24.15" customHeight="1">
      <c r="B132" s="136"/>
      <c r="C132" s="137" t="s">
        <v>109</v>
      </c>
      <c r="D132" s="137" t="s">
        <v>177</v>
      </c>
      <c r="E132" s="138" t="s">
        <v>1143</v>
      </c>
      <c r="F132" s="139" t="s">
        <v>1144</v>
      </c>
      <c r="G132" s="140" t="s">
        <v>263</v>
      </c>
      <c r="H132" s="141">
        <v>2</v>
      </c>
      <c r="I132" s="142"/>
      <c r="J132" s="143">
        <f>ROUND(I132*H132,2)</f>
        <v>0</v>
      </c>
      <c r="K132" s="139" t="s">
        <v>181</v>
      </c>
      <c r="L132" s="32"/>
      <c r="M132" s="144" t="s">
        <v>1</v>
      </c>
      <c r="N132" s="145" t="s">
        <v>42</v>
      </c>
      <c r="P132" s="146">
        <f>O132*H132</f>
        <v>0</v>
      </c>
      <c r="Q132" s="146">
        <v>0</v>
      </c>
      <c r="R132" s="146">
        <f>Q132*H132</f>
        <v>0</v>
      </c>
      <c r="S132" s="146">
        <v>0</v>
      </c>
      <c r="T132" s="147">
        <f>S132*H132</f>
        <v>0</v>
      </c>
      <c r="AR132" s="148" t="s">
        <v>278</v>
      </c>
      <c r="AT132" s="148" t="s">
        <v>177</v>
      </c>
      <c r="AU132" s="148" t="s">
        <v>86</v>
      </c>
      <c r="AY132" s="17" t="s">
        <v>175</v>
      </c>
      <c r="BE132" s="149">
        <f>IF(N132="základní",J132,0)</f>
        <v>0</v>
      </c>
      <c r="BF132" s="149">
        <f>IF(N132="snížená",J132,0)</f>
        <v>0</v>
      </c>
      <c r="BG132" s="149">
        <f>IF(N132="zákl. přenesená",J132,0)</f>
        <v>0</v>
      </c>
      <c r="BH132" s="149">
        <f>IF(N132="sníž. přenesená",J132,0)</f>
        <v>0</v>
      </c>
      <c r="BI132" s="149">
        <f>IF(N132="nulová",J132,0)</f>
        <v>0</v>
      </c>
      <c r="BJ132" s="17" t="s">
        <v>84</v>
      </c>
      <c r="BK132" s="149">
        <f>ROUND(I132*H132,2)</f>
        <v>0</v>
      </c>
      <c r="BL132" s="17" t="s">
        <v>278</v>
      </c>
      <c r="BM132" s="148" t="s">
        <v>198</v>
      </c>
    </row>
    <row r="133" spans="2:65" s="13" customFormat="1">
      <c r="B133" s="157"/>
      <c r="D133" s="151" t="s">
        <v>184</v>
      </c>
      <c r="E133" s="158" t="s">
        <v>1</v>
      </c>
      <c r="F133" s="159" t="s">
        <v>1142</v>
      </c>
      <c r="H133" s="160">
        <v>2</v>
      </c>
      <c r="I133" s="161"/>
      <c r="L133" s="157"/>
      <c r="M133" s="162"/>
      <c r="T133" s="163"/>
      <c r="AT133" s="158" t="s">
        <v>184</v>
      </c>
      <c r="AU133" s="158" t="s">
        <v>86</v>
      </c>
      <c r="AV133" s="13" t="s">
        <v>86</v>
      </c>
      <c r="AW133" s="13" t="s">
        <v>32</v>
      </c>
      <c r="AX133" s="13" t="s">
        <v>77</v>
      </c>
      <c r="AY133" s="158" t="s">
        <v>175</v>
      </c>
    </row>
    <row r="134" spans="2:65" s="14" customFormat="1">
      <c r="B134" s="164"/>
      <c r="D134" s="151" t="s">
        <v>184</v>
      </c>
      <c r="E134" s="165" t="s">
        <v>1</v>
      </c>
      <c r="F134" s="166" t="s">
        <v>187</v>
      </c>
      <c r="H134" s="167">
        <v>2</v>
      </c>
      <c r="I134" s="168"/>
      <c r="L134" s="164"/>
      <c r="M134" s="169"/>
      <c r="T134" s="170"/>
      <c r="AT134" s="165" t="s">
        <v>184</v>
      </c>
      <c r="AU134" s="165" t="s">
        <v>86</v>
      </c>
      <c r="AV134" s="14" t="s">
        <v>182</v>
      </c>
      <c r="AW134" s="14" t="s">
        <v>32</v>
      </c>
      <c r="AX134" s="14" t="s">
        <v>84</v>
      </c>
      <c r="AY134" s="165" t="s">
        <v>175</v>
      </c>
    </row>
    <row r="135" spans="2:65" s="1" customFormat="1" ht="24.15" customHeight="1">
      <c r="B135" s="136"/>
      <c r="C135" s="137" t="s">
        <v>182</v>
      </c>
      <c r="D135" s="137" t="s">
        <v>177</v>
      </c>
      <c r="E135" s="138" t="s">
        <v>1145</v>
      </c>
      <c r="F135" s="139" t="s">
        <v>1146</v>
      </c>
      <c r="G135" s="140" t="s">
        <v>263</v>
      </c>
      <c r="H135" s="141">
        <v>10</v>
      </c>
      <c r="I135" s="142"/>
      <c r="J135" s="143">
        <f>ROUND(I135*H135,2)</f>
        <v>0</v>
      </c>
      <c r="K135" s="139" t="s">
        <v>181</v>
      </c>
      <c r="L135" s="32"/>
      <c r="M135" s="144" t="s">
        <v>1</v>
      </c>
      <c r="N135" s="145" t="s">
        <v>42</v>
      </c>
      <c r="P135" s="146">
        <f>O135*H135</f>
        <v>0</v>
      </c>
      <c r="Q135" s="146">
        <v>0</v>
      </c>
      <c r="R135" s="146">
        <f>Q135*H135</f>
        <v>0</v>
      </c>
      <c r="S135" s="146">
        <v>0</v>
      </c>
      <c r="T135" s="147">
        <f>S135*H135</f>
        <v>0</v>
      </c>
      <c r="AR135" s="148" t="s">
        <v>278</v>
      </c>
      <c r="AT135" s="148" t="s">
        <v>177</v>
      </c>
      <c r="AU135" s="148" t="s">
        <v>86</v>
      </c>
      <c r="AY135" s="17" t="s">
        <v>175</v>
      </c>
      <c r="BE135" s="149">
        <f>IF(N135="základní",J135,0)</f>
        <v>0</v>
      </c>
      <c r="BF135" s="149">
        <f>IF(N135="snížená",J135,0)</f>
        <v>0</v>
      </c>
      <c r="BG135" s="149">
        <f>IF(N135="zákl. přenesená",J135,0)</f>
        <v>0</v>
      </c>
      <c r="BH135" s="149">
        <f>IF(N135="sníž. přenesená",J135,0)</f>
        <v>0</v>
      </c>
      <c r="BI135" s="149">
        <f>IF(N135="nulová",J135,0)</f>
        <v>0</v>
      </c>
      <c r="BJ135" s="17" t="s">
        <v>84</v>
      </c>
      <c r="BK135" s="149">
        <f>ROUND(I135*H135,2)</f>
        <v>0</v>
      </c>
      <c r="BL135" s="17" t="s">
        <v>278</v>
      </c>
      <c r="BM135" s="148" t="s">
        <v>195</v>
      </c>
    </row>
    <row r="136" spans="2:65" s="13" customFormat="1">
      <c r="B136" s="157"/>
      <c r="D136" s="151" t="s">
        <v>184</v>
      </c>
      <c r="E136" s="158" t="s">
        <v>1</v>
      </c>
      <c r="F136" s="159" t="s">
        <v>1147</v>
      </c>
      <c r="H136" s="160">
        <v>10</v>
      </c>
      <c r="I136" s="161"/>
      <c r="L136" s="157"/>
      <c r="M136" s="162"/>
      <c r="T136" s="163"/>
      <c r="AT136" s="158" t="s">
        <v>184</v>
      </c>
      <c r="AU136" s="158" t="s">
        <v>86</v>
      </c>
      <c r="AV136" s="13" t="s">
        <v>86</v>
      </c>
      <c r="AW136" s="13" t="s">
        <v>32</v>
      </c>
      <c r="AX136" s="13" t="s">
        <v>77</v>
      </c>
      <c r="AY136" s="158" t="s">
        <v>175</v>
      </c>
    </row>
    <row r="137" spans="2:65" s="14" customFormat="1">
      <c r="B137" s="164"/>
      <c r="D137" s="151" t="s">
        <v>184</v>
      </c>
      <c r="E137" s="165" t="s">
        <v>1</v>
      </c>
      <c r="F137" s="166" t="s">
        <v>187</v>
      </c>
      <c r="H137" s="167">
        <v>10</v>
      </c>
      <c r="I137" s="168"/>
      <c r="L137" s="164"/>
      <c r="M137" s="169"/>
      <c r="T137" s="170"/>
      <c r="AT137" s="165" t="s">
        <v>184</v>
      </c>
      <c r="AU137" s="165" t="s">
        <v>86</v>
      </c>
      <c r="AV137" s="14" t="s">
        <v>182</v>
      </c>
      <c r="AW137" s="14" t="s">
        <v>32</v>
      </c>
      <c r="AX137" s="14" t="s">
        <v>84</v>
      </c>
      <c r="AY137" s="165" t="s">
        <v>175</v>
      </c>
    </row>
    <row r="138" spans="2:65" s="1" customFormat="1" ht="24.15" customHeight="1">
      <c r="B138" s="136"/>
      <c r="C138" s="137" t="s">
        <v>205</v>
      </c>
      <c r="D138" s="137" t="s">
        <v>177</v>
      </c>
      <c r="E138" s="138" t="s">
        <v>1148</v>
      </c>
      <c r="F138" s="139" t="s">
        <v>1149</v>
      </c>
      <c r="G138" s="140" t="s">
        <v>1150</v>
      </c>
      <c r="H138" s="141">
        <v>2</v>
      </c>
      <c r="I138" s="142"/>
      <c r="J138" s="143">
        <f>ROUND(I138*H138,2)</f>
        <v>0</v>
      </c>
      <c r="K138" s="139" t="s">
        <v>181</v>
      </c>
      <c r="L138" s="32"/>
      <c r="M138" s="144" t="s">
        <v>1</v>
      </c>
      <c r="N138" s="145" t="s">
        <v>42</v>
      </c>
      <c r="P138" s="146">
        <f>O138*H138</f>
        <v>0</v>
      </c>
      <c r="Q138" s="146">
        <v>0</v>
      </c>
      <c r="R138" s="146">
        <f>Q138*H138</f>
        <v>0</v>
      </c>
      <c r="S138" s="146">
        <v>0</v>
      </c>
      <c r="T138" s="147">
        <f>S138*H138</f>
        <v>0</v>
      </c>
      <c r="AR138" s="148" t="s">
        <v>278</v>
      </c>
      <c r="AT138" s="148" t="s">
        <v>177</v>
      </c>
      <c r="AU138" s="148" t="s">
        <v>86</v>
      </c>
      <c r="AY138" s="17" t="s">
        <v>175</v>
      </c>
      <c r="BE138" s="149">
        <f>IF(N138="základní",J138,0)</f>
        <v>0</v>
      </c>
      <c r="BF138" s="149">
        <f>IF(N138="snížená",J138,0)</f>
        <v>0</v>
      </c>
      <c r="BG138" s="149">
        <f>IF(N138="zákl. přenesená",J138,0)</f>
        <v>0</v>
      </c>
      <c r="BH138" s="149">
        <f>IF(N138="sníž. přenesená",J138,0)</f>
        <v>0</v>
      </c>
      <c r="BI138" s="149">
        <f>IF(N138="nulová",J138,0)</f>
        <v>0</v>
      </c>
      <c r="BJ138" s="17" t="s">
        <v>84</v>
      </c>
      <c r="BK138" s="149">
        <f>ROUND(I138*H138,2)</f>
        <v>0</v>
      </c>
      <c r="BL138" s="17" t="s">
        <v>278</v>
      </c>
      <c r="BM138" s="148" t="s">
        <v>224</v>
      </c>
    </row>
    <row r="139" spans="2:65" s="13" customFormat="1">
      <c r="B139" s="157"/>
      <c r="D139" s="151" t="s">
        <v>184</v>
      </c>
      <c r="E139" s="158" t="s">
        <v>1</v>
      </c>
      <c r="F139" s="159" t="s">
        <v>1151</v>
      </c>
      <c r="H139" s="160">
        <v>2</v>
      </c>
      <c r="I139" s="161"/>
      <c r="L139" s="157"/>
      <c r="M139" s="162"/>
      <c r="T139" s="163"/>
      <c r="AT139" s="158" t="s">
        <v>184</v>
      </c>
      <c r="AU139" s="158" t="s">
        <v>86</v>
      </c>
      <c r="AV139" s="13" t="s">
        <v>86</v>
      </c>
      <c r="AW139" s="13" t="s">
        <v>32</v>
      </c>
      <c r="AX139" s="13" t="s">
        <v>77</v>
      </c>
      <c r="AY139" s="158" t="s">
        <v>175</v>
      </c>
    </row>
    <row r="140" spans="2:65" s="14" customFormat="1">
      <c r="B140" s="164"/>
      <c r="D140" s="151" t="s">
        <v>184</v>
      </c>
      <c r="E140" s="165" t="s">
        <v>1</v>
      </c>
      <c r="F140" s="166" t="s">
        <v>187</v>
      </c>
      <c r="H140" s="167">
        <v>2</v>
      </c>
      <c r="I140" s="168"/>
      <c r="L140" s="164"/>
      <c r="M140" s="169"/>
      <c r="T140" s="170"/>
      <c r="AT140" s="165" t="s">
        <v>184</v>
      </c>
      <c r="AU140" s="165" t="s">
        <v>86</v>
      </c>
      <c r="AV140" s="14" t="s">
        <v>182</v>
      </c>
      <c r="AW140" s="14" t="s">
        <v>32</v>
      </c>
      <c r="AX140" s="14" t="s">
        <v>84</v>
      </c>
      <c r="AY140" s="165" t="s">
        <v>175</v>
      </c>
    </row>
    <row r="141" spans="2:65" s="1" customFormat="1" ht="16.5" customHeight="1">
      <c r="B141" s="136"/>
      <c r="C141" s="137" t="s">
        <v>198</v>
      </c>
      <c r="D141" s="137" t="s">
        <v>177</v>
      </c>
      <c r="E141" s="138" t="s">
        <v>1152</v>
      </c>
      <c r="F141" s="139" t="s">
        <v>1153</v>
      </c>
      <c r="G141" s="140" t="s">
        <v>190</v>
      </c>
      <c r="H141" s="141">
        <v>2</v>
      </c>
      <c r="I141" s="142"/>
      <c r="J141" s="143">
        <f>ROUND(I141*H141,2)</f>
        <v>0</v>
      </c>
      <c r="K141" s="139" t="s">
        <v>181</v>
      </c>
      <c r="L141" s="32"/>
      <c r="M141" s="144" t="s">
        <v>1</v>
      </c>
      <c r="N141" s="145" t="s">
        <v>42</v>
      </c>
      <c r="P141" s="146">
        <f>O141*H141</f>
        <v>0</v>
      </c>
      <c r="Q141" s="146">
        <v>0</v>
      </c>
      <c r="R141" s="146">
        <f>Q141*H141</f>
        <v>0</v>
      </c>
      <c r="S141" s="146">
        <v>0</v>
      </c>
      <c r="T141" s="147">
        <f>S141*H141</f>
        <v>0</v>
      </c>
      <c r="AR141" s="148" t="s">
        <v>278</v>
      </c>
      <c r="AT141" s="148" t="s">
        <v>177</v>
      </c>
      <c r="AU141" s="148" t="s">
        <v>86</v>
      </c>
      <c r="AY141" s="17" t="s">
        <v>175</v>
      </c>
      <c r="BE141" s="149">
        <f>IF(N141="základní",J141,0)</f>
        <v>0</v>
      </c>
      <c r="BF141" s="149">
        <f>IF(N141="snížená",J141,0)</f>
        <v>0</v>
      </c>
      <c r="BG141" s="149">
        <f>IF(N141="zákl. přenesená",J141,0)</f>
        <v>0</v>
      </c>
      <c r="BH141" s="149">
        <f>IF(N141="sníž. přenesená",J141,0)</f>
        <v>0</v>
      </c>
      <c r="BI141" s="149">
        <f>IF(N141="nulová",J141,0)</f>
        <v>0</v>
      </c>
      <c r="BJ141" s="17" t="s">
        <v>84</v>
      </c>
      <c r="BK141" s="149">
        <f>ROUND(I141*H141,2)</f>
        <v>0</v>
      </c>
      <c r="BL141" s="17" t="s">
        <v>278</v>
      </c>
      <c r="BM141" s="148" t="s">
        <v>8</v>
      </c>
    </row>
    <row r="142" spans="2:65" s="13" customFormat="1">
      <c r="B142" s="157"/>
      <c r="D142" s="151" t="s">
        <v>184</v>
      </c>
      <c r="E142" s="158" t="s">
        <v>1</v>
      </c>
      <c r="F142" s="159" t="s">
        <v>1151</v>
      </c>
      <c r="H142" s="160">
        <v>2</v>
      </c>
      <c r="I142" s="161"/>
      <c r="L142" s="157"/>
      <c r="M142" s="162"/>
      <c r="T142" s="163"/>
      <c r="AT142" s="158" t="s">
        <v>184</v>
      </c>
      <c r="AU142" s="158" t="s">
        <v>86</v>
      </c>
      <c r="AV142" s="13" t="s">
        <v>86</v>
      </c>
      <c r="AW142" s="13" t="s">
        <v>32</v>
      </c>
      <c r="AX142" s="13" t="s">
        <v>77</v>
      </c>
      <c r="AY142" s="158" t="s">
        <v>175</v>
      </c>
    </row>
    <row r="143" spans="2:65" s="14" customFormat="1">
      <c r="B143" s="164"/>
      <c r="D143" s="151" t="s">
        <v>184</v>
      </c>
      <c r="E143" s="165" t="s">
        <v>1</v>
      </c>
      <c r="F143" s="166" t="s">
        <v>187</v>
      </c>
      <c r="H143" s="167">
        <v>2</v>
      </c>
      <c r="I143" s="168"/>
      <c r="L143" s="164"/>
      <c r="M143" s="169"/>
      <c r="T143" s="170"/>
      <c r="AT143" s="165" t="s">
        <v>184</v>
      </c>
      <c r="AU143" s="165" t="s">
        <v>86</v>
      </c>
      <c r="AV143" s="14" t="s">
        <v>182</v>
      </c>
      <c r="AW143" s="14" t="s">
        <v>32</v>
      </c>
      <c r="AX143" s="14" t="s">
        <v>84</v>
      </c>
      <c r="AY143" s="165" t="s">
        <v>175</v>
      </c>
    </row>
    <row r="144" spans="2:65" s="1" customFormat="1" ht="21.75" customHeight="1">
      <c r="B144" s="136"/>
      <c r="C144" s="137" t="s">
        <v>201</v>
      </c>
      <c r="D144" s="137" t="s">
        <v>177</v>
      </c>
      <c r="E144" s="138" t="s">
        <v>1154</v>
      </c>
      <c r="F144" s="139" t="s">
        <v>1155</v>
      </c>
      <c r="G144" s="140" t="s">
        <v>190</v>
      </c>
      <c r="H144" s="141">
        <v>2</v>
      </c>
      <c r="I144" s="142"/>
      <c r="J144" s="143">
        <f>ROUND(I144*H144,2)</f>
        <v>0</v>
      </c>
      <c r="K144" s="139" t="s">
        <v>181</v>
      </c>
      <c r="L144" s="32"/>
      <c r="M144" s="144" t="s">
        <v>1</v>
      </c>
      <c r="N144" s="145" t="s">
        <v>42</v>
      </c>
      <c r="P144" s="146">
        <f>O144*H144</f>
        <v>0</v>
      </c>
      <c r="Q144" s="146">
        <v>0</v>
      </c>
      <c r="R144" s="146">
        <f>Q144*H144</f>
        <v>0</v>
      </c>
      <c r="S144" s="146">
        <v>0</v>
      </c>
      <c r="T144" s="147">
        <f>S144*H144</f>
        <v>0</v>
      </c>
      <c r="AR144" s="148" t="s">
        <v>278</v>
      </c>
      <c r="AT144" s="148" t="s">
        <v>177</v>
      </c>
      <c r="AU144" s="148" t="s">
        <v>86</v>
      </c>
      <c r="AY144" s="17" t="s">
        <v>175</v>
      </c>
      <c r="BE144" s="149">
        <f>IF(N144="základní",J144,0)</f>
        <v>0</v>
      </c>
      <c r="BF144" s="149">
        <f>IF(N144="snížená",J144,0)</f>
        <v>0</v>
      </c>
      <c r="BG144" s="149">
        <f>IF(N144="zákl. přenesená",J144,0)</f>
        <v>0</v>
      </c>
      <c r="BH144" s="149">
        <f>IF(N144="sníž. přenesená",J144,0)</f>
        <v>0</v>
      </c>
      <c r="BI144" s="149">
        <f>IF(N144="nulová",J144,0)</f>
        <v>0</v>
      </c>
      <c r="BJ144" s="17" t="s">
        <v>84</v>
      </c>
      <c r="BK144" s="149">
        <f>ROUND(I144*H144,2)</f>
        <v>0</v>
      </c>
      <c r="BL144" s="17" t="s">
        <v>278</v>
      </c>
      <c r="BM144" s="148" t="s">
        <v>260</v>
      </c>
    </row>
    <row r="145" spans="2:65" s="13" customFormat="1">
      <c r="B145" s="157"/>
      <c r="D145" s="151" t="s">
        <v>184</v>
      </c>
      <c r="E145" s="158" t="s">
        <v>1</v>
      </c>
      <c r="F145" s="159" t="s">
        <v>1151</v>
      </c>
      <c r="H145" s="160">
        <v>2</v>
      </c>
      <c r="I145" s="161"/>
      <c r="L145" s="157"/>
      <c r="M145" s="162"/>
      <c r="T145" s="163"/>
      <c r="AT145" s="158" t="s">
        <v>184</v>
      </c>
      <c r="AU145" s="158" t="s">
        <v>86</v>
      </c>
      <c r="AV145" s="13" t="s">
        <v>86</v>
      </c>
      <c r="AW145" s="13" t="s">
        <v>32</v>
      </c>
      <c r="AX145" s="13" t="s">
        <v>77</v>
      </c>
      <c r="AY145" s="158" t="s">
        <v>175</v>
      </c>
    </row>
    <row r="146" spans="2:65" s="14" customFormat="1">
      <c r="B146" s="164"/>
      <c r="D146" s="151" t="s">
        <v>184</v>
      </c>
      <c r="E146" s="165" t="s">
        <v>1</v>
      </c>
      <c r="F146" s="166" t="s">
        <v>187</v>
      </c>
      <c r="H146" s="167">
        <v>2</v>
      </c>
      <c r="I146" s="168"/>
      <c r="L146" s="164"/>
      <c r="M146" s="169"/>
      <c r="T146" s="170"/>
      <c r="AT146" s="165" t="s">
        <v>184</v>
      </c>
      <c r="AU146" s="165" t="s">
        <v>86</v>
      </c>
      <c r="AV146" s="14" t="s">
        <v>182</v>
      </c>
      <c r="AW146" s="14" t="s">
        <v>32</v>
      </c>
      <c r="AX146" s="14" t="s">
        <v>84</v>
      </c>
      <c r="AY146" s="165" t="s">
        <v>175</v>
      </c>
    </row>
    <row r="147" spans="2:65" s="1" customFormat="1" ht="24.15" customHeight="1">
      <c r="B147" s="136"/>
      <c r="C147" s="137" t="s">
        <v>195</v>
      </c>
      <c r="D147" s="137" t="s">
        <v>177</v>
      </c>
      <c r="E147" s="138" t="s">
        <v>1156</v>
      </c>
      <c r="F147" s="139" t="s">
        <v>1157</v>
      </c>
      <c r="G147" s="140" t="s">
        <v>190</v>
      </c>
      <c r="H147" s="141">
        <v>2</v>
      </c>
      <c r="I147" s="142"/>
      <c r="J147" s="143">
        <f>ROUND(I147*H147,2)</f>
        <v>0</v>
      </c>
      <c r="K147" s="139" t="s">
        <v>181</v>
      </c>
      <c r="L147" s="32"/>
      <c r="M147" s="144" t="s">
        <v>1</v>
      </c>
      <c r="N147" s="145" t="s">
        <v>42</v>
      </c>
      <c r="P147" s="146">
        <f>O147*H147</f>
        <v>0</v>
      </c>
      <c r="Q147" s="146">
        <v>0</v>
      </c>
      <c r="R147" s="146">
        <f>Q147*H147</f>
        <v>0</v>
      </c>
      <c r="S147" s="146">
        <v>0</v>
      </c>
      <c r="T147" s="147">
        <f>S147*H147</f>
        <v>0</v>
      </c>
      <c r="AR147" s="148" t="s">
        <v>278</v>
      </c>
      <c r="AT147" s="148" t="s">
        <v>177</v>
      </c>
      <c r="AU147" s="148" t="s">
        <v>86</v>
      </c>
      <c r="AY147" s="17" t="s">
        <v>175</v>
      </c>
      <c r="BE147" s="149">
        <f>IF(N147="základní",J147,0)</f>
        <v>0</v>
      </c>
      <c r="BF147" s="149">
        <f>IF(N147="snížená",J147,0)</f>
        <v>0</v>
      </c>
      <c r="BG147" s="149">
        <f>IF(N147="zákl. přenesená",J147,0)</f>
        <v>0</v>
      </c>
      <c r="BH147" s="149">
        <f>IF(N147="sníž. přenesená",J147,0)</f>
        <v>0</v>
      </c>
      <c r="BI147" s="149">
        <f>IF(N147="nulová",J147,0)</f>
        <v>0</v>
      </c>
      <c r="BJ147" s="17" t="s">
        <v>84</v>
      </c>
      <c r="BK147" s="149">
        <f>ROUND(I147*H147,2)</f>
        <v>0</v>
      </c>
      <c r="BL147" s="17" t="s">
        <v>278</v>
      </c>
      <c r="BM147" s="148" t="s">
        <v>278</v>
      </c>
    </row>
    <row r="148" spans="2:65" s="13" customFormat="1">
      <c r="B148" s="157"/>
      <c r="D148" s="151" t="s">
        <v>184</v>
      </c>
      <c r="E148" s="158" t="s">
        <v>1</v>
      </c>
      <c r="F148" s="159" t="s">
        <v>1151</v>
      </c>
      <c r="H148" s="160">
        <v>2</v>
      </c>
      <c r="I148" s="161"/>
      <c r="L148" s="157"/>
      <c r="M148" s="162"/>
      <c r="T148" s="163"/>
      <c r="AT148" s="158" t="s">
        <v>184</v>
      </c>
      <c r="AU148" s="158" t="s">
        <v>86</v>
      </c>
      <c r="AV148" s="13" t="s">
        <v>86</v>
      </c>
      <c r="AW148" s="13" t="s">
        <v>32</v>
      </c>
      <c r="AX148" s="13" t="s">
        <v>77</v>
      </c>
      <c r="AY148" s="158" t="s">
        <v>175</v>
      </c>
    </row>
    <row r="149" spans="2:65" s="14" customFormat="1">
      <c r="B149" s="164"/>
      <c r="D149" s="151" t="s">
        <v>184</v>
      </c>
      <c r="E149" s="165" t="s">
        <v>1</v>
      </c>
      <c r="F149" s="166" t="s">
        <v>187</v>
      </c>
      <c r="H149" s="167">
        <v>2</v>
      </c>
      <c r="I149" s="168"/>
      <c r="L149" s="164"/>
      <c r="M149" s="169"/>
      <c r="T149" s="170"/>
      <c r="AT149" s="165" t="s">
        <v>184</v>
      </c>
      <c r="AU149" s="165" t="s">
        <v>86</v>
      </c>
      <c r="AV149" s="14" t="s">
        <v>182</v>
      </c>
      <c r="AW149" s="14" t="s">
        <v>32</v>
      </c>
      <c r="AX149" s="14" t="s">
        <v>84</v>
      </c>
      <c r="AY149" s="165" t="s">
        <v>175</v>
      </c>
    </row>
    <row r="150" spans="2:65" s="1" customFormat="1" ht="24.15" customHeight="1">
      <c r="B150" s="136"/>
      <c r="C150" s="137" t="s">
        <v>218</v>
      </c>
      <c r="D150" s="137" t="s">
        <v>177</v>
      </c>
      <c r="E150" s="138" t="s">
        <v>1158</v>
      </c>
      <c r="F150" s="139" t="s">
        <v>1159</v>
      </c>
      <c r="G150" s="140" t="s">
        <v>190</v>
      </c>
      <c r="H150" s="141">
        <v>2</v>
      </c>
      <c r="I150" s="142"/>
      <c r="J150" s="143">
        <f>ROUND(I150*H150,2)</f>
        <v>0</v>
      </c>
      <c r="K150" s="139" t="s">
        <v>181</v>
      </c>
      <c r="L150" s="32"/>
      <c r="M150" s="144" t="s">
        <v>1</v>
      </c>
      <c r="N150" s="145" t="s">
        <v>42</v>
      </c>
      <c r="P150" s="146">
        <f>O150*H150</f>
        <v>0</v>
      </c>
      <c r="Q150" s="146">
        <v>0</v>
      </c>
      <c r="R150" s="146">
        <f>Q150*H150</f>
        <v>0</v>
      </c>
      <c r="S150" s="146">
        <v>0</v>
      </c>
      <c r="T150" s="147">
        <f>S150*H150</f>
        <v>0</v>
      </c>
      <c r="AR150" s="148" t="s">
        <v>278</v>
      </c>
      <c r="AT150" s="148" t="s">
        <v>177</v>
      </c>
      <c r="AU150" s="148" t="s">
        <v>86</v>
      </c>
      <c r="AY150" s="17" t="s">
        <v>175</v>
      </c>
      <c r="BE150" s="149">
        <f>IF(N150="základní",J150,0)</f>
        <v>0</v>
      </c>
      <c r="BF150" s="149">
        <f>IF(N150="snížená",J150,0)</f>
        <v>0</v>
      </c>
      <c r="BG150" s="149">
        <f>IF(N150="zákl. přenesená",J150,0)</f>
        <v>0</v>
      </c>
      <c r="BH150" s="149">
        <f>IF(N150="sníž. přenesená",J150,0)</f>
        <v>0</v>
      </c>
      <c r="BI150" s="149">
        <f>IF(N150="nulová",J150,0)</f>
        <v>0</v>
      </c>
      <c r="BJ150" s="17" t="s">
        <v>84</v>
      </c>
      <c r="BK150" s="149">
        <f>ROUND(I150*H150,2)</f>
        <v>0</v>
      </c>
      <c r="BL150" s="17" t="s">
        <v>278</v>
      </c>
      <c r="BM150" s="148" t="s">
        <v>290</v>
      </c>
    </row>
    <row r="151" spans="2:65" s="13" customFormat="1">
      <c r="B151" s="157"/>
      <c r="D151" s="151" t="s">
        <v>184</v>
      </c>
      <c r="E151" s="158" t="s">
        <v>1</v>
      </c>
      <c r="F151" s="159" t="s">
        <v>1151</v>
      </c>
      <c r="H151" s="160">
        <v>2</v>
      </c>
      <c r="I151" s="161"/>
      <c r="L151" s="157"/>
      <c r="M151" s="162"/>
      <c r="T151" s="163"/>
      <c r="AT151" s="158" t="s">
        <v>184</v>
      </c>
      <c r="AU151" s="158" t="s">
        <v>86</v>
      </c>
      <c r="AV151" s="13" t="s">
        <v>86</v>
      </c>
      <c r="AW151" s="13" t="s">
        <v>32</v>
      </c>
      <c r="AX151" s="13" t="s">
        <v>77</v>
      </c>
      <c r="AY151" s="158" t="s">
        <v>175</v>
      </c>
    </row>
    <row r="152" spans="2:65" s="14" customFormat="1">
      <c r="B152" s="164"/>
      <c r="D152" s="151" t="s">
        <v>184</v>
      </c>
      <c r="E152" s="165" t="s">
        <v>1</v>
      </c>
      <c r="F152" s="166" t="s">
        <v>187</v>
      </c>
      <c r="H152" s="167">
        <v>2</v>
      </c>
      <c r="I152" s="168"/>
      <c r="L152" s="164"/>
      <c r="M152" s="169"/>
      <c r="T152" s="170"/>
      <c r="AT152" s="165" t="s">
        <v>184</v>
      </c>
      <c r="AU152" s="165" t="s">
        <v>86</v>
      </c>
      <c r="AV152" s="14" t="s">
        <v>182</v>
      </c>
      <c r="AW152" s="14" t="s">
        <v>32</v>
      </c>
      <c r="AX152" s="14" t="s">
        <v>84</v>
      </c>
      <c r="AY152" s="165" t="s">
        <v>175</v>
      </c>
    </row>
    <row r="153" spans="2:65" s="1" customFormat="1" ht="24.15" customHeight="1">
      <c r="B153" s="136"/>
      <c r="C153" s="137" t="s">
        <v>224</v>
      </c>
      <c r="D153" s="137" t="s">
        <v>177</v>
      </c>
      <c r="E153" s="138" t="s">
        <v>1160</v>
      </c>
      <c r="F153" s="139" t="s">
        <v>1161</v>
      </c>
      <c r="G153" s="140" t="s">
        <v>190</v>
      </c>
      <c r="H153" s="141">
        <v>2</v>
      </c>
      <c r="I153" s="142"/>
      <c r="J153" s="143">
        <f>ROUND(I153*H153,2)</f>
        <v>0</v>
      </c>
      <c r="K153" s="139" t="s">
        <v>181</v>
      </c>
      <c r="L153" s="32"/>
      <c r="M153" s="144" t="s">
        <v>1</v>
      </c>
      <c r="N153" s="145" t="s">
        <v>42</v>
      </c>
      <c r="P153" s="146">
        <f>O153*H153</f>
        <v>0</v>
      </c>
      <c r="Q153" s="146">
        <v>0</v>
      </c>
      <c r="R153" s="146">
        <f>Q153*H153</f>
        <v>0</v>
      </c>
      <c r="S153" s="146">
        <v>0</v>
      </c>
      <c r="T153" s="147">
        <f>S153*H153</f>
        <v>0</v>
      </c>
      <c r="AR153" s="148" t="s">
        <v>278</v>
      </c>
      <c r="AT153" s="148" t="s">
        <v>177</v>
      </c>
      <c r="AU153" s="148" t="s">
        <v>86</v>
      </c>
      <c r="AY153" s="17" t="s">
        <v>175</v>
      </c>
      <c r="BE153" s="149">
        <f>IF(N153="základní",J153,0)</f>
        <v>0</v>
      </c>
      <c r="BF153" s="149">
        <f>IF(N153="snížená",J153,0)</f>
        <v>0</v>
      </c>
      <c r="BG153" s="149">
        <f>IF(N153="zákl. přenesená",J153,0)</f>
        <v>0</v>
      </c>
      <c r="BH153" s="149">
        <f>IF(N153="sníž. přenesená",J153,0)</f>
        <v>0</v>
      </c>
      <c r="BI153" s="149">
        <f>IF(N153="nulová",J153,0)</f>
        <v>0</v>
      </c>
      <c r="BJ153" s="17" t="s">
        <v>84</v>
      </c>
      <c r="BK153" s="149">
        <f>ROUND(I153*H153,2)</f>
        <v>0</v>
      </c>
      <c r="BL153" s="17" t="s">
        <v>278</v>
      </c>
      <c r="BM153" s="148" t="s">
        <v>300</v>
      </c>
    </row>
    <row r="154" spans="2:65" s="13" customFormat="1">
      <c r="B154" s="157"/>
      <c r="D154" s="151" t="s">
        <v>184</v>
      </c>
      <c r="E154" s="158" t="s">
        <v>1</v>
      </c>
      <c r="F154" s="159" t="s">
        <v>1151</v>
      </c>
      <c r="H154" s="160">
        <v>2</v>
      </c>
      <c r="I154" s="161"/>
      <c r="L154" s="157"/>
      <c r="M154" s="162"/>
      <c r="T154" s="163"/>
      <c r="AT154" s="158" t="s">
        <v>184</v>
      </c>
      <c r="AU154" s="158" t="s">
        <v>86</v>
      </c>
      <c r="AV154" s="13" t="s">
        <v>86</v>
      </c>
      <c r="AW154" s="13" t="s">
        <v>32</v>
      </c>
      <c r="AX154" s="13" t="s">
        <v>77</v>
      </c>
      <c r="AY154" s="158" t="s">
        <v>175</v>
      </c>
    </row>
    <row r="155" spans="2:65" s="14" customFormat="1">
      <c r="B155" s="164"/>
      <c r="D155" s="151" t="s">
        <v>184</v>
      </c>
      <c r="E155" s="165" t="s">
        <v>1</v>
      </c>
      <c r="F155" s="166" t="s">
        <v>187</v>
      </c>
      <c r="H155" s="167">
        <v>2</v>
      </c>
      <c r="I155" s="168"/>
      <c r="L155" s="164"/>
      <c r="M155" s="169"/>
      <c r="T155" s="170"/>
      <c r="AT155" s="165" t="s">
        <v>184</v>
      </c>
      <c r="AU155" s="165" t="s">
        <v>86</v>
      </c>
      <c r="AV155" s="14" t="s">
        <v>182</v>
      </c>
      <c r="AW155" s="14" t="s">
        <v>32</v>
      </c>
      <c r="AX155" s="14" t="s">
        <v>84</v>
      </c>
      <c r="AY155" s="165" t="s">
        <v>175</v>
      </c>
    </row>
    <row r="156" spans="2:65" s="1" customFormat="1" ht="33" customHeight="1">
      <c r="B156" s="136"/>
      <c r="C156" s="137" t="s">
        <v>230</v>
      </c>
      <c r="D156" s="137" t="s">
        <v>177</v>
      </c>
      <c r="E156" s="138" t="s">
        <v>1162</v>
      </c>
      <c r="F156" s="139" t="s">
        <v>1163</v>
      </c>
      <c r="G156" s="140" t="s">
        <v>263</v>
      </c>
      <c r="H156" s="141">
        <v>14</v>
      </c>
      <c r="I156" s="142"/>
      <c r="J156" s="143">
        <f>ROUND(I156*H156,2)</f>
        <v>0</v>
      </c>
      <c r="K156" s="139" t="s">
        <v>221</v>
      </c>
      <c r="L156" s="32"/>
      <c r="M156" s="144" t="s">
        <v>1</v>
      </c>
      <c r="N156" s="145" t="s">
        <v>42</v>
      </c>
      <c r="P156" s="146">
        <f>O156*H156</f>
        <v>0</v>
      </c>
      <c r="Q156" s="146">
        <v>0</v>
      </c>
      <c r="R156" s="146">
        <f>Q156*H156</f>
        <v>0</v>
      </c>
      <c r="S156" s="146">
        <v>0</v>
      </c>
      <c r="T156" s="147">
        <f>S156*H156</f>
        <v>0</v>
      </c>
      <c r="AR156" s="148" t="s">
        <v>278</v>
      </c>
      <c r="AT156" s="148" t="s">
        <v>177</v>
      </c>
      <c r="AU156" s="148" t="s">
        <v>86</v>
      </c>
      <c r="AY156" s="17" t="s">
        <v>175</v>
      </c>
      <c r="BE156" s="149">
        <f>IF(N156="základní",J156,0)</f>
        <v>0</v>
      </c>
      <c r="BF156" s="149">
        <f>IF(N156="snížená",J156,0)</f>
        <v>0</v>
      </c>
      <c r="BG156" s="149">
        <f>IF(N156="zákl. přenesená",J156,0)</f>
        <v>0</v>
      </c>
      <c r="BH156" s="149">
        <f>IF(N156="sníž. přenesená",J156,0)</f>
        <v>0</v>
      </c>
      <c r="BI156" s="149">
        <f>IF(N156="nulová",J156,0)</f>
        <v>0</v>
      </c>
      <c r="BJ156" s="17" t="s">
        <v>84</v>
      </c>
      <c r="BK156" s="149">
        <f>ROUND(I156*H156,2)</f>
        <v>0</v>
      </c>
      <c r="BL156" s="17" t="s">
        <v>278</v>
      </c>
      <c r="BM156" s="148" t="s">
        <v>307</v>
      </c>
    </row>
    <row r="157" spans="2:65" s="13" customFormat="1">
      <c r="B157" s="157"/>
      <c r="D157" s="151" t="s">
        <v>184</v>
      </c>
      <c r="E157" s="158" t="s">
        <v>1</v>
      </c>
      <c r="F157" s="159" t="s">
        <v>1164</v>
      </c>
      <c r="H157" s="160">
        <v>14</v>
      </c>
      <c r="I157" s="161"/>
      <c r="L157" s="157"/>
      <c r="M157" s="162"/>
      <c r="T157" s="163"/>
      <c r="AT157" s="158" t="s">
        <v>184</v>
      </c>
      <c r="AU157" s="158" t="s">
        <v>86</v>
      </c>
      <c r="AV157" s="13" t="s">
        <v>86</v>
      </c>
      <c r="AW157" s="13" t="s">
        <v>32</v>
      </c>
      <c r="AX157" s="13" t="s">
        <v>77</v>
      </c>
      <c r="AY157" s="158" t="s">
        <v>175</v>
      </c>
    </row>
    <row r="158" spans="2:65" s="14" customFormat="1">
      <c r="B158" s="164"/>
      <c r="D158" s="151" t="s">
        <v>184</v>
      </c>
      <c r="E158" s="165" t="s">
        <v>1</v>
      </c>
      <c r="F158" s="166" t="s">
        <v>187</v>
      </c>
      <c r="H158" s="167">
        <v>14</v>
      </c>
      <c r="I158" s="168"/>
      <c r="L158" s="164"/>
      <c r="M158" s="169"/>
      <c r="T158" s="170"/>
      <c r="AT158" s="165" t="s">
        <v>184</v>
      </c>
      <c r="AU158" s="165" t="s">
        <v>86</v>
      </c>
      <c r="AV158" s="14" t="s">
        <v>182</v>
      </c>
      <c r="AW158" s="14" t="s">
        <v>32</v>
      </c>
      <c r="AX158" s="14" t="s">
        <v>84</v>
      </c>
      <c r="AY158" s="165" t="s">
        <v>175</v>
      </c>
    </row>
    <row r="159" spans="2:65" s="1" customFormat="1" ht="16.5" customHeight="1">
      <c r="B159" s="136"/>
      <c r="C159" s="137" t="s">
        <v>8</v>
      </c>
      <c r="D159" s="137" t="s">
        <v>177</v>
      </c>
      <c r="E159" s="138" t="s">
        <v>1165</v>
      </c>
      <c r="F159" s="139" t="s">
        <v>1166</v>
      </c>
      <c r="G159" s="140" t="s">
        <v>263</v>
      </c>
      <c r="H159" s="141">
        <v>14</v>
      </c>
      <c r="I159" s="142"/>
      <c r="J159" s="143">
        <f>ROUND(I159*H159,2)</f>
        <v>0</v>
      </c>
      <c r="K159" s="139" t="s">
        <v>181</v>
      </c>
      <c r="L159" s="32"/>
      <c r="M159" s="144" t="s">
        <v>1</v>
      </c>
      <c r="N159" s="145" t="s">
        <v>42</v>
      </c>
      <c r="P159" s="146">
        <f>O159*H159</f>
        <v>0</v>
      </c>
      <c r="Q159" s="146">
        <v>0</v>
      </c>
      <c r="R159" s="146">
        <f>Q159*H159</f>
        <v>0</v>
      </c>
      <c r="S159" s="146">
        <v>0</v>
      </c>
      <c r="T159" s="147">
        <f>S159*H159</f>
        <v>0</v>
      </c>
      <c r="AR159" s="148" t="s">
        <v>278</v>
      </c>
      <c r="AT159" s="148" t="s">
        <v>177</v>
      </c>
      <c r="AU159" s="148" t="s">
        <v>86</v>
      </c>
      <c r="AY159" s="17" t="s">
        <v>175</v>
      </c>
      <c r="BE159" s="149">
        <f>IF(N159="základní",J159,0)</f>
        <v>0</v>
      </c>
      <c r="BF159" s="149">
        <f>IF(N159="snížená",J159,0)</f>
        <v>0</v>
      </c>
      <c r="BG159" s="149">
        <f>IF(N159="zákl. přenesená",J159,0)</f>
        <v>0</v>
      </c>
      <c r="BH159" s="149">
        <f>IF(N159="sníž. přenesená",J159,0)</f>
        <v>0</v>
      </c>
      <c r="BI159" s="149">
        <f>IF(N159="nulová",J159,0)</f>
        <v>0</v>
      </c>
      <c r="BJ159" s="17" t="s">
        <v>84</v>
      </c>
      <c r="BK159" s="149">
        <f>ROUND(I159*H159,2)</f>
        <v>0</v>
      </c>
      <c r="BL159" s="17" t="s">
        <v>278</v>
      </c>
      <c r="BM159" s="148" t="s">
        <v>319</v>
      </c>
    </row>
    <row r="160" spans="2:65" s="13" customFormat="1">
      <c r="B160" s="157"/>
      <c r="D160" s="151" t="s">
        <v>184</v>
      </c>
      <c r="E160" s="158" t="s">
        <v>1</v>
      </c>
      <c r="F160" s="159" t="s">
        <v>1164</v>
      </c>
      <c r="H160" s="160">
        <v>14</v>
      </c>
      <c r="I160" s="161"/>
      <c r="L160" s="157"/>
      <c r="M160" s="162"/>
      <c r="T160" s="163"/>
      <c r="AT160" s="158" t="s">
        <v>184</v>
      </c>
      <c r="AU160" s="158" t="s">
        <v>86</v>
      </c>
      <c r="AV160" s="13" t="s">
        <v>86</v>
      </c>
      <c r="AW160" s="13" t="s">
        <v>32</v>
      </c>
      <c r="AX160" s="13" t="s">
        <v>77</v>
      </c>
      <c r="AY160" s="158" t="s">
        <v>175</v>
      </c>
    </row>
    <row r="161" spans="2:65" s="14" customFormat="1">
      <c r="B161" s="164"/>
      <c r="D161" s="151" t="s">
        <v>184</v>
      </c>
      <c r="E161" s="165" t="s">
        <v>1</v>
      </c>
      <c r="F161" s="166" t="s">
        <v>187</v>
      </c>
      <c r="H161" s="167">
        <v>14</v>
      </c>
      <c r="I161" s="168"/>
      <c r="L161" s="164"/>
      <c r="M161" s="169"/>
      <c r="T161" s="170"/>
      <c r="AT161" s="165" t="s">
        <v>184</v>
      </c>
      <c r="AU161" s="165" t="s">
        <v>86</v>
      </c>
      <c r="AV161" s="14" t="s">
        <v>182</v>
      </c>
      <c r="AW161" s="14" t="s">
        <v>32</v>
      </c>
      <c r="AX161" s="14" t="s">
        <v>84</v>
      </c>
      <c r="AY161" s="165" t="s">
        <v>175</v>
      </c>
    </row>
    <row r="162" spans="2:65" s="1" customFormat="1" ht="24.15" customHeight="1">
      <c r="B162" s="136"/>
      <c r="C162" s="137" t="s">
        <v>251</v>
      </c>
      <c r="D162" s="137" t="s">
        <v>177</v>
      </c>
      <c r="E162" s="138" t="s">
        <v>1167</v>
      </c>
      <c r="F162" s="139" t="s">
        <v>1168</v>
      </c>
      <c r="G162" s="140" t="s">
        <v>1150</v>
      </c>
      <c r="H162" s="141">
        <v>1</v>
      </c>
      <c r="I162" s="142"/>
      <c r="J162" s="143">
        <f>ROUND(I162*H162,2)</f>
        <v>0</v>
      </c>
      <c r="K162" s="139" t="s">
        <v>221</v>
      </c>
      <c r="L162" s="32"/>
      <c r="M162" s="144" t="s">
        <v>1</v>
      </c>
      <c r="N162" s="145" t="s">
        <v>42</v>
      </c>
      <c r="P162" s="146">
        <f>O162*H162</f>
        <v>0</v>
      </c>
      <c r="Q162" s="146">
        <v>0</v>
      </c>
      <c r="R162" s="146">
        <f>Q162*H162</f>
        <v>0</v>
      </c>
      <c r="S162" s="146">
        <v>0</v>
      </c>
      <c r="T162" s="147">
        <f>S162*H162</f>
        <v>0</v>
      </c>
      <c r="AR162" s="148" t="s">
        <v>278</v>
      </c>
      <c r="AT162" s="148" t="s">
        <v>177</v>
      </c>
      <c r="AU162" s="148" t="s">
        <v>86</v>
      </c>
      <c r="AY162" s="17" t="s">
        <v>175</v>
      </c>
      <c r="BE162" s="149">
        <f>IF(N162="základní",J162,0)</f>
        <v>0</v>
      </c>
      <c r="BF162" s="149">
        <f>IF(N162="snížená",J162,0)</f>
        <v>0</v>
      </c>
      <c r="BG162" s="149">
        <f>IF(N162="zákl. přenesená",J162,0)</f>
        <v>0</v>
      </c>
      <c r="BH162" s="149">
        <f>IF(N162="sníž. přenesená",J162,0)</f>
        <v>0</v>
      </c>
      <c r="BI162" s="149">
        <f>IF(N162="nulová",J162,0)</f>
        <v>0</v>
      </c>
      <c r="BJ162" s="17" t="s">
        <v>84</v>
      </c>
      <c r="BK162" s="149">
        <f>ROUND(I162*H162,2)</f>
        <v>0</v>
      </c>
      <c r="BL162" s="17" t="s">
        <v>278</v>
      </c>
      <c r="BM162" s="148" t="s">
        <v>332</v>
      </c>
    </row>
    <row r="163" spans="2:65" s="13" customFormat="1">
      <c r="B163" s="157"/>
      <c r="D163" s="151" t="s">
        <v>184</v>
      </c>
      <c r="E163" s="158" t="s">
        <v>1</v>
      </c>
      <c r="F163" s="159" t="s">
        <v>1169</v>
      </c>
      <c r="H163" s="160">
        <v>1</v>
      </c>
      <c r="I163" s="161"/>
      <c r="L163" s="157"/>
      <c r="M163" s="162"/>
      <c r="T163" s="163"/>
      <c r="AT163" s="158" t="s">
        <v>184</v>
      </c>
      <c r="AU163" s="158" t="s">
        <v>86</v>
      </c>
      <c r="AV163" s="13" t="s">
        <v>86</v>
      </c>
      <c r="AW163" s="13" t="s">
        <v>32</v>
      </c>
      <c r="AX163" s="13" t="s">
        <v>77</v>
      </c>
      <c r="AY163" s="158" t="s">
        <v>175</v>
      </c>
    </row>
    <row r="164" spans="2:65" s="14" customFormat="1">
      <c r="B164" s="164"/>
      <c r="D164" s="151" t="s">
        <v>184</v>
      </c>
      <c r="E164" s="165" t="s">
        <v>1</v>
      </c>
      <c r="F164" s="166" t="s">
        <v>187</v>
      </c>
      <c r="H164" s="167">
        <v>1</v>
      </c>
      <c r="I164" s="168"/>
      <c r="L164" s="164"/>
      <c r="M164" s="169"/>
      <c r="T164" s="170"/>
      <c r="AT164" s="165" t="s">
        <v>184</v>
      </c>
      <c r="AU164" s="165" t="s">
        <v>86</v>
      </c>
      <c r="AV164" s="14" t="s">
        <v>182</v>
      </c>
      <c r="AW164" s="14" t="s">
        <v>32</v>
      </c>
      <c r="AX164" s="14" t="s">
        <v>84</v>
      </c>
      <c r="AY164" s="165" t="s">
        <v>175</v>
      </c>
    </row>
    <row r="165" spans="2:65" s="1" customFormat="1" ht="24.15" customHeight="1">
      <c r="B165" s="136"/>
      <c r="C165" s="137" t="s">
        <v>260</v>
      </c>
      <c r="D165" s="137" t="s">
        <v>177</v>
      </c>
      <c r="E165" s="138" t="s">
        <v>1170</v>
      </c>
      <c r="F165" s="139" t="s">
        <v>1171</v>
      </c>
      <c r="G165" s="140" t="s">
        <v>494</v>
      </c>
      <c r="H165" s="141">
        <v>4.7E-2</v>
      </c>
      <c r="I165" s="142"/>
      <c r="J165" s="143">
        <f>ROUND(I165*H165,2)</f>
        <v>0</v>
      </c>
      <c r="K165" s="139" t="s">
        <v>181</v>
      </c>
      <c r="L165" s="32"/>
      <c r="M165" s="144" t="s">
        <v>1</v>
      </c>
      <c r="N165" s="145" t="s">
        <v>42</v>
      </c>
      <c r="P165" s="146">
        <f>O165*H165</f>
        <v>0</v>
      </c>
      <c r="Q165" s="146">
        <v>0</v>
      </c>
      <c r="R165" s="146">
        <f>Q165*H165</f>
        <v>0</v>
      </c>
      <c r="S165" s="146">
        <v>0</v>
      </c>
      <c r="T165" s="147">
        <f>S165*H165</f>
        <v>0</v>
      </c>
      <c r="AR165" s="148" t="s">
        <v>278</v>
      </c>
      <c r="AT165" s="148" t="s">
        <v>177</v>
      </c>
      <c r="AU165" s="148" t="s">
        <v>86</v>
      </c>
      <c r="AY165" s="17" t="s">
        <v>175</v>
      </c>
      <c r="BE165" s="149">
        <f>IF(N165="základní",J165,0)</f>
        <v>0</v>
      </c>
      <c r="BF165" s="149">
        <f>IF(N165="snížená",J165,0)</f>
        <v>0</v>
      </c>
      <c r="BG165" s="149">
        <f>IF(N165="zákl. přenesená",J165,0)</f>
        <v>0</v>
      </c>
      <c r="BH165" s="149">
        <f>IF(N165="sníž. přenesená",J165,0)</f>
        <v>0</v>
      </c>
      <c r="BI165" s="149">
        <f>IF(N165="nulová",J165,0)</f>
        <v>0</v>
      </c>
      <c r="BJ165" s="17" t="s">
        <v>84</v>
      </c>
      <c r="BK165" s="149">
        <f>ROUND(I165*H165,2)</f>
        <v>0</v>
      </c>
      <c r="BL165" s="17" t="s">
        <v>278</v>
      </c>
      <c r="BM165" s="148" t="s">
        <v>340</v>
      </c>
    </row>
    <row r="166" spans="2:65" s="11" customFormat="1" ht="25.95" customHeight="1">
      <c r="B166" s="124"/>
      <c r="D166" s="125" t="s">
        <v>76</v>
      </c>
      <c r="E166" s="126" t="s">
        <v>1054</v>
      </c>
      <c r="F166" s="126" t="s">
        <v>1055</v>
      </c>
      <c r="I166" s="127"/>
      <c r="J166" s="128">
        <f>BK166</f>
        <v>0</v>
      </c>
      <c r="L166" s="124"/>
      <c r="M166" s="129"/>
      <c r="P166" s="130">
        <f>SUM(P167:P172)</f>
        <v>0</v>
      </c>
      <c r="R166" s="130">
        <f>SUM(R167:R172)</f>
        <v>0</v>
      </c>
      <c r="T166" s="131">
        <f>SUM(T167:T172)</f>
        <v>0</v>
      </c>
      <c r="AR166" s="125" t="s">
        <v>182</v>
      </c>
      <c r="AT166" s="132" t="s">
        <v>76</v>
      </c>
      <c r="AU166" s="132" t="s">
        <v>77</v>
      </c>
      <c r="AY166" s="125" t="s">
        <v>175</v>
      </c>
      <c r="BK166" s="133">
        <f>SUM(BK167:BK172)</f>
        <v>0</v>
      </c>
    </row>
    <row r="167" spans="2:65" s="1" customFormat="1" ht="21.75" customHeight="1">
      <c r="B167" s="136"/>
      <c r="C167" s="137" t="s">
        <v>271</v>
      </c>
      <c r="D167" s="137" t="s">
        <v>177</v>
      </c>
      <c r="E167" s="138" t="s">
        <v>1057</v>
      </c>
      <c r="F167" s="139" t="s">
        <v>1058</v>
      </c>
      <c r="G167" s="140" t="s">
        <v>1059</v>
      </c>
      <c r="H167" s="141">
        <v>100</v>
      </c>
      <c r="I167" s="142"/>
      <c r="J167" s="143">
        <f>ROUND(I167*H167,2)</f>
        <v>0</v>
      </c>
      <c r="K167" s="139" t="s">
        <v>181</v>
      </c>
      <c r="L167" s="32"/>
      <c r="M167" s="144" t="s">
        <v>1</v>
      </c>
      <c r="N167" s="145" t="s">
        <v>42</v>
      </c>
      <c r="P167" s="146">
        <f>O167*H167</f>
        <v>0</v>
      </c>
      <c r="Q167" s="146">
        <v>0</v>
      </c>
      <c r="R167" s="146">
        <f>Q167*H167</f>
        <v>0</v>
      </c>
      <c r="S167" s="146">
        <v>0</v>
      </c>
      <c r="T167" s="147">
        <f>S167*H167</f>
        <v>0</v>
      </c>
      <c r="AR167" s="148" t="s">
        <v>1172</v>
      </c>
      <c r="AT167" s="148" t="s">
        <v>177</v>
      </c>
      <c r="AU167" s="148" t="s">
        <v>84</v>
      </c>
      <c r="AY167" s="17" t="s">
        <v>175</v>
      </c>
      <c r="BE167" s="149">
        <f>IF(N167="základní",J167,0)</f>
        <v>0</v>
      </c>
      <c r="BF167" s="149">
        <f>IF(N167="snížená",J167,0)</f>
        <v>0</v>
      </c>
      <c r="BG167" s="149">
        <f>IF(N167="zákl. přenesená",J167,0)</f>
        <v>0</v>
      </c>
      <c r="BH167" s="149">
        <f>IF(N167="sníž. přenesená",J167,0)</f>
        <v>0</v>
      </c>
      <c r="BI167" s="149">
        <f>IF(N167="nulová",J167,0)</f>
        <v>0</v>
      </c>
      <c r="BJ167" s="17" t="s">
        <v>84</v>
      </c>
      <c r="BK167" s="149">
        <f>ROUND(I167*H167,2)</f>
        <v>0</v>
      </c>
      <c r="BL167" s="17" t="s">
        <v>1172</v>
      </c>
      <c r="BM167" s="148" t="s">
        <v>348</v>
      </c>
    </row>
    <row r="168" spans="2:65" s="13" customFormat="1" ht="30.6">
      <c r="B168" s="157"/>
      <c r="D168" s="151" t="s">
        <v>184</v>
      </c>
      <c r="E168" s="158" t="s">
        <v>1</v>
      </c>
      <c r="F168" s="159" t="s">
        <v>1173</v>
      </c>
      <c r="H168" s="160">
        <v>100</v>
      </c>
      <c r="I168" s="161"/>
      <c r="L168" s="157"/>
      <c r="M168" s="162"/>
      <c r="T168" s="163"/>
      <c r="AT168" s="158" t="s">
        <v>184</v>
      </c>
      <c r="AU168" s="158" t="s">
        <v>84</v>
      </c>
      <c r="AV168" s="13" t="s">
        <v>86</v>
      </c>
      <c r="AW168" s="13" t="s">
        <v>32</v>
      </c>
      <c r="AX168" s="13" t="s">
        <v>77</v>
      </c>
      <c r="AY168" s="158" t="s">
        <v>175</v>
      </c>
    </row>
    <row r="169" spans="2:65" s="14" customFormat="1">
      <c r="B169" s="164"/>
      <c r="D169" s="151" t="s">
        <v>184</v>
      </c>
      <c r="E169" s="165" t="s">
        <v>1</v>
      </c>
      <c r="F169" s="166" t="s">
        <v>187</v>
      </c>
      <c r="H169" s="167">
        <v>100</v>
      </c>
      <c r="I169" s="168"/>
      <c r="L169" s="164"/>
      <c r="M169" s="169"/>
      <c r="T169" s="170"/>
      <c r="AT169" s="165" t="s">
        <v>184</v>
      </c>
      <c r="AU169" s="165" t="s">
        <v>84</v>
      </c>
      <c r="AV169" s="14" t="s">
        <v>182</v>
      </c>
      <c r="AW169" s="14" t="s">
        <v>32</v>
      </c>
      <c r="AX169" s="14" t="s">
        <v>84</v>
      </c>
      <c r="AY169" s="165" t="s">
        <v>175</v>
      </c>
    </row>
    <row r="170" spans="2:65" s="1" customFormat="1" ht="16.5" customHeight="1">
      <c r="B170" s="136"/>
      <c r="C170" s="137" t="s">
        <v>278</v>
      </c>
      <c r="D170" s="137" t="s">
        <v>177</v>
      </c>
      <c r="E170" s="138" t="s">
        <v>1174</v>
      </c>
      <c r="F170" s="139" t="s">
        <v>1175</v>
      </c>
      <c r="G170" s="140" t="s">
        <v>1059</v>
      </c>
      <c r="H170" s="141">
        <v>100</v>
      </c>
      <c r="I170" s="142"/>
      <c r="J170" s="143">
        <f>ROUND(I170*H170,2)</f>
        <v>0</v>
      </c>
      <c r="K170" s="139" t="s">
        <v>181</v>
      </c>
      <c r="L170" s="32"/>
      <c r="M170" s="144" t="s">
        <v>1</v>
      </c>
      <c r="N170" s="145" t="s">
        <v>42</v>
      </c>
      <c r="P170" s="146">
        <f>O170*H170</f>
        <v>0</v>
      </c>
      <c r="Q170" s="146">
        <v>0</v>
      </c>
      <c r="R170" s="146">
        <f>Q170*H170</f>
        <v>0</v>
      </c>
      <c r="S170" s="146">
        <v>0</v>
      </c>
      <c r="T170" s="147">
        <f>S170*H170</f>
        <v>0</v>
      </c>
      <c r="AR170" s="148" t="s">
        <v>1172</v>
      </c>
      <c r="AT170" s="148" t="s">
        <v>177</v>
      </c>
      <c r="AU170" s="148" t="s">
        <v>84</v>
      </c>
      <c r="AY170" s="17" t="s">
        <v>175</v>
      </c>
      <c r="BE170" s="149">
        <f>IF(N170="základní",J170,0)</f>
        <v>0</v>
      </c>
      <c r="BF170" s="149">
        <f>IF(N170="snížená",J170,0)</f>
        <v>0</v>
      </c>
      <c r="BG170" s="149">
        <f>IF(N170="zákl. přenesená",J170,0)</f>
        <v>0</v>
      </c>
      <c r="BH170" s="149">
        <f>IF(N170="sníž. přenesená",J170,0)</f>
        <v>0</v>
      </c>
      <c r="BI170" s="149">
        <f>IF(N170="nulová",J170,0)</f>
        <v>0</v>
      </c>
      <c r="BJ170" s="17" t="s">
        <v>84</v>
      </c>
      <c r="BK170" s="149">
        <f>ROUND(I170*H170,2)</f>
        <v>0</v>
      </c>
      <c r="BL170" s="17" t="s">
        <v>1172</v>
      </c>
      <c r="BM170" s="148" t="s">
        <v>359</v>
      </c>
    </row>
    <row r="171" spans="2:65" s="13" customFormat="1" ht="20.399999999999999">
      <c r="B171" s="157"/>
      <c r="D171" s="151" t="s">
        <v>184</v>
      </c>
      <c r="E171" s="158" t="s">
        <v>1</v>
      </c>
      <c r="F171" s="159" t="s">
        <v>1176</v>
      </c>
      <c r="H171" s="160">
        <v>100</v>
      </c>
      <c r="I171" s="161"/>
      <c r="L171" s="157"/>
      <c r="M171" s="162"/>
      <c r="T171" s="163"/>
      <c r="AT171" s="158" t="s">
        <v>184</v>
      </c>
      <c r="AU171" s="158" t="s">
        <v>84</v>
      </c>
      <c r="AV171" s="13" t="s">
        <v>86</v>
      </c>
      <c r="AW171" s="13" t="s">
        <v>32</v>
      </c>
      <c r="AX171" s="13" t="s">
        <v>77</v>
      </c>
      <c r="AY171" s="158" t="s">
        <v>175</v>
      </c>
    </row>
    <row r="172" spans="2:65" s="14" customFormat="1">
      <c r="B172" s="164"/>
      <c r="D172" s="151" t="s">
        <v>184</v>
      </c>
      <c r="E172" s="165" t="s">
        <v>1</v>
      </c>
      <c r="F172" s="166" t="s">
        <v>187</v>
      </c>
      <c r="H172" s="167">
        <v>100</v>
      </c>
      <c r="I172" s="168"/>
      <c r="L172" s="164"/>
      <c r="M172" s="192"/>
      <c r="N172" s="193"/>
      <c r="O172" s="193"/>
      <c r="P172" s="193"/>
      <c r="Q172" s="193"/>
      <c r="R172" s="193"/>
      <c r="S172" s="193"/>
      <c r="T172" s="194"/>
      <c r="AT172" s="165" t="s">
        <v>184</v>
      </c>
      <c r="AU172" s="165" t="s">
        <v>84</v>
      </c>
      <c r="AV172" s="14" t="s">
        <v>182</v>
      </c>
      <c r="AW172" s="14" t="s">
        <v>32</v>
      </c>
      <c r="AX172" s="14" t="s">
        <v>84</v>
      </c>
      <c r="AY172" s="165" t="s">
        <v>175</v>
      </c>
    </row>
    <row r="173" spans="2:65" s="1" customFormat="1" ht="6.9" customHeight="1">
      <c r="B173" s="44"/>
      <c r="C173" s="45"/>
      <c r="D173" s="45"/>
      <c r="E173" s="45"/>
      <c r="F173" s="45"/>
      <c r="G173" s="45"/>
      <c r="H173" s="45"/>
      <c r="I173" s="45"/>
      <c r="J173" s="45"/>
      <c r="K173" s="45"/>
      <c r="L173" s="32"/>
    </row>
  </sheetData>
  <autoFilter ref="C122:K172" xr:uid="{00000000-0009-0000-0000-000003000000}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218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34" t="s">
        <v>5</v>
      </c>
      <c r="M2" s="219"/>
      <c r="N2" s="219"/>
      <c r="O2" s="219"/>
      <c r="P2" s="219"/>
      <c r="Q2" s="219"/>
      <c r="R2" s="219"/>
      <c r="S2" s="219"/>
      <c r="T2" s="219"/>
      <c r="U2" s="219"/>
      <c r="V2" s="219"/>
      <c r="AT2" s="17" t="s">
        <v>100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86</v>
      </c>
    </row>
    <row r="4" spans="2:46" ht="24.9" customHeight="1">
      <c r="B4" s="20"/>
      <c r="D4" s="21" t="s">
        <v>132</v>
      </c>
      <c r="L4" s="20"/>
      <c r="M4" s="93" t="s">
        <v>10</v>
      </c>
      <c r="AT4" s="17" t="s">
        <v>3</v>
      </c>
    </row>
    <row r="5" spans="2:46" ht="6.9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47" t="str">
        <f>'Rekapitulace stavby'!K6</f>
        <v>Stavební úpravy ADM budovy Dělnická 1405, Ústí nad Orlicí</v>
      </c>
      <c r="F7" s="248"/>
      <c r="G7" s="248"/>
      <c r="H7" s="248"/>
      <c r="L7" s="20"/>
    </row>
    <row r="8" spans="2:46" ht="12" customHeight="1">
      <c r="B8" s="20"/>
      <c r="D8" s="27" t="s">
        <v>133</v>
      </c>
      <c r="L8" s="20"/>
    </row>
    <row r="9" spans="2:46" s="1" customFormat="1" ht="16.5" customHeight="1">
      <c r="B9" s="32"/>
      <c r="E9" s="247" t="s">
        <v>134</v>
      </c>
      <c r="F9" s="246"/>
      <c r="G9" s="246"/>
      <c r="H9" s="246"/>
      <c r="L9" s="32"/>
    </row>
    <row r="10" spans="2:46" s="1" customFormat="1" ht="12" customHeight="1">
      <c r="B10" s="32"/>
      <c r="D10" s="27" t="s">
        <v>135</v>
      </c>
      <c r="L10" s="32"/>
    </row>
    <row r="11" spans="2:46" s="1" customFormat="1" ht="16.5" customHeight="1">
      <c r="B11" s="32"/>
      <c r="E11" s="207" t="s">
        <v>1177</v>
      </c>
      <c r="F11" s="246"/>
      <c r="G11" s="246"/>
      <c r="H11" s="246"/>
      <c r="L11" s="32"/>
    </row>
    <row r="12" spans="2:46" s="1" customFormat="1">
      <c r="B12" s="32"/>
      <c r="L12" s="32"/>
    </row>
    <row r="13" spans="2:46" s="1" customFormat="1" ht="12" customHeight="1">
      <c r="B13" s="32"/>
      <c r="D13" s="27" t="s">
        <v>18</v>
      </c>
      <c r="F13" s="25" t="s">
        <v>1</v>
      </c>
      <c r="I13" s="27" t="s">
        <v>19</v>
      </c>
      <c r="J13" s="25" t="s">
        <v>1</v>
      </c>
      <c r="L13" s="32"/>
    </row>
    <row r="14" spans="2:46" s="1" customFormat="1" ht="12" customHeight="1">
      <c r="B14" s="32"/>
      <c r="D14" s="27" t="s">
        <v>20</v>
      </c>
      <c r="F14" s="25" t="s">
        <v>21</v>
      </c>
      <c r="I14" s="27" t="s">
        <v>22</v>
      </c>
      <c r="J14" s="52" t="str">
        <f>'Rekapitulace stavby'!AN8</f>
        <v>20. 8. 2024</v>
      </c>
      <c r="L14" s="32"/>
    </row>
    <row r="15" spans="2:46" s="1" customFormat="1" ht="10.8" customHeight="1">
      <c r="B15" s="32"/>
      <c r="L15" s="32"/>
    </row>
    <row r="16" spans="2:46" s="1" customFormat="1" ht="12" customHeight="1">
      <c r="B16" s="32"/>
      <c r="D16" s="27" t="s">
        <v>24</v>
      </c>
      <c r="I16" s="27" t="s">
        <v>25</v>
      </c>
      <c r="J16" s="25" t="s">
        <v>1</v>
      </c>
      <c r="L16" s="32"/>
    </row>
    <row r="17" spans="2:12" s="1" customFormat="1" ht="18" customHeight="1">
      <c r="B17" s="32"/>
      <c r="E17" s="25" t="s">
        <v>26</v>
      </c>
      <c r="I17" s="27" t="s">
        <v>27</v>
      </c>
      <c r="J17" s="25" t="s">
        <v>1</v>
      </c>
      <c r="L17" s="32"/>
    </row>
    <row r="18" spans="2:12" s="1" customFormat="1" ht="6.9" customHeight="1">
      <c r="B18" s="32"/>
      <c r="L18" s="32"/>
    </row>
    <row r="19" spans="2:12" s="1" customFormat="1" ht="12" customHeight="1">
      <c r="B19" s="32"/>
      <c r="D19" s="27" t="s">
        <v>28</v>
      </c>
      <c r="I19" s="27" t="s">
        <v>25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249" t="str">
        <f>'Rekapitulace stavby'!E14</f>
        <v>Vyplň údaj</v>
      </c>
      <c r="F20" s="218"/>
      <c r="G20" s="218"/>
      <c r="H20" s="218"/>
      <c r="I20" s="27" t="s">
        <v>27</v>
      </c>
      <c r="J20" s="28" t="str">
        <f>'Rekapitulace stavby'!AN14</f>
        <v>Vyplň údaj</v>
      </c>
      <c r="L20" s="32"/>
    </row>
    <row r="21" spans="2:12" s="1" customFormat="1" ht="6.9" customHeight="1">
      <c r="B21" s="32"/>
      <c r="L21" s="32"/>
    </row>
    <row r="22" spans="2:12" s="1" customFormat="1" ht="12" customHeight="1">
      <c r="B22" s="32"/>
      <c r="D22" s="27" t="s">
        <v>30</v>
      </c>
      <c r="I22" s="27" t="s">
        <v>25</v>
      </c>
      <c r="J22" s="25" t="s">
        <v>1</v>
      </c>
      <c r="L22" s="32"/>
    </row>
    <row r="23" spans="2:12" s="1" customFormat="1" ht="18" customHeight="1">
      <c r="B23" s="32"/>
      <c r="E23" s="25" t="s">
        <v>31</v>
      </c>
      <c r="I23" s="27" t="s">
        <v>27</v>
      </c>
      <c r="J23" s="25" t="s">
        <v>1</v>
      </c>
      <c r="L23" s="32"/>
    </row>
    <row r="24" spans="2:12" s="1" customFormat="1" ht="6.9" customHeight="1">
      <c r="B24" s="32"/>
      <c r="L24" s="32"/>
    </row>
    <row r="25" spans="2:12" s="1" customFormat="1" ht="12" customHeight="1">
      <c r="B25" s="32"/>
      <c r="D25" s="27" t="s">
        <v>33</v>
      </c>
      <c r="I25" s="27" t="s">
        <v>25</v>
      </c>
      <c r="J25" s="25" t="str">
        <f>IF('Rekapitulace stavby'!AN19="","",'Rekapitulace stavby'!AN19)</f>
        <v/>
      </c>
      <c r="L25" s="32"/>
    </row>
    <row r="26" spans="2:12" s="1" customFormat="1" ht="18" customHeight="1">
      <c r="B26" s="32"/>
      <c r="E26" s="25" t="str">
        <f>IF('Rekapitulace stavby'!E20="","",'Rekapitulace stavby'!E20)</f>
        <v xml:space="preserve"> </v>
      </c>
      <c r="I26" s="27" t="s">
        <v>27</v>
      </c>
      <c r="J26" s="25" t="str">
        <f>IF('Rekapitulace stavby'!AN20="","",'Rekapitulace stavby'!AN20)</f>
        <v/>
      </c>
      <c r="L26" s="32"/>
    </row>
    <row r="27" spans="2:12" s="1" customFormat="1" ht="6.9" customHeight="1">
      <c r="B27" s="32"/>
      <c r="L27" s="32"/>
    </row>
    <row r="28" spans="2:12" s="1" customFormat="1" ht="12" customHeight="1">
      <c r="B28" s="32"/>
      <c r="D28" s="27" t="s">
        <v>35</v>
      </c>
      <c r="L28" s="32"/>
    </row>
    <row r="29" spans="2:12" s="7" customFormat="1" ht="16.5" customHeight="1">
      <c r="B29" s="94"/>
      <c r="E29" s="223" t="s">
        <v>1</v>
      </c>
      <c r="F29" s="223"/>
      <c r="G29" s="223"/>
      <c r="H29" s="223"/>
      <c r="L29" s="94"/>
    </row>
    <row r="30" spans="2:12" s="1" customFormat="1" ht="6.9" customHeight="1">
      <c r="B30" s="32"/>
      <c r="L30" s="32"/>
    </row>
    <row r="31" spans="2:12" s="1" customFormat="1" ht="6.9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35" customHeight="1">
      <c r="B32" s="32"/>
      <c r="D32" s="95" t="s">
        <v>37</v>
      </c>
      <c r="J32" s="66">
        <f>ROUND(J126, 2)</f>
        <v>0</v>
      </c>
      <c r="L32" s="32"/>
    </row>
    <row r="33" spans="2:12" s="1" customFormat="1" ht="6.9" customHeight="1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4" customHeight="1">
      <c r="B34" s="32"/>
      <c r="F34" s="35" t="s">
        <v>39</v>
      </c>
      <c r="I34" s="35" t="s">
        <v>38</v>
      </c>
      <c r="J34" s="35" t="s">
        <v>40</v>
      </c>
      <c r="L34" s="32"/>
    </row>
    <row r="35" spans="2:12" s="1" customFormat="1" ht="14.4" customHeight="1">
      <c r="B35" s="32"/>
      <c r="D35" s="55" t="s">
        <v>41</v>
      </c>
      <c r="E35" s="27" t="s">
        <v>42</v>
      </c>
      <c r="F35" s="86">
        <f>ROUND((SUM(BE126:BE217)),  2)</f>
        <v>0</v>
      </c>
      <c r="I35" s="96">
        <v>0.21</v>
      </c>
      <c r="J35" s="86">
        <f>ROUND(((SUM(BE126:BE217))*I35),  2)</f>
        <v>0</v>
      </c>
      <c r="L35" s="32"/>
    </row>
    <row r="36" spans="2:12" s="1" customFormat="1" ht="14.4" customHeight="1">
      <c r="B36" s="32"/>
      <c r="E36" s="27" t="s">
        <v>43</v>
      </c>
      <c r="F36" s="86">
        <f>ROUND((SUM(BF126:BF217)),  2)</f>
        <v>0</v>
      </c>
      <c r="I36" s="96">
        <v>0.12</v>
      </c>
      <c r="J36" s="86">
        <f>ROUND(((SUM(BF126:BF217))*I36),  2)</f>
        <v>0</v>
      </c>
      <c r="L36" s="32"/>
    </row>
    <row r="37" spans="2:12" s="1" customFormat="1" ht="14.4" hidden="1" customHeight="1">
      <c r="B37" s="32"/>
      <c r="E37" s="27" t="s">
        <v>44</v>
      </c>
      <c r="F37" s="86">
        <f>ROUND((SUM(BG126:BG217)),  2)</f>
        <v>0</v>
      </c>
      <c r="I37" s="96">
        <v>0.21</v>
      </c>
      <c r="J37" s="86">
        <f>0</f>
        <v>0</v>
      </c>
      <c r="L37" s="32"/>
    </row>
    <row r="38" spans="2:12" s="1" customFormat="1" ht="14.4" hidden="1" customHeight="1">
      <c r="B38" s="32"/>
      <c r="E38" s="27" t="s">
        <v>45</v>
      </c>
      <c r="F38" s="86">
        <f>ROUND((SUM(BH126:BH217)),  2)</f>
        <v>0</v>
      </c>
      <c r="I38" s="96">
        <v>0.12</v>
      </c>
      <c r="J38" s="86">
        <f>0</f>
        <v>0</v>
      </c>
      <c r="L38" s="32"/>
    </row>
    <row r="39" spans="2:12" s="1" customFormat="1" ht="14.4" hidden="1" customHeight="1">
      <c r="B39" s="32"/>
      <c r="E39" s="27" t="s">
        <v>46</v>
      </c>
      <c r="F39" s="86">
        <f>ROUND((SUM(BI126:BI217)),  2)</f>
        <v>0</v>
      </c>
      <c r="I39" s="96">
        <v>0</v>
      </c>
      <c r="J39" s="86">
        <f>0</f>
        <v>0</v>
      </c>
      <c r="L39" s="32"/>
    </row>
    <row r="40" spans="2:12" s="1" customFormat="1" ht="6.9" customHeight="1">
      <c r="B40" s="32"/>
      <c r="L40" s="32"/>
    </row>
    <row r="41" spans="2:12" s="1" customFormat="1" ht="25.35" customHeight="1">
      <c r="B41" s="32"/>
      <c r="C41" s="97"/>
      <c r="D41" s="98" t="s">
        <v>47</v>
      </c>
      <c r="E41" s="57"/>
      <c r="F41" s="57"/>
      <c r="G41" s="99" t="s">
        <v>48</v>
      </c>
      <c r="H41" s="100" t="s">
        <v>49</v>
      </c>
      <c r="I41" s="57"/>
      <c r="J41" s="101">
        <f>SUM(J32:J39)</f>
        <v>0</v>
      </c>
      <c r="K41" s="102"/>
      <c r="L41" s="32"/>
    </row>
    <row r="42" spans="2:12" s="1" customFormat="1" ht="14.4" customHeight="1">
      <c r="B42" s="32"/>
      <c r="L42" s="32"/>
    </row>
    <row r="43" spans="2:12" ht="14.4" customHeight="1">
      <c r="B43" s="20"/>
      <c r="L43" s="20"/>
    </row>
    <row r="44" spans="2:12" ht="14.4" customHeight="1">
      <c r="B44" s="20"/>
      <c r="L44" s="20"/>
    </row>
    <row r="45" spans="2:12" ht="14.4" customHeight="1">
      <c r="B45" s="20"/>
      <c r="L45" s="20"/>
    </row>
    <row r="46" spans="2:12" ht="14.4" customHeight="1">
      <c r="B46" s="20"/>
      <c r="L46" s="20"/>
    </row>
    <row r="47" spans="2:12" ht="14.4" customHeight="1">
      <c r="B47" s="20"/>
      <c r="L47" s="20"/>
    </row>
    <row r="48" spans="2:12" ht="14.4" customHeight="1">
      <c r="B48" s="20"/>
      <c r="L48" s="20"/>
    </row>
    <row r="49" spans="2:12" ht="14.4" customHeight="1">
      <c r="B49" s="20"/>
      <c r="L49" s="20"/>
    </row>
    <row r="50" spans="2:12" s="1" customFormat="1" ht="14.4" customHeight="1">
      <c r="B50" s="32"/>
      <c r="D50" s="41" t="s">
        <v>50</v>
      </c>
      <c r="E50" s="42"/>
      <c r="F50" s="42"/>
      <c r="G50" s="41" t="s">
        <v>51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3.2">
      <c r="B61" s="32"/>
      <c r="D61" s="43" t="s">
        <v>52</v>
      </c>
      <c r="E61" s="34"/>
      <c r="F61" s="103" t="s">
        <v>53</v>
      </c>
      <c r="G61" s="43" t="s">
        <v>52</v>
      </c>
      <c r="H61" s="34"/>
      <c r="I61" s="34"/>
      <c r="J61" s="104" t="s">
        <v>53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3.2">
      <c r="B65" s="32"/>
      <c r="D65" s="41" t="s">
        <v>54</v>
      </c>
      <c r="E65" s="42"/>
      <c r="F65" s="42"/>
      <c r="G65" s="41" t="s">
        <v>55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3.2">
      <c r="B76" s="32"/>
      <c r="D76" s="43" t="s">
        <v>52</v>
      </c>
      <c r="E76" s="34"/>
      <c r="F76" s="103" t="s">
        <v>53</v>
      </c>
      <c r="G76" s="43" t="s">
        <v>52</v>
      </c>
      <c r="H76" s="34"/>
      <c r="I76" s="34"/>
      <c r="J76" s="104" t="s">
        <v>53</v>
      </c>
      <c r="K76" s="34"/>
      <c r="L76" s="32"/>
    </row>
    <row r="77" spans="2:12" s="1" customFormat="1" ht="14.4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" customHeight="1">
      <c r="B82" s="32"/>
      <c r="C82" s="21" t="s">
        <v>137</v>
      </c>
      <c r="L82" s="32"/>
    </row>
    <row r="83" spans="2:12" s="1" customFormat="1" ht="6.9" customHeight="1">
      <c r="B83" s="32"/>
      <c r="L83" s="32"/>
    </row>
    <row r="84" spans="2:12" s="1" customFormat="1" ht="12" customHeight="1">
      <c r="B84" s="32"/>
      <c r="C84" s="27" t="s">
        <v>16</v>
      </c>
      <c r="L84" s="32"/>
    </row>
    <row r="85" spans="2:12" s="1" customFormat="1" ht="16.5" customHeight="1">
      <c r="B85" s="32"/>
      <c r="E85" s="247" t="str">
        <f>E7</f>
        <v>Stavební úpravy ADM budovy Dělnická 1405, Ústí nad Orlicí</v>
      </c>
      <c r="F85" s="248"/>
      <c r="G85" s="248"/>
      <c r="H85" s="248"/>
      <c r="L85" s="32"/>
    </row>
    <row r="86" spans="2:12" ht="12" customHeight="1">
      <c r="B86" s="20"/>
      <c r="C86" s="27" t="s">
        <v>133</v>
      </c>
      <c r="L86" s="20"/>
    </row>
    <row r="87" spans="2:12" s="1" customFormat="1" ht="16.5" customHeight="1">
      <c r="B87" s="32"/>
      <c r="E87" s="247" t="s">
        <v>134</v>
      </c>
      <c r="F87" s="246"/>
      <c r="G87" s="246"/>
      <c r="H87" s="246"/>
      <c r="L87" s="32"/>
    </row>
    <row r="88" spans="2:12" s="1" customFormat="1" ht="12" customHeight="1">
      <c r="B88" s="32"/>
      <c r="C88" s="27" t="s">
        <v>135</v>
      </c>
      <c r="L88" s="32"/>
    </row>
    <row r="89" spans="2:12" s="1" customFormat="1" ht="16.5" customHeight="1">
      <c r="B89" s="32"/>
      <c r="E89" s="207" t="str">
        <f>E11</f>
        <v>SO02.4 -  VYTÁPĚNÍ</v>
      </c>
      <c r="F89" s="246"/>
      <c r="G89" s="246"/>
      <c r="H89" s="246"/>
      <c r="L89" s="32"/>
    </row>
    <row r="90" spans="2:12" s="1" customFormat="1" ht="6.9" customHeight="1">
      <c r="B90" s="32"/>
      <c r="L90" s="32"/>
    </row>
    <row r="91" spans="2:12" s="1" customFormat="1" ht="12" customHeight="1">
      <c r="B91" s="32"/>
      <c r="C91" s="27" t="s">
        <v>20</v>
      </c>
      <c r="F91" s="25" t="str">
        <f>F14</f>
        <v>Dělnická 1405</v>
      </c>
      <c r="I91" s="27" t="s">
        <v>22</v>
      </c>
      <c r="J91" s="52" t="str">
        <f>IF(J14="","",J14)</f>
        <v>20. 8. 2024</v>
      </c>
      <c r="L91" s="32"/>
    </row>
    <row r="92" spans="2:12" s="1" customFormat="1" ht="6.9" customHeight="1">
      <c r="B92" s="32"/>
      <c r="L92" s="32"/>
    </row>
    <row r="93" spans="2:12" s="1" customFormat="1" ht="40.049999999999997" customHeight="1">
      <c r="B93" s="32"/>
      <c r="C93" s="27" t="s">
        <v>24</v>
      </c>
      <c r="F93" s="25" t="str">
        <f>E17</f>
        <v>Město Ústí nad Orlicí, Sychrova 16, 562 24</v>
      </c>
      <c r="I93" s="27" t="s">
        <v>30</v>
      </c>
      <c r="J93" s="30" t="str">
        <f>E23</f>
        <v xml:space="preserve">B3ATELIER, Palackého tř. 72, Brno </v>
      </c>
      <c r="L93" s="32"/>
    </row>
    <row r="94" spans="2:12" s="1" customFormat="1" ht="15.15" customHeight="1">
      <c r="B94" s="32"/>
      <c r="C94" s="27" t="s">
        <v>28</v>
      </c>
      <c r="F94" s="25" t="str">
        <f>IF(E20="","",E20)</f>
        <v>Vyplň údaj</v>
      </c>
      <c r="I94" s="27" t="s">
        <v>33</v>
      </c>
      <c r="J94" s="30" t="str">
        <f>E26</f>
        <v xml:space="preserve"> </v>
      </c>
      <c r="L94" s="32"/>
    </row>
    <row r="95" spans="2:12" s="1" customFormat="1" ht="10.35" customHeight="1">
      <c r="B95" s="32"/>
      <c r="L95" s="32"/>
    </row>
    <row r="96" spans="2:12" s="1" customFormat="1" ht="29.25" customHeight="1">
      <c r="B96" s="32"/>
      <c r="C96" s="105" t="s">
        <v>138</v>
      </c>
      <c r="D96" s="97"/>
      <c r="E96" s="97"/>
      <c r="F96" s="97"/>
      <c r="G96" s="97"/>
      <c r="H96" s="97"/>
      <c r="I96" s="97"/>
      <c r="J96" s="106" t="s">
        <v>139</v>
      </c>
      <c r="K96" s="97"/>
      <c r="L96" s="32"/>
    </row>
    <row r="97" spans="2:47" s="1" customFormat="1" ht="10.35" customHeight="1">
      <c r="B97" s="32"/>
      <c r="L97" s="32"/>
    </row>
    <row r="98" spans="2:47" s="1" customFormat="1" ht="22.8" customHeight="1">
      <c r="B98" s="32"/>
      <c r="C98" s="107" t="s">
        <v>140</v>
      </c>
      <c r="J98" s="66">
        <f>J126</f>
        <v>0</v>
      </c>
      <c r="L98" s="32"/>
      <c r="AU98" s="17" t="s">
        <v>141</v>
      </c>
    </row>
    <row r="99" spans="2:47" s="8" customFormat="1" ht="24.9" customHeight="1">
      <c r="B99" s="108"/>
      <c r="D99" s="109" t="s">
        <v>149</v>
      </c>
      <c r="E99" s="110"/>
      <c r="F99" s="110"/>
      <c r="G99" s="110"/>
      <c r="H99" s="110"/>
      <c r="I99" s="110"/>
      <c r="J99" s="111">
        <f>J127</f>
        <v>0</v>
      </c>
      <c r="L99" s="108"/>
    </row>
    <row r="100" spans="2:47" s="9" customFormat="1" ht="19.95" customHeight="1">
      <c r="B100" s="112"/>
      <c r="D100" s="113" t="s">
        <v>1178</v>
      </c>
      <c r="E100" s="114"/>
      <c r="F100" s="114"/>
      <c r="G100" s="114"/>
      <c r="H100" s="114"/>
      <c r="I100" s="114"/>
      <c r="J100" s="115">
        <f>J128</f>
        <v>0</v>
      </c>
      <c r="L100" s="112"/>
    </row>
    <row r="101" spans="2:47" s="9" customFormat="1" ht="19.95" customHeight="1">
      <c r="B101" s="112"/>
      <c r="D101" s="113" t="s">
        <v>1179</v>
      </c>
      <c r="E101" s="114"/>
      <c r="F101" s="114"/>
      <c r="G101" s="114"/>
      <c r="H101" s="114"/>
      <c r="I101" s="114"/>
      <c r="J101" s="115">
        <f>J137</f>
        <v>0</v>
      </c>
      <c r="L101" s="112"/>
    </row>
    <row r="102" spans="2:47" s="9" customFormat="1" ht="19.95" customHeight="1">
      <c r="B102" s="112"/>
      <c r="D102" s="113" t="s">
        <v>1180</v>
      </c>
      <c r="E102" s="114"/>
      <c r="F102" s="114"/>
      <c r="G102" s="114"/>
      <c r="H102" s="114"/>
      <c r="I102" s="114"/>
      <c r="J102" s="115">
        <f>J169</f>
        <v>0</v>
      </c>
      <c r="L102" s="112"/>
    </row>
    <row r="103" spans="2:47" s="9" customFormat="1" ht="19.95" customHeight="1">
      <c r="B103" s="112"/>
      <c r="D103" s="113" t="s">
        <v>1181</v>
      </c>
      <c r="E103" s="114"/>
      <c r="F103" s="114"/>
      <c r="G103" s="114"/>
      <c r="H103" s="114"/>
      <c r="I103" s="114"/>
      <c r="J103" s="115">
        <f>J194</f>
        <v>0</v>
      </c>
      <c r="L103" s="112"/>
    </row>
    <row r="104" spans="2:47" s="8" customFormat="1" ht="24.9" customHeight="1">
      <c r="B104" s="108"/>
      <c r="D104" s="109" t="s">
        <v>159</v>
      </c>
      <c r="E104" s="110"/>
      <c r="F104" s="110"/>
      <c r="G104" s="110"/>
      <c r="H104" s="110"/>
      <c r="I104" s="110"/>
      <c r="J104" s="111">
        <f>J211</f>
        <v>0</v>
      </c>
      <c r="L104" s="108"/>
    </row>
    <row r="105" spans="2:47" s="1" customFormat="1" ht="21.75" customHeight="1">
      <c r="B105" s="32"/>
      <c r="L105" s="32"/>
    </row>
    <row r="106" spans="2:47" s="1" customFormat="1" ht="6.9" customHeight="1">
      <c r="B106" s="44"/>
      <c r="C106" s="45"/>
      <c r="D106" s="45"/>
      <c r="E106" s="45"/>
      <c r="F106" s="45"/>
      <c r="G106" s="45"/>
      <c r="H106" s="45"/>
      <c r="I106" s="45"/>
      <c r="J106" s="45"/>
      <c r="K106" s="45"/>
      <c r="L106" s="32"/>
    </row>
    <row r="110" spans="2:47" s="1" customFormat="1" ht="6.9" customHeight="1">
      <c r="B110" s="46"/>
      <c r="C110" s="47"/>
      <c r="D110" s="47"/>
      <c r="E110" s="47"/>
      <c r="F110" s="47"/>
      <c r="G110" s="47"/>
      <c r="H110" s="47"/>
      <c r="I110" s="47"/>
      <c r="J110" s="47"/>
      <c r="K110" s="47"/>
      <c r="L110" s="32"/>
    </row>
    <row r="111" spans="2:47" s="1" customFormat="1" ht="24.9" customHeight="1">
      <c r="B111" s="32"/>
      <c r="C111" s="21" t="s">
        <v>160</v>
      </c>
      <c r="L111" s="32"/>
    </row>
    <row r="112" spans="2:47" s="1" customFormat="1" ht="6.9" customHeight="1">
      <c r="B112" s="32"/>
      <c r="L112" s="32"/>
    </row>
    <row r="113" spans="2:63" s="1" customFormat="1" ht="12" customHeight="1">
      <c r="B113" s="32"/>
      <c r="C113" s="27" t="s">
        <v>16</v>
      </c>
      <c r="L113" s="32"/>
    </row>
    <row r="114" spans="2:63" s="1" customFormat="1" ht="16.5" customHeight="1">
      <c r="B114" s="32"/>
      <c r="E114" s="247" t="str">
        <f>E7</f>
        <v>Stavební úpravy ADM budovy Dělnická 1405, Ústí nad Orlicí</v>
      </c>
      <c r="F114" s="248"/>
      <c r="G114" s="248"/>
      <c r="H114" s="248"/>
      <c r="L114" s="32"/>
    </row>
    <row r="115" spans="2:63" ht="12" customHeight="1">
      <c r="B115" s="20"/>
      <c r="C115" s="27" t="s">
        <v>133</v>
      </c>
      <c r="L115" s="20"/>
    </row>
    <row r="116" spans="2:63" s="1" customFormat="1" ht="16.5" customHeight="1">
      <c r="B116" s="32"/>
      <c r="E116" s="247" t="s">
        <v>134</v>
      </c>
      <c r="F116" s="246"/>
      <c r="G116" s="246"/>
      <c r="H116" s="246"/>
      <c r="L116" s="32"/>
    </row>
    <row r="117" spans="2:63" s="1" customFormat="1" ht="12" customHeight="1">
      <c r="B117" s="32"/>
      <c r="C117" s="27" t="s">
        <v>135</v>
      </c>
      <c r="L117" s="32"/>
    </row>
    <row r="118" spans="2:63" s="1" customFormat="1" ht="16.5" customHeight="1">
      <c r="B118" s="32"/>
      <c r="E118" s="207" t="str">
        <f>E11</f>
        <v>SO02.4 -  VYTÁPĚNÍ</v>
      </c>
      <c r="F118" s="246"/>
      <c r="G118" s="246"/>
      <c r="H118" s="246"/>
      <c r="L118" s="32"/>
    </row>
    <row r="119" spans="2:63" s="1" customFormat="1" ht="6.9" customHeight="1">
      <c r="B119" s="32"/>
      <c r="L119" s="32"/>
    </row>
    <row r="120" spans="2:63" s="1" customFormat="1" ht="12" customHeight="1">
      <c r="B120" s="32"/>
      <c r="C120" s="27" t="s">
        <v>20</v>
      </c>
      <c r="F120" s="25" t="str">
        <f>F14</f>
        <v>Dělnická 1405</v>
      </c>
      <c r="I120" s="27" t="s">
        <v>22</v>
      </c>
      <c r="J120" s="52" t="str">
        <f>IF(J14="","",J14)</f>
        <v>20. 8. 2024</v>
      </c>
      <c r="L120" s="32"/>
    </row>
    <row r="121" spans="2:63" s="1" customFormat="1" ht="6.9" customHeight="1">
      <c r="B121" s="32"/>
      <c r="L121" s="32"/>
    </row>
    <row r="122" spans="2:63" s="1" customFormat="1" ht="40.049999999999997" customHeight="1">
      <c r="B122" s="32"/>
      <c r="C122" s="27" t="s">
        <v>24</v>
      </c>
      <c r="F122" s="25" t="str">
        <f>E17</f>
        <v>Město Ústí nad Orlicí, Sychrova 16, 562 24</v>
      </c>
      <c r="I122" s="27" t="s">
        <v>30</v>
      </c>
      <c r="J122" s="30" t="str">
        <f>E23</f>
        <v xml:space="preserve">B3ATELIER, Palackého tř. 72, Brno </v>
      </c>
      <c r="L122" s="32"/>
    </row>
    <row r="123" spans="2:63" s="1" customFormat="1" ht="15.15" customHeight="1">
      <c r="B123" s="32"/>
      <c r="C123" s="27" t="s">
        <v>28</v>
      </c>
      <c r="F123" s="25" t="str">
        <f>IF(E20="","",E20)</f>
        <v>Vyplň údaj</v>
      </c>
      <c r="I123" s="27" t="s">
        <v>33</v>
      </c>
      <c r="J123" s="30" t="str">
        <f>E26</f>
        <v xml:space="preserve"> </v>
      </c>
      <c r="L123" s="32"/>
    </row>
    <row r="124" spans="2:63" s="1" customFormat="1" ht="10.35" customHeight="1">
      <c r="B124" s="32"/>
      <c r="L124" s="32"/>
    </row>
    <row r="125" spans="2:63" s="10" customFormat="1" ht="29.25" customHeight="1">
      <c r="B125" s="116"/>
      <c r="C125" s="117" t="s">
        <v>161</v>
      </c>
      <c r="D125" s="118" t="s">
        <v>62</v>
      </c>
      <c r="E125" s="118" t="s">
        <v>58</v>
      </c>
      <c r="F125" s="118" t="s">
        <v>59</v>
      </c>
      <c r="G125" s="118" t="s">
        <v>162</v>
      </c>
      <c r="H125" s="118" t="s">
        <v>163</v>
      </c>
      <c r="I125" s="118" t="s">
        <v>164</v>
      </c>
      <c r="J125" s="118" t="s">
        <v>139</v>
      </c>
      <c r="K125" s="119" t="s">
        <v>165</v>
      </c>
      <c r="L125" s="116"/>
      <c r="M125" s="59" t="s">
        <v>1</v>
      </c>
      <c r="N125" s="60" t="s">
        <v>41</v>
      </c>
      <c r="O125" s="60" t="s">
        <v>166</v>
      </c>
      <c r="P125" s="60" t="s">
        <v>167</v>
      </c>
      <c r="Q125" s="60" t="s">
        <v>168</v>
      </c>
      <c r="R125" s="60" t="s">
        <v>169</v>
      </c>
      <c r="S125" s="60" t="s">
        <v>170</v>
      </c>
      <c r="T125" s="61" t="s">
        <v>171</v>
      </c>
    </row>
    <row r="126" spans="2:63" s="1" customFormat="1" ht="22.8" customHeight="1">
      <c r="B126" s="32"/>
      <c r="C126" s="64" t="s">
        <v>172</v>
      </c>
      <c r="J126" s="120">
        <f>BK126</f>
        <v>0</v>
      </c>
      <c r="L126" s="32"/>
      <c r="M126" s="62"/>
      <c r="N126" s="53"/>
      <c r="O126" s="53"/>
      <c r="P126" s="121">
        <f>P127+P211</f>
        <v>0</v>
      </c>
      <c r="Q126" s="53"/>
      <c r="R126" s="121">
        <f>R127+R211</f>
        <v>0</v>
      </c>
      <c r="S126" s="53"/>
      <c r="T126" s="122">
        <f>T127+T211</f>
        <v>0</v>
      </c>
      <c r="AT126" s="17" t="s">
        <v>76</v>
      </c>
      <c r="AU126" s="17" t="s">
        <v>141</v>
      </c>
      <c r="BK126" s="123">
        <f>BK127+BK211</f>
        <v>0</v>
      </c>
    </row>
    <row r="127" spans="2:63" s="11" customFormat="1" ht="25.95" customHeight="1">
      <c r="B127" s="124"/>
      <c r="D127" s="125" t="s">
        <v>76</v>
      </c>
      <c r="E127" s="126" t="s">
        <v>515</v>
      </c>
      <c r="F127" s="126" t="s">
        <v>516</v>
      </c>
      <c r="I127" s="127"/>
      <c r="J127" s="128">
        <f>BK127</f>
        <v>0</v>
      </c>
      <c r="L127" s="124"/>
      <c r="M127" s="129"/>
      <c r="P127" s="130">
        <f>P128+P137+P169+P194</f>
        <v>0</v>
      </c>
      <c r="R127" s="130">
        <f>R128+R137+R169+R194</f>
        <v>0</v>
      </c>
      <c r="T127" s="131">
        <f>T128+T137+T169+T194</f>
        <v>0</v>
      </c>
      <c r="AR127" s="125" t="s">
        <v>86</v>
      </c>
      <c r="AT127" s="132" t="s">
        <v>76</v>
      </c>
      <c r="AU127" s="132" t="s">
        <v>77</v>
      </c>
      <c r="AY127" s="125" t="s">
        <v>175</v>
      </c>
      <c r="BK127" s="133">
        <f>BK128+BK137+BK169+BK194</f>
        <v>0</v>
      </c>
    </row>
    <row r="128" spans="2:63" s="11" customFormat="1" ht="22.8" customHeight="1">
      <c r="B128" s="124"/>
      <c r="D128" s="125" t="s">
        <v>76</v>
      </c>
      <c r="E128" s="134" t="s">
        <v>1182</v>
      </c>
      <c r="F128" s="134" t="s">
        <v>1183</v>
      </c>
      <c r="I128" s="127"/>
      <c r="J128" s="135">
        <f>BK128</f>
        <v>0</v>
      </c>
      <c r="L128" s="124"/>
      <c r="M128" s="129"/>
      <c r="P128" s="130">
        <f>SUM(P129:P136)</f>
        <v>0</v>
      </c>
      <c r="R128" s="130">
        <f>SUM(R129:R136)</f>
        <v>0</v>
      </c>
      <c r="T128" s="131">
        <f>SUM(T129:T136)</f>
        <v>0</v>
      </c>
      <c r="AR128" s="125" t="s">
        <v>86</v>
      </c>
      <c r="AT128" s="132" t="s">
        <v>76</v>
      </c>
      <c r="AU128" s="132" t="s">
        <v>84</v>
      </c>
      <c r="AY128" s="125" t="s">
        <v>175</v>
      </c>
      <c r="BK128" s="133">
        <f>SUM(BK129:BK136)</f>
        <v>0</v>
      </c>
    </row>
    <row r="129" spans="2:65" s="1" customFormat="1" ht="33" customHeight="1">
      <c r="B129" s="136"/>
      <c r="C129" s="137" t="s">
        <v>84</v>
      </c>
      <c r="D129" s="137" t="s">
        <v>177</v>
      </c>
      <c r="E129" s="138" t="s">
        <v>1184</v>
      </c>
      <c r="F129" s="139" t="s">
        <v>1185</v>
      </c>
      <c r="G129" s="140" t="s">
        <v>190</v>
      </c>
      <c r="H129" s="141">
        <v>2</v>
      </c>
      <c r="I129" s="142"/>
      <c r="J129" s="143">
        <f>ROUND(I129*H129,2)</f>
        <v>0</v>
      </c>
      <c r="K129" s="139" t="s">
        <v>221</v>
      </c>
      <c r="L129" s="32"/>
      <c r="M129" s="144" t="s">
        <v>1</v>
      </c>
      <c r="N129" s="145" t="s">
        <v>42</v>
      </c>
      <c r="P129" s="146">
        <f>O129*H129</f>
        <v>0</v>
      </c>
      <c r="Q129" s="146">
        <v>0</v>
      </c>
      <c r="R129" s="146">
        <f>Q129*H129</f>
        <v>0</v>
      </c>
      <c r="S129" s="146">
        <v>0</v>
      </c>
      <c r="T129" s="147">
        <f>S129*H129</f>
        <v>0</v>
      </c>
      <c r="AR129" s="148" t="s">
        <v>278</v>
      </c>
      <c r="AT129" s="148" t="s">
        <v>177</v>
      </c>
      <c r="AU129" s="148" t="s">
        <v>86</v>
      </c>
      <c r="AY129" s="17" t="s">
        <v>175</v>
      </c>
      <c r="BE129" s="149">
        <f>IF(N129="základní",J129,0)</f>
        <v>0</v>
      </c>
      <c r="BF129" s="149">
        <f>IF(N129="snížená",J129,0)</f>
        <v>0</v>
      </c>
      <c r="BG129" s="149">
        <f>IF(N129="zákl. přenesená",J129,0)</f>
        <v>0</v>
      </c>
      <c r="BH129" s="149">
        <f>IF(N129="sníž. přenesená",J129,0)</f>
        <v>0</v>
      </c>
      <c r="BI129" s="149">
        <f>IF(N129="nulová",J129,0)</f>
        <v>0</v>
      </c>
      <c r="BJ129" s="17" t="s">
        <v>84</v>
      </c>
      <c r="BK129" s="149">
        <f>ROUND(I129*H129,2)</f>
        <v>0</v>
      </c>
      <c r="BL129" s="17" t="s">
        <v>278</v>
      </c>
      <c r="BM129" s="148" t="s">
        <v>86</v>
      </c>
    </row>
    <row r="130" spans="2:65" s="1" customFormat="1" ht="37.799999999999997" customHeight="1">
      <c r="B130" s="136"/>
      <c r="C130" s="137" t="s">
        <v>86</v>
      </c>
      <c r="D130" s="137" t="s">
        <v>177</v>
      </c>
      <c r="E130" s="138" t="s">
        <v>1186</v>
      </c>
      <c r="F130" s="139" t="s">
        <v>1187</v>
      </c>
      <c r="G130" s="140" t="s">
        <v>1150</v>
      </c>
      <c r="H130" s="141">
        <v>2</v>
      </c>
      <c r="I130" s="142"/>
      <c r="J130" s="143">
        <f>ROUND(I130*H130,2)</f>
        <v>0</v>
      </c>
      <c r="K130" s="139" t="s">
        <v>221</v>
      </c>
      <c r="L130" s="32"/>
      <c r="M130" s="144" t="s">
        <v>1</v>
      </c>
      <c r="N130" s="145" t="s">
        <v>42</v>
      </c>
      <c r="P130" s="146">
        <f>O130*H130</f>
        <v>0</v>
      </c>
      <c r="Q130" s="146">
        <v>0</v>
      </c>
      <c r="R130" s="146">
        <f>Q130*H130</f>
        <v>0</v>
      </c>
      <c r="S130" s="146">
        <v>0</v>
      </c>
      <c r="T130" s="147">
        <f>S130*H130</f>
        <v>0</v>
      </c>
      <c r="AR130" s="148" t="s">
        <v>278</v>
      </c>
      <c r="AT130" s="148" t="s">
        <v>177</v>
      </c>
      <c r="AU130" s="148" t="s">
        <v>86</v>
      </c>
      <c r="AY130" s="17" t="s">
        <v>175</v>
      </c>
      <c r="BE130" s="149">
        <f>IF(N130="základní",J130,0)</f>
        <v>0</v>
      </c>
      <c r="BF130" s="149">
        <f>IF(N130="snížená",J130,0)</f>
        <v>0</v>
      </c>
      <c r="BG130" s="149">
        <f>IF(N130="zákl. přenesená",J130,0)</f>
        <v>0</v>
      </c>
      <c r="BH130" s="149">
        <f>IF(N130="sníž. přenesená",J130,0)</f>
        <v>0</v>
      </c>
      <c r="BI130" s="149">
        <f>IF(N130="nulová",J130,0)</f>
        <v>0</v>
      </c>
      <c r="BJ130" s="17" t="s">
        <v>84</v>
      </c>
      <c r="BK130" s="149">
        <f>ROUND(I130*H130,2)</f>
        <v>0</v>
      </c>
      <c r="BL130" s="17" t="s">
        <v>278</v>
      </c>
      <c r="BM130" s="148" t="s">
        <v>182</v>
      </c>
    </row>
    <row r="131" spans="2:65" s="1" customFormat="1" ht="24.15" customHeight="1">
      <c r="B131" s="136"/>
      <c r="C131" s="137" t="s">
        <v>109</v>
      </c>
      <c r="D131" s="137" t="s">
        <v>177</v>
      </c>
      <c r="E131" s="138" t="s">
        <v>1188</v>
      </c>
      <c r="F131" s="139" t="s">
        <v>1189</v>
      </c>
      <c r="G131" s="140" t="s">
        <v>263</v>
      </c>
      <c r="H131" s="141">
        <v>4</v>
      </c>
      <c r="I131" s="142"/>
      <c r="J131" s="143">
        <f>ROUND(I131*H131,2)</f>
        <v>0</v>
      </c>
      <c r="K131" s="139" t="s">
        <v>181</v>
      </c>
      <c r="L131" s="32"/>
      <c r="M131" s="144" t="s">
        <v>1</v>
      </c>
      <c r="N131" s="145" t="s">
        <v>42</v>
      </c>
      <c r="P131" s="146">
        <f>O131*H131</f>
        <v>0</v>
      </c>
      <c r="Q131" s="146">
        <v>0</v>
      </c>
      <c r="R131" s="146">
        <f>Q131*H131</f>
        <v>0</v>
      </c>
      <c r="S131" s="146">
        <v>0</v>
      </c>
      <c r="T131" s="147">
        <f>S131*H131</f>
        <v>0</v>
      </c>
      <c r="AR131" s="148" t="s">
        <v>278</v>
      </c>
      <c r="AT131" s="148" t="s">
        <v>177</v>
      </c>
      <c r="AU131" s="148" t="s">
        <v>86</v>
      </c>
      <c r="AY131" s="17" t="s">
        <v>175</v>
      </c>
      <c r="BE131" s="149">
        <f>IF(N131="základní",J131,0)</f>
        <v>0</v>
      </c>
      <c r="BF131" s="149">
        <f>IF(N131="snížená",J131,0)</f>
        <v>0</v>
      </c>
      <c r="BG131" s="149">
        <f>IF(N131="zákl. přenesená",J131,0)</f>
        <v>0</v>
      </c>
      <c r="BH131" s="149">
        <f>IF(N131="sníž. přenesená",J131,0)</f>
        <v>0</v>
      </c>
      <c r="BI131" s="149">
        <f>IF(N131="nulová",J131,0)</f>
        <v>0</v>
      </c>
      <c r="BJ131" s="17" t="s">
        <v>84</v>
      </c>
      <c r="BK131" s="149">
        <f>ROUND(I131*H131,2)</f>
        <v>0</v>
      </c>
      <c r="BL131" s="17" t="s">
        <v>278</v>
      </c>
      <c r="BM131" s="148" t="s">
        <v>198</v>
      </c>
    </row>
    <row r="132" spans="2:65" s="13" customFormat="1">
      <c r="B132" s="157"/>
      <c r="D132" s="151" t="s">
        <v>184</v>
      </c>
      <c r="E132" s="158" t="s">
        <v>1</v>
      </c>
      <c r="F132" s="159" t="s">
        <v>1190</v>
      </c>
      <c r="H132" s="160">
        <v>4</v>
      </c>
      <c r="I132" s="161"/>
      <c r="L132" s="157"/>
      <c r="M132" s="162"/>
      <c r="T132" s="163"/>
      <c r="AT132" s="158" t="s">
        <v>184</v>
      </c>
      <c r="AU132" s="158" t="s">
        <v>86</v>
      </c>
      <c r="AV132" s="13" t="s">
        <v>86</v>
      </c>
      <c r="AW132" s="13" t="s">
        <v>32</v>
      </c>
      <c r="AX132" s="13" t="s">
        <v>77</v>
      </c>
      <c r="AY132" s="158" t="s">
        <v>175</v>
      </c>
    </row>
    <row r="133" spans="2:65" s="14" customFormat="1">
      <c r="B133" s="164"/>
      <c r="D133" s="151" t="s">
        <v>184</v>
      </c>
      <c r="E133" s="165" t="s">
        <v>1</v>
      </c>
      <c r="F133" s="166" t="s">
        <v>187</v>
      </c>
      <c r="H133" s="167">
        <v>4</v>
      </c>
      <c r="I133" s="168"/>
      <c r="L133" s="164"/>
      <c r="M133" s="169"/>
      <c r="T133" s="170"/>
      <c r="AT133" s="165" t="s">
        <v>184</v>
      </c>
      <c r="AU133" s="165" t="s">
        <v>86</v>
      </c>
      <c r="AV133" s="14" t="s">
        <v>182</v>
      </c>
      <c r="AW133" s="14" t="s">
        <v>32</v>
      </c>
      <c r="AX133" s="14" t="s">
        <v>84</v>
      </c>
      <c r="AY133" s="165" t="s">
        <v>175</v>
      </c>
    </row>
    <row r="134" spans="2:65" s="1" customFormat="1" ht="21.75" customHeight="1">
      <c r="B134" s="136"/>
      <c r="C134" s="137" t="s">
        <v>182</v>
      </c>
      <c r="D134" s="137" t="s">
        <v>177</v>
      </c>
      <c r="E134" s="138" t="s">
        <v>1191</v>
      </c>
      <c r="F134" s="139" t="s">
        <v>1192</v>
      </c>
      <c r="G134" s="140" t="s">
        <v>190</v>
      </c>
      <c r="H134" s="141">
        <v>2</v>
      </c>
      <c r="I134" s="142"/>
      <c r="J134" s="143">
        <f>ROUND(I134*H134,2)</f>
        <v>0</v>
      </c>
      <c r="K134" s="139" t="s">
        <v>181</v>
      </c>
      <c r="L134" s="32"/>
      <c r="M134" s="144" t="s">
        <v>1</v>
      </c>
      <c r="N134" s="145" t="s">
        <v>42</v>
      </c>
      <c r="P134" s="146">
        <f>O134*H134</f>
        <v>0</v>
      </c>
      <c r="Q134" s="146">
        <v>0</v>
      </c>
      <c r="R134" s="146">
        <f>Q134*H134</f>
        <v>0</v>
      </c>
      <c r="S134" s="146">
        <v>0</v>
      </c>
      <c r="T134" s="147">
        <f>S134*H134</f>
        <v>0</v>
      </c>
      <c r="AR134" s="148" t="s">
        <v>278</v>
      </c>
      <c r="AT134" s="148" t="s">
        <v>177</v>
      </c>
      <c r="AU134" s="148" t="s">
        <v>86</v>
      </c>
      <c r="AY134" s="17" t="s">
        <v>175</v>
      </c>
      <c r="BE134" s="149">
        <f>IF(N134="základní",J134,0)</f>
        <v>0</v>
      </c>
      <c r="BF134" s="149">
        <f>IF(N134="snížená",J134,0)</f>
        <v>0</v>
      </c>
      <c r="BG134" s="149">
        <f>IF(N134="zákl. přenesená",J134,0)</f>
        <v>0</v>
      </c>
      <c r="BH134" s="149">
        <f>IF(N134="sníž. přenesená",J134,0)</f>
        <v>0</v>
      </c>
      <c r="BI134" s="149">
        <f>IF(N134="nulová",J134,0)</f>
        <v>0</v>
      </c>
      <c r="BJ134" s="17" t="s">
        <v>84</v>
      </c>
      <c r="BK134" s="149">
        <f>ROUND(I134*H134,2)</f>
        <v>0</v>
      </c>
      <c r="BL134" s="17" t="s">
        <v>278</v>
      </c>
      <c r="BM134" s="148" t="s">
        <v>195</v>
      </c>
    </row>
    <row r="135" spans="2:65" s="1" customFormat="1" ht="16.5" customHeight="1">
      <c r="B135" s="136"/>
      <c r="C135" s="137" t="s">
        <v>205</v>
      </c>
      <c r="D135" s="137" t="s">
        <v>177</v>
      </c>
      <c r="E135" s="138" t="s">
        <v>1193</v>
      </c>
      <c r="F135" s="139" t="s">
        <v>1194</v>
      </c>
      <c r="G135" s="140" t="s">
        <v>1150</v>
      </c>
      <c r="H135" s="141">
        <v>1</v>
      </c>
      <c r="I135" s="142"/>
      <c r="J135" s="143">
        <f>ROUND(I135*H135,2)</f>
        <v>0</v>
      </c>
      <c r="K135" s="139" t="s">
        <v>221</v>
      </c>
      <c r="L135" s="32"/>
      <c r="M135" s="144" t="s">
        <v>1</v>
      </c>
      <c r="N135" s="145" t="s">
        <v>42</v>
      </c>
      <c r="P135" s="146">
        <f>O135*H135</f>
        <v>0</v>
      </c>
      <c r="Q135" s="146">
        <v>0</v>
      </c>
      <c r="R135" s="146">
        <f>Q135*H135</f>
        <v>0</v>
      </c>
      <c r="S135" s="146">
        <v>0</v>
      </c>
      <c r="T135" s="147">
        <f>S135*H135</f>
        <v>0</v>
      </c>
      <c r="AR135" s="148" t="s">
        <v>278</v>
      </c>
      <c r="AT135" s="148" t="s">
        <v>177</v>
      </c>
      <c r="AU135" s="148" t="s">
        <v>86</v>
      </c>
      <c r="AY135" s="17" t="s">
        <v>175</v>
      </c>
      <c r="BE135" s="149">
        <f>IF(N135="základní",J135,0)</f>
        <v>0</v>
      </c>
      <c r="BF135" s="149">
        <f>IF(N135="snížená",J135,0)</f>
        <v>0</v>
      </c>
      <c r="BG135" s="149">
        <f>IF(N135="zákl. přenesená",J135,0)</f>
        <v>0</v>
      </c>
      <c r="BH135" s="149">
        <f>IF(N135="sníž. přenesená",J135,0)</f>
        <v>0</v>
      </c>
      <c r="BI135" s="149">
        <f>IF(N135="nulová",J135,0)</f>
        <v>0</v>
      </c>
      <c r="BJ135" s="17" t="s">
        <v>84</v>
      </c>
      <c r="BK135" s="149">
        <f>ROUND(I135*H135,2)</f>
        <v>0</v>
      </c>
      <c r="BL135" s="17" t="s">
        <v>278</v>
      </c>
      <c r="BM135" s="148" t="s">
        <v>224</v>
      </c>
    </row>
    <row r="136" spans="2:65" s="1" customFormat="1" ht="24.15" customHeight="1">
      <c r="B136" s="136"/>
      <c r="C136" s="137" t="s">
        <v>198</v>
      </c>
      <c r="D136" s="137" t="s">
        <v>177</v>
      </c>
      <c r="E136" s="138" t="s">
        <v>1195</v>
      </c>
      <c r="F136" s="139" t="s">
        <v>1196</v>
      </c>
      <c r="G136" s="140" t="s">
        <v>554</v>
      </c>
      <c r="H136" s="191"/>
      <c r="I136" s="142"/>
      <c r="J136" s="143">
        <f>ROUND(I136*H136,2)</f>
        <v>0</v>
      </c>
      <c r="K136" s="139" t="s">
        <v>181</v>
      </c>
      <c r="L136" s="32"/>
      <c r="M136" s="144" t="s">
        <v>1</v>
      </c>
      <c r="N136" s="145" t="s">
        <v>42</v>
      </c>
      <c r="P136" s="146">
        <f>O136*H136</f>
        <v>0</v>
      </c>
      <c r="Q136" s="146">
        <v>0</v>
      </c>
      <c r="R136" s="146">
        <f>Q136*H136</f>
        <v>0</v>
      </c>
      <c r="S136" s="146">
        <v>0</v>
      </c>
      <c r="T136" s="147">
        <f>S136*H136</f>
        <v>0</v>
      </c>
      <c r="AR136" s="148" t="s">
        <v>278</v>
      </c>
      <c r="AT136" s="148" t="s">
        <v>177</v>
      </c>
      <c r="AU136" s="148" t="s">
        <v>86</v>
      </c>
      <c r="AY136" s="17" t="s">
        <v>175</v>
      </c>
      <c r="BE136" s="149">
        <f>IF(N136="základní",J136,0)</f>
        <v>0</v>
      </c>
      <c r="BF136" s="149">
        <f>IF(N136="snížená",J136,0)</f>
        <v>0</v>
      </c>
      <c r="BG136" s="149">
        <f>IF(N136="zákl. přenesená",J136,0)</f>
        <v>0</v>
      </c>
      <c r="BH136" s="149">
        <f>IF(N136="sníž. přenesená",J136,0)</f>
        <v>0</v>
      </c>
      <c r="BI136" s="149">
        <f>IF(N136="nulová",J136,0)</f>
        <v>0</v>
      </c>
      <c r="BJ136" s="17" t="s">
        <v>84</v>
      </c>
      <c r="BK136" s="149">
        <f>ROUND(I136*H136,2)</f>
        <v>0</v>
      </c>
      <c r="BL136" s="17" t="s">
        <v>278</v>
      </c>
      <c r="BM136" s="148" t="s">
        <v>8</v>
      </c>
    </row>
    <row r="137" spans="2:65" s="11" customFormat="1" ht="22.8" customHeight="1">
      <c r="B137" s="124"/>
      <c r="D137" s="125" t="s">
        <v>76</v>
      </c>
      <c r="E137" s="134" t="s">
        <v>1197</v>
      </c>
      <c r="F137" s="134" t="s">
        <v>1198</v>
      </c>
      <c r="I137" s="127"/>
      <c r="J137" s="135">
        <f>BK137</f>
        <v>0</v>
      </c>
      <c r="L137" s="124"/>
      <c r="M137" s="129"/>
      <c r="P137" s="130">
        <f>SUM(P138:P168)</f>
        <v>0</v>
      </c>
      <c r="R137" s="130">
        <f>SUM(R138:R168)</f>
        <v>0</v>
      </c>
      <c r="T137" s="131">
        <f>SUM(T138:T168)</f>
        <v>0</v>
      </c>
      <c r="AR137" s="125" t="s">
        <v>86</v>
      </c>
      <c r="AT137" s="132" t="s">
        <v>76</v>
      </c>
      <c r="AU137" s="132" t="s">
        <v>84</v>
      </c>
      <c r="AY137" s="125" t="s">
        <v>175</v>
      </c>
      <c r="BK137" s="133">
        <f>SUM(BK138:BK168)</f>
        <v>0</v>
      </c>
    </row>
    <row r="138" spans="2:65" s="1" customFormat="1" ht="21.75" customHeight="1">
      <c r="B138" s="136"/>
      <c r="C138" s="137" t="s">
        <v>201</v>
      </c>
      <c r="D138" s="137" t="s">
        <v>177</v>
      </c>
      <c r="E138" s="138" t="s">
        <v>1199</v>
      </c>
      <c r="F138" s="139" t="s">
        <v>1200</v>
      </c>
      <c r="G138" s="140" t="s">
        <v>190</v>
      </c>
      <c r="H138" s="141">
        <v>10</v>
      </c>
      <c r="I138" s="142"/>
      <c r="J138" s="143">
        <f>ROUND(I138*H138,2)</f>
        <v>0</v>
      </c>
      <c r="K138" s="139" t="s">
        <v>181</v>
      </c>
      <c r="L138" s="32"/>
      <c r="M138" s="144" t="s">
        <v>1</v>
      </c>
      <c r="N138" s="145" t="s">
        <v>42</v>
      </c>
      <c r="P138" s="146">
        <f>O138*H138</f>
        <v>0</v>
      </c>
      <c r="Q138" s="146">
        <v>0</v>
      </c>
      <c r="R138" s="146">
        <f>Q138*H138</f>
        <v>0</v>
      </c>
      <c r="S138" s="146">
        <v>0</v>
      </c>
      <c r="T138" s="147">
        <f>S138*H138</f>
        <v>0</v>
      </c>
      <c r="AR138" s="148" t="s">
        <v>278</v>
      </c>
      <c r="AT138" s="148" t="s">
        <v>177</v>
      </c>
      <c r="AU138" s="148" t="s">
        <v>86</v>
      </c>
      <c r="AY138" s="17" t="s">
        <v>175</v>
      </c>
      <c r="BE138" s="149">
        <f>IF(N138="základní",J138,0)</f>
        <v>0</v>
      </c>
      <c r="BF138" s="149">
        <f>IF(N138="snížená",J138,0)</f>
        <v>0</v>
      </c>
      <c r="BG138" s="149">
        <f>IF(N138="zákl. přenesená",J138,0)</f>
        <v>0</v>
      </c>
      <c r="BH138" s="149">
        <f>IF(N138="sníž. přenesená",J138,0)</f>
        <v>0</v>
      </c>
      <c r="BI138" s="149">
        <f>IF(N138="nulová",J138,0)</f>
        <v>0</v>
      </c>
      <c r="BJ138" s="17" t="s">
        <v>84</v>
      </c>
      <c r="BK138" s="149">
        <f>ROUND(I138*H138,2)</f>
        <v>0</v>
      </c>
      <c r="BL138" s="17" t="s">
        <v>278</v>
      </c>
      <c r="BM138" s="148" t="s">
        <v>260</v>
      </c>
    </row>
    <row r="139" spans="2:65" s="13" customFormat="1">
      <c r="B139" s="157"/>
      <c r="D139" s="151" t="s">
        <v>184</v>
      </c>
      <c r="E139" s="158" t="s">
        <v>1</v>
      </c>
      <c r="F139" s="159" t="s">
        <v>1201</v>
      </c>
      <c r="H139" s="160">
        <v>10</v>
      </c>
      <c r="I139" s="161"/>
      <c r="L139" s="157"/>
      <c r="M139" s="162"/>
      <c r="T139" s="163"/>
      <c r="AT139" s="158" t="s">
        <v>184</v>
      </c>
      <c r="AU139" s="158" t="s">
        <v>86</v>
      </c>
      <c r="AV139" s="13" t="s">
        <v>86</v>
      </c>
      <c r="AW139" s="13" t="s">
        <v>32</v>
      </c>
      <c r="AX139" s="13" t="s">
        <v>77</v>
      </c>
      <c r="AY139" s="158" t="s">
        <v>175</v>
      </c>
    </row>
    <row r="140" spans="2:65" s="14" customFormat="1">
      <c r="B140" s="164"/>
      <c r="D140" s="151" t="s">
        <v>184</v>
      </c>
      <c r="E140" s="165" t="s">
        <v>1</v>
      </c>
      <c r="F140" s="166" t="s">
        <v>187</v>
      </c>
      <c r="H140" s="167">
        <v>10</v>
      </c>
      <c r="I140" s="168"/>
      <c r="L140" s="164"/>
      <c r="M140" s="169"/>
      <c r="T140" s="170"/>
      <c r="AT140" s="165" t="s">
        <v>184</v>
      </c>
      <c r="AU140" s="165" t="s">
        <v>86</v>
      </c>
      <c r="AV140" s="14" t="s">
        <v>182</v>
      </c>
      <c r="AW140" s="14" t="s">
        <v>32</v>
      </c>
      <c r="AX140" s="14" t="s">
        <v>84</v>
      </c>
      <c r="AY140" s="165" t="s">
        <v>175</v>
      </c>
    </row>
    <row r="141" spans="2:65" s="1" customFormat="1" ht="24.15" customHeight="1">
      <c r="B141" s="136"/>
      <c r="C141" s="137" t="s">
        <v>195</v>
      </c>
      <c r="D141" s="137" t="s">
        <v>177</v>
      </c>
      <c r="E141" s="138" t="s">
        <v>1202</v>
      </c>
      <c r="F141" s="139" t="s">
        <v>1203</v>
      </c>
      <c r="G141" s="140" t="s">
        <v>263</v>
      </c>
      <c r="H141" s="141">
        <v>140</v>
      </c>
      <c r="I141" s="142"/>
      <c r="J141" s="143">
        <f>ROUND(I141*H141,2)</f>
        <v>0</v>
      </c>
      <c r="K141" s="139" t="s">
        <v>181</v>
      </c>
      <c r="L141" s="32"/>
      <c r="M141" s="144" t="s">
        <v>1</v>
      </c>
      <c r="N141" s="145" t="s">
        <v>42</v>
      </c>
      <c r="P141" s="146">
        <f>O141*H141</f>
        <v>0</v>
      </c>
      <c r="Q141" s="146">
        <v>0</v>
      </c>
      <c r="R141" s="146">
        <f>Q141*H141</f>
        <v>0</v>
      </c>
      <c r="S141" s="146">
        <v>0</v>
      </c>
      <c r="T141" s="147">
        <f>S141*H141</f>
        <v>0</v>
      </c>
      <c r="AR141" s="148" t="s">
        <v>278</v>
      </c>
      <c r="AT141" s="148" t="s">
        <v>177</v>
      </c>
      <c r="AU141" s="148" t="s">
        <v>86</v>
      </c>
      <c r="AY141" s="17" t="s">
        <v>175</v>
      </c>
      <c r="BE141" s="149">
        <f>IF(N141="základní",J141,0)</f>
        <v>0</v>
      </c>
      <c r="BF141" s="149">
        <f>IF(N141="snížená",J141,0)</f>
        <v>0</v>
      </c>
      <c r="BG141" s="149">
        <f>IF(N141="zákl. přenesená",J141,0)</f>
        <v>0</v>
      </c>
      <c r="BH141" s="149">
        <f>IF(N141="sníž. přenesená",J141,0)</f>
        <v>0</v>
      </c>
      <c r="BI141" s="149">
        <f>IF(N141="nulová",J141,0)</f>
        <v>0</v>
      </c>
      <c r="BJ141" s="17" t="s">
        <v>84</v>
      </c>
      <c r="BK141" s="149">
        <f>ROUND(I141*H141,2)</f>
        <v>0</v>
      </c>
      <c r="BL141" s="17" t="s">
        <v>278</v>
      </c>
      <c r="BM141" s="148" t="s">
        <v>278</v>
      </c>
    </row>
    <row r="142" spans="2:65" s="13" customFormat="1">
      <c r="B142" s="157"/>
      <c r="D142" s="151" t="s">
        <v>184</v>
      </c>
      <c r="E142" s="158" t="s">
        <v>1</v>
      </c>
      <c r="F142" s="159" t="s">
        <v>1204</v>
      </c>
      <c r="H142" s="160">
        <v>140</v>
      </c>
      <c r="I142" s="161"/>
      <c r="L142" s="157"/>
      <c r="M142" s="162"/>
      <c r="T142" s="163"/>
      <c r="AT142" s="158" t="s">
        <v>184</v>
      </c>
      <c r="AU142" s="158" t="s">
        <v>86</v>
      </c>
      <c r="AV142" s="13" t="s">
        <v>86</v>
      </c>
      <c r="AW142" s="13" t="s">
        <v>32</v>
      </c>
      <c r="AX142" s="13" t="s">
        <v>77</v>
      </c>
      <c r="AY142" s="158" t="s">
        <v>175</v>
      </c>
    </row>
    <row r="143" spans="2:65" s="14" customFormat="1">
      <c r="B143" s="164"/>
      <c r="D143" s="151" t="s">
        <v>184</v>
      </c>
      <c r="E143" s="165" t="s">
        <v>1</v>
      </c>
      <c r="F143" s="166" t="s">
        <v>187</v>
      </c>
      <c r="H143" s="167">
        <v>140</v>
      </c>
      <c r="I143" s="168"/>
      <c r="L143" s="164"/>
      <c r="M143" s="169"/>
      <c r="T143" s="170"/>
      <c r="AT143" s="165" t="s">
        <v>184</v>
      </c>
      <c r="AU143" s="165" t="s">
        <v>86</v>
      </c>
      <c r="AV143" s="14" t="s">
        <v>182</v>
      </c>
      <c r="AW143" s="14" t="s">
        <v>32</v>
      </c>
      <c r="AX143" s="14" t="s">
        <v>84</v>
      </c>
      <c r="AY143" s="165" t="s">
        <v>175</v>
      </c>
    </row>
    <row r="144" spans="2:65" s="1" customFormat="1" ht="24.15" customHeight="1">
      <c r="B144" s="136"/>
      <c r="C144" s="137" t="s">
        <v>218</v>
      </c>
      <c r="D144" s="137" t="s">
        <v>177</v>
      </c>
      <c r="E144" s="138" t="s">
        <v>1205</v>
      </c>
      <c r="F144" s="139" t="s">
        <v>1206</v>
      </c>
      <c r="G144" s="140" t="s">
        <v>263</v>
      </c>
      <c r="H144" s="141">
        <v>28</v>
      </c>
      <c r="I144" s="142"/>
      <c r="J144" s="143">
        <f>ROUND(I144*H144,2)</f>
        <v>0</v>
      </c>
      <c r="K144" s="139" t="s">
        <v>181</v>
      </c>
      <c r="L144" s="32"/>
      <c r="M144" s="144" t="s">
        <v>1</v>
      </c>
      <c r="N144" s="145" t="s">
        <v>42</v>
      </c>
      <c r="P144" s="146">
        <f>O144*H144</f>
        <v>0</v>
      </c>
      <c r="Q144" s="146">
        <v>0</v>
      </c>
      <c r="R144" s="146">
        <f>Q144*H144</f>
        <v>0</v>
      </c>
      <c r="S144" s="146">
        <v>0</v>
      </c>
      <c r="T144" s="147">
        <f>S144*H144</f>
        <v>0</v>
      </c>
      <c r="AR144" s="148" t="s">
        <v>278</v>
      </c>
      <c r="AT144" s="148" t="s">
        <v>177</v>
      </c>
      <c r="AU144" s="148" t="s">
        <v>86</v>
      </c>
      <c r="AY144" s="17" t="s">
        <v>175</v>
      </c>
      <c r="BE144" s="149">
        <f>IF(N144="základní",J144,0)</f>
        <v>0</v>
      </c>
      <c r="BF144" s="149">
        <f>IF(N144="snížená",J144,0)</f>
        <v>0</v>
      </c>
      <c r="BG144" s="149">
        <f>IF(N144="zákl. přenesená",J144,0)</f>
        <v>0</v>
      </c>
      <c r="BH144" s="149">
        <f>IF(N144="sníž. přenesená",J144,0)</f>
        <v>0</v>
      </c>
      <c r="BI144" s="149">
        <f>IF(N144="nulová",J144,0)</f>
        <v>0</v>
      </c>
      <c r="BJ144" s="17" t="s">
        <v>84</v>
      </c>
      <c r="BK144" s="149">
        <f>ROUND(I144*H144,2)</f>
        <v>0</v>
      </c>
      <c r="BL144" s="17" t="s">
        <v>278</v>
      </c>
      <c r="BM144" s="148" t="s">
        <v>290</v>
      </c>
    </row>
    <row r="145" spans="2:65" s="13" customFormat="1">
      <c r="B145" s="157"/>
      <c r="D145" s="151" t="s">
        <v>184</v>
      </c>
      <c r="E145" s="158" t="s">
        <v>1</v>
      </c>
      <c r="F145" s="159" t="s">
        <v>340</v>
      </c>
      <c r="H145" s="160">
        <v>28</v>
      </c>
      <c r="I145" s="161"/>
      <c r="L145" s="157"/>
      <c r="M145" s="162"/>
      <c r="T145" s="163"/>
      <c r="AT145" s="158" t="s">
        <v>184</v>
      </c>
      <c r="AU145" s="158" t="s">
        <v>86</v>
      </c>
      <c r="AV145" s="13" t="s">
        <v>86</v>
      </c>
      <c r="AW145" s="13" t="s">
        <v>32</v>
      </c>
      <c r="AX145" s="13" t="s">
        <v>77</v>
      </c>
      <c r="AY145" s="158" t="s">
        <v>175</v>
      </c>
    </row>
    <row r="146" spans="2:65" s="14" customFormat="1">
      <c r="B146" s="164"/>
      <c r="D146" s="151" t="s">
        <v>184</v>
      </c>
      <c r="E146" s="165" t="s">
        <v>1</v>
      </c>
      <c r="F146" s="166" t="s">
        <v>187</v>
      </c>
      <c r="H146" s="167">
        <v>28</v>
      </c>
      <c r="I146" s="168"/>
      <c r="L146" s="164"/>
      <c r="M146" s="169"/>
      <c r="T146" s="170"/>
      <c r="AT146" s="165" t="s">
        <v>184</v>
      </c>
      <c r="AU146" s="165" t="s">
        <v>86</v>
      </c>
      <c r="AV146" s="14" t="s">
        <v>182</v>
      </c>
      <c r="AW146" s="14" t="s">
        <v>32</v>
      </c>
      <c r="AX146" s="14" t="s">
        <v>84</v>
      </c>
      <c r="AY146" s="165" t="s">
        <v>175</v>
      </c>
    </row>
    <row r="147" spans="2:65" s="1" customFormat="1" ht="24.15" customHeight="1">
      <c r="B147" s="136"/>
      <c r="C147" s="137" t="s">
        <v>224</v>
      </c>
      <c r="D147" s="137" t="s">
        <v>177</v>
      </c>
      <c r="E147" s="138" t="s">
        <v>1207</v>
      </c>
      <c r="F147" s="139" t="s">
        <v>1208</v>
      </c>
      <c r="G147" s="140" t="s">
        <v>263</v>
      </c>
      <c r="H147" s="141">
        <v>17</v>
      </c>
      <c r="I147" s="142"/>
      <c r="J147" s="143">
        <f>ROUND(I147*H147,2)</f>
        <v>0</v>
      </c>
      <c r="K147" s="139" t="s">
        <v>181</v>
      </c>
      <c r="L147" s="32"/>
      <c r="M147" s="144" t="s">
        <v>1</v>
      </c>
      <c r="N147" s="145" t="s">
        <v>42</v>
      </c>
      <c r="P147" s="146">
        <f>O147*H147</f>
        <v>0</v>
      </c>
      <c r="Q147" s="146">
        <v>0</v>
      </c>
      <c r="R147" s="146">
        <f>Q147*H147</f>
        <v>0</v>
      </c>
      <c r="S147" s="146">
        <v>0</v>
      </c>
      <c r="T147" s="147">
        <f>S147*H147</f>
        <v>0</v>
      </c>
      <c r="AR147" s="148" t="s">
        <v>278</v>
      </c>
      <c r="AT147" s="148" t="s">
        <v>177</v>
      </c>
      <c r="AU147" s="148" t="s">
        <v>86</v>
      </c>
      <c r="AY147" s="17" t="s">
        <v>175</v>
      </c>
      <c r="BE147" s="149">
        <f>IF(N147="základní",J147,0)</f>
        <v>0</v>
      </c>
      <c r="BF147" s="149">
        <f>IF(N147="snížená",J147,0)</f>
        <v>0</v>
      </c>
      <c r="BG147" s="149">
        <f>IF(N147="zákl. přenesená",J147,0)</f>
        <v>0</v>
      </c>
      <c r="BH147" s="149">
        <f>IF(N147="sníž. přenesená",J147,0)</f>
        <v>0</v>
      </c>
      <c r="BI147" s="149">
        <f>IF(N147="nulová",J147,0)</f>
        <v>0</v>
      </c>
      <c r="BJ147" s="17" t="s">
        <v>84</v>
      </c>
      <c r="BK147" s="149">
        <f>ROUND(I147*H147,2)</f>
        <v>0</v>
      </c>
      <c r="BL147" s="17" t="s">
        <v>278</v>
      </c>
      <c r="BM147" s="148" t="s">
        <v>300</v>
      </c>
    </row>
    <row r="148" spans="2:65" s="13" customFormat="1">
      <c r="B148" s="157"/>
      <c r="D148" s="151" t="s">
        <v>184</v>
      </c>
      <c r="E148" s="158" t="s">
        <v>1</v>
      </c>
      <c r="F148" s="159" t="s">
        <v>1209</v>
      </c>
      <c r="H148" s="160">
        <v>17</v>
      </c>
      <c r="I148" s="161"/>
      <c r="L148" s="157"/>
      <c r="M148" s="162"/>
      <c r="T148" s="163"/>
      <c r="AT148" s="158" t="s">
        <v>184</v>
      </c>
      <c r="AU148" s="158" t="s">
        <v>86</v>
      </c>
      <c r="AV148" s="13" t="s">
        <v>86</v>
      </c>
      <c r="AW148" s="13" t="s">
        <v>32</v>
      </c>
      <c r="AX148" s="13" t="s">
        <v>77</v>
      </c>
      <c r="AY148" s="158" t="s">
        <v>175</v>
      </c>
    </row>
    <row r="149" spans="2:65" s="14" customFormat="1">
      <c r="B149" s="164"/>
      <c r="D149" s="151" t="s">
        <v>184</v>
      </c>
      <c r="E149" s="165" t="s">
        <v>1</v>
      </c>
      <c r="F149" s="166" t="s">
        <v>187</v>
      </c>
      <c r="H149" s="167">
        <v>17</v>
      </c>
      <c r="I149" s="168"/>
      <c r="L149" s="164"/>
      <c r="M149" s="169"/>
      <c r="T149" s="170"/>
      <c r="AT149" s="165" t="s">
        <v>184</v>
      </c>
      <c r="AU149" s="165" t="s">
        <v>86</v>
      </c>
      <c r="AV149" s="14" t="s">
        <v>182</v>
      </c>
      <c r="AW149" s="14" t="s">
        <v>32</v>
      </c>
      <c r="AX149" s="14" t="s">
        <v>84</v>
      </c>
      <c r="AY149" s="165" t="s">
        <v>175</v>
      </c>
    </row>
    <row r="150" spans="2:65" s="1" customFormat="1" ht="24.15" customHeight="1">
      <c r="B150" s="136"/>
      <c r="C150" s="137" t="s">
        <v>230</v>
      </c>
      <c r="D150" s="137" t="s">
        <v>177</v>
      </c>
      <c r="E150" s="138" t="s">
        <v>1210</v>
      </c>
      <c r="F150" s="139" t="s">
        <v>1211</v>
      </c>
      <c r="G150" s="140" t="s">
        <v>263</v>
      </c>
      <c r="H150" s="141">
        <v>13</v>
      </c>
      <c r="I150" s="142"/>
      <c r="J150" s="143">
        <f>ROUND(I150*H150,2)</f>
        <v>0</v>
      </c>
      <c r="K150" s="139" t="s">
        <v>181</v>
      </c>
      <c r="L150" s="32"/>
      <c r="M150" s="144" t="s">
        <v>1</v>
      </c>
      <c r="N150" s="145" t="s">
        <v>42</v>
      </c>
      <c r="P150" s="146">
        <f>O150*H150</f>
        <v>0</v>
      </c>
      <c r="Q150" s="146">
        <v>0</v>
      </c>
      <c r="R150" s="146">
        <f>Q150*H150</f>
        <v>0</v>
      </c>
      <c r="S150" s="146">
        <v>0</v>
      </c>
      <c r="T150" s="147">
        <f>S150*H150</f>
        <v>0</v>
      </c>
      <c r="AR150" s="148" t="s">
        <v>278</v>
      </c>
      <c r="AT150" s="148" t="s">
        <v>177</v>
      </c>
      <c r="AU150" s="148" t="s">
        <v>86</v>
      </c>
      <c r="AY150" s="17" t="s">
        <v>175</v>
      </c>
      <c r="BE150" s="149">
        <f>IF(N150="základní",J150,0)</f>
        <v>0</v>
      </c>
      <c r="BF150" s="149">
        <f>IF(N150="snížená",J150,0)</f>
        <v>0</v>
      </c>
      <c r="BG150" s="149">
        <f>IF(N150="zákl. přenesená",J150,0)</f>
        <v>0</v>
      </c>
      <c r="BH150" s="149">
        <f>IF(N150="sníž. přenesená",J150,0)</f>
        <v>0</v>
      </c>
      <c r="BI150" s="149">
        <f>IF(N150="nulová",J150,0)</f>
        <v>0</v>
      </c>
      <c r="BJ150" s="17" t="s">
        <v>84</v>
      </c>
      <c r="BK150" s="149">
        <f>ROUND(I150*H150,2)</f>
        <v>0</v>
      </c>
      <c r="BL150" s="17" t="s">
        <v>278</v>
      </c>
      <c r="BM150" s="148" t="s">
        <v>307</v>
      </c>
    </row>
    <row r="151" spans="2:65" s="13" customFormat="1">
      <c r="B151" s="157"/>
      <c r="D151" s="151" t="s">
        <v>184</v>
      </c>
      <c r="E151" s="158" t="s">
        <v>1</v>
      </c>
      <c r="F151" s="159" t="s">
        <v>251</v>
      </c>
      <c r="H151" s="160">
        <v>13</v>
      </c>
      <c r="I151" s="161"/>
      <c r="L151" s="157"/>
      <c r="M151" s="162"/>
      <c r="T151" s="163"/>
      <c r="AT151" s="158" t="s">
        <v>184</v>
      </c>
      <c r="AU151" s="158" t="s">
        <v>86</v>
      </c>
      <c r="AV151" s="13" t="s">
        <v>86</v>
      </c>
      <c r="AW151" s="13" t="s">
        <v>32</v>
      </c>
      <c r="AX151" s="13" t="s">
        <v>77</v>
      </c>
      <c r="AY151" s="158" t="s">
        <v>175</v>
      </c>
    </row>
    <row r="152" spans="2:65" s="14" customFormat="1">
      <c r="B152" s="164"/>
      <c r="D152" s="151" t="s">
        <v>184</v>
      </c>
      <c r="E152" s="165" t="s">
        <v>1</v>
      </c>
      <c r="F152" s="166" t="s">
        <v>187</v>
      </c>
      <c r="H152" s="167">
        <v>13</v>
      </c>
      <c r="I152" s="168"/>
      <c r="L152" s="164"/>
      <c r="M152" s="169"/>
      <c r="T152" s="170"/>
      <c r="AT152" s="165" t="s">
        <v>184</v>
      </c>
      <c r="AU152" s="165" t="s">
        <v>86</v>
      </c>
      <c r="AV152" s="14" t="s">
        <v>182</v>
      </c>
      <c r="AW152" s="14" t="s">
        <v>32</v>
      </c>
      <c r="AX152" s="14" t="s">
        <v>84</v>
      </c>
      <c r="AY152" s="165" t="s">
        <v>175</v>
      </c>
    </row>
    <row r="153" spans="2:65" s="1" customFormat="1" ht="24.15" customHeight="1">
      <c r="B153" s="136"/>
      <c r="C153" s="137" t="s">
        <v>8</v>
      </c>
      <c r="D153" s="137" t="s">
        <v>177</v>
      </c>
      <c r="E153" s="138" t="s">
        <v>1212</v>
      </c>
      <c r="F153" s="139" t="s">
        <v>1213</v>
      </c>
      <c r="G153" s="140" t="s">
        <v>263</v>
      </c>
      <c r="H153" s="141">
        <v>33</v>
      </c>
      <c r="I153" s="142"/>
      <c r="J153" s="143">
        <f>ROUND(I153*H153,2)</f>
        <v>0</v>
      </c>
      <c r="K153" s="139" t="s">
        <v>181</v>
      </c>
      <c r="L153" s="32"/>
      <c r="M153" s="144" t="s">
        <v>1</v>
      </c>
      <c r="N153" s="145" t="s">
        <v>42</v>
      </c>
      <c r="P153" s="146">
        <f>O153*H153</f>
        <v>0</v>
      </c>
      <c r="Q153" s="146">
        <v>0</v>
      </c>
      <c r="R153" s="146">
        <f>Q153*H153</f>
        <v>0</v>
      </c>
      <c r="S153" s="146">
        <v>0</v>
      </c>
      <c r="T153" s="147">
        <f>S153*H153</f>
        <v>0</v>
      </c>
      <c r="AR153" s="148" t="s">
        <v>278</v>
      </c>
      <c r="AT153" s="148" t="s">
        <v>177</v>
      </c>
      <c r="AU153" s="148" t="s">
        <v>86</v>
      </c>
      <c r="AY153" s="17" t="s">
        <v>175</v>
      </c>
      <c r="BE153" s="149">
        <f>IF(N153="základní",J153,0)</f>
        <v>0</v>
      </c>
      <c r="BF153" s="149">
        <f>IF(N153="snížená",J153,0)</f>
        <v>0</v>
      </c>
      <c r="BG153" s="149">
        <f>IF(N153="zákl. přenesená",J153,0)</f>
        <v>0</v>
      </c>
      <c r="BH153" s="149">
        <f>IF(N153="sníž. přenesená",J153,0)</f>
        <v>0</v>
      </c>
      <c r="BI153" s="149">
        <f>IF(N153="nulová",J153,0)</f>
        <v>0</v>
      </c>
      <c r="BJ153" s="17" t="s">
        <v>84</v>
      </c>
      <c r="BK153" s="149">
        <f>ROUND(I153*H153,2)</f>
        <v>0</v>
      </c>
      <c r="BL153" s="17" t="s">
        <v>278</v>
      </c>
      <c r="BM153" s="148" t="s">
        <v>319</v>
      </c>
    </row>
    <row r="154" spans="2:65" s="13" customFormat="1">
      <c r="B154" s="157"/>
      <c r="D154" s="151" t="s">
        <v>184</v>
      </c>
      <c r="E154" s="158" t="s">
        <v>1</v>
      </c>
      <c r="F154" s="159" t="s">
        <v>367</v>
      </c>
      <c r="H154" s="160">
        <v>33</v>
      </c>
      <c r="I154" s="161"/>
      <c r="L154" s="157"/>
      <c r="M154" s="162"/>
      <c r="T154" s="163"/>
      <c r="AT154" s="158" t="s">
        <v>184</v>
      </c>
      <c r="AU154" s="158" t="s">
        <v>86</v>
      </c>
      <c r="AV154" s="13" t="s">
        <v>86</v>
      </c>
      <c r="AW154" s="13" t="s">
        <v>32</v>
      </c>
      <c r="AX154" s="13" t="s">
        <v>77</v>
      </c>
      <c r="AY154" s="158" t="s">
        <v>175</v>
      </c>
    </row>
    <row r="155" spans="2:65" s="14" customFormat="1">
      <c r="B155" s="164"/>
      <c r="D155" s="151" t="s">
        <v>184</v>
      </c>
      <c r="E155" s="165" t="s">
        <v>1</v>
      </c>
      <c r="F155" s="166" t="s">
        <v>187</v>
      </c>
      <c r="H155" s="167">
        <v>33</v>
      </c>
      <c r="I155" s="168"/>
      <c r="L155" s="164"/>
      <c r="M155" s="169"/>
      <c r="T155" s="170"/>
      <c r="AT155" s="165" t="s">
        <v>184</v>
      </c>
      <c r="AU155" s="165" t="s">
        <v>86</v>
      </c>
      <c r="AV155" s="14" t="s">
        <v>182</v>
      </c>
      <c r="AW155" s="14" t="s">
        <v>32</v>
      </c>
      <c r="AX155" s="14" t="s">
        <v>84</v>
      </c>
      <c r="AY155" s="165" t="s">
        <v>175</v>
      </c>
    </row>
    <row r="156" spans="2:65" s="1" customFormat="1" ht="24.15" customHeight="1">
      <c r="B156" s="136"/>
      <c r="C156" s="137" t="s">
        <v>251</v>
      </c>
      <c r="D156" s="137" t="s">
        <v>177</v>
      </c>
      <c r="E156" s="138" t="s">
        <v>1214</v>
      </c>
      <c r="F156" s="139" t="s">
        <v>1215</v>
      </c>
      <c r="G156" s="140" t="s">
        <v>190</v>
      </c>
      <c r="H156" s="141">
        <v>16</v>
      </c>
      <c r="I156" s="142"/>
      <c r="J156" s="143">
        <f>ROUND(I156*H156,2)</f>
        <v>0</v>
      </c>
      <c r="K156" s="139" t="s">
        <v>181</v>
      </c>
      <c r="L156" s="32"/>
      <c r="M156" s="144" t="s">
        <v>1</v>
      </c>
      <c r="N156" s="145" t="s">
        <v>42</v>
      </c>
      <c r="P156" s="146">
        <f>O156*H156</f>
        <v>0</v>
      </c>
      <c r="Q156" s="146">
        <v>0</v>
      </c>
      <c r="R156" s="146">
        <f>Q156*H156</f>
        <v>0</v>
      </c>
      <c r="S156" s="146">
        <v>0</v>
      </c>
      <c r="T156" s="147">
        <f>S156*H156</f>
        <v>0</v>
      </c>
      <c r="AR156" s="148" t="s">
        <v>278</v>
      </c>
      <c r="AT156" s="148" t="s">
        <v>177</v>
      </c>
      <c r="AU156" s="148" t="s">
        <v>86</v>
      </c>
      <c r="AY156" s="17" t="s">
        <v>175</v>
      </c>
      <c r="BE156" s="149">
        <f>IF(N156="základní",J156,0)</f>
        <v>0</v>
      </c>
      <c r="BF156" s="149">
        <f>IF(N156="snížená",J156,0)</f>
        <v>0</v>
      </c>
      <c r="BG156" s="149">
        <f>IF(N156="zákl. přenesená",J156,0)</f>
        <v>0</v>
      </c>
      <c r="BH156" s="149">
        <f>IF(N156="sníž. přenesená",J156,0)</f>
        <v>0</v>
      </c>
      <c r="BI156" s="149">
        <f>IF(N156="nulová",J156,0)</f>
        <v>0</v>
      </c>
      <c r="BJ156" s="17" t="s">
        <v>84</v>
      </c>
      <c r="BK156" s="149">
        <f>ROUND(I156*H156,2)</f>
        <v>0</v>
      </c>
      <c r="BL156" s="17" t="s">
        <v>278</v>
      </c>
      <c r="BM156" s="148" t="s">
        <v>332</v>
      </c>
    </row>
    <row r="157" spans="2:65" s="13" customFormat="1">
      <c r="B157" s="157"/>
      <c r="D157" s="151" t="s">
        <v>184</v>
      </c>
      <c r="E157" s="158" t="s">
        <v>1</v>
      </c>
      <c r="F157" s="159" t="s">
        <v>278</v>
      </c>
      <c r="H157" s="160">
        <v>16</v>
      </c>
      <c r="I157" s="161"/>
      <c r="L157" s="157"/>
      <c r="M157" s="162"/>
      <c r="T157" s="163"/>
      <c r="AT157" s="158" t="s">
        <v>184</v>
      </c>
      <c r="AU157" s="158" t="s">
        <v>86</v>
      </c>
      <c r="AV157" s="13" t="s">
        <v>86</v>
      </c>
      <c r="AW157" s="13" t="s">
        <v>32</v>
      </c>
      <c r="AX157" s="13" t="s">
        <v>77</v>
      </c>
      <c r="AY157" s="158" t="s">
        <v>175</v>
      </c>
    </row>
    <row r="158" spans="2:65" s="14" customFormat="1">
      <c r="B158" s="164"/>
      <c r="D158" s="151" t="s">
        <v>184</v>
      </c>
      <c r="E158" s="165" t="s">
        <v>1</v>
      </c>
      <c r="F158" s="166" t="s">
        <v>187</v>
      </c>
      <c r="H158" s="167">
        <v>16</v>
      </c>
      <c r="I158" s="168"/>
      <c r="L158" s="164"/>
      <c r="M158" s="169"/>
      <c r="T158" s="170"/>
      <c r="AT158" s="165" t="s">
        <v>184</v>
      </c>
      <c r="AU158" s="165" t="s">
        <v>86</v>
      </c>
      <c r="AV158" s="14" t="s">
        <v>182</v>
      </c>
      <c r="AW158" s="14" t="s">
        <v>32</v>
      </c>
      <c r="AX158" s="14" t="s">
        <v>84</v>
      </c>
      <c r="AY158" s="165" t="s">
        <v>175</v>
      </c>
    </row>
    <row r="159" spans="2:65" s="1" customFormat="1" ht="16.5" customHeight="1">
      <c r="B159" s="136"/>
      <c r="C159" s="137" t="s">
        <v>260</v>
      </c>
      <c r="D159" s="137" t="s">
        <v>177</v>
      </c>
      <c r="E159" s="138" t="s">
        <v>1216</v>
      </c>
      <c r="F159" s="139" t="s">
        <v>1217</v>
      </c>
      <c r="G159" s="140" t="s">
        <v>263</v>
      </c>
      <c r="H159" s="141">
        <v>231</v>
      </c>
      <c r="I159" s="142"/>
      <c r="J159" s="143">
        <f>ROUND(I159*H159,2)</f>
        <v>0</v>
      </c>
      <c r="K159" s="139" t="s">
        <v>181</v>
      </c>
      <c r="L159" s="32"/>
      <c r="M159" s="144" t="s">
        <v>1</v>
      </c>
      <c r="N159" s="145" t="s">
        <v>42</v>
      </c>
      <c r="P159" s="146">
        <f>O159*H159</f>
        <v>0</v>
      </c>
      <c r="Q159" s="146">
        <v>0</v>
      </c>
      <c r="R159" s="146">
        <f>Q159*H159</f>
        <v>0</v>
      </c>
      <c r="S159" s="146">
        <v>0</v>
      </c>
      <c r="T159" s="147">
        <f>S159*H159</f>
        <v>0</v>
      </c>
      <c r="AR159" s="148" t="s">
        <v>278</v>
      </c>
      <c r="AT159" s="148" t="s">
        <v>177</v>
      </c>
      <c r="AU159" s="148" t="s">
        <v>86</v>
      </c>
      <c r="AY159" s="17" t="s">
        <v>175</v>
      </c>
      <c r="BE159" s="149">
        <f>IF(N159="základní",J159,0)</f>
        <v>0</v>
      </c>
      <c r="BF159" s="149">
        <f>IF(N159="snížená",J159,0)</f>
        <v>0</v>
      </c>
      <c r="BG159" s="149">
        <f>IF(N159="zákl. přenesená",J159,0)</f>
        <v>0</v>
      </c>
      <c r="BH159" s="149">
        <f>IF(N159="sníž. přenesená",J159,0)</f>
        <v>0</v>
      </c>
      <c r="BI159" s="149">
        <f>IF(N159="nulová",J159,0)</f>
        <v>0</v>
      </c>
      <c r="BJ159" s="17" t="s">
        <v>84</v>
      </c>
      <c r="BK159" s="149">
        <f>ROUND(I159*H159,2)</f>
        <v>0</v>
      </c>
      <c r="BL159" s="17" t="s">
        <v>278</v>
      </c>
      <c r="BM159" s="148" t="s">
        <v>340</v>
      </c>
    </row>
    <row r="160" spans="2:65" s="13" customFormat="1">
      <c r="B160" s="157"/>
      <c r="D160" s="151" t="s">
        <v>184</v>
      </c>
      <c r="E160" s="158" t="s">
        <v>1</v>
      </c>
      <c r="F160" s="159" t="s">
        <v>1218</v>
      </c>
      <c r="H160" s="160">
        <v>231</v>
      </c>
      <c r="I160" s="161"/>
      <c r="L160" s="157"/>
      <c r="M160" s="162"/>
      <c r="T160" s="163"/>
      <c r="AT160" s="158" t="s">
        <v>184</v>
      </c>
      <c r="AU160" s="158" t="s">
        <v>86</v>
      </c>
      <c r="AV160" s="13" t="s">
        <v>86</v>
      </c>
      <c r="AW160" s="13" t="s">
        <v>32</v>
      </c>
      <c r="AX160" s="13" t="s">
        <v>77</v>
      </c>
      <c r="AY160" s="158" t="s">
        <v>175</v>
      </c>
    </row>
    <row r="161" spans="2:65" s="14" customFormat="1">
      <c r="B161" s="164"/>
      <c r="D161" s="151" t="s">
        <v>184</v>
      </c>
      <c r="E161" s="165" t="s">
        <v>1</v>
      </c>
      <c r="F161" s="166" t="s">
        <v>187</v>
      </c>
      <c r="H161" s="167">
        <v>231</v>
      </c>
      <c r="I161" s="168"/>
      <c r="L161" s="164"/>
      <c r="M161" s="169"/>
      <c r="T161" s="170"/>
      <c r="AT161" s="165" t="s">
        <v>184</v>
      </c>
      <c r="AU161" s="165" t="s">
        <v>86</v>
      </c>
      <c r="AV161" s="14" t="s">
        <v>182</v>
      </c>
      <c r="AW161" s="14" t="s">
        <v>32</v>
      </c>
      <c r="AX161" s="14" t="s">
        <v>84</v>
      </c>
      <c r="AY161" s="165" t="s">
        <v>175</v>
      </c>
    </row>
    <row r="162" spans="2:65" s="1" customFormat="1" ht="33" customHeight="1">
      <c r="B162" s="136"/>
      <c r="C162" s="137" t="s">
        <v>271</v>
      </c>
      <c r="D162" s="137" t="s">
        <v>177</v>
      </c>
      <c r="E162" s="138" t="s">
        <v>1219</v>
      </c>
      <c r="F162" s="139" t="s">
        <v>1220</v>
      </c>
      <c r="G162" s="140" t="s">
        <v>263</v>
      </c>
      <c r="H162" s="141">
        <v>168</v>
      </c>
      <c r="I162" s="142"/>
      <c r="J162" s="143">
        <f>ROUND(I162*H162,2)</f>
        <v>0</v>
      </c>
      <c r="K162" s="139" t="s">
        <v>181</v>
      </c>
      <c r="L162" s="32"/>
      <c r="M162" s="144" t="s">
        <v>1</v>
      </c>
      <c r="N162" s="145" t="s">
        <v>42</v>
      </c>
      <c r="P162" s="146">
        <f>O162*H162</f>
        <v>0</v>
      </c>
      <c r="Q162" s="146">
        <v>0</v>
      </c>
      <c r="R162" s="146">
        <f>Q162*H162</f>
        <v>0</v>
      </c>
      <c r="S162" s="146">
        <v>0</v>
      </c>
      <c r="T162" s="147">
        <f>S162*H162</f>
        <v>0</v>
      </c>
      <c r="AR162" s="148" t="s">
        <v>278</v>
      </c>
      <c r="AT162" s="148" t="s">
        <v>177</v>
      </c>
      <c r="AU162" s="148" t="s">
        <v>86</v>
      </c>
      <c r="AY162" s="17" t="s">
        <v>175</v>
      </c>
      <c r="BE162" s="149">
        <f>IF(N162="základní",J162,0)</f>
        <v>0</v>
      </c>
      <c r="BF162" s="149">
        <f>IF(N162="snížená",J162,0)</f>
        <v>0</v>
      </c>
      <c r="BG162" s="149">
        <f>IF(N162="zákl. přenesená",J162,0)</f>
        <v>0</v>
      </c>
      <c r="BH162" s="149">
        <f>IF(N162="sníž. přenesená",J162,0)</f>
        <v>0</v>
      </c>
      <c r="BI162" s="149">
        <f>IF(N162="nulová",J162,0)</f>
        <v>0</v>
      </c>
      <c r="BJ162" s="17" t="s">
        <v>84</v>
      </c>
      <c r="BK162" s="149">
        <f>ROUND(I162*H162,2)</f>
        <v>0</v>
      </c>
      <c r="BL162" s="17" t="s">
        <v>278</v>
      </c>
      <c r="BM162" s="148" t="s">
        <v>348</v>
      </c>
    </row>
    <row r="163" spans="2:65" s="13" customFormat="1">
      <c r="B163" s="157"/>
      <c r="D163" s="151" t="s">
        <v>184</v>
      </c>
      <c r="E163" s="158" t="s">
        <v>1</v>
      </c>
      <c r="F163" s="159" t="s">
        <v>1221</v>
      </c>
      <c r="H163" s="160">
        <v>168</v>
      </c>
      <c r="I163" s="161"/>
      <c r="L163" s="157"/>
      <c r="M163" s="162"/>
      <c r="T163" s="163"/>
      <c r="AT163" s="158" t="s">
        <v>184</v>
      </c>
      <c r="AU163" s="158" t="s">
        <v>86</v>
      </c>
      <c r="AV163" s="13" t="s">
        <v>86</v>
      </c>
      <c r="AW163" s="13" t="s">
        <v>32</v>
      </c>
      <c r="AX163" s="13" t="s">
        <v>77</v>
      </c>
      <c r="AY163" s="158" t="s">
        <v>175</v>
      </c>
    </row>
    <row r="164" spans="2:65" s="14" customFormat="1">
      <c r="B164" s="164"/>
      <c r="D164" s="151" t="s">
        <v>184</v>
      </c>
      <c r="E164" s="165" t="s">
        <v>1</v>
      </c>
      <c r="F164" s="166" t="s">
        <v>187</v>
      </c>
      <c r="H164" s="167">
        <v>168</v>
      </c>
      <c r="I164" s="168"/>
      <c r="L164" s="164"/>
      <c r="M164" s="169"/>
      <c r="T164" s="170"/>
      <c r="AT164" s="165" t="s">
        <v>184</v>
      </c>
      <c r="AU164" s="165" t="s">
        <v>86</v>
      </c>
      <c r="AV164" s="14" t="s">
        <v>182</v>
      </c>
      <c r="AW164" s="14" t="s">
        <v>32</v>
      </c>
      <c r="AX164" s="14" t="s">
        <v>84</v>
      </c>
      <c r="AY164" s="165" t="s">
        <v>175</v>
      </c>
    </row>
    <row r="165" spans="2:65" s="1" customFormat="1" ht="33" customHeight="1">
      <c r="B165" s="136"/>
      <c r="C165" s="137" t="s">
        <v>278</v>
      </c>
      <c r="D165" s="137" t="s">
        <v>177</v>
      </c>
      <c r="E165" s="138" t="s">
        <v>1222</v>
      </c>
      <c r="F165" s="139" t="s">
        <v>1223</v>
      </c>
      <c r="G165" s="140" t="s">
        <v>263</v>
      </c>
      <c r="H165" s="141">
        <v>63</v>
      </c>
      <c r="I165" s="142"/>
      <c r="J165" s="143">
        <f>ROUND(I165*H165,2)</f>
        <v>0</v>
      </c>
      <c r="K165" s="139" t="s">
        <v>181</v>
      </c>
      <c r="L165" s="32"/>
      <c r="M165" s="144" t="s">
        <v>1</v>
      </c>
      <c r="N165" s="145" t="s">
        <v>42</v>
      </c>
      <c r="P165" s="146">
        <f>O165*H165</f>
        <v>0</v>
      </c>
      <c r="Q165" s="146">
        <v>0</v>
      </c>
      <c r="R165" s="146">
        <f>Q165*H165</f>
        <v>0</v>
      </c>
      <c r="S165" s="146">
        <v>0</v>
      </c>
      <c r="T165" s="147">
        <f>S165*H165</f>
        <v>0</v>
      </c>
      <c r="AR165" s="148" t="s">
        <v>278</v>
      </c>
      <c r="AT165" s="148" t="s">
        <v>177</v>
      </c>
      <c r="AU165" s="148" t="s">
        <v>86</v>
      </c>
      <c r="AY165" s="17" t="s">
        <v>175</v>
      </c>
      <c r="BE165" s="149">
        <f>IF(N165="základní",J165,0)</f>
        <v>0</v>
      </c>
      <c r="BF165" s="149">
        <f>IF(N165="snížená",J165,0)</f>
        <v>0</v>
      </c>
      <c r="BG165" s="149">
        <f>IF(N165="zákl. přenesená",J165,0)</f>
        <v>0</v>
      </c>
      <c r="BH165" s="149">
        <f>IF(N165="sníž. přenesená",J165,0)</f>
        <v>0</v>
      </c>
      <c r="BI165" s="149">
        <f>IF(N165="nulová",J165,0)</f>
        <v>0</v>
      </c>
      <c r="BJ165" s="17" t="s">
        <v>84</v>
      </c>
      <c r="BK165" s="149">
        <f>ROUND(I165*H165,2)</f>
        <v>0</v>
      </c>
      <c r="BL165" s="17" t="s">
        <v>278</v>
      </c>
      <c r="BM165" s="148" t="s">
        <v>359</v>
      </c>
    </row>
    <row r="166" spans="2:65" s="13" customFormat="1">
      <c r="B166" s="157"/>
      <c r="D166" s="151" t="s">
        <v>184</v>
      </c>
      <c r="E166" s="158" t="s">
        <v>1</v>
      </c>
      <c r="F166" s="159" t="s">
        <v>1224</v>
      </c>
      <c r="H166" s="160">
        <v>63</v>
      </c>
      <c r="I166" s="161"/>
      <c r="L166" s="157"/>
      <c r="M166" s="162"/>
      <c r="T166" s="163"/>
      <c r="AT166" s="158" t="s">
        <v>184</v>
      </c>
      <c r="AU166" s="158" t="s">
        <v>86</v>
      </c>
      <c r="AV166" s="13" t="s">
        <v>86</v>
      </c>
      <c r="AW166" s="13" t="s">
        <v>32</v>
      </c>
      <c r="AX166" s="13" t="s">
        <v>77</v>
      </c>
      <c r="AY166" s="158" t="s">
        <v>175</v>
      </c>
    </row>
    <row r="167" spans="2:65" s="14" customFormat="1">
      <c r="B167" s="164"/>
      <c r="D167" s="151" t="s">
        <v>184</v>
      </c>
      <c r="E167" s="165" t="s">
        <v>1</v>
      </c>
      <c r="F167" s="166" t="s">
        <v>187</v>
      </c>
      <c r="H167" s="167">
        <v>63</v>
      </c>
      <c r="I167" s="168"/>
      <c r="L167" s="164"/>
      <c r="M167" s="169"/>
      <c r="T167" s="170"/>
      <c r="AT167" s="165" t="s">
        <v>184</v>
      </c>
      <c r="AU167" s="165" t="s">
        <v>86</v>
      </c>
      <c r="AV167" s="14" t="s">
        <v>182</v>
      </c>
      <c r="AW167" s="14" t="s">
        <v>32</v>
      </c>
      <c r="AX167" s="14" t="s">
        <v>84</v>
      </c>
      <c r="AY167" s="165" t="s">
        <v>175</v>
      </c>
    </row>
    <row r="168" spans="2:65" s="1" customFormat="1" ht="24.15" customHeight="1">
      <c r="B168" s="136"/>
      <c r="C168" s="137" t="s">
        <v>284</v>
      </c>
      <c r="D168" s="137" t="s">
        <v>177</v>
      </c>
      <c r="E168" s="138" t="s">
        <v>1225</v>
      </c>
      <c r="F168" s="139" t="s">
        <v>1226</v>
      </c>
      <c r="G168" s="140" t="s">
        <v>554</v>
      </c>
      <c r="H168" s="191"/>
      <c r="I168" s="142"/>
      <c r="J168" s="143">
        <f>ROUND(I168*H168,2)</f>
        <v>0</v>
      </c>
      <c r="K168" s="139" t="s">
        <v>181</v>
      </c>
      <c r="L168" s="32"/>
      <c r="M168" s="144" t="s">
        <v>1</v>
      </c>
      <c r="N168" s="145" t="s">
        <v>42</v>
      </c>
      <c r="P168" s="146">
        <f>O168*H168</f>
        <v>0</v>
      </c>
      <c r="Q168" s="146">
        <v>0</v>
      </c>
      <c r="R168" s="146">
        <f>Q168*H168</f>
        <v>0</v>
      </c>
      <c r="S168" s="146">
        <v>0</v>
      </c>
      <c r="T168" s="147">
        <f>S168*H168</f>
        <v>0</v>
      </c>
      <c r="AR168" s="148" t="s">
        <v>278</v>
      </c>
      <c r="AT168" s="148" t="s">
        <v>177</v>
      </c>
      <c r="AU168" s="148" t="s">
        <v>86</v>
      </c>
      <c r="AY168" s="17" t="s">
        <v>175</v>
      </c>
      <c r="BE168" s="149">
        <f>IF(N168="základní",J168,0)</f>
        <v>0</v>
      </c>
      <c r="BF168" s="149">
        <f>IF(N168="snížená",J168,0)</f>
        <v>0</v>
      </c>
      <c r="BG168" s="149">
        <f>IF(N168="zákl. přenesená",J168,0)</f>
        <v>0</v>
      </c>
      <c r="BH168" s="149">
        <f>IF(N168="sníž. přenesená",J168,0)</f>
        <v>0</v>
      </c>
      <c r="BI168" s="149">
        <f>IF(N168="nulová",J168,0)</f>
        <v>0</v>
      </c>
      <c r="BJ168" s="17" t="s">
        <v>84</v>
      </c>
      <c r="BK168" s="149">
        <f>ROUND(I168*H168,2)</f>
        <v>0</v>
      </c>
      <c r="BL168" s="17" t="s">
        <v>278</v>
      </c>
      <c r="BM168" s="148" t="s">
        <v>371</v>
      </c>
    </row>
    <row r="169" spans="2:65" s="11" customFormat="1" ht="22.8" customHeight="1">
      <c r="B169" s="124"/>
      <c r="D169" s="125" t="s">
        <v>76</v>
      </c>
      <c r="E169" s="134" t="s">
        <v>1227</v>
      </c>
      <c r="F169" s="134" t="s">
        <v>1228</v>
      </c>
      <c r="I169" s="127"/>
      <c r="J169" s="135">
        <f>BK169</f>
        <v>0</v>
      </c>
      <c r="L169" s="124"/>
      <c r="M169" s="129"/>
      <c r="P169" s="130">
        <f>SUM(P170:P193)</f>
        <v>0</v>
      </c>
      <c r="R169" s="130">
        <f>SUM(R170:R193)</f>
        <v>0</v>
      </c>
      <c r="T169" s="131">
        <f>SUM(T170:T193)</f>
        <v>0</v>
      </c>
      <c r="AR169" s="125" t="s">
        <v>86</v>
      </c>
      <c r="AT169" s="132" t="s">
        <v>76</v>
      </c>
      <c r="AU169" s="132" t="s">
        <v>84</v>
      </c>
      <c r="AY169" s="125" t="s">
        <v>175</v>
      </c>
      <c r="BK169" s="133">
        <f>SUM(BK170:BK193)</f>
        <v>0</v>
      </c>
    </row>
    <row r="170" spans="2:65" s="1" customFormat="1" ht="16.5" customHeight="1">
      <c r="B170" s="136"/>
      <c r="C170" s="137" t="s">
        <v>290</v>
      </c>
      <c r="D170" s="137" t="s">
        <v>177</v>
      </c>
      <c r="E170" s="138" t="s">
        <v>1229</v>
      </c>
      <c r="F170" s="139" t="s">
        <v>1230</v>
      </c>
      <c r="G170" s="140" t="s">
        <v>190</v>
      </c>
      <c r="H170" s="141">
        <v>6</v>
      </c>
      <c r="I170" s="142"/>
      <c r="J170" s="143">
        <f>ROUND(I170*H170,2)</f>
        <v>0</v>
      </c>
      <c r="K170" s="139" t="s">
        <v>181</v>
      </c>
      <c r="L170" s="32"/>
      <c r="M170" s="144" t="s">
        <v>1</v>
      </c>
      <c r="N170" s="145" t="s">
        <v>42</v>
      </c>
      <c r="P170" s="146">
        <f>O170*H170</f>
        <v>0</v>
      </c>
      <c r="Q170" s="146">
        <v>0</v>
      </c>
      <c r="R170" s="146">
        <f>Q170*H170</f>
        <v>0</v>
      </c>
      <c r="S170" s="146">
        <v>0</v>
      </c>
      <c r="T170" s="147">
        <f>S170*H170</f>
        <v>0</v>
      </c>
      <c r="AR170" s="148" t="s">
        <v>278</v>
      </c>
      <c r="AT170" s="148" t="s">
        <v>177</v>
      </c>
      <c r="AU170" s="148" t="s">
        <v>86</v>
      </c>
      <c r="AY170" s="17" t="s">
        <v>175</v>
      </c>
      <c r="BE170" s="149">
        <f>IF(N170="základní",J170,0)</f>
        <v>0</v>
      </c>
      <c r="BF170" s="149">
        <f>IF(N170="snížená",J170,0)</f>
        <v>0</v>
      </c>
      <c r="BG170" s="149">
        <f>IF(N170="zákl. přenesená",J170,0)</f>
        <v>0</v>
      </c>
      <c r="BH170" s="149">
        <f>IF(N170="sníž. přenesená",J170,0)</f>
        <v>0</v>
      </c>
      <c r="BI170" s="149">
        <f>IF(N170="nulová",J170,0)</f>
        <v>0</v>
      </c>
      <c r="BJ170" s="17" t="s">
        <v>84</v>
      </c>
      <c r="BK170" s="149">
        <f>ROUND(I170*H170,2)</f>
        <v>0</v>
      </c>
      <c r="BL170" s="17" t="s">
        <v>278</v>
      </c>
      <c r="BM170" s="148" t="s">
        <v>381</v>
      </c>
    </row>
    <row r="171" spans="2:65" s="13" customFormat="1">
      <c r="B171" s="157"/>
      <c r="D171" s="151" t="s">
        <v>184</v>
      </c>
      <c r="E171" s="158" t="s">
        <v>1</v>
      </c>
      <c r="F171" s="159" t="s">
        <v>1231</v>
      </c>
      <c r="H171" s="160">
        <v>6</v>
      </c>
      <c r="I171" s="161"/>
      <c r="L171" s="157"/>
      <c r="M171" s="162"/>
      <c r="T171" s="163"/>
      <c r="AT171" s="158" t="s">
        <v>184</v>
      </c>
      <c r="AU171" s="158" t="s">
        <v>86</v>
      </c>
      <c r="AV171" s="13" t="s">
        <v>86</v>
      </c>
      <c r="AW171" s="13" t="s">
        <v>32</v>
      </c>
      <c r="AX171" s="13" t="s">
        <v>77</v>
      </c>
      <c r="AY171" s="158" t="s">
        <v>175</v>
      </c>
    </row>
    <row r="172" spans="2:65" s="14" customFormat="1">
      <c r="B172" s="164"/>
      <c r="D172" s="151" t="s">
        <v>184</v>
      </c>
      <c r="E172" s="165" t="s">
        <v>1</v>
      </c>
      <c r="F172" s="166" t="s">
        <v>187</v>
      </c>
      <c r="H172" s="167">
        <v>6</v>
      </c>
      <c r="I172" s="168"/>
      <c r="L172" s="164"/>
      <c r="M172" s="169"/>
      <c r="T172" s="170"/>
      <c r="AT172" s="165" t="s">
        <v>184</v>
      </c>
      <c r="AU172" s="165" t="s">
        <v>86</v>
      </c>
      <c r="AV172" s="14" t="s">
        <v>182</v>
      </c>
      <c r="AW172" s="14" t="s">
        <v>32</v>
      </c>
      <c r="AX172" s="14" t="s">
        <v>84</v>
      </c>
      <c r="AY172" s="165" t="s">
        <v>175</v>
      </c>
    </row>
    <row r="173" spans="2:65" s="1" customFormat="1" ht="33" customHeight="1">
      <c r="B173" s="136"/>
      <c r="C173" s="171" t="s">
        <v>296</v>
      </c>
      <c r="D173" s="171" t="s">
        <v>192</v>
      </c>
      <c r="E173" s="172" t="s">
        <v>1232</v>
      </c>
      <c r="F173" s="173" t="s">
        <v>1233</v>
      </c>
      <c r="G173" s="174" t="s">
        <v>190</v>
      </c>
      <c r="H173" s="175">
        <v>2</v>
      </c>
      <c r="I173" s="176"/>
      <c r="J173" s="177">
        <f>ROUND(I173*H173,2)</f>
        <v>0</v>
      </c>
      <c r="K173" s="173" t="s">
        <v>181</v>
      </c>
      <c r="L173" s="178"/>
      <c r="M173" s="179" t="s">
        <v>1</v>
      </c>
      <c r="N173" s="180" t="s">
        <v>42</v>
      </c>
      <c r="P173" s="146">
        <f>O173*H173</f>
        <v>0</v>
      </c>
      <c r="Q173" s="146">
        <v>0</v>
      </c>
      <c r="R173" s="146">
        <f>Q173*H173</f>
        <v>0</v>
      </c>
      <c r="S173" s="146">
        <v>0</v>
      </c>
      <c r="T173" s="147">
        <f>S173*H173</f>
        <v>0</v>
      </c>
      <c r="AR173" s="148" t="s">
        <v>359</v>
      </c>
      <c r="AT173" s="148" t="s">
        <v>192</v>
      </c>
      <c r="AU173" s="148" t="s">
        <v>86</v>
      </c>
      <c r="AY173" s="17" t="s">
        <v>175</v>
      </c>
      <c r="BE173" s="149">
        <f>IF(N173="základní",J173,0)</f>
        <v>0</v>
      </c>
      <c r="BF173" s="149">
        <f>IF(N173="snížená",J173,0)</f>
        <v>0</v>
      </c>
      <c r="BG173" s="149">
        <f>IF(N173="zákl. přenesená",J173,0)</f>
        <v>0</v>
      </c>
      <c r="BH173" s="149">
        <f>IF(N173="sníž. přenesená",J173,0)</f>
        <v>0</v>
      </c>
      <c r="BI173" s="149">
        <f>IF(N173="nulová",J173,0)</f>
        <v>0</v>
      </c>
      <c r="BJ173" s="17" t="s">
        <v>84</v>
      </c>
      <c r="BK173" s="149">
        <f>ROUND(I173*H173,2)</f>
        <v>0</v>
      </c>
      <c r="BL173" s="17" t="s">
        <v>278</v>
      </c>
      <c r="BM173" s="148" t="s">
        <v>392</v>
      </c>
    </row>
    <row r="174" spans="2:65" s="13" customFormat="1">
      <c r="B174" s="157"/>
      <c r="D174" s="151" t="s">
        <v>184</v>
      </c>
      <c r="E174" s="158" t="s">
        <v>1</v>
      </c>
      <c r="F174" s="159" t="s">
        <v>86</v>
      </c>
      <c r="H174" s="160">
        <v>2</v>
      </c>
      <c r="I174" s="161"/>
      <c r="L174" s="157"/>
      <c r="M174" s="162"/>
      <c r="T174" s="163"/>
      <c r="AT174" s="158" t="s">
        <v>184</v>
      </c>
      <c r="AU174" s="158" t="s">
        <v>86</v>
      </c>
      <c r="AV174" s="13" t="s">
        <v>86</v>
      </c>
      <c r="AW174" s="13" t="s">
        <v>32</v>
      </c>
      <c r="AX174" s="13" t="s">
        <v>77</v>
      </c>
      <c r="AY174" s="158" t="s">
        <v>175</v>
      </c>
    </row>
    <row r="175" spans="2:65" s="14" customFormat="1">
      <c r="B175" s="164"/>
      <c r="D175" s="151" t="s">
        <v>184</v>
      </c>
      <c r="E175" s="165" t="s">
        <v>1</v>
      </c>
      <c r="F175" s="166" t="s">
        <v>187</v>
      </c>
      <c r="H175" s="167">
        <v>2</v>
      </c>
      <c r="I175" s="168"/>
      <c r="L175" s="164"/>
      <c r="M175" s="169"/>
      <c r="T175" s="170"/>
      <c r="AT175" s="165" t="s">
        <v>184</v>
      </c>
      <c r="AU175" s="165" t="s">
        <v>86</v>
      </c>
      <c r="AV175" s="14" t="s">
        <v>182</v>
      </c>
      <c r="AW175" s="14" t="s">
        <v>32</v>
      </c>
      <c r="AX175" s="14" t="s">
        <v>84</v>
      </c>
      <c r="AY175" s="165" t="s">
        <v>175</v>
      </c>
    </row>
    <row r="176" spans="2:65" s="1" customFormat="1" ht="24.15" customHeight="1">
      <c r="B176" s="136"/>
      <c r="C176" s="171" t="s">
        <v>300</v>
      </c>
      <c r="D176" s="171" t="s">
        <v>192</v>
      </c>
      <c r="E176" s="172" t="s">
        <v>1234</v>
      </c>
      <c r="F176" s="173" t="s">
        <v>1235</v>
      </c>
      <c r="G176" s="174" t="s">
        <v>190</v>
      </c>
      <c r="H176" s="175">
        <v>4</v>
      </c>
      <c r="I176" s="176"/>
      <c r="J176" s="177">
        <f>ROUND(I176*H176,2)</f>
        <v>0</v>
      </c>
      <c r="K176" s="173" t="s">
        <v>1</v>
      </c>
      <c r="L176" s="178"/>
      <c r="M176" s="179" t="s">
        <v>1</v>
      </c>
      <c r="N176" s="180" t="s">
        <v>42</v>
      </c>
      <c r="P176" s="146">
        <f>O176*H176</f>
        <v>0</v>
      </c>
      <c r="Q176" s="146">
        <v>0</v>
      </c>
      <c r="R176" s="146">
        <f>Q176*H176</f>
        <v>0</v>
      </c>
      <c r="S176" s="146">
        <v>0</v>
      </c>
      <c r="T176" s="147">
        <f>S176*H176</f>
        <v>0</v>
      </c>
      <c r="AR176" s="148" t="s">
        <v>359</v>
      </c>
      <c r="AT176" s="148" t="s">
        <v>192</v>
      </c>
      <c r="AU176" s="148" t="s">
        <v>86</v>
      </c>
      <c r="AY176" s="17" t="s">
        <v>175</v>
      </c>
      <c r="BE176" s="149">
        <f>IF(N176="základní",J176,0)</f>
        <v>0</v>
      </c>
      <c r="BF176" s="149">
        <f>IF(N176="snížená",J176,0)</f>
        <v>0</v>
      </c>
      <c r="BG176" s="149">
        <f>IF(N176="zákl. přenesená",J176,0)</f>
        <v>0</v>
      </c>
      <c r="BH176" s="149">
        <f>IF(N176="sníž. přenesená",J176,0)</f>
        <v>0</v>
      </c>
      <c r="BI176" s="149">
        <f>IF(N176="nulová",J176,0)</f>
        <v>0</v>
      </c>
      <c r="BJ176" s="17" t="s">
        <v>84</v>
      </c>
      <c r="BK176" s="149">
        <f>ROUND(I176*H176,2)</f>
        <v>0</v>
      </c>
      <c r="BL176" s="17" t="s">
        <v>278</v>
      </c>
      <c r="BM176" s="148" t="s">
        <v>404</v>
      </c>
    </row>
    <row r="177" spans="2:65" s="13" customFormat="1">
      <c r="B177" s="157"/>
      <c r="D177" s="151" t="s">
        <v>184</v>
      </c>
      <c r="E177" s="158" t="s">
        <v>1</v>
      </c>
      <c r="F177" s="159" t="s">
        <v>1236</v>
      </c>
      <c r="H177" s="160">
        <v>4</v>
      </c>
      <c r="I177" s="161"/>
      <c r="L177" s="157"/>
      <c r="M177" s="162"/>
      <c r="T177" s="163"/>
      <c r="AT177" s="158" t="s">
        <v>184</v>
      </c>
      <c r="AU177" s="158" t="s">
        <v>86</v>
      </c>
      <c r="AV177" s="13" t="s">
        <v>86</v>
      </c>
      <c r="AW177" s="13" t="s">
        <v>32</v>
      </c>
      <c r="AX177" s="13" t="s">
        <v>77</v>
      </c>
      <c r="AY177" s="158" t="s">
        <v>175</v>
      </c>
    </row>
    <row r="178" spans="2:65" s="14" customFormat="1">
      <c r="B178" s="164"/>
      <c r="D178" s="151" t="s">
        <v>184</v>
      </c>
      <c r="E178" s="165" t="s">
        <v>1</v>
      </c>
      <c r="F178" s="166" t="s">
        <v>187</v>
      </c>
      <c r="H178" s="167">
        <v>4</v>
      </c>
      <c r="I178" s="168"/>
      <c r="L178" s="164"/>
      <c r="M178" s="169"/>
      <c r="T178" s="170"/>
      <c r="AT178" s="165" t="s">
        <v>184</v>
      </c>
      <c r="AU178" s="165" t="s">
        <v>86</v>
      </c>
      <c r="AV178" s="14" t="s">
        <v>182</v>
      </c>
      <c r="AW178" s="14" t="s">
        <v>32</v>
      </c>
      <c r="AX178" s="14" t="s">
        <v>84</v>
      </c>
      <c r="AY178" s="165" t="s">
        <v>175</v>
      </c>
    </row>
    <row r="179" spans="2:65" s="1" customFormat="1" ht="16.5" customHeight="1">
      <c r="B179" s="136"/>
      <c r="C179" s="171" t="s">
        <v>7</v>
      </c>
      <c r="D179" s="171" t="s">
        <v>192</v>
      </c>
      <c r="E179" s="172" t="s">
        <v>1237</v>
      </c>
      <c r="F179" s="173" t="s">
        <v>1238</v>
      </c>
      <c r="G179" s="174" t="s">
        <v>190</v>
      </c>
      <c r="H179" s="175">
        <v>1</v>
      </c>
      <c r="I179" s="176"/>
      <c r="J179" s="177">
        <f t="shared" ref="J179:J193" si="0">ROUND(I179*H179,2)</f>
        <v>0</v>
      </c>
      <c r="K179" s="173" t="s">
        <v>1</v>
      </c>
      <c r="L179" s="178"/>
      <c r="M179" s="179" t="s">
        <v>1</v>
      </c>
      <c r="N179" s="180" t="s">
        <v>42</v>
      </c>
      <c r="P179" s="146">
        <f t="shared" ref="P179:P193" si="1">O179*H179</f>
        <v>0</v>
      </c>
      <c r="Q179" s="146">
        <v>0</v>
      </c>
      <c r="R179" s="146">
        <f t="shared" ref="R179:R193" si="2">Q179*H179</f>
        <v>0</v>
      </c>
      <c r="S179" s="146">
        <v>0</v>
      </c>
      <c r="T179" s="147">
        <f t="shared" ref="T179:T193" si="3">S179*H179</f>
        <v>0</v>
      </c>
      <c r="AR179" s="148" t="s">
        <v>359</v>
      </c>
      <c r="AT179" s="148" t="s">
        <v>192</v>
      </c>
      <c r="AU179" s="148" t="s">
        <v>86</v>
      </c>
      <c r="AY179" s="17" t="s">
        <v>175</v>
      </c>
      <c r="BE179" s="149">
        <f t="shared" ref="BE179:BE193" si="4">IF(N179="základní",J179,0)</f>
        <v>0</v>
      </c>
      <c r="BF179" s="149">
        <f t="shared" ref="BF179:BF193" si="5">IF(N179="snížená",J179,0)</f>
        <v>0</v>
      </c>
      <c r="BG179" s="149">
        <f t="shared" ref="BG179:BG193" si="6">IF(N179="zákl. přenesená",J179,0)</f>
        <v>0</v>
      </c>
      <c r="BH179" s="149">
        <f t="shared" ref="BH179:BH193" si="7">IF(N179="sníž. přenesená",J179,0)</f>
        <v>0</v>
      </c>
      <c r="BI179" s="149">
        <f t="shared" ref="BI179:BI193" si="8">IF(N179="nulová",J179,0)</f>
        <v>0</v>
      </c>
      <c r="BJ179" s="17" t="s">
        <v>84</v>
      </c>
      <c r="BK179" s="149">
        <f t="shared" ref="BK179:BK193" si="9">ROUND(I179*H179,2)</f>
        <v>0</v>
      </c>
      <c r="BL179" s="17" t="s">
        <v>278</v>
      </c>
      <c r="BM179" s="148" t="s">
        <v>415</v>
      </c>
    </row>
    <row r="180" spans="2:65" s="1" customFormat="1" ht="33" customHeight="1">
      <c r="B180" s="136"/>
      <c r="C180" s="137" t="s">
        <v>307</v>
      </c>
      <c r="D180" s="137" t="s">
        <v>177</v>
      </c>
      <c r="E180" s="138" t="s">
        <v>1239</v>
      </c>
      <c r="F180" s="139" t="s">
        <v>1240</v>
      </c>
      <c r="G180" s="140" t="s">
        <v>190</v>
      </c>
      <c r="H180" s="141">
        <v>2</v>
      </c>
      <c r="I180" s="142"/>
      <c r="J180" s="143">
        <f t="shared" si="0"/>
        <v>0</v>
      </c>
      <c r="K180" s="139" t="s">
        <v>181</v>
      </c>
      <c r="L180" s="32"/>
      <c r="M180" s="144" t="s">
        <v>1</v>
      </c>
      <c r="N180" s="145" t="s">
        <v>42</v>
      </c>
      <c r="P180" s="146">
        <f t="shared" si="1"/>
        <v>0</v>
      </c>
      <c r="Q180" s="146">
        <v>0</v>
      </c>
      <c r="R180" s="146">
        <f t="shared" si="2"/>
        <v>0</v>
      </c>
      <c r="S180" s="146">
        <v>0</v>
      </c>
      <c r="T180" s="147">
        <f t="shared" si="3"/>
        <v>0</v>
      </c>
      <c r="AR180" s="148" t="s">
        <v>278</v>
      </c>
      <c r="AT180" s="148" t="s">
        <v>177</v>
      </c>
      <c r="AU180" s="148" t="s">
        <v>86</v>
      </c>
      <c r="AY180" s="17" t="s">
        <v>175</v>
      </c>
      <c r="BE180" s="149">
        <f t="shared" si="4"/>
        <v>0</v>
      </c>
      <c r="BF180" s="149">
        <f t="shared" si="5"/>
        <v>0</v>
      </c>
      <c r="BG180" s="149">
        <f t="shared" si="6"/>
        <v>0</v>
      </c>
      <c r="BH180" s="149">
        <f t="shared" si="7"/>
        <v>0</v>
      </c>
      <c r="BI180" s="149">
        <f t="shared" si="8"/>
        <v>0</v>
      </c>
      <c r="BJ180" s="17" t="s">
        <v>84</v>
      </c>
      <c r="BK180" s="149">
        <f t="shared" si="9"/>
        <v>0</v>
      </c>
      <c r="BL180" s="17" t="s">
        <v>278</v>
      </c>
      <c r="BM180" s="148" t="s">
        <v>435</v>
      </c>
    </row>
    <row r="181" spans="2:65" s="1" customFormat="1" ht="24.15" customHeight="1">
      <c r="B181" s="136"/>
      <c r="C181" s="137" t="s">
        <v>314</v>
      </c>
      <c r="D181" s="137" t="s">
        <v>177</v>
      </c>
      <c r="E181" s="138" t="s">
        <v>1241</v>
      </c>
      <c r="F181" s="139" t="s">
        <v>1242</v>
      </c>
      <c r="G181" s="140" t="s">
        <v>190</v>
      </c>
      <c r="H181" s="141">
        <v>2</v>
      </c>
      <c r="I181" s="142"/>
      <c r="J181" s="143">
        <f t="shared" si="0"/>
        <v>0</v>
      </c>
      <c r="K181" s="139" t="s">
        <v>181</v>
      </c>
      <c r="L181" s="32"/>
      <c r="M181" s="144" t="s">
        <v>1</v>
      </c>
      <c r="N181" s="145" t="s">
        <v>42</v>
      </c>
      <c r="P181" s="146">
        <f t="shared" si="1"/>
        <v>0</v>
      </c>
      <c r="Q181" s="146">
        <v>0</v>
      </c>
      <c r="R181" s="146">
        <f t="shared" si="2"/>
        <v>0</v>
      </c>
      <c r="S181" s="146">
        <v>0</v>
      </c>
      <c r="T181" s="147">
        <f t="shared" si="3"/>
        <v>0</v>
      </c>
      <c r="AR181" s="148" t="s">
        <v>278</v>
      </c>
      <c r="AT181" s="148" t="s">
        <v>177</v>
      </c>
      <c r="AU181" s="148" t="s">
        <v>86</v>
      </c>
      <c r="AY181" s="17" t="s">
        <v>175</v>
      </c>
      <c r="BE181" s="149">
        <f t="shared" si="4"/>
        <v>0</v>
      </c>
      <c r="BF181" s="149">
        <f t="shared" si="5"/>
        <v>0</v>
      </c>
      <c r="BG181" s="149">
        <f t="shared" si="6"/>
        <v>0</v>
      </c>
      <c r="BH181" s="149">
        <f t="shared" si="7"/>
        <v>0</v>
      </c>
      <c r="BI181" s="149">
        <f t="shared" si="8"/>
        <v>0</v>
      </c>
      <c r="BJ181" s="17" t="s">
        <v>84</v>
      </c>
      <c r="BK181" s="149">
        <f t="shared" si="9"/>
        <v>0</v>
      </c>
      <c r="BL181" s="17" t="s">
        <v>278</v>
      </c>
      <c r="BM181" s="148" t="s">
        <v>453</v>
      </c>
    </row>
    <row r="182" spans="2:65" s="1" customFormat="1" ht="21.75" customHeight="1">
      <c r="B182" s="136"/>
      <c r="C182" s="137" t="s">
        <v>319</v>
      </c>
      <c r="D182" s="137" t="s">
        <v>177</v>
      </c>
      <c r="E182" s="138" t="s">
        <v>1243</v>
      </c>
      <c r="F182" s="139" t="s">
        <v>1244</v>
      </c>
      <c r="G182" s="140" t="s">
        <v>190</v>
      </c>
      <c r="H182" s="141">
        <v>2</v>
      </c>
      <c r="I182" s="142"/>
      <c r="J182" s="143">
        <f t="shared" si="0"/>
        <v>0</v>
      </c>
      <c r="K182" s="139" t="s">
        <v>181</v>
      </c>
      <c r="L182" s="32"/>
      <c r="M182" s="144" t="s">
        <v>1</v>
      </c>
      <c r="N182" s="145" t="s">
        <v>42</v>
      </c>
      <c r="P182" s="146">
        <f t="shared" si="1"/>
        <v>0</v>
      </c>
      <c r="Q182" s="146">
        <v>0</v>
      </c>
      <c r="R182" s="146">
        <f t="shared" si="2"/>
        <v>0</v>
      </c>
      <c r="S182" s="146">
        <v>0</v>
      </c>
      <c r="T182" s="147">
        <f t="shared" si="3"/>
        <v>0</v>
      </c>
      <c r="AR182" s="148" t="s">
        <v>278</v>
      </c>
      <c r="AT182" s="148" t="s">
        <v>177</v>
      </c>
      <c r="AU182" s="148" t="s">
        <v>86</v>
      </c>
      <c r="AY182" s="17" t="s">
        <v>175</v>
      </c>
      <c r="BE182" s="149">
        <f t="shared" si="4"/>
        <v>0</v>
      </c>
      <c r="BF182" s="149">
        <f t="shared" si="5"/>
        <v>0</v>
      </c>
      <c r="BG182" s="149">
        <f t="shared" si="6"/>
        <v>0</v>
      </c>
      <c r="BH182" s="149">
        <f t="shared" si="7"/>
        <v>0</v>
      </c>
      <c r="BI182" s="149">
        <f t="shared" si="8"/>
        <v>0</v>
      </c>
      <c r="BJ182" s="17" t="s">
        <v>84</v>
      </c>
      <c r="BK182" s="149">
        <f t="shared" si="9"/>
        <v>0</v>
      </c>
      <c r="BL182" s="17" t="s">
        <v>278</v>
      </c>
      <c r="BM182" s="148" t="s">
        <v>467</v>
      </c>
    </row>
    <row r="183" spans="2:65" s="1" customFormat="1" ht="24.15" customHeight="1">
      <c r="B183" s="136"/>
      <c r="C183" s="137" t="s">
        <v>327</v>
      </c>
      <c r="D183" s="137" t="s">
        <v>177</v>
      </c>
      <c r="E183" s="138" t="s">
        <v>1245</v>
      </c>
      <c r="F183" s="139" t="s">
        <v>1246</v>
      </c>
      <c r="G183" s="140" t="s">
        <v>190</v>
      </c>
      <c r="H183" s="141">
        <v>2</v>
      </c>
      <c r="I183" s="142"/>
      <c r="J183" s="143">
        <f t="shared" si="0"/>
        <v>0</v>
      </c>
      <c r="K183" s="139" t="s">
        <v>181</v>
      </c>
      <c r="L183" s="32"/>
      <c r="M183" s="144" t="s">
        <v>1</v>
      </c>
      <c r="N183" s="145" t="s">
        <v>42</v>
      </c>
      <c r="P183" s="146">
        <f t="shared" si="1"/>
        <v>0</v>
      </c>
      <c r="Q183" s="146">
        <v>0</v>
      </c>
      <c r="R183" s="146">
        <f t="shared" si="2"/>
        <v>0</v>
      </c>
      <c r="S183" s="146">
        <v>0</v>
      </c>
      <c r="T183" s="147">
        <f t="shared" si="3"/>
        <v>0</v>
      </c>
      <c r="AR183" s="148" t="s">
        <v>278</v>
      </c>
      <c r="AT183" s="148" t="s">
        <v>177</v>
      </c>
      <c r="AU183" s="148" t="s">
        <v>86</v>
      </c>
      <c r="AY183" s="17" t="s">
        <v>175</v>
      </c>
      <c r="BE183" s="149">
        <f t="shared" si="4"/>
        <v>0</v>
      </c>
      <c r="BF183" s="149">
        <f t="shared" si="5"/>
        <v>0</v>
      </c>
      <c r="BG183" s="149">
        <f t="shared" si="6"/>
        <v>0</v>
      </c>
      <c r="BH183" s="149">
        <f t="shared" si="7"/>
        <v>0</v>
      </c>
      <c r="BI183" s="149">
        <f t="shared" si="8"/>
        <v>0</v>
      </c>
      <c r="BJ183" s="17" t="s">
        <v>84</v>
      </c>
      <c r="BK183" s="149">
        <f t="shared" si="9"/>
        <v>0</v>
      </c>
      <c r="BL183" s="17" t="s">
        <v>278</v>
      </c>
      <c r="BM183" s="148" t="s">
        <v>478</v>
      </c>
    </row>
    <row r="184" spans="2:65" s="1" customFormat="1" ht="24.15" customHeight="1">
      <c r="B184" s="136"/>
      <c r="C184" s="137" t="s">
        <v>332</v>
      </c>
      <c r="D184" s="137" t="s">
        <v>177</v>
      </c>
      <c r="E184" s="138" t="s">
        <v>1247</v>
      </c>
      <c r="F184" s="139" t="s">
        <v>1248</v>
      </c>
      <c r="G184" s="140" t="s">
        <v>190</v>
      </c>
      <c r="H184" s="141">
        <v>4</v>
      </c>
      <c r="I184" s="142"/>
      <c r="J184" s="143">
        <f t="shared" si="0"/>
        <v>0</v>
      </c>
      <c r="K184" s="139" t="s">
        <v>181</v>
      </c>
      <c r="L184" s="32"/>
      <c r="M184" s="144" t="s">
        <v>1</v>
      </c>
      <c r="N184" s="145" t="s">
        <v>42</v>
      </c>
      <c r="P184" s="146">
        <f t="shared" si="1"/>
        <v>0</v>
      </c>
      <c r="Q184" s="146">
        <v>0</v>
      </c>
      <c r="R184" s="146">
        <f t="shared" si="2"/>
        <v>0</v>
      </c>
      <c r="S184" s="146">
        <v>0</v>
      </c>
      <c r="T184" s="147">
        <f t="shared" si="3"/>
        <v>0</v>
      </c>
      <c r="AR184" s="148" t="s">
        <v>278</v>
      </c>
      <c r="AT184" s="148" t="s">
        <v>177</v>
      </c>
      <c r="AU184" s="148" t="s">
        <v>86</v>
      </c>
      <c r="AY184" s="17" t="s">
        <v>175</v>
      </c>
      <c r="BE184" s="149">
        <f t="shared" si="4"/>
        <v>0</v>
      </c>
      <c r="BF184" s="149">
        <f t="shared" si="5"/>
        <v>0</v>
      </c>
      <c r="BG184" s="149">
        <f t="shared" si="6"/>
        <v>0</v>
      </c>
      <c r="BH184" s="149">
        <f t="shared" si="7"/>
        <v>0</v>
      </c>
      <c r="BI184" s="149">
        <f t="shared" si="8"/>
        <v>0</v>
      </c>
      <c r="BJ184" s="17" t="s">
        <v>84</v>
      </c>
      <c r="BK184" s="149">
        <f t="shared" si="9"/>
        <v>0</v>
      </c>
      <c r="BL184" s="17" t="s">
        <v>278</v>
      </c>
      <c r="BM184" s="148" t="s">
        <v>491</v>
      </c>
    </row>
    <row r="185" spans="2:65" s="1" customFormat="1" ht="24.15" customHeight="1">
      <c r="B185" s="136"/>
      <c r="C185" s="137" t="s">
        <v>336</v>
      </c>
      <c r="D185" s="137" t="s">
        <v>177</v>
      </c>
      <c r="E185" s="138" t="s">
        <v>1249</v>
      </c>
      <c r="F185" s="139" t="s">
        <v>1250</v>
      </c>
      <c r="G185" s="140" t="s">
        <v>190</v>
      </c>
      <c r="H185" s="141">
        <v>2</v>
      </c>
      <c r="I185" s="142"/>
      <c r="J185" s="143">
        <f t="shared" si="0"/>
        <v>0</v>
      </c>
      <c r="K185" s="139" t="s">
        <v>181</v>
      </c>
      <c r="L185" s="32"/>
      <c r="M185" s="144" t="s">
        <v>1</v>
      </c>
      <c r="N185" s="145" t="s">
        <v>42</v>
      </c>
      <c r="P185" s="146">
        <f t="shared" si="1"/>
        <v>0</v>
      </c>
      <c r="Q185" s="146">
        <v>0</v>
      </c>
      <c r="R185" s="146">
        <f t="shared" si="2"/>
        <v>0</v>
      </c>
      <c r="S185" s="146">
        <v>0</v>
      </c>
      <c r="T185" s="147">
        <f t="shared" si="3"/>
        <v>0</v>
      </c>
      <c r="AR185" s="148" t="s">
        <v>278</v>
      </c>
      <c r="AT185" s="148" t="s">
        <v>177</v>
      </c>
      <c r="AU185" s="148" t="s">
        <v>86</v>
      </c>
      <c r="AY185" s="17" t="s">
        <v>175</v>
      </c>
      <c r="BE185" s="149">
        <f t="shared" si="4"/>
        <v>0</v>
      </c>
      <c r="BF185" s="149">
        <f t="shared" si="5"/>
        <v>0</v>
      </c>
      <c r="BG185" s="149">
        <f t="shared" si="6"/>
        <v>0</v>
      </c>
      <c r="BH185" s="149">
        <f t="shared" si="7"/>
        <v>0</v>
      </c>
      <c r="BI185" s="149">
        <f t="shared" si="8"/>
        <v>0</v>
      </c>
      <c r="BJ185" s="17" t="s">
        <v>84</v>
      </c>
      <c r="BK185" s="149">
        <f t="shared" si="9"/>
        <v>0</v>
      </c>
      <c r="BL185" s="17" t="s">
        <v>278</v>
      </c>
      <c r="BM185" s="148" t="s">
        <v>500</v>
      </c>
    </row>
    <row r="186" spans="2:65" s="1" customFormat="1" ht="24.15" customHeight="1">
      <c r="B186" s="136"/>
      <c r="C186" s="137" t="s">
        <v>340</v>
      </c>
      <c r="D186" s="137" t="s">
        <v>177</v>
      </c>
      <c r="E186" s="138" t="s">
        <v>1251</v>
      </c>
      <c r="F186" s="139" t="s">
        <v>1252</v>
      </c>
      <c r="G186" s="140" t="s">
        <v>190</v>
      </c>
      <c r="H186" s="141">
        <v>4</v>
      </c>
      <c r="I186" s="142"/>
      <c r="J186" s="143">
        <f t="shared" si="0"/>
        <v>0</v>
      </c>
      <c r="K186" s="139" t="s">
        <v>181</v>
      </c>
      <c r="L186" s="32"/>
      <c r="M186" s="144" t="s">
        <v>1</v>
      </c>
      <c r="N186" s="145" t="s">
        <v>42</v>
      </c>
      <c r="P186" s="146">
        <f t="shared" si="1"/>
        <v>0</v>
      </c>
      <c r="Q186" s="146">
        <v>0</v>
      </c>
      <c r="R186" s="146">
        <f t="shared" si="2"/>
        <v>0</v>
      </c>
      <c r="S186" s="146">
        <v>0</v>
      </c>
      <c r="T186" s="147">
        <f t="shared" si="3"/>
        <v>0</v>
      </c>
      <c r="AR186" s="148" t="s">
        <v>278</v>
      </c>
      <c r="AT186" s="148" t="s">
        <v>177</v>
      </c>
      <c r="AU186" s="148" t="s">
        <v>86</v>
      </c>
      <c r="AY186" s="17" t="s">
        <v>175</v>
      </c>
      <c r="BE186" s="149">
        <f t="shared" si="4"/>
        <v>0</v>
      </c>
      <c r="BF186" s="149">
        <f t="shared" si="5"/>
        <v>0</v>
      </c>
      <c r="BG186" s="149">
        <f t="shared" si="6"/>
        <v>0</v>
      </c>
      <c r="BH186" s="149">
        <f t="shared" si="7"/>
        <v>0</v>
      </c>
      <c r="BI186" s="149">
        <f t="shared" si="8"/>
        <v>0</v>
      </c>
      <c r="BJ186" s="17" t="s">
        <v>84</v>
      </c>
      <c r="BK186" s="149">
        <f t="shared" si="9"/>
        <v>0</v>
      </c>
      <c r="BL186" s="17" t="s">
        <v>278</v>
      </c>
      <c r="BM186" s="148" t="s">
        <v>511</v>
      </c>
    </row>
    <row r="187" spans="2:65" s="1" customFormat="1" ht="24.15" customHeight="1">
      <c r="B187" s="136"/>
      <c r="C187" s="137" t="s">
        <v>344</v>
      </c>
      <c r="D187" s="137" t="s">
        <v>177</v>
      </c>
      <c r="E187" s="138" t="s">
        <v>1253</v>
      </c>
      <c r="F187" s="139" t="s">
        <v>1254</v>
      </c>
      <c r="G187" s="140" t="s">
        <v>190</v>
      </c>
      <c r="H187" s="141">
        <v>2</v>
      </c>
      <c r="I187" s="142"/>
      <c r="J187" s="143">
        <f t="shared" si="0"/>
        <v>0</v>
      </c>
      <c r="K187" s="139" t="s">
        <v>181</v>
      </c>
      <c r="L187" s="32"/>
      <c r="M187" s="144" t="s">
        <v>1</v>
      </c>
      <c r="N187" s="145" t="s">
        <v>42</v>
      </c>
      <c r="P187" s="146">
        <f t="shared" si="1"/>
        <v>0</v>
      </c>
      <c r="Q187" s="146">
        <v>0</v>
      </c>
      <c r="R187" s="146">
        <f t="shared" si="2"/>
        <v>0</v>
      </c>
      <c r="S187" s="146">
        <v>0</v>
      </c>
      <c r="T187" s="147">
        <f t="shared" si="3"/>
        <v>0</v>
      </c>
      <c r="AR187" s="148" t="s">
        <v>278</v>
      </c>
      <c r="AT187" s="148" t="s">
        <v>177</v>
      </c>
      <c r="AU187" s="148" t="s">
        <v>86</v>
      </c>
      <c r="AY187" s="17" t="s">
        <v>175</v>
      </c>
      <c r="BE187" s="149">
        <f t="shared" si="4"/>
        <v>0</v>
      </c>
      <c r="BF187" s="149">
        <f t="shared" si="5"/>
        <v>0</v>
      </c>
      <c r="BG187" s="149">
        <f t="shared" si="6"/>
        <v>0</v>
      </c>
      <c r="BH187" s="149">
        <f t="shared" si="7"/>
        <v>0</v>
      </c>
      <c r="BI187" s="149">
        <f t="shared" si="8"/>
        <v>0</v>
      </c>
      <c r="BJ187" s="17" t="s">
        <v>84</v>
      </c>
      <c r="BK187" s="149">
        <f t="shared" si="9"/>
        <v>0</v>
      </c>
      <c r="BL187" s="17" t="s">
        <v>278</v>
      </c>
      <c r="BM187" s="148" t="s">
        <v>523</v>
      </c>
    </row>
    <row r="188" spans="2:65" s="1" customFormat="1" ht="16.5" customHeight="1">
      <c r="B188" s="136"/>
      <c r="C188" s="137" t="s">
        <v>348</v>
      </c>
      <c r="D188" s="137" t="s">
        <v>177</v>
      </c>
      <c r="E188" s="138" t="s">
        <v>1255</v>
      </c>
      <c r="F188" s="139" t="s">
        <v>1256</v>
      </c>
      <c r="G188" s="140" t="s">
        <v>190</v>
      </c>
      <c r="H188" s="141">
        <v>2</v>
      </c>
      <c r="I188" s="142"/>
      <c r="J188" s="143">
        <f t="shared" si="0"/>
        <v>0</v>
      </c>
      <c r="K188" s="139" t="s">
        <v>181</v>
      </c>
      <c r="L188" s="32"/>
      <c r="M188" s="144" t="s">
        <v>1</v>
      </c>
      <c r="N188" s="145" t="s">
        <v>42</v>
      </c>
      <c r="P188" s="146">
        <f t="shared" si="1"/>
        <v>0</v>
      </c>
      <c r="Q188" s="146">
        <v>0</v>
      </c>
      <c r="R188" s="146">
        <f t="shared" si="2"/>
        <v>0</v>
      </c>
      <c r="S188" s="146">
        <v>0</v>
      </c>
      <c r="T188" s="147">
        <f t="shared" si="3"/>
        <v>0</v>
      </c>
      <c r="AR188" s="148" t="s">
        <v>278</v>
      </c>
      <c r="AT188" s="148" t="s">
        <v>177</v>
      </c>
      <c r="AU188" s="148" t="s">
        <v>86</v>
      </c>
      <c r="AY188" s="17" t="s">
        <v>175</v>
      </c>
      <c r="BE188" s="149">
        <f t="shared" si="4"/>
        <v>0</v>
      </c>
      <c r="BF188" s="149">
        <f t="shared" si="5"/>
        <v>0</v>
      </c>
      <c r="BG188" s="149">
        <f t="shared" si="6"/>
        <v>0</v>
      </c>
      <c r="BH188" s="149">
        <f t="shared" si="7"/>
        <v>0</v>
      </c>
      <c r="BI188" s="149">
        <f t="shared" si="8"/>
        <v>0</v>
      </c>
      <c r="BJ188" s="17" t="s">
        <v>84</v>
      </c>
      <c r="BK188" s="149">
        <f t="shared" si="9"/>
        <v>0</v>
      </c>
      <c r="BL188" s="17" t="s">
        <v>278</v>
      </c>
      <c r="BM188" s="148" t="s">
        <v>531</v>
      </c>
    </row>
    <row r="189" spans="2:65" s="1" customFormat="1" ht="24.15" customHeight="1">
      <c r="B189" s="136"/>
      <c r="C189" s="137" t="s">
        <v>354</v>
      </c>
      <c r="D189" s="137" t="s">
        <v>177</v>
      </c>
      <c r="E189" s="138" t="s">
        <v>1257</v>
      </c>
      <c r="F189" s="139" t="s">
        <v>1258</v>
      </c>
      <c r="G189" s="140" t="s">
        <v>190</v>
      </c>
      <c r="H189" s="141">
        <v>2</v>
      </c>
      <c r="I189" s="142"/>
      <c r="J189" s="143">
        <f t="shared" si="0"/>
        <v>0</v>
      </c>
      <c r="K189" s="139" t="s">
        <v>181</v>
      </c>
      <c r="L189" s="32"/>
      <c r="M189" s="144" t="s">
        <v>1</v>
      </c>
      <c r="N189" s="145" t="s">
        <v>42</v>
      </c>
      <c r="P189" s="146">
        <f t="shared" si="1"/>
        <v>0</v>
      </c>
      <c r="Q189" s="146">
        <v>0</v>
      </c>
      <c r="R189" s="146">
        <f t="shared" si="2"/>
        <v>0</v>
      </c>
      <c r="S189" s="146">
        <v>0</v>
      </c>
      <c r="T189" s="147">
        <f t="shared" si="3"/>
        <v>0</v>
      </c>
      <c r="AR189" s="148" t="s">
        <v>278</v>
      </c>
      <c r="AT189" s="148" t="s">
        <v>177</v>
      </c>
      <c r="AU189" s="148" t="s">
        <v>86</v>
      </c>
      <c r="AY189" s="17" t="s">
        <v>175</v>
      </c>
      <c r="BE189" s="149">
        <f t="shared" si="4"/>
        <v>0</v>
      </c>
      <c r="BF189" s="149">
        <f t="shared" si="5"/>
        <v>0</v>
      </c>
      <c r="BG189" s="149">
        <f t="shared" si="6"/>
        <v>0</v>
      </c>
      <c r="BH189" s="149">
        <f t="shared" si="7"/>
        <v>0</v>
      </c>
      <c r="BI189" s="149">
        <f t="shared" si="8"/>
        <v>0</v>
      </c>
      <c r="BJ189" s="17" t="s">
        <v>84</v>
      </c>
      <c r="BK189" s="149">
        <f t="shared" si="9"/>
        <v>0</v>
      </c>
      <c r="BL189" s="17" t="s">
        <v>278</v>
      </c>
      <c r="BM189" s="148" t="s">
        <v>539</v>
      </c>
    </row>
    <row r="190" spans="2:65" s="1" customFormat="1" ht="21.75" customHeight="1">
      <c r="B190" s="136"/>
      <c r="C190" s="137" t="s">
        <v>359</v>
      </c>
      <c r="D190" s="137" t="s">
        <v>177</v>
      </c>
      <c r="E190" s="138" t="s">
        <v>1259</v>
      </c>
      <c r="F190" s="139" t="s">
        <v>1260</v>
      </c>
      <c r="G190" s="140" t="s">
        <v>1150</v>
      </c>
      <c r="H190" s="141">
        <v>1</v>
      </c>
      <c r="I190" s="142"/>
      <c r="J190" s="143">
        <f t="shared" si="0"/>
        <v>0</v>
      </c>
      <c r="K190" s="139" t="s">
        <v>1</v>
      </c>
      <c r="L190" s="32"/>
      <c r="M190" s="144" t="s">
        <v>1</v>
      </c>
      <c r="N190" s="145" t="s">
        <v>42</v>
      </c>
      <c r="P190" s="146">
        <f t="shared" si="1"/>
        <v>0</v>
      </c>
      <c r="Q190" s="146">
        <v>0</v>
      </c>
      <c r="R190" s="146">
        <f t="shared" si="2"/>
        <v>0</v>
      </c>
      <c r="S190" s="146">
        <v>0</v>
      </c>
      <c r="T190" s="147">
        <f t="shared" si="3"/>
        <v>0</v>
      </c>
      <c r="AR190" s="148" t="s">
        <v>278</v>
      </c>
      <c r="AT190" s="148" t="s">
        <v>177</v>
      </c>
      <c r="AU190" s="148" t="s">
        <v>86</v>
      </c>
      <c r="AY190" s="17" t="s">
        <v>175</v>
      </c>
      <c r="BE190" s="149">
        <f t="shared" si="4"/>
        <v>0</v>
      </c>
      <c r="BF190" s="149">
        <f t="shared" si="5"/>
        <v>0</v>
      </c>
      <c r="BG190" s="149">
        <f t="shared" si="6"/>
        <v>0</v>
      </c>
      <c r="BH190" s="149">
        <f t="shared" si="7"/>
        <v>0</v>
      </c>
      <c r="BI190" s="149">
        <f t="shared" si="8"/>
        <v>0</v>
      </c>
      <c r="BJ190" s="17" t="s">
        <v>84</v>
      </c>
      <c r="BK190" s="149">
        <f t="shared" si="9"/>
        <v>0</v>
      </c>
      <c r="BL190" s="17" t="s">
        <v>278</v>
      </c>
      <c r="BM190" s="148" t="s">
        <v>547</v>
      </c>
    </row>
    <row r="191" spans="2:65" s="1" customFormat="1" ht="16.5" customHeight="1">
      <c r="B191" s="136"/>
      <c r="C191" s="137" t="s">
        <v>367</v>
      </c>
      <c r="D191" s="137" t="s">
        <v>177</v>
      </c>
      <c r="E191" s="138" t="s">
        <v>1261</v>
      </c>
      <c r="F191" s="139" t="s">
        <v>1262</v>
      </c>
      <c r="G191" s="140" t="s">
        <v>1150</v>
      </c>
      <c r="H191" s="141">
        <v>1</v>
      </c>
      <c r="I191" s="142"/>
      <c r="J191" s="143">
        <f t="shared" si="0"/>
        <v>0</v>
      </c>
      <c r="K191" s="139" t="s">
        <v>1</v>
      </c>
      <c r="L191" s="32"/>
      <c r="M191" s="144" t="s">
        <v>1</v>
      </c>
      <c r="N191" s="145" t="s">
        <v>42</v>
      </c>
      <c r="P191" s="146">
        <f t="shared" si="1"/>
        <v>0</v>
      </c>
      <c r="Q191" s="146">
        <v>0</v>
      </c>
      <c r="R191" s="146">
        <f t="shared" si="2"/>
        <v>0</v>
      </c>
      <c r="S191" s="146">
        <v>0</v>
      </c>
      <c r="T191" s="147">
        <f t="shared" si="3"/>
        <v>0</v>
      </c>
      <c r="AR191" s="148" t="s">
        <v>278</v>
      </c>
      <c r="AT191" s="148" t="s">
        <v>177</v>
      </c>
      <c r="AU191" s="148" t="s">
        <v>86</v>
      </c>
      <c r="AY191" s="17" t="s">
        <v>175</v>
      </c>
      <c r="BE191" s="149">
        <f t="shared" si="4"/>
        <v>0</v>
      </c>
      <c r="BF191" s="149">
        <f t="shared" si="5"/>
        <v>0</v>
      </c>
      <c r="BG191" s="149">
        <f t="shared" si="6"/>
        <v>0</v>
      </c>
      <c r="BH191" s="149">
        <f t="shared" si="7"/>
        <v>0</v>
      </c>
      <c r="BI191" s="149">
        <f t="shared" si="8"/>
        <v>0</v>
      </c>
      <c r="BJ191" s="17" t="s">
        <v>84</v>
      </c>
      <c r="BK191" s="149">
        <f t="shared" si="9"/>
        <v>0</v>
      </c>
      <c r="BL191" s="17" t="s">
        <v>278</v>
      </c>
      <c r="BM191" s="148" t="s">
        <v>558</v>
      </c>
    </row>
    <row r="192" spans="2:65" s="1" customFormat="1" ht="24.15" customHeight="1">
      <c r="B192" s="136"/>
      <c r="C192" s="137" t="s">
        <v>371</v>
      </c>
      <c r="D192" s="137" t="s">
        <v>177</v>
      </c>
      <c r="E192" s="138" t="s">
        <v>1263</v>
      </c>
      <c r="F192" s="139" t="s">
        <v>1264</v>
      </c>
      <c r="G192" s="140" t="s">
        <v>190</v>
      </c>
      <c r="H192" s="141">
        <v>2</v>
      </c>
      <c r="I192" s="142"/>
      <c r="J192" s="143">
        <f t="shared" si="0"/>
        <v>0</v>
      </c>
      <c r="K192" s="139" t="s">
        <v>181</v>
      </c>
      <c r="L192" s="32"/>
      <c r="M192" s="144" t="s">
        <v>1</v>
      </c>
      <c r="N192" s="145" t="s">
        <v>42</v>
      </c>
      <c r="P192" s="146">
        <f t="shared" si="1"/>
        <v>0</v>
      </c>
      <c r="Q192" s="146">
        <v>0</v>
      </c>
      <c r="R192" s="146">
        <f t="shared" si="2"/>
        <v>0</v>
      </c>
      <c r="S192" s="146">
        <v>0</v>
      </c>
      <c r="T192" s="147">
        <f t="shared" si="3"/>
        <v>0</v>
      </c>
      <c r="AR192" s="148" t="s">
        <v>278</v>
      </c>
      <c r="AT192" s="148" t="s">
        <v>177</v>
      </c>
      <c r="AU192" s="148" t="s">
        <v>86</v>
      </c>
      <c r="AY192" s="17" t="s">
        <v>175</v>
      </c>
      <c r="BE192" s="149">
        <f t="shared" si="4"/>
        <v>0</v>
      </c>
      <c r="BF192" s="149">
        <f t="shared" si="5"/>
        <v>0</v>
      </c>
      <c r="BG192" s="149">
        <f t="shared" si="6"/>
        <v>0</v>
      </c>
      <c r="BH192" s="149">
        <f t="shared" si="7"/>
        <v>0</v>
      </c>
      <c r="BI192" s="149">
        <f t="shared" si="8"/>
        <v>0</v>
      </c>
      <c r="BJ192" s="17" t="s">
        <v>84</v>
      </c>
      <c r="BK192" s="149">
        <f t="shared" si="9"/>
        <v>0</v>
      </c>
      <c r="BL192" s="17" t="s">
        <v>278</v>
      </c>
      <c r="BM192" s="148" t="s">
        <v>572</v>
      </c>
    </row>
    <row r="193" spans="2:65" s="1" customFormat="1" ht="24.15" customHeight="1">
      <c r="B193" s="136"/>
      <c r="C193" s="137" t="s">
        <v>375</v>
      </c>
      <c r="D193" s="137" t="s">
        <v>177</v>
      </c>
      <c r="E193" s="138" t="s">
        <v>1265</v>
      </c>
      <c r="F193" s="139" t="s">
        <v>1266</v>
      </c>
      <c r="G193" s="140" t="s">
        <v>554</v>
      </c>
      <c r="H193" s="191"/>
      <c r="I193" s="142"/>
      <c r="J193" s="143">
        <f t="shared" si="0"/>
        <v>0</v>
      </c>
      <c r="K193" s="139" t="s">
        <v>181</v>
      </c>
      <c r="L193" s="32"/>
      <c r="M193" s="144" t="s">
        <v>1</v>
      </c>
      <c r="N193" s="145" t="s">
        <v>42</v>
      </c>
      <c r="P193" s="146">
        <f t="shared" si="1"/>
        <v>0</v>
      </c>
      <c r="Q193" s="146">
        <v>0</v>
      </c>
      <c r="R193" s="146">
        <f t="shared" si="2"/>
        <v>0</v>
      </c>
      <c r="S193" s="146">
        <v>0</v>
      </c>
      <c r="T193" s="147">
        <f t="shared" si="3"/>
        <v>0</v>
      </c>
      <c r="AR193" s="148" t="s">
        <v>278</v>
      </c>
      <c r="AT193" s="148" t="s">
        <v>177</v>
      </c>
      <c r="AU193" s="148" t="s">
        <v>86</v>
      </c>
      <c r="AY193" s="17" t="s">
        <v>175</v>
      </c>
      <c r="BE193" s="149">
        <f t="shared" si="4"/>
        <v>0</v>
      </c>
      <c r="BF193" s="149">
        <f t="shared" si="5"/>
        <v>0</v>
      </c>
      <c r="BG193" s="149">
        <f t="shared" si="6"/>
        <v>0</v>
      </c>
      <c r="BH193" s="149">
        <f t="shared" si="7"/>
        <v>0</v>
      </c>
      <c r="BI193" s="149">
        <f t="shared" si="8"/>
        <v>0</v>
      </c>
      <c r="BJ193" s="17" t="s">
        <v>84</v>
      </c>
      <c r="BK193" s="149">
        <f t="shared" si="9"/>
        <v>0</v>
      </c>
      <c r="BL193" s="17" t="s">
        <v>278</v>
      </c>
      <c r="BM193" s="148" t="s">
        <v>584</v>
      </c>
    </row>
    <row r="194" spans="2:65" s="11" customFormat="1" ht="22.8" customHeight="1">
      <c r="B194" s="124"/>
      <c r="D194" s="125" t="s">
        <v>76</v>
      </c>
      <c r="E194" s="134" t="s">
        <v>1267</v>
      </c>
      <c r="F194" s="134" t="s">
        <v>1268</v>
      </c>
      <c r="I194" s="127"/>
      <c r="J194" s="135">
        <f>BK194</f>
        <v>0</v>
      </c>
      <c r="L194" s="124"/>
      <c r="M194" s="129"/>
      <c r="P194" s="130">
        <f>SUM(P195:P210)</f>
        <v>0</v>
      </c>
      <c r="R194" s="130">
        <f>SUM(R195:R210)</f>
        <v>0</v>
      </c>
      <c r="T194" s="131">
        <f>SUM(T195:T210)</f>
        <v>0</v>
      </c>
      <c r="AR194" s="125" t="s">
        <v>86</v>
      </c>
      <c r="AT194" s="132" t="s">
        <v>76</v>
      </c>
      <c r="AU194" s="132" t="s">
        <v>84</v>
      </c>
      <c r="AY194" s="125" t="s">
        <v>175</v>
      </c>
      <c r="BK194" s="133">
        <f>SUM(BK195:BK210)</f>
        <v>0</v>
      </c>
    </row>
    <row r="195" spans="2:65" s="1" customFormat="1" ht="24.15" customHeight="1">
      <c r="B195" s="136"/>
      <c r="C195" s="137" t="s">
        <v>381</v>
      </c>
      <c r="D195" s="137" t="s">
        <v>177</v>
      </c>
      <c r="E195" s="138" t="s">
        <v>1269</v>
      </c>
      <c r="F195" s="139" t="s">
        <v>1270</v>
      </c>
      <c r="G195" s="140" t="s">
        <v>190</v>
      </c>
      <c r="H195" s="141">
        <v>49</v>
      </c>
      <c r="I195" s="142"/>
      <c r="J195" s="143">
        <f>ROUND(I195*H195,2)</f>
        <v>0</v>
      </c>
      <c r="K195" s="139" t="s">
        <v>181</v>
      </c>
      <c r="L195" s="32"/>
      <c r="M195" s="144" t="s">
        <v>1</v>
      </c>
      <c r="N195" s="145" t="s">
        <v>42</v>
      </c>
      <c r="P195" s="146">
        <f>O195*H195</f>
        <v>0</v>
      </c>
      <c r="Q195" s="146">
        <v>0</v>
      </c>
      <c r="R195" s="146">
        <f>Q195*H195</f>
        <v>0</v>
      </c>
      <c r="S195" s="146">
        <v>0</v>
      </c>
      <c r="T195" s="147">
        <f>S195*H195</f>
        <v>0</v>
      </c>
      <c r="AR195" s="148" t="s">
        <v>278</v>
      </c>
      <c r="AT195" s="148" t="s">
        <v>177</v>
      </c>
      <c r="AU195" s="148" t="s">
        <v>86</v>
      </c>
      <c r="AY195" s="17" t="s">
        <v>175</v>
      </c>
      <c r="BE195" s="149">
        <f>IF(N195="základní",J195,0)</f>
        <v>0</v>
      </c>
      <c r="BF195" s="149">
        <f>IF(N195="snížená",J195,0)</f>
        <v>0</v>
      </c>
      <c r="BG195" s="149">
        <f>IF(N195="zákl. přenesená",J195,0)</f>
        <v>0</v>
      </c>
      <c r="BH195" s="149">
        <f>IF(N195="sníž. přenesená",J195,0)</f>
        <v>0</v>
      </c>
      <c r="BI195" s="149">
        <f>IF(N195="nulová",J195,0)</f>
        <v>0</v>
      </c>
      <c r="BJ195" s="17" t="s">
        <v>84</v>
      </c>
      <c r="BK195" s="149">
        <f>ROUND(I195*H195,2)</f>
        <v>0</v>
      </c>
      <c r="BL195" s="17" t="s">
        <v>278</v>
      </c>
      <c r="BM195" s="148" t="s">
        <v>594</v>
      </c>
    </row>
    <row r="196" spans="2:65" s="13" customFormat="1">
      <c r="B196" s="157"/>
      <c r="D196" s="151" t="s">
        <v>184</v>
      </c>
      <c r="E196" s="158" t="s">
        <v>1</v>
      </c>
      <c r="F196" s="159" t="s">
        <v>1271</v>
      </c>
      <c r="H196" s="160">
        <v>49</v>
      </c>
      <c r="I196" s="161"/>
      <c r="L196" s="157"/>
      <c r="M196" s="162"/>
      <c r="T196" s="163"/>
      <c r="AT196" s="158" t="s">
        <v>184</v>
      </c>
      <c r="AU196" s="158" t="s">
        <v>86</v>
      </c>
      <c r="AV196" s="13" t="s">
        <v>86</v>
      </c>
      <c r="AW196" s="13" t="s">
        <v>32</v>
      </c>
      <c r="AX196" s="13" t="s">
        <v>77</v>
      </c>
      <c r="AY196" s="158" t="s">
        <v>175</v>
      </c>
    </row>
    <row r="197" spans="2:65" s="14" customFormat="1">
      <c r="B197" s="164"/>
      <c r="D197" s="151" t="s">
        <v>184</v>
      </c>
      <c r="E197" s="165" t="s">
        <v>1</v>
      </c>
      <c r="F197" s="166" t="s">
        <v>187</v>
      </c>
      <c r="H197" s="167">
        <v>49</v>
      </c>
      <c r="I197" s="168"/>
      <c r="L197" s="164"/>
      <c r="M197" s="169"/>
      <c r="T197" s="170"/>
      <c r="AT197" s="165" t="s">
        <v>184</v>
      </c>
      <c r="AU197" s="165" t="s">
        <v>86</v>
      </c>
      <c r="AV197" s="14" t="s">
        <v>182</v>
      </c>
      <c r="AW197" s="14" t="s">
        <v>32</v>
      </c>
      <c r="AX197" s="14" t="s">
        <v>84</v>
      </c>
      <c r="AY197" s="165" t="s">
        <v>175</v>
      </c>
    </row>
    <row r="198" spans="2:65" s="1" customFormat="1" ht="24.15" customHeight="1">
      <c r="B198" s="136"/>
      <c r="C198" s="137" t="s">
        <v>388</v>
      </c>
      <c r="D198" s="137" t="s">
        <v>177</v>
      </c>
      <c r="E198" s="138" t="s">
        <v>1272</v>
      </c>
      <c r="F198" s="139" t="s">
        <v>1273</v>
      </c>
      <c r="G198" s="140" t="s">
        <v>190</v>
      </c>
      <c r="H198" s="141">
        <v>49</v>
      </c>
      <c r="I198" s="142"/>
      <c r="J198" s="143">
        <f>ROUND(I198*H198,2)</f>
        <v>0</v>
      </c>
      <c r="K198" s="139" t="s">
        <v>181</v>
      </c>
      <c r="L198" s="32"/>
      <c r="M198" s="144" t="s">
        <v>1</v>
      </c>
      <c r="N198" s="145" t="s">
        <v>42</v>
      </c>
      <c r="P198" s="146">
        <f>O198*H198</f>
        <v>0</v>
      </c>
      <c r="Q198" s="146">
        <v>0</v>
      </c>
      <c r="R198" s="146">
        <f>Q198*H198</f>
        <v>0</v>
      </c>
      <c r="S198" s="146">
        <v>0</v>
      </c>
      <c r="T198" s="147">
        <f>S198*H198</f>
        <v>0</v>
      </c>
      <c r="AR198" s="148" t="s">
        <v>278</v>
      </c>
      <c r="AT198" s="148" t="s">
        <v>177</v>
      </c>
      <c r="AU198" s="148" t="s">
        <v>86</v>
      </c>
      <c r="AY198" s="17" t="s">
        <v>175</v>
      </c>
      <c r="BE198" s="149">
        <f>IF(N198="základní",J198,0)</f>
        <v>0</v>
      </c>
      <c r="BF198" s="149">
        <f>IF(N198="snížená",J198,0)</f>
        <v>0</v>
      </c>
      <c r="BG198" s="149">
        <f>IF(N198="zákl. přenesená",J198,0)</f>
        <v>0</v>
      </c>
      <c r="BH198" s="149">
        <f>IF(N198="sníž. přenesená",J198,0)</f>
        <v>0</v>
      </c>
      <c r="BI198" s="149">
        <f>IF(N198="nulová",J198,0)</f>
        <v>0</v>
      </c>
      <c r="BJ198" s="17" t="s">
        <v>84</v>
      </c>
      <c r="BK198" s="149">
        <f>ROUND(I198*H198,2)</f>
        <v>0</v>
      </c>
      <c r="BL198" s="17" t="s">
        <v>278</v>
      </c>
      <c r="BM198" s="148" t="s">
        <v>608</v>
      </c>
    </row>
    <row r="199" spans="2:65" s="13" customFormat="1">
      <c r="B199" s="157"/>
      <c r="D199" s="151" t="s">
        <v>184</v>
      </c>
      <c r="E199" s="158" t="s">
        <v>1</v>
      </c>
      <c r="F199" s="159" t="s">
        <v>1271</v>
      </c>
      <c r="H199" s="160">
        <v>49</v>
      </c>
      <c r="I199" s="161"/>
      <c r="L199" s="157"/>
      <c r="M199" s="162"/>
      <c r="T199" s="163"/>
      <c r="AT199" s="158" t="s">
        <v>184</v>
      </c>
      <c r="AU199" s="158" t="s">
        <v>86</v>
      </c>
      <c r="AV199" s="13" t="s">
        <v>86</v>
      </c>
      <c r="AW199" s="13" t="s">
        <v>32</v>
      </c>
      <c r="AX199" s="13" t="s">
        <v>77</v>
      </c>
      <c r="AY199" s="158" t="s">
        <v>175</v>
      </c>
    </row>
    <row r="200" spans="2:65" s="14" customFormat="1">
      <c r="B200" s="164"/>
      <c r="D200" s="151" t="s">
        <v>184</v>
      </c>
      <c r="E200" s="165" t="s">
        <v>1</v>
      </c>
      <c r="F200" s="166" t="s">
        <v>187</v>
      </c>
      <c r="H200" s="167">
        <v>49</v>
      </c>
      <c r="I200" s="168"/>
      <c r="L200" s="164"/>
      <c r="M200" s="169"/>
      <c r="T200" s="170"/>
      <c r="AT200" s="165" t="s">
        <v>184</v>
      </c>
      <c r="AU200" s="165" t="s">
        <v>86</v>
      </c>
      <c r="AV200" s="14" t="s">
        <v>182</v>
      </c>
      <c r="AW200" s="14" t="s">
        <v>32</v>
      </c>
      <c r="AX200" s="14" t="s">
        <v>84</v>
      </c>
      <c r="AY200" s="165" t="s">
        <v>175</v>
      </c>
    </row>
    <row r="201" spans="2:65" s="1" customFormat="1" ht="24.15" customHeight="1">
      <c r="B201" s="136"/>
      <c r="C201" s="137" t="s">
        <v>392</v>
      </c>
      <c r="D201" s="137" t="s">
        <v>177</v>
      </c>
      <c r="E201" s="138" t="s">
        <v>1274</v>
      </c>
      <c r="F201" s="139" t="s">
        <v>1275</v>
      </c>
      <c r="G201" s="140" t="s">
        <v>190</v>
      </c>
      <c r="H201" s="141">
        <v>49</v>
      </c>
      <c r="I201" s="142"/>
      <c r="J201" s="143">
        <f>ROUND(I201*H201,2)</f>
        <v>0</v>
      </c>
      <c r="K201" s="139" t="s">
        <v>181</v>
      </c>
      <c r="L201" s="32"/>
      <c r="M201" s="144" t="s">
        <v>1</v>
      </c>
      <c r="N201" s="145" t="s">
        <v>42</v>
      </c>
      <c r="P201" s="146">
        <f>O201*H201</f>
        <v>0</v>
      </c>
      <c r="Q201" s="146">
        <v>0</v>
      </c>
      <c r="R201" s="146">
        <f>Q201*H201</f>
        <v>0</v>
      </c>
      <c r="S201" s="146">
        <v>0</v>
      </c>
      <c r="T201" s="147">
        <f>S201*H201</f>
        <v>0</v>
      </c>
      <c r="AR201" s="148" t="s">
        <v>278</v>
      </c>
      <c r="AT201" s="148" t="s">
        <v>177</v>
      </c>
      <c r="AU201" s="148" t="s">
        <v>86</v>
      </c>
      <c r="AY201" s="17" t="s">
        <v>175</v>
      </c>
      <c r="BE201" s="149">
        <f>IF(N201="základní",J201,0)</f>
        <v>0</v>
      </c>
      <c r="BF201" s="149">
        <f>IF(N201="snížená",J201,0)</f>
        <v>0</v>
      </c>
      <c r="BG201" s="149">
        <f>IF(N201="zákl. přenesená",J201,0)</f>
        <v>0</v>
      </c>
      <c r="BH201" s="149">
        <f>IF(N201="sníž. přenesená",J201,0)</f>
        <v>0</v>
      </c>
      <c r="BI201" s="149">
        <f>IF(N201="nulová",J201,0)</f>
        <v>0</v>
      </c>
      <c r="BJ201" s="17" t="s">
        <v>84</v>
      </c>
      <c r="BK201" s="149">
        <f>ROUND(I201*H201,2)</f>
        <v>0</v>
      </c>
      <c r="BL201" s="17" t="s">
        <v>278</v>
      </c>
      <c r="BM201" s="148" t="s">
        <v>619</v>
      </c>
    </row>
    <row r="202" spans="2:65" s="1" customFormat="1" ht="33" customHeight="1">
      <c r="B202" s="136"/>
      <c r="C202" s="137" t="s">
        <v>399</v>
      </c>
      <c r="D202" s="137" t="s">
        <v>177</v>
      </c>
      <c r="E202" s="138" t="s">
        <v>1276</v>
      </c>
      <c r="F202" s="139" t="s">
        <v>1277</v>
      </c>
      <c r="G202" s="140" t="s">
        <v>190</v>
      </c>
      <c r="H202" s="141">
        <v>1</v>
      </c>
      <c r="I202" s="142"/>
      <c r="J202" s="143">
        <f>ROUND(I202*H202,2)</f>
        <v>0</v>
      </c>
      <c r="K202" s="139" t="s">
        <v>181</v>
      </c>
      <c r="L202" s="32"/>
      <c r="M202" s="144" t="s">
        <v>1</v>
      </c>
      <c r="N202" s="145" t="s">
        <v>42</v>
      </c>
      <c r="P202" s="146">
        <f>O202*H202</f>
        <v>0</v>
      </c>
      <c r="Q202" s="146">
        <v>0</v>
      </c>
      <c r="R202" s="146">
        <f>Q202*H202</f>
        <v>0</v>
      </c>
      <c r="S202" s="146">
        <v>0</v>
      </c>
      <c r="T202" s="147">
        <f>S202*H202</f>
        <v>0</v>
      </c>
      <c r="AR202" s="148" t="s">
        <v>278</v>
      </c>
      <c r="AT202" s="148" t="s">
        <v>177</v>
      </c>
      <c r="AU202" s="148" t="s">
        <v>86</v>
      </c>
      <c r="AY202" s="17" t="s">
        <v>175</v>
      </c>
      <c r="BE202" s="149">
        <f>IF(N202="základní",J202,0)</f>
        <v>0</v>
      </c>
      <c r="BF202" s="149">
        <f>IF(N202="snížená",J202,0)</f>
        <v>0</v>
      </c>
      <c r="BG202" s="149">
        <f>IF(N202="zákl. přenesená",J202,0)</f>
        <v>0</v>
      </c>
      <c r="BH202" s="149">
        <f>IF(N202="sníž. přenesená",J202,0)</f>
        <v>0</v>
      </c>
      <c r="BI202" s="149">
        <f>IF(N202="nulová",J202,0)</f>
        <v>0</v>
      </c>
      <c r="BJ202" s="17" t="s">
        <v>84</v>
      </c>
      <c r="BK202" s="149">
        <f>ROUND(I202*H202,2)</f>
        <v>0</v>
      </c>
      <c r="BL202" s="17" t="s">
        <v>278</v>
      </c>
      <c r="BM202" s="148" t="s">
        <v>627</v>
      </c>
    </row>
    <row r="203" spans="2:65" s="1" customFormat="1" ht="33" customHeight="1">
      <c r="B203" s="136"/>
      <c r="C203" s="137" t="s">
        <v>404</v>
      </c>
      <c r="D203" s="137" t="s">
        <v>177</v>
      </c>
      <c r="E203" s="138" t="s">
        <v>1278</v>
      </c>
      <c r="F203" s="139" t="s">
        <v>1279</v>
      </c>
      <c r="G203" s="140" t="s">
        <v>190</v>
      </c>
      <c r="H203" s="141">
        <v>1</v>
      </c>
      <c r="I203" s="142"/>
      <c r="J203" s="143">
        <f>ROUND(I203*H203,2)</f>
        <v>0</v>
      </c>
      <c r="K203" s="139" t="s">
        <v>1</v>
      </c>
      <c r="L203" s="32"/>
      <c r="M203" s="144" t="s">
        <v>1</v>
      </c>
      <c r="N203" s="145" t="s">
        <v>42</v>
      </c>
      <c r="P203" s="146">
        <f>O203*H203</f>
        <v>0</v>
      </c>
      <c r="Q203" s="146">
        <v>0</v>
      </c>
      <c r="R203" s="146">
        <f>Q203*H203</f>
        <v>0</v>
      </c>
      <c r="S203" s="146">
        <v>0</v>
      </c>
      <c r="T203" s="147">
        <f>S203*H203</f>
        <v>0</v>
      </c>
      <c r="AR203" s="148" t="s">
        <v>278</v>
      </c>
      <c r="AT203" s="148" t="s">
        <v>177</v>
      </c>
      <c r="AU203" s="148" t="s">
        <v>86</v>
      </c>
      <c r="AY203" s="17" t="s">
        <v>175</v>
      </c>
      <c r="BE203" s="149">
        <f>IF(N203="základní",J203,0)</f>
        <v>0</v>
      </c>
      <c r="BF203" s="149">
        <f>IF(N203="snížená",J203,0)</f>
        <v>0</v>
      </c>
      <c r="BG203" s="149">
        <f>IF(N203="zákl. přenesená",J203,0)</f>
        <v>0</v>
      </c>
      <c r="BH203" s="149">
        <f>IF(N203="sníž. přenesená",J203,0)</f>
        <v>0</v>
      </c>
      <c r="BI203" s="149">
        <f>IF(N203="nulová",J203,0)</f>
        <v>0</v>
      </c>
      <c r="BJ203" s="17" t="s">
        <v>84</v>
      </c>
      <c r="BK203" s="149">
        <f>ROUND(I203*H203,2)</f>
        <v>0</v>
      </c>
      <c r="BL203" s="17" t="s">
        <v>278</v>
      </c>
      <c r="BM203" s="148" t="s">
        <v>640</v>
      </c>
    </row>
    <row r="204" spans="2:65" s="1" customFormat="1" ht="16.5" customHeight="1">
      <c r="B204" s="136"/>
      <c r="C204" s="137" t="s">
        <v>411</v>
      </c>
      <c r="D204" s="137" t="s">
        <v>177</v>
      </c>
      <c r="E204" s="138" t="s">
        <v>1280</v>
      </c>
      <c r="F204" s="139" t="s">
        <v>1281</v>
      </c>
      <c r="G204" s="140" t="s">
        <v>190</v>
      </c>
      <c r="H204" s="141">
        <v>49</v>
      </c>
      <c r="I204" s="142"/>
      <c r="J204" s="143">
        <f>ROUND(I204*H204,2)</f>
        <v>0</v>
      </c>
      <c r="K204" s="139" t="s">
        <v>181</v>
      </c>
      <c r="L204" s="32"/>
      <c r="M204" s="144" t="s">
        <v>1</v>
      </c>
      <c r="N204" s="145" t="s">
        <v>42</v>
      </c>
      <c r="P204" s="146">
        <f>O204*H204</f>
        <v>0</v>
      </c>
      <c r="Q204" s="146">
        <v>0</v>
      </c>
      <c r="R204" s="146">
        <f>Q204*H204</f>
        <v>0</v>
      </c>
      <c r="S204" s="146">
        <v>0</v>
      </c>
      <c r="T204" s="147">
        <f>S204*H204</f>
        <v>0</v>
      </c>
      <c r="AR204" s="148" t="s">
        <v>278</v>
      </c>
      <c r="AT204" s="148" t="s">
        <v>177</v>
      </c>
      <c r="AU204" s="148" t="s">
        <v>86</v>
      </c>
      <c r="AY204" s="17" t="s">
        <v>175</v>
      </c>
      <c r="BE204" s="149">
        <f>IF(N204="základní",J204,0)</f>
        <v>0</v>
      </c>
      <c r="BF204" s="149">
        <f>IF(N204="snížená",J204,0)</f>
        <v>0</v>
      </c>
      <c r="BG204" s="149">
        <f>IF(N204="zákl. přenesená",J204,0)</f>
        <v>0</v>
      </c>
      <c r="BH204" s="149">
        <f>IF(N204="sníž. přenesená",J204,0)</f>
        <v>0</v>
      </c>
      <c r="BI204" s="149">
        <f>IF(N204="nulová",J204,0)</f>
        <v>0</v>
      </c>
      <c r="BJ204" s="17" t="s">
        <v>84</v>
      </c>
      <c r="BK204" s="149">
        <f>ROUND(I204*H204,2)</f>
        <v>0</v>
      </c>
      <c r="BL204" s="17" t="s">
        <v>278</v>
      </c>
      <c r="BM204" s="148" t="s">
        <v>650</v>
      </c>
    </row>
    <row r="205" spans="2:65" s="13" customFormat="1">
      <c r="B205" s="157"/>
      <c r="D205" s="151" t="s">
        <v>184</v>
      </c>
      <c r="E205" s="158" t="s">
        <v>1</v>
      </c>
      <c r="F205" s="159" t="s">
        <v>1271</v>
      </c>
      <c r="H205" s="160">
        <v>49</v>
      </c>
      <c r="I205" s="161"/>
      <c r="L205" s="157"/>
      <c r="M205" s="162"/>
      <c r="T205" s="163"/>
      <c r="AT205" s="158" t="s">
        <v>184</v>
      </c>
      <c r="AU205" s="158" t="s">
        <v>86</v>
      </c>
      <c r="AV205" s="13" t="s">
        <v>86</v>
      </c>
      <c r="AW205" s="13" t="s">
        <v>32</v>
      </c>
      <c r="AX205" s="13" t="s">
        <v>77</v>
      </c>
      <c r="AY205" s="158" t="s">
        <v>175</v>
      </c>
    </row>
    <row r="206" spans="2:65" s="14" customFormat="1">
      <c r="B206" s="164"/>
      <c r="D206" s="151" t="s">
        <v>184</v>
      </c>
      <c r="E206" s="165" t="s">
        <v>1</v>
      </c>
      <c r="F206" s="166" t="s">
        <v>187</v>
      </c>
      <c r="H206" s="167">
        <v>49</v>
      </c>
      <c r="I206" s="168"/>
      <c r="L206" s="164"/>
      <c r="M206" s="169"/>
      <c r="T206" s="170"/>
      <c r="AT206" s="165" t="s">
        <v>184</v>
      </c>
      <c r="AU206" s="165" t="s">
        <v>86</v>
      </c>
      <c r="AV206" s="14" t="s">
        <v>182</v>
      </c>
      <c r="AW206" s="14" t="s">
        <v>32</v>
      </c>
      <c r="AX206" s="14" t="s">
        <v>84</v>
      </c>
      <c r="AY206" s="165" t="s">
        <v>175</v>
      </c>
    </row>
    <row r="207" spans="2:65" s="1" customFormat="1" ht="16.5" customHeight="1">
      <c r="B207" s="136"/>
      <c r="C207" s="137" t="s">
        <v>415</v>
      </c>
      <c r="D207" s="137" t="s">
        <v>177</v>
      </c>
      <c r="E207" s="138" t="s">
        <v>1282</v>
      </c>
      <c r="F207" s="139" t="s">
        <v>1283</v>
      </c>
      <c r="G207" s="140" t="s">
        <v>227</v>
      </c>
      <c r="H207" s="141">
        <v>41.16</v>
      </c>
      <c r="I207" s="142"/>
      <c r="J207" s="143">
        <f>ROUND(I207*H207,2)</f>
        <v>0</v>
      </c>
      <c r="K207" s="139" t="s">
        <v>181</v>
      </c>
      <c r="L207" s="32"/>
      <c r="M207" s="144" t="s">
        <v>1</v>
      </c>
      <c r="N207" s="145" t="s">
        <v>42</v>
      </c>
      <c r="P207" s="146">
        <f>O207*H207</f>
        <v>0</v>
      </c>
      <c r="Q207" s="146">
        <v>0</v>
      </c>
      <c r="R207" s="146">
        <f>Q207*H207</f>
        <v>0</v>
      </c>
      <c r="S207" s="146">
        <v>0</v>
      </c>
      <c r="T207" s="147">
        <f>S207*H207</f>
        <v>0</v>
      </c>
      <c r="AR207" s="148" t="s">
        <v>278</v>
      </c>
      <c r="AT207" s="148" t="s">
        <v>177</v>
      </c>
      <c r="AU207" s="148" t="s">
        <v>86</v>
      </c>
      <c r="AY207" s="17" t="s">
        <v>175</v>
      </c>
      <c r="BE207" s="149">
        <f>IF(N207="základní",J207,0)</f>
        <v>0</v>
      </c>
      <c r="BF207" s="149">
        <f>IF(N207="snížená",J207,0)</f>
        <v>0</v>
      </c>
      <c r="BG207" s="149">
        <f>IF(N207="zákl. přenesená",J207,0)</f>
        <v>0</v>
      </c>
      <c r="BH207" s="149">
        <f>IF(N207="sníž. přenesená",J207,0)</f>
        <v>0</v>
      </c>
      <c r="BI207" s="149">
        <f>IF(N207="nulová",J207,0)</f>
        <v>0</v>
      </c>
      <c r="BJ207" s="17" t="s">
        <v>84</v>
      </c>
      <c r="BK207" s="149">
        <f>ROUND(I207*H207,2)</f>
        <v>0</v>
      </c>
      <c r="BL207" s="17" t="s">
        <v>278</v>
      </c>
      <c r="BM207" s="148" t="s">
        <v>662</v>
      </c>
    </row>
    <row r="208" spans="2:65" s="13" customFormat="1">
      <c r="B208" s="157"/>
      <c r="D208" s="151" t="s">
        <v>184</v>
      </c>
      <c r="E208" s="158" t="s">
        <v>1</v>
      </c>
      <c r="F208" s="159" t="s">
        <v>1284</v>
      </c>
      <c r="H208" s="160">
        <v>41.16</v>
      </c>
      <c r="I208" s="161"/>
      <c r="L208" s="157"/>
      <c r="M208" s="162"/>
      <c r="T208" s="163"/>
      <c r="AT208" s="158" t="s">
        <v>184</v>
      </c>
      <c r="AU208" s="158" t="s">
        <v>86</v>
      </c>
      <c r="AV208" s="13" t="s">
        <v>86</v>
      </c>
      <c r="AW208" s="13" t="s">
        <v>32</v>
      </c>
      <c r="AX208" s="13" t="s">
        <v>77</v>
      </c>
      <c r="AY208" s="158" t="s">
        <v>175</v>
      </c>
    </row>
    <row r="209" spans="2:65" s="14" customFormat="1">
      <c r="B209" s="164"/>
      <c r="D209" s="151" t="s">
        <v>184</v>
      </c>
      <c r="E209" s="165" t="s">
        <v>1</v>
      </c>
      <c r="F209" s="166" t="s">
        <v>187</v>
      </c>
      <c r="H209" s="167">
        <v>41.16</v>
      </c>
      <c r="I209" s="168"/>
      <c r="L209" s="164"/>
      <c r="M209" s="169"/>
      <c r="T209" s="170"/>
      <c r="AT209" s="165" t="s">
        <v>184</v>
      </c>
      <c r="AU209" s="165" t="s">
        <v>86</v>
      </c>
      <c r="AV209" s="14" t="s">
        <v>182</v>
      </c>
      <c r="AW209" s="14" t="s">
        <v>32</v>
      </c>
      <c r="AX209" s="14" t="s">
        <v>84</v>
      </c>
      <c r="AY209" s="165" t="s">
        <v>175</v>
      </c>
    </row>
    <row r="210" spans="2:65" s="1" customFormat="1" ht="24.15" customHeight="1">
      <c r="B210" s="136"/>
      <c r="C210" s="137" t="s">
        <v>425</v>
      </c>
      <c r="D210" s="137" t="s">
        <v>177</v>
      </c>
      <c r="E210" s="138" t="s">
        <v>1285</v>
      </c>
      <c r="F210" s="139" t="s">
        <v>1286</v>
      </c>
      <c r="G210" s="140" t="s">
        <v>554</v>
      </c>
      <c r="H210" s="191"/>
      <c r="I210" s="142"/>
      <c r="J210" s="143">
        <f>ROUND(I210*H210,2)</f>
        <v>0</v>
      </c>
      <c r="K210" s="139" t="s">
        <v>181</v>
      </c>
      <c r="L210" s="32"/>
      <c r="M210" s="144" t="s">
        <v>1</v>
      </c>
      <c r="N210" s="145" t="s">
        <v>42</v>
      </c>
      <c r="P210" s="146">
        <f>O210*H210</f>
        <v>0</v>
      </c>
      <c r="Q210" s="146">
        <v>0</v>
      </c>
      <c r="R210" s="146">
        <f>Q210*H210</f>
        <v>0</v>
      </c>
      <c r="S210" s="146">
        <v>0</v>
      </c>
      <c r="T210" s="147">
        <f>S210*H210</f>
        <v>0</v>
      </c>
      <c r="AR210" s="148" t="s">
        <v>278</v>
      </c>
      <c r="AT210" s="148" t="s">
        <v>177</v>
      </c>
      <c r="AU210" s="148" t="s">
        <v>86</v>
      </c>
      <c r="AY210" s="17" t="s">
        <v>175</v>
      </c>
      <c r="BE210" s="149">
        <f>IF(N210="základní",J210,0)</f>
        <v>0</v>
      </c>
      <c r="BF210" s="149">
        <f>IF(N210="snížená",J210,0)</f>
        <v>0</v>
      </c>
      <c r="BG210" s="149">
        <f>IF(N210="zákl. přenesená",J210,0)</f>
        <v>0</v>
      </c>
      <c r="BH210" s="149">
        <f>IF(N210="sníž. přenesená",J210,0)</f>
        <v>0</v>
      </c>
      <c r="BI210" s="149">
        <f>IF(N210="nulová",J210,0)</f>
        <v>0</v>
      </c>
      <c r="BJ210" s="17" t="s">
        <v>84</v>
      </c>
      <c r="BK210" s="149">
        <f>ROUND(I210*H210,2)</f>
        <v>0</v>
      </c>
      <c r="BL210" s="17" t="s">
        <v>278</v>
      </c>
      <c r="BM210" s="148" t="s">
        <v>681</v>
      </c>
    </row>
    <row r="211" spans="2:65" s="11" customFormat="1" ht="25.95" customHeight="1">
      <c r="B211" s="124"/>
      <c r="D211" s="125" t="s">
        <v>76</v>
      </c>
      <c r="E211" s="126" t="s">
        <v>1054</v>
      </c>
      <c r="F211" s="126" t="s">
        <v>1055</v>
      </c>
      <c r="I211" s="127"/>
      <c r="J211" s="128">
        <f>BK211</f>
        <v>0</v>
      </c>
      <c r="L211" s="124"/>
      <c r="M211" s="129"/>
      <c r="P211" s="130">
        <f>SUM(P212:P217)</f>
        <v>0</v>
      </c>
      <c r="R211" s="130">
        <f>SUM(R212:R217)</f>
        <v>0</v>
      </c>
      <c r="T211" s="131">
        <f>SUM(T212:T217)</f>
        <v>0</v>
      </c>
      <c r="AR211" s="125" t="s">
        <v>182</v>
      </c>
      <c r="AT211" s="132" t="s">
        <v>76</v>
      </c>
      <c r="AU211" s="132" t="s">
        <v>77</v>
      </c>
      <c r="AY211" s="125" t="s">
        <v>175</v>
      </c>
      <c r="BK211" s="133">
        <f>SUM(BK212:BK217)</f>
        <v>0</v>
      </c>
    </row>
    <row r="212" spans="2:65" s="1" customFormat="1" ht="16.5" customHeight="1">
      <c r="B212" s="136"/>
      <c r="C212" s="137" t="s">
        <v>435</v>
      </c>
      <c r="D212" s="137" t="s">
        <v>177</v>
      </c>
      <c r="E212" s="138" t="s">
        <v>1287</v>
      </c>
      <c r="F212" s="139" t="s">
        <v>1288</v>
      </c>
      <c r="G212" s="140" t="s">
        <v>1059</v>
      </c>
      <c r="H212" s="141">
        <v>30</v>
      </c>
      <c r="I212" s="142"/>
      <c r="J212" s="143">
        <f>ROUND(I212*H212,2)</f>
        <v>0</v>
      </c>
      <c r="K212" s="139" t="s">
        <v>181</v>
      </c>
      <c r="L212" s="32"/>
      <c r="M212" s="144" t="s">
        <v>1</v>
      </c>
      <c r="N212" s="145" t="s">
        <v>42</v>
      </c>
      <c r="P212" s="146">
        <f>O212*H212</f>
        <v>0</v>
      </c>
      <c r="Q212" s="146">
        <v>0</v>
      </c>
      <c r="R212" s="146">
        <f>Q212*H212</f>
        <v>0</v>
      </c>
      <c r="S212" s="146">
        <v>0</v>
      </c>
      <c r="T212" s="147">
        <f>S212*H212</f>
        <v>0</v>
      </c>
      <c r="AR212" s="148" t="s">
        <v>1172</v>
      </c>
      <c r="AT212" s="148" t="s">
        <v>177</v>
      </c>
      <c r="AU212" s="148" t="s">
        <v>84</v>
      </c>
      <c r="AY212" s="17" t="s">
        <v>175</v>
      </c>
      <c r="BE212" s="149">
        <f>IF(N212="základní",J212,0)</f>
        <v>0</v>
      </c>
      <c r="BF212" s="149">
        <f>IF(N212="snížená",J212,0)</f>
        <v>0</v>
      </c>
      <c r="BG212" s="149">
        <f>IF(N212="zákl. přenesená",J212,0)</f>
        <v>0</v>
      </c>
      <c r="BH212" s="149">
        <f>IF(N212="sníž. přenesená",J212,0)</f>
        <v>0</v>
      </c>
      <c r="BI212" s="149">
        <f>IF(N212="nulová",J212,0)</f>
        <v>0</v>
      </c>
      <c r="BJ212" s="17" t="s">
        <v>84</v>
      </c>
      <c r="BK212" s="149">
        <f>ROUND(I212*H212,2)</f>
        <v>0</v>
      </c>
      <c r="BL212" s="17" t="s">
        <v>1172</v>
      </c>
      <c r="BM212" s="148" t="s">
        <v>691</v>
      </c>
    </row>
    <row r="213" spans="2:65" s="13" customFormat="1">
      <c r="B213" s="157"/>
      <c r="D213" s="151" t="s">
        <v>184</v>
      </c>
      <c r="E213" s="158" t="s">
        <v>1</v>
      </c>
      <c r="F213" s="159" t="s">
        <v>348</v>
      </c>
      <c r="H213" s="160">
        <v>30</v>
      </c>
      <c r="I213" s="161"/>
      <c r="L213" s="157"/>
      <c r="M213" s="162"/>
      <c r="T213" s="163"/>
      <c r="AT213" s="158" t="s">
        <v>184</v>
      </c>
      <c r="AU213" s="158" t="s">
        <v>84</v>
      </c>
      <c r="AV213" s="13" t="s">
        <v>86</v>
      </c>
      <c r="AW213" s="13" t="s">
        <v>32</v>
      </c>
      <c r="AX213" s="13" t="s">
        <v>77</v>
      </c>
      <c r="AY213" s="158" t="s">
        <v>175</v>
      </c>
    </row>
    <row r="214" spans="2:65" s="14" customFormat="1">
      <c r="B214" s="164"/>
      <c r="D214" s="151" t="s">
        <v>184</v>
      </c>
      <c r="E214" s="165" t="s">
        <v>1</v>
      </c>
      <c r="F214" s="166" t="s">
        <v>187</v>
      </c>
      <c r="H214" s="167">
        <v>30</v>
      </c>
      <c r="I214" s="168"/>
      <c r="L214" s="164"/>
      <c r="M214" s="169"/>
      <c r="T214" s="170"/>
      <c r="AT214" s="165" t="s">
        <v>184</v>
      </c>
      <c r="AU214" s="165" t="s">
        <v>84</v>
      </c>
      <c r="AV214" s="14" t="s">
        <v>182</v>
      </c>
      <c r="AW214" s="14" t="s">
        <v>32</v>
      </c>
      <c r="AX214" s="14" t="s">
        <v>84</v>
      </c>
      <c r="AY214" s="165" t="s">
        <v>175</v>
      </c>
    </row>
    <row r="215" spans="2:65" s="1" customFormat="1" ht="16.5" customHeight="1">
      <c r="B215" s="136"/>
      <c r="C215" s="137" t="s">
        <v>445</v>
      </c>
      <c r="D215" s="137" t="s">
        <v>177</v>
      </c>
      <c r="E215" s="138" t="s">
        <v>1289</v>
      </c>
      <c r="F215" s="139" t="s">
        <v>1290</v>
      </c>
      <c r="G215" s="140" t="s">
        <v>1059</v>
      </c>
      <c r="H215" s="141">
        <v>30</v>
      </c>
      <c r="I215" s="142"/>
      <c r="J215" s="143">
        <f>ROUND(I215*H215,2)</f>
        <v>0</v>
      </c>
      <c r="K215" s="139" t="s">
        <v>181</v>
      </c>
      <c r="L215" s="32"/>
      <c r="M215" s="144" t="s">
        <v>1</v>
      </c>
      <c r="N215" s="145" t="s">
        <v>42</v>
      </c>
      <c r="P215" s="146">
        <f>O215*H215</f>
        <v>0</v>
      </c>
      <c r="Q215" s="146">
        <v>0</v>
      </c>
      <c r="R215" s="146">
        <f>Q215*H215</f>
        <v>0</v>
      </c>
      <c r="S215" s="146">
        <v>0</v>
      </c>
      <c r="T215" s="147">
        <f>S215*H215</f>
        <v>0</v>
      </c>
      <c r="AR215" s="148" t="s">
        <v>1172</v>
      </c>
      <c r="AT215" s="148" t="s">
        <v>177</v>
      </c>
      <c r="AU215" s="148" t="s">
        <v>84</v>
      </c>
      <c r="AY215" s="17" t="s">
        <v>175</v>
      </c>
      <c r="BE215" s="149">
        <f>IF(N215="základní",J215,0)</f>
        <v>0</v>
      </c>
      <c r="BF215" s="149">
        <f>IF(N215="snížená",J215,0)</f>
        <v>0</v>
      </c>
      <c r="BG215" s="149">
        <f>IF(N215="zákl. přenesená",J215,0)</f>
        <v>0</v>
      </c>
      <c r="BH215" s="149">
        <f>IF(N215="sníž. přenesená",J215,0)</f>
        <v>0</v>
      </c>
      <c r="BI215" s="149">
        <f>IF(N215="nulová",J215,0)</f>
        <v>0</v>
      </c>
      <c r="BJ215" s="17" t="s">
        <v>84</v>
      </c>
      <c r="BK215" s="149">
        <f>ROUND(I215*H215,2)</f>
        <v>0</v>
      </c>
      <c r="BL215" s="17" t="s">
        <v>1172</v>
      </c>
      <c r="BM215" s="148" t="s">
        <v>700</v>
      </c>
    </row>
    <row r="216" spans="2:65" s="13" customFormat="1">
      <c r="B216" s="157"/>
      <c r="D216" s="151" t="s">
        <v>184</v>
      </c>
      <c r="E216" s="158" t="s">
        <v>1</v>
      </c>
      <c r="F216" s="159" t="s">
        <v>348</v>
      </c>
      <c r="H216" s="160">
        <v>30</v>
      </c>
      <c r="I216" s="161"/>
      <c r="L216" s="157"/>
      <c r="M216" s="162"/>
      <c r="T216" s="163"/>
      <c r="AT216" s="158" t="s">
        <v>184</v>
      </c>
      <c r="AU216" s="158" t="s">
        <v>84</v>
      </c>
      <c r="AV216" s="13" t="s">
        <v>86</v>
      </c>
      <c r="AW216" s="13" t="s">
        <v>32</v>
      </c>
      <c r="AX216" s="13" t="s">
        <v>77</v>
      </c>
      <c r="AY216" s="158" t="s">
        <v>175</v>
      </c>
    </row>
    <row r="217" spans="2:65" s="14" customFormat="1">
      <c r="B217" s="164"/>
      <c r="D217" s="151" t="s">
        <v>184</v>
      </c>
      <c r="E217" s="165" t="s">
        <v>1</v>
      </c>
      <c r="F217" s="166" t="s">
        <v>187</v>
      </c>
      <c r="H217" s="167">
        <v>30</v>
      </c>
      <c r="I217" s="168"/>
      <c r="L217" s="164"/>
      <c r="M217" s="192"/>
      <c r="N217" s="193"/>
      <c r="O217" s="193"/>
      <c r="P217" s="193"/>
      <c r="Q217" s="193"/>
      <c r="R217" s="193"/>
      <c r="S217" s="193"/>
      <c r="T217" s="194"/>
      <c r="AT217" s="165" t="s">
        <v>184</v>
      </c>
      <c r="AU217" s="165" t="s">
        <v>84</v>
      </c>
      <c r="AV217" s="14" t="s">
        <v>182</v>
      </c>
      <c r="AW217" s="14" t="s">
        <v>32</v>
      </c>
      <c r="AX217" s="14" t="s">
        <v>84</v>
      </c>
      <c r="AY217" s="165" t="s">
        <v>175</v>
      </c>
    </row>
    <row r="218" spans="2:65" s="1" customFormat="1" ht="6.9" customHeight="1">
      <c r="B218" s="44"/>
      <c r="C218" s="45"/>
      <c r="D218" s="45"/>
      <c r="E218" s="45"/>
      <c r="F218" s="45"/>
      <c r="G218" s="45"/>
      <c r="H218" s="45"/>
      <c r="I218" s="45"/>
      <c r="J218" s="45"/>
      <c r="K218" s="45"/>
      <c r="L218" s="32"/>
    </row>
  </sheetData>
  <autoFilter ref="C125:K217" xr:uid="{00000000-0009-0000-0000-000004000000}"/>
  <mergeCells count="12">
    <mergeCell ref="E118:H118"/>
    <mergeCell ref="L2:V2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529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34" t="s">
        <v>5</v>
      </c>
      <c r="M2" s="219"/>
      <c r="N2" s="219"/>
      <c r="O2" s="219"/>
      <c r="P2" s="219"/>
      <c r="Q2" s="219"/>
      <c r="R2" s="219"/>
      <c r="S2" s="219"/>
      <c r="T2" s="219"/>
      <c r="U2" s="219"/>
      <c r="V2" s="219"/>
      <c r="AT2" s="17" t="s">
        <v>103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86</v>
      </c>
    </row>
    <row r="4" spans="2:46" ht="24.9" customHeight="1">
      <c r="B4" s="20"/>
      <c r="D4" s="21" t="s">
        <v>132</v>
      </c>
      <c r="L4" s="20"/>
      <c r="M4" s="93" t="s">
        <v>10</v>
      </c>
      <c r="AT4" s="17" t="s">
        <v>3</v>
      </c>
    </row>
    <row r="5" spans="2:46" ht="6.9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47" t="str">
        <f>'Rekapitulace stavby'!K6</f>
        <v>Stavební úpravy ADM budovy Dělnická 1405, Ústí nad Orlicí</v>
      </c>
      <c r="F7" s="248"/>
      <c r="G7" s="248"/>
      <c r="H7" s="248"/>
      <c r="L7" s="20"/>
    </row>
    <row r="8" spans="2:46" ht="12" customHeight="1">
      <c r="B8" s="20"/>
      <c r="D8" s="27" t="s">
        <v>133</v>
      </c>
      <c r="L8" s="20"/>
    </row>
    <row r="9" spans="2:46" s="1" customFormat="1" ht="16.5" customHeight="1">
      <c r="B9" s="32"/>
      <c r="E9" s="247" t="s">
        <v>134</v>
      </c>
      <c r="F9" s="246"/>
      <c r="G9" s="246"/>
      <c r="H9" s="246"/>
      <c r="L9" s="32"/>
    </row>
    <row r="10" spans="2:46" s="1" customFormat="1" ht="12" customHeight="1">
      <c r="B10" s="32"/>
      <c r="D10" s="27" t="s">
        <v>135</v>
      </c>
      <c r="L10" s="32"/>
    </row>
    <row r="11" spans="2:46" s="1" customFormat="1" ht="16.5" customHeight="1">
      <c r="B11" s="32"/>
      <c r="E11" s="207" t="s">
        <v>1291</v>
      </c>
      <c r="F11" s="246"/>
      <c r="G11" s="246"/>
      <c r="H11" s="246"/>
      <c r="L11" s="32"/>
    </row>
    <row r="12" spans="2:46" s="1" customFormat="1">
      <c r="B12" s="32"/>
      <c r="L12" s="32"/>
    </row>
    <row r="13" spans="2:46" s="1" customFormat="1" ht="12" customHeight="1">
      <c r="B13" s="32"/>
      <c r="D13" s="27" t="s">
        <v>18</v>
      </c>
      <c r="F13" s="25" t="s">
        <v>1</v>
      </c>
      <c r="I13" s="27" t="s">
        <v>19</v>
      </c>
      <c r="J13" s="25" t="s">
        <v>1</v>
      </c>
      <c r="L13" s="32"/>
    </row>
    <row r="14" spans="2:46" s="1" customFormat="1" ht="12" customHeight="1">
      <c r="B14" s="32"/>
      <c r="D14" s="27" t="s">
        <v>20</v>
      </c>
      <c r="F14" s="25" t="s">
        <v>21</v>
      </c>
      <c r="I14" s="27" t="s">
        <v>22</v>
      </c>
      <c r="J14" s="52" t="str">
        <f>'Rekapitulace stavby'!AN8</f>
        <v>20. 8. 2024</v>
      </c>
      <c r="L14" s="32"/>
    </row>
    <row r="15" spans="2:46" s="1" customFormat="1" ht="10.8" customHeight="1">
      <c r="B15" s="32"/>
      <c r="L15" s="32"/>
    </row>
    <row r="16" spans="2:46" s="1" customFormat="1" ht="12" customHeight="1">
      <c r="B16" s="32"/>
      <c r="D16" s="27" t="s">
        <v>24</v>
      </c>
      <c r="I16" s="27" t="s">
        <v>25</v>
      </c>
      <c r="J16" s="25" t="s">
        <v>1</v>
      </c>
      <c r="L16" s="32"/>
    </row>
    <row r="17" spans="2:12" s="1" customFormat="1" ht="18" customHeight="1">
      <c r="B17" s="32"/>
      <c r="E17" s="25" t="s">
        <v>26</v>
      </c>
      <c r="I17" s="27" t="s">
        <v>27</v>
      </c>
      <c r="J17" s="25" t="s">
        <v>1</v>
      </c>
      <c r="L17" s="32"/>
    </row>
    <row r="18" spans="2:12" s="1" customFormat="1" ht="6.9" customHeight="1">
      <c r="B18" s="32"/>
      <c r="L18" s="32"/>
    </row>
    <row r="19" spans="2:12" s="1" customFormat="1" ht="12" customHeight="1">
      <c r="B19" s="32"/>
      <c r="D19" s="27" t="s">
        <v>28</v>
      </c>
      <c r="I19" s="27" t="s">
        <v>25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249" t="str">
        <f>'Rekapitulace stavby'!E14</f>
        <v>Vyplň údaj</v>
      </c>
      <c r="F20" s="218"/>
      <c r="G20" s="218"/>
      <c r="H20" s="218"/>
      <c r="I20" s="27" t="s">
        <v>27</v>
      </c>
      <c r="J20" s="28" t="str">
        <f>'Rekapitulace stavby'!AN14</f>
        <v>Vyplň údaj</v>
      </c>
      <c r="L20" s="32"/>
    </row>
    <row r="21" spans="2:12" s="1" customFormat="1" ht="6.9" customHeight="1">
      <c r="B21" s="32"/>
      <c r="L21" s="32"/>
    </row>
    <row r="22" spans="2:12" s="1" customFormat="1" ht="12" customHeight="1">
      <c r="B22" s="32"/>
      <c r="D22" s="27" t="s">
        <v>30</v>
      </c>
      <c r="I22" s="27" t="s">
        <v>25</v>
      </c>
      <c r="J22" s="25" t="s">
        <v>1</v>
      </c>
      <c r="L22" s="32"/>
    </row>
    <row r="23" spans="2:12" s="1" customFormat="1" ht="18" customHeight="1">
      <c r="B23" s="32"/>
      <c r="E23" s="25" t="s">
        <v>31</v>
      </c>
      <c r="I23" s="27" t="s">
        <v>27</v>
      </c>
      <c r="J23" s="25" t="s">
        <v>1</v>
      </c>
      <c r="L23" s="32"/>
    </row>
    <row r="24" spans="2:12" s="1" customFormat="1" ht="6.9" customHeight="1">
      <c r="B24" s="32"/>
      <c r="L24" s="32"/>
    </row>
    <row r="25" spans="2:12" s="1" customFormat="1" ht="12" customHeight="1">
      <c r="B25" s="32"/>
      <c r="D25" s="27" t="s">
        <v>33</v>
      </c>
      <c r="I25" s="27" t="s">
        <v>25</v>
      </c>
      <c r="J25" s="25" t="str">
        <f>IF('Rekapitulace stavby'!AN19="","",'Rekapitulace stavby'!AN19)</f>
        <v/>
      </c>
      <c r="L25" s="32"/>
    </row>
    <row r="26" spans="2:12" s="1" customFormat="1" ht="18" customHeight="1">
      <c r="B26" s="32"/>
      <c r="E26" s="25" t="str">
        <f>IF('Rekapitulace stavby'!E20="","",'Rekapitulace stavby'!E20)</f>
        <v xml:space="preserve"> </v>
      </c>
      <c r="I26" s="27" t="s">
        <v>27</v>
      </c>
      <c r="J26" s="25" t="str">
        <f>IF('Rekapitulace stavby'!AN20="","",'Rekapitulace stavby'!AN20)</f>
        <v/>
      </c>
      <c r="L26" s="32"/>
    </row>
    <row r="27" spans="2:12" s="1" customFormat="1" ht="6.9" customHeight="1">
      <c r="B27" s="32"/>
      <c r="L27" s="32"/>
    </row>
    <row r="28" spans="2:12" s="1" customFormat="1" ht="12" customHeight="1">
      <c r="B28" s="32"/>
      <c r="D28" s="27" t="s">
        <v>35</v>
      </c>
      <c r="L28" s="32"/>
    </row>
    <row r="29" spans="2:12" s="7" customFormat="1" ht="16.5" customHeight="1">
      <c r="B29" s="94"/>
      <c r="E29" s="223" t="s">
        <v>1</v>
      </c>
      <c r="F29" s="223"/>
      <c r="G29" s="223"/>
      <c r="H29" s="223"/>
      <c r="L29" s="94"/>
    </row>
    <row r="30" spans="2:12" s="1" customFormat="1" ht="6.9" customHeight="1">
      <c r="B30" s="32"/>
      <c r="L30" s="32"/>
    </row>
    <row r="31" spans="2:12" s="1" customFormat="1" ht="6.9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35" customHeight="1">
      <c r="B32" s="32"/>
      <c r="D32" s="95" t="s">
        <v>37</v>
      </c>
      <c r="J32" s="66">
        <f>ROUND(J134, 2)</f>
        <v>0</v>
      </c>
      <c r="L32" s="32"/>
    </row>
    <row r="33" spans="2:12" s="1" customFormat="1" ht="6.9" customHeight="1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4" customHeight="1">
      <c r="B34" s="32"/>
      <c r="F34" s="35" t="s">
        <v>39</v>
      </c>
      <c r="I34" s="35" t="s">
        <v>38</v>
      </c>
      <c r="J34" s="35" t="s">
        <v>40</v>
      </c>
      <c r="L34" s="32"/>
    </row>
    <row r="35" spans="2:12" s="1" customFormat="1" ht="14.4" customHeight="1">
      <c r="B35" s="32"/>
      <c r="D35" s="55" t="s">
        <v>41</v>
      </c>
      <c r="E35" s="27" t="s">
        <v>42</v>
      </c>
      <c r="F35" s="86">
        <f>ROUND((SUM(BE134:BE528)),  2)</f>
        <v>0</v>
      </c>
      <c r="I35" s="96">
        <v>0.21</v>
      </c>
      <c r="J35" s="86">
        <f>ROUND(((SUM(BE134:BE528))*I35),  2)</f>
        <v>0</v>
      </c>
      <c r="L35" s="32"/>
    </row>
    <row r="36" spans="2:12" s="1" customFormat="1" ht="14.4" customHeight="1">
      <c r="B36" s="32"/>
      <c r="E36" s="27" t="s">
        <v>43</v>
      </c>
      <c r="F36" s="86">
        <f>ROUND((SUM(BF134:BF528)),  2)</f>
        <v>0</v>
      </c>
      <c r="I36" s="96">
        <v>0.12</v>
      </c>
      <c r="J36" s="86">
        <f>ROUND(((SUM(BF134:BF528))*I36),  2)</f>
        <v>0</v>
      </c>
      <c r="L36" s="32"/>
    </row>
    <row r="37" spans="2:12" s="1" customFormat="1" ht="14.4" hidden="1" customHeight="1">
      <c r="B37" s="32"/>
      <c r="E37" s="27" t="s">
        <v>44</v>
      </c>
      <c r="F37" s="86">
        <f>ROUND((SUM(BG134:BG528)),  2)</f>
        <v>0</v>
      </c>
      <c r="I37" s="96">
        <v>0.21</v>
      </c>
      <c r="J37" s="86">
        <f>0</f>
        <v>0</v>
      </c>
      <c r="L37" s="32"/>
    </row>
    <row r="38" spans="2:12" s="1" customFormat="1" ht="14.4" hidden="1" customHeight="1">
      <c r="B38" s="32"/>
      <c r="E38" s="27" t="s">
        <v>45</v>
      </c>
      <c r="F38" s="86">
        <f>ROUND((SUM(BH134:BH528)),  2)</f>
        <v>0</v>
      </c>
      <c r="I38" s="96">
        <v>0.12</v>
      </c>
      <c r="J38" s="86">
        <f>0</f>
        <v>0</v>
      </c>
      <c r="L38" s="32"/>
    </row>
    <row r="39" spans="2:12" s="1" customFormat="1" ht="14.4" hidden="1" customHeight="1">
      <c r="B39" s="32"/>
      <c r="E39" s="27" t="s">
        <v>46</v>
      </c>
      <c r="F39" s="86">
        <f>ROUND((SUM(BI134:BI528)),  2)</f>
        <v>0</v>
      </c>
      <c r="I39" s="96">
        <v>0</v>
      </c>
      <c r="J39" s="86">
        <f>0</f>
        <v>0</v>
      </c>
      <c r="L39" s="32"/>
    </row>
    <row r="40" spans="2:12" s="1" customFormat="1" ht="6.9" customHeight="1">
      <c r="B40" s="32"/>
      <c r="L40" s="32"/>
    </row>
    <row r="41" spans="2:12" s="1" customFormat="1" ht="25.35" customHeight="1">
      <c r="B41" s="32"/>
      <c r="C41" s="97"/>
      <c r="D41" s="98" t="s">
        <v>47</v>
      </c>
      <c r="E41" s="57"/>
      <c r="F41" s="57"/>
      <c r="G41" s="99" t="s">
        <v>48</v>
      </c>
      <c r="H41" s="100" t="s">
        <v>49</v>
      </c>
      <c r="I41" s="57"/>
      <c r="J41" s="101">
        <f>SUM(J32:J39)</f>
        <v>0</v>
      </c>
      <c r="K41" s="102"/>
      <c r="L41" s="32"/>
    </row>
    <row r="42" spans="2:12" s="1" customFormat="1" ht="14.4" customHeight="1">
      <c r="B42" s="32"/>
      <c r="L42" s="32"/>
    </row>
    <row r="43" spans="2:12" ht="14.4" customHeight="1">
      <c r="B43" s="20"/>
      <c r="L43" s="20"/>
    </row>
    <row r="44" spans="2:12" ht="14.4" customHeight="1">
      <c r="B44" s="20"/>
      <c r="L44" s="20"/>
    </row>
    <row r="45" spans="2:12" ht="14.4" customHeight="1">
      <c r="B45" s="20"/>
      <c r="L45" s="20"/>
    </row>
    <row r="46" spans="2:12" ht="14.4" customHeight="1">
      <c r="B46" s="20"/>
      <c r="L46" s="20"/>
    </row>
    <row r="47" spans="2:12" ht="14.4" customHeight="1">
      <c r="B47" s="20"/>
      <c r="L47" s="20"/>
    </row>
    <row r="48" spans="2:12" ht="14.4" customHeight="1">
      <c r="B48" s="20"/>
      <c r="L48" s="20"/>
    </row>
    <row r="49" spans="2:12" ht="14.4" customHeight="1">
      <c r="B49" s="20"/>
      <c r="L49" s="20"/>
    </row>
    <row r="50" spans="2:12" s="1" customFormat="1" ht="14.4" customHeight="1">
      <c r="B50" s="32"/>
      <c r="D50" s="41" t="s">
        <v>50</v>
      </c>
      <c r="E50" s="42"/>
      <c r="F50" s="42"/>
      <c r="G50" s="41" t="s">
        <v>51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3.2">
      <c r="B61" s="32"/>
      <c r="D61" s="43" t="s">
        <v>52</v>
      </c>
      <c r="E61" s="34"/>
      <c r="F61" s="103" t="s">
        <v>53</v>
      </c>
      <c r="G61" s="43" t="s">
        <v>52</v>
      </c>
      <c r="H61" s="34"/>
      <c r="I61" s="34"/>
      <c r="J61" s="104" t="s">
        <v>53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3.2">
      <c r="B65" s="32"/>
      <c r="D65" s="41" t="s">
        <v>54</v>
      </c>
      <c r="E65" s="42"/>
      <c r="F65" s="42"/>
      <c r="G65" s="41" t="s">
        <v>55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3.2">
      <c r="B76" s="32"/>
      <c r="D76" s="43" t="s">
        <v>52</v>
      </c>
      <c r="E76" s="34"/>
      <c r="F76" s="103" t="s">
        <v>53</v>
      </c>
      <c r="G76" s="43" t="s">
        <v>52</v>
      </c>
      <c r="H76" s="34"/>
      <c r="I76" s="34"/>
      <c r="J76" s="104" t="s">
        <v>53</v>
      </c>
      <c r="K76" s="34"/>
      <c r="L76" s="32"/>
    </row>
    <row r="77" spans="2:12" s="1" customFormat="1" ht="14.4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" customHeight="1">
      <c r="B82" s="32"/>
      <c r="C82" s="21" t="s">
        <v>137</v>
      </c>
      <c r="L82" s="32"/>
    </row>
    <row r="83" spans="2:12" s="1" customFormat="1" ht="6.9" customHeight="1">
      <c r="B83" s="32"/>
      <c r="L83" s="32"/>
    </row>
    <row r="84" spans="2:12" s="1" customFormat="1" ht="12" customHeight="1">
      <c r="B84" s="32"/>
      <c r="C84" s="27" t="s">
        <v>16</v>
      </c>
      <c r="L84" s="32"/>
    </row>
    <row r="85" spans="2:12" s="1" customFormat="1" ht="16.5" customHeight="1">
      <c r="B85" s="32"/>
      <c r="E85" s="247" t="str">
        <f>E7</f>
        <v>Stavební úpravy ADM budovy Dělnická 1405, Ústí nad Orlicí</v>
      </c>
      <c r="F85" s="248"/>
      <c r="G85" s="248"/>
      <c r="H85" s="248"/>
      <c r="L85" s="32"/>
    </row>
    <row r="86" spans="2:12" ht="12" customHeight="1">
      <c r="B86" s="20"/>
      <c r="C86" s="27" t="s">
        <v>133</v>
      </c>
      <c r="L86" s="20"/>
    </row>
    <row r="87" spans="2:12" s="1" customFormat="1" ht="16.5" customHeight="1">
      <c r="B87" s="32"/>
      <c r="E87" s="247" t="s">
        <v>134</v>
      </c>
      <c r="F87" s="246"/>
      <c r="G87" s="246"/>
      <c r="H87" s="246"/>
      <c r="L87" s="32"/>
    </row>
    <row r="88" spans="2:12" s="1" customFormat="1" ht="12" customHeight="1">
      <c r="B88" s="32"/>
      <c r="C88" s="27" t="s">
        <v>135</v>
      </c>
      <c r="L88" s="32"/>
    </row>
    <row r="89" spans="2:12" s="1" customFormat="1" ht="16.5" customHeight="1">
      <c r="B89" s="32"/>
      <c r="E89" s="207" t="str">
        <f>E11</f>
        <v xml:space="preserve">SO02.5 - ZDRAVOTNĚ TECHNICKÉ INSTALACE </v>
      </c>
      <c r="F89" s="246"/>
      <c r="G89" s="246"/>
      <c r="H89" s="246"/>
      <c r="L89" s="32"/>
    </row>
    <row r="90" spans="2:12" s="1" customFormat="1" ht="6.9" customHeight="1">
      <c r="B90" s="32"/>
      <c r="L90" s="32"/>
    </row>
    <row r="91" spans="2:12" s="1" customFormat="1" ht="12" customHeight="1">
      <c r="B91" s="32"/>
      <c r="C91" s="27" t="s">
        <v>20</v>
      </c>
      <c r="F91" s="25" t="str">
        <f>F14</f>
        <v>Dělnická 1405</v>
      </c>
      <c r="I91" s="27" t="s">
        <v>22</v>
      </c>
      <c r="J91" s="52" t="str">
        <f>IF(J14="","",J14)</f>
        <v>20. 8. 2024</v>
      </c>
      <c r="L91" s="32"/>
    </row>
    <row r="92" spans="2:12" s="1" customFormat="1" ht="6.9" customHeight="1">
      <c r="B92" s="32"/>
      <c r="L92" s="32"/>
    </row>
    <row r="93" spans="2:12" s="1" customFormat="1" ht="40.049999999999997" customHeight="1">
      <c r="B93" s="32"/>
      <c r="C93" s="27" t="s">
        <v>24</v>
      </c>
      <c r="F93" s="25" t="str">
        <f>E17</f>
        <v>Město Ústí nad Orlicí, Sychrova 16, 562 24</v>
      </c>
      <c r="I93" s="27" t="s">
        <v>30</v>
      </c>
      <c r="J93" s="30" t="str">
        <f>E23</f>
        <v xml:space="preserve">B3ATELIER, Palackého tř. 72, Brno </v>
      </c>
      <c r="L93" s="32"/>
    </row>
    <row r="94" spans="2:12" s="1" customFormat="1" ht="15.15" customHeight="1">
      <c r="B94" s="32"/>
      <c r="C94" s="27" t="s">
        <v>28</v>
      </c>
      <c r="F94" s="25" t="str">
        <f>IF(E20="","",E20)</f>
        <v>Vyplň údaj</v>
      </c>
      <c r="I94" s="27" t="s">
        <v>33</v>
      </c>
      <c r="J94" s="30" t="str">
        <f>E26</f>
        <v xml:space="preserve"> </v>
      </c>
      <c r="L94" s="32"/>
    </row>
    <row r="95" spans="2:12" s="1" customFormat="1" ht="10.35" customHeight="1">
      <c r="B95" s="32"/>
      <c r="L95" s="32"/>
    </row>
    <row r="96" spans="2:12" s="1" customFormat="1" ht="29.25" customHeight="1">
      <c r="B96" s="32"/>
      <c r="C96" s="105" t="s">
        <v>138</v>
      </c>
      <c r="D96" s="97"/>
      <c r="E96" s="97"/>
      <c r="F96" s="97"/>
      <c r="G96" s="97"/>
      <c r="H96" s="97"/>
      <c r="I96" s="97"/>
      <c r="J96" s="106" t="s">
        <v>139</v>
      </c>
      <c r="K96" s="97"/>
      <c r="L96" s="32"/>
    </row>
    <row r="97" spans="2:47" s="1" customFormat="1" ht="10.35" customHeight="1">
      <c r="B97" s="32"/>
      <c r="L97" s="32"/>
    </row>
    <row r="98" spans="2:47" s="1" customFormat="1" ht="22.8" customHeight="1">
      <c r="B98" s="32"/>
      <c r="C98" s="107" t="s">
        <v>140</v>
      </c>
      <c r="J98" s="66">
        <f>J134</f>
        <v>0</v>
      </c>
      <c r="L98" s="32"/>
      <c r="AU98" s="17" t="s">
        <v>141</v>
      </c>
    </row>
    <row r="99" spans="2:47" s="8" customFormat="1" ht="24.9" customHeight="1">
      <c r="B99" s="108"/>
      <c r="D99" s="109" t="s">
        <v>142</v>
      </c>
      <c r="E99" s="110"/>
      <c r="F99" s="110"/>
      <c r="G99" s="110"/>
      <c r="H99" s="110"/>
      <c r="I99" s="110"/>
      <c r="J99" s="111">
        <f>J135</f>
        <v>0</v>
      </c>
      <c r="L99" s="108"/>
    </row>
    <row r="100" spans="2:47" s="9" customFormat="1" ht="19.95" customHeight="1">
      <c r="B100" s="112"/>
      <c r="D100" s="113" t="s">
        <v>1292</v>
      </c>
      <c r="E100" s="114"/>
      <c r="F100" s="114"/>
      <c r="G100" s="114"/>
      <c r="H100" s="114"/>
      <c r="I100" s="114"/>
      <c r="J100" s="115">
        <f>J136</f>
        <v>0</v>
      </c>
      <c r="L100" s="112"/>
    </row>
    <row r="101" spans="2:47" s="9" customFormat="1" ht="19.95" customHeight="1">
      <c r="B101" s="112"/>
      <c r="D101" s="113" t="s">
        <v>144</v>
      </c>
      <c r="E101" s="114"/>
      <c r="F101" s="114"/>
      <c r="G101" s="114"/>
      <c r="H101" s="114"/>
      <c r="I101" s="114"/>
      <c r="J101" s="115">
        <f>J161</f>
        <v>0</v>
      </c>
      <c r="L101" s="112"/>
    </row>
    <row r="102" spans="2:47" s="9" customFormat="1" ht="19.95" customHeight="1">
      <c r="B102" s="112"/>
      <c r="D102" s="113" t="s">
        <v>1293</v>
      </c>
      <c r="E102" s="114"/>
      <c r="F102" s="114"/>
      <c r="G102" s="114"/>
      <c r="H102" s="114"/>
      <c r="I102" s="114"/>
      <c r="J102" s="115">
        <f>J165</f>
        <v>0</v>
      </c>
      <c r="L102" s="112"/>
    </row>
    <row r="103" spans="2:47" s="9" customFormat="1" ht="19.95" customHeight="1">
      <c r="B103" s="112"/>
      <c r="D103" s="113" t="s">
        <v>147</v>
      </c>
      <c r="E103" s="114"/>
      <c r="F103" s="114"/>
      <c r="G103" s="114"/>
      <c r="H103" s="114"/>
      <c r="I103" s="114"/>
      <c r="J103" s="115">
        <f>J169</f>
        <v>0</v>
      </c>
      <c r="L103" s="112"/>
    </row>
    <row r="104" spans="2:47" s="9" customFormat="1" ht="19.95" customHeight="1">
      <c r="B104" s="112"/>
      <c r="D104" s="113" t="s">
        <v>148</v>
      </c>
      <c r="E104" s="114"/>
      <c r="F104" s="114"/>
      <c r="G104" s="114"/>
      <c r="H104" s="114"/>
      <c r="I104" s="114"/>
      <c r="J104" s="115">
        <f>J175</f>
        <v>0</v>
      </c>
      <c r="L104" s="112"/>
    </row>
    <row r="105" spans="2:47" s="8" customFormat="1" ht="24.9" customHeight="1">
      <c r="B105" s="108"/>
      <c r="D105" s="109" t="s">
        <v>149</v>
      </c>
      <c r="E105" s="110"/>
      <c r="F105" s="110"/>
      <c r="G105" s="110"/>
      <c r="H105" s="110"/>
      <c r="I105" s="110"/>
      <c r="J105" s="111">
        <f>J177</f>
        <v>0</v>
      </c>
      <c r="L105" s="108"/>
    </row>
    <row r="106" spans="2:47" s="9" customFormat="1" ht="19.95" customHeight="1">
      <c r="B106" s="112"/>
      <c r="D106" s="113" t="s">
        <v>1294</v>
      </c>
      <c r="E106" s="114"/>
      <c r="F106" s="114"/>
      <c r="G106" s="114"/>
      <c r="H106" s="114"/>
      <c r="I106" s="114"/>
      <c r="J106" s="115">
        <f>J178</f>
        <v>0</v>
      </c>
      <c r="L106" s="112"/>
    </row>
    <row r="107" spans="2:47" s="9" customFormat="1" ht="19.95" customHeight="1">
      <c r="B107" s="112"/>
      <c r="D107" s="113" t="s">
        <v>1295</v>
      </c>
      <c r="E107" s="114"/>
      <c r="F107" s="114"/>
      <c r="G107" s="114"/>
      <c r="H107" s="114"/>
      <c r="I107" s="114"/>
      <c r="J107" s="115">
        <f>J256</f>
        <v>0</v>
      </c>
      <c r="L107" s="112"/>
    </row>
    <row r="108" spans="2:47" s="9" customFormat="1" ht="19.95" customHeight="1">
      <c r="B108" s="112"/>
      <c r="D108" s="113" t="s">
        <v>1296</v>
      </c>
      <c r="E108" s="114"/>
      <c r="F108" s="114"/>
      <c r="G108" s="114"/>
      <c r="H108" s="114"/>
      <c r="I108" s="114"/>
      <c r="J108" s="115">
        <f>J383</f>
        <v>0</v>
      </c>
      <c r="L108" s="112"/>
    </row>
    <row r="109" spans="2:47" s="9" customFormat="1" ht="19.95" customHeight="1">
      <c r="B109" s="112"/>
      <c r="D109" s="113" t="s">
        <v>150</v>
      </c>
      <c r="E109" s="114"/>
      <c r="F109" s="114"/>
      <c r="G109" s="114"/>
      <c r="H109" s="114"/>
      <c r="I109" s="114"/>
      <c r="J109" s="115">
        <f>J403</f>
        <v>0</v>
      </c>
      <c r="L109" s="112"/>
    </row>
    <row r="110" spans="2:47" s="9" customFormat="1" ht="19.95" customHeight="1">
      <c r="B110" s="112"/>
      <c r="D110" s="113" t="s">
        <v>1297</v>
      </c>
      <c r="E110" s="114"/>
      <c r="F110" s="114"/>
      <c r="G110" s="114"/>
      <c r="H110" s="114"/>
      <c r="I110" s="114"/>
      <c r="J110" s="115">
        <f>J495</f>
        <v>0</v>
      </c>
      <c r="L110" s="112"/>
    </row>
    <row r="111" spans="2:47" s="9" customFormat="1" ht="19.95" customHeight="1">
      <c r="B111" s="112"/>
      <c r="D111" s="113" t="s">
        <v>1298</v>
      </c>
      <c r="E111" s="114"/>
      <c r="F111" s="114"/>
      <c r="G111" s="114"/>
      <c r="H111" s="114"/>
      <c r="I111" s="114"/>
      <c r="J111" s="115">
        <f>J514</f>
        <v>0</v>
      </c>
      <c r="L111" s="112"/>
    </row>
    <row r="112" spans="2:47" s="8" customFormat="1" ht="24.9" customHeight="1">
      <c r="B112" s="108"/>
      <c r="D112" s="109" t="s">
        <v>159</v>
      </c>
      <c r="E112" s="110"/>
      <c r="F112" s="110"/>
      <c r="G112" s="110"/>
      <c r="H112" s="110"/>
      <c r="I112" s="110"/>
      <c r="J112" s="111">
        <f>J522</f>
        <v>0</v>
      </c>
      <c r="L112" s="108"/>
    </row>
    <row r="113" spans="2:12" s="1" customFormat="1" ht="21.75" customHeight="1">
      <c r="B113" s="32"/>
      <c r="L113" s="32"/>
    </row>
    <row r="114" spans="2:12" s="1" customFormat="1" ht="6.9" customHeight="1">
      <c r="B114" s="44"/>
      <c r="C114" s="45"/>
      <c r="D114" s="45"/>
      <c r="E114" s="45"/>
      <c r="F114" s="45"/>
      <c r="G114" s="45"/>
      <c r="H114" s="45"/>
      <c r="I114" s="45"/>
      <c r="J114" s="45"/>
      <c r="K114" s="45"/>
      <c r="L114" s="32"/>
    </row>
    <row r="118" spans="2:12" s="1" customFormat="1" ht="6.9" customHeight="1">
      <c r="B118" s="46"/>
      <c r="C118" s="47"/>
      <c r="D118" s="47"/>
      <c r="E118" s="47"/>
      <c r="F118" s="47"/>
      <c r="G118" s="47"/>
      <c r="H118" s="47"/>
      <c r="I118" s="47"/>
      <c r="J118" s="47"/>
      <c r="K118" s="47"/>
      <c r="L118" s="32"/>
    </row>
    <row r="119" spans="2:12" s="1" customFormat="1" ht="24.9" customHeight="1">
      <c r="B119" s="32"/>
      <c r="C119" s="21" t="s">
        <v>160</v>
      </c>
      <c r="L119" s="32"/>
    </row>
    <row r="120" spans="2:12" s="1" customFormat="1" ht="6.9" customHeight="1">
      <c r="B120" s="32"/>
      <c r="L120" s="32"/>
    </row>
    <row r="121" spans="2:12" s="1" customFormat="1" ht="12" customHeight="1">
      <c r="B121" s="32"/>
      <c r="C121" s="27" t="s">
        <v>16</v>
      </c>
      <c r="L121" s="32"/>
    </row>
    <row r="122" spans="2:12" s="1" customFormat="1" ht="16.5" customHeight="1">
      <c r="B122" s="32"/>
      <c r="E122" s="247" t="str">
        <f>E7</f>
        <v>Stavební úpravy ADM budovy Dělnická 1405, Ústí nad Orlicí</v>
      </c>
      <c r="F122" s="248"/>
      <c r="G122" s="248"/>
      <c r="H122" s="248"/>
      <c r="L122" s="32"/>
    </row>
    <row r="123" spans="2:12" ht="12" customHeight="1">
      <c r="B123" s="20"/>
      <c r="C123" s="27" t="s">
        <v>133</v>
      </c>
      <c r="L123" s="20"/>
    </row>
    <row r="124" spans="2:12" s="1" customFormat="1" ht="16.5" customHeight="1">
      <c r="B124" s="32"/>
      <c r="E124" s="247" t="s">
        <v>134</v>
      </c>
      <c r="F124" s="246"/>
      <c r="G124" s="246"/>
      <c r="H124" s="246"/>
      <c r="L124" s="32"/>
    </row>
    <row r="125" spans="2:12" s="1" customFormat="1" ht="12" customHeight="1">
      <c r="B125" s="32"/>
      <c r="C125" s="27" t="s">
        <v>135</v>
      </c>
      <c r="L125" s="32"/>
    </row>
    <row r="126" spans="2:12" s="1" customFormat="1" ht="16.5" customHeight="1">
      <c r="B126" s="32"/>
      <c r="E126" s="207" t="str">
        <f>E11</f>
        <v xml:space="preserve">SO02.5 - ZDRAVOTNĚ TECHNICKÉ INSTALACE </v>
      </c>
      <c r="F126" s="246"/>
      <c r="G126" s="246"/>
      <c r="H126" s="246"/>
      <c r="L126" s="32"/>
    </row>
    <row r="127" spans="2:12" s="1" customFormat="1" ht="6.9" customHeight="1">
      <c r="B127" s="32"/>
      <c r="L127" s="32"/>
    </row>
    <row r="128" spans="2:12" s="1" customFormat="1" ht="12" customHeight="1">
      <c r="B128" s="32"/>
      <c r="C128" s="27" t="s">
        <v>20</v>
      </c>
      <c r="F128" s="25" t="str">
        <f>F14</f>
        <v>Dělnická 1405</v>
      </c>
      <c r="I128" s="27" t="s">
        <v>22</v>
      </c>
      <c r="J128" s="52" t="str">
        <f>IF(J14="","",J14)</f>
        <v>20. 8. 2024</v>
      </c>
      <c r="L128" s="32"/>
    </row>
    <row r="129" spans="2:65" s="1" customFormat="1" ht="6.9" customHeight="1">
      <c r="B129" s="32"/>
      <c r="L129" s="32"/>
    </row>
    <row r="130" spans="2:65" s="1" customFormat="1" ht="40.049999999999997" customHeight="1">
      <c r="B130" s="32"/>
      <c r="C130" s="27" t="s">
        <v>24</v>
      </c>
      <c r="F130" s="25" t="str">
        <f>E17</f>
        <v>Město Ústí nad Orlicí, Sychrova 16, 562 24</v>
      </c>
      <c r="I130" s="27" t="s">
        <v>30</v>
      </c>
      <c r="J130" s="30" t="str">
        <f>E23</f>
        <v xml:space="preserve">B3ATELIER, Palackého tř. 72, Brno </v>
      </c>
      <c r="L130" s="32"/>
    </row>
    <row r="131" spans="2:65" s="1" customFormat="1" ht="15.15" customHeight="1">
      <c r="B131" s="32"/>
      <c r="C131" s="27" t="s">
        <v>28</v>
      </c>
      <c r="F131" s="25" t="str">
        <f>IF(E20="","",E20)</f>
        <v>Vyplň údaj</v>
      </c>
      <c r="I131" s="27" t="s">
        <v>33</v>
      </c>
      <c r="J131" s="30" t="str">
        <f>E26</f>
        <v xml:space="preserve"> </v>
      </c>
      <c r="L131" s="32"/>
    </row>
    <row r="132" spans="2:65" s="1" customFormat="1" ht="10.35" customHeight="1">
      <c r="B132" s="32"/>
      <c r="L132" s="32"/>
    </row>
    <row r="133" spans="2:65" s="10" customFormat="1" ht="29.25" customHeight="1">
      <c r="B133" s="116"/>
      <c r="C133" s="117" t="s">
        <v>161</v>
      </c>
      <c r="D133" s="118" t="s">
        <v>62</v>
      </c>
      <c r="E133" s="118" t="s">
        <v>58</v>
      </c>
      <c r="F133" s="118" t="s">
        <v>59</v>
      </c>
      <c r="G133" s="118" t="s">
        <v>162</v>
      </c>
      <c r="H133" s="118" t="s">
        <v>163</v>
      </c>
      <c r="I133" s="118" t="s">
        <v>164</v>
      </c>
      <c r="J133" s="118" t="s">
        <v>139</v>
      </c>
      <c r="K133" s="119" t="s">
        <v>165</v>
      </c>
      <c r="L133" s="116"/>
      <c r="M133" s="59" t="s">
        <v>1</v>
      </c>
      <c r="N133" s="60" t="s">
        <v>41</v>
      </c>
      <c r="O133" s="60" t="s">
        <v>166</v>
      </c>
      <c r="P133" s="60" t="s">
        <v>167</v>
      </c>
      <c r="Q133" s="60" t="s">
        <v>168</v>
      </c>
      <c r="R133" s="60" t="s">
        <v>169</v>
      </c>
      <c r="S133" s="60" t="s">
        <v>170</v>
      </c>
      <c r="T133" s="61" t="s">
        <v>171</v>
      </c>
    </row>
    <row r="134" spans="2:65" s="1" customFormat="1" ht="22.8" customHeight="1">
      <c r="B134" s="32"/>
      <c r="C134" s="64" t="s">
        <v>172</v>
      </c>
      <c r="J134" s="120">
        <f>BK134</f>
        <v>0</v>
      </c>
      <c r="L134" s="32"/>
      <c r="M134" s="62"/>
      <c r="N134" s="53"/>
      <c r="O134" s="53"/>
      <c r="P134" s="121">
        <f>P135+P177+P522</f>
        <v>0</v>
      </c>
      <c r="Q134" s="53"/>
      <c r="R134" s="121">
        <f>R135+R177+R522</f>
        <v>61.001358600000003</v>
      </c>
      <c r="S134" s="53"/>
      <c r="T134" s="122">
        <f>T135+T177+T522</f>
        <v>39.090719999999997</v>
      </c>
      <c r="AT134" s="17" t="s">
        <v>76</v>
      </c>
      <c r="AU134" s="17" t="s">
        <v>141</v>
      </c>
      <c r="BK134" s="123">
        <f>BK135+BK177+BK522</f>
        <v>0</v>
      </c>
    </row>
    <row r="135" spans="2:65" s="11" customFormat="1" ht="25.95" customHeight="1">
      <c r="B135" s="124"/>
      <c r="D135" s="125" t="s">
        <v>76</v>
      </c>
      <c r="E135" s="126" t="s">
        <v>173</v>
      </c>
      <c r="F135" s="126" t="s">
        <v>174</v>
      </c>
      <c r="I135" s="127"/>
      <c r="J135" s="128">
        <f>BK135</f>
        <v>0</v>
      </c>
      <c r="L135" s="124"/>
      <c r="M135" s="129"/>
      <c r="P135" s="130">
        <f>P136+P161+P165+P169+P175</f>
        <v>0</v>
      </c>
      <c r="R135" s="130">
        <f>R136+R161+R165+R169+R175</f>
        <v>59.378958600000004</v>
      </c>
      <c r="T135" s="131">
        <f>T136+T161+T165+T169+T175</f>
        <v>38.933999999999997</v>
      </c>
      <c r="AR135" s="125" t="s">
        <v>84</v>
      </c>
      <c r="AT135" s="132" t="s">
        <v>76</v>
      </c>
      <c r="AU135" s="132" t="s">
        <v>77</v>
      </c>
      <c r="AY135" s="125" t="s">
        <v>175</v>
      </c>
      <c r="BK135" s="133">
        <f>BK136+BK161+BK165+BK169+BK175</f>
        <v>0</v>
      </c>
    </row>
    <row r="136" spans="2:65" s="11" customFormat="1" ht="22.8" customHeight="1">
      <c r="B136" s="124"/>
      <c r="D136" s="125" t="s">
        <v>76</v>
      </c>
      <c r="E136" s="134" t="s">
        <v>84</v>
      </c>
      <c r="F136" s="134" t="s">
        <v>1299</v>
      </c>
      <c r="I136" s="127"/>
      <c r="J136" s="135">
        <f>BK136</f>
        <v>0</v>
      </c>
      <c r="L136" s="124"/>
      <c r="M136" s="129"/>
      <c r="P136" s="130">
        <f>SUM(P137:P160)</f>
        <v>0</v>
      </c>
      <c r="R136" s="130">
        <f>SUM(R137:R160)</f>
        <v>47.694000000000003</v>
      </c>
      <c r="T136" s="131">
        <f>SUM(T137:T160)</f>
        <v>0</v>
      </c>
      <c r="AR136" s="125" t="s">
        <v>84</v>
      </c>
      <c r="AT136" s="132" t="s">
        <v>76</v>
      </c>
      <c r="AU136" s="132" t="s">
        <v>84</v>
      </c>
      <c r="AY136" s="125" t="s">
        <v>175</v>
      </c>
      <c r="BK136" s="133">
        <f>SUM(BK137:BK160)</f>
        <v>0</v>
      </c>
    </row>
    <row r="137" spans="2:65" s="1" customFormat="1" ht="33" customHeight="1">
      <c r="B137" s="136"/>
      <c r="C137" s="137" t="s">
        <v>84</v>
      </c>
      <c r="D137" s="137" t="s">
        <v>177</v>
      </c>
      <c r="E137" s="138" t="s">
        <v>1300</v>
      </c>
      <c r="F137" s="139" t="s">
        <v>1301</v>
      </c>
      <c r="G137" s="140" t="s">
        <v>180</v>
      </c>
      <c r="H137" s="141">
        <v>49.44</v>
      </c>
      <c r="I137" s="142"/>
      <c r="J137" s="143">
        <f>ROUND(I137*H137,2)</f>
        <v>0</v>
      </c>
      <c r="K137" s="139" t="s">
        <v>181</v>
      </c>
      <c r="L137" s="32"/>
      <c r="M137" s="144" t="s">
        <v>1</v>
      </c>
      <c r="N137" s="145" t="s">
        <v>42</v>
      </c>
      <c r="P137" s="146">
        <f>O137*H137</f>
        <v>0</v>
      </c>
      <c r="Q137" s="146">
        <v>0</v>
      </c>
      <c r="R137" s="146">
        <f>Q137*H137</f>
        <v>0</v>
      </c>
      <c r="S137" s="146">
        <v>0</v>
      </c>
      <c r="T137" s="147">
        <f>S137*H137</f>
        <v>0</v>
      </c>
      <c r="AR137" s="148" t="s">
        <v>182</v>
      </c>
      <c r="AT137" s="148" t="s">
        <v>177</v>
      </c>
      <c r="AU137" s="148" t="s">
        <v>86</v>
      </c>
      <c r="AY137" s="17" t="s">
        <v>175</v>
      </c>
      <c r="BE137" s="149">
        <f>IF(N137="základní",J137,0)</f>
        <v>0</v>
      </c>
      <c r="BF137" s="149">
        <f>IF(N137="snížená",J137,0)</f>
        <v>0</v>
      </c>
      <c r="BG137" s="149">
        <f>IF(N137="zákl. přenesená",J137,0)</f>
        <v>0</v>
      </c>
      <c r="BH137" s="149">
        <f>IF(N137="sníž. přenesená",J137,0)</f>
        <v>0</v>
      </c>
      <c r="BI137" s="149">
        <f>IF(N137="nulová",J137,0)</f>
        <v>0</v>
      </c>
      <c r="BJ137" s="17" t="s">
        <v>84</v>
      </c>
      <c r="BK137" s="149">
        <f>ROUND(I137*H137,2)</f>
        <v>0</v>
      </c>
      <c r="BL137" s="17" t="s">
        <v>182</v>
      </c>
      <c r="BM137" s="148" t="s">
        <v>86</v>
      </c>
    </row>
    <row r="138" spans="2:65" s="13" customFormat="1">
      <c r="B138" s="157"/>
      <c r="D138" s="151" t="s">
        <v>184</v>
      </c>
      <c r="E138" s="158" t="s">
        <v>1</v>
      </c>
      <c r="F138" s="159" t="s">
        <v>1302</v>
      </c>
      <c r="H138" s="160">
        <v>49.44</v>
      </c>
      <c r="I138" s="161"/>
      <c r="L138" s="157"/>
      <c r="M138" s="162"/>
      <c r="T138" s="163"/>
      <c r="AT138" s="158" t="s">
        <v>184</v>
      </c>
      <c r="AU138" s="158" t="s">
        <v>86</v>
      </c>
      <c r="AV138" s="13" t="s">
        <v>86</v>
      </c>
      <c r="AW138" s="13" t="s">
        <v>32</v>
      </c>
      <c r="AX138" s="13" t="s">
        <v>77</v>
      </c>
      <c r="AY138" s="158" t="s">
        <v>175</v>
      </c>
    </row>
    <row r="139" spans="2:65" s="14" customFormat="1">
      <c r="B139" s="164"/>
      <c r="D139" s="151" t="s">
        <v>184</v>
      </c>
      <c r="E139" s="165" t="s">
        <v>1</v>
      </c>
      <c r="F139" s="166" t="s">
        <v>187</v>
      </c>
      <c r="H139" s="167">
        <v>49.44</v>
      </c>
      <c r="I139" s="168"/>
      <c r="L139" s="164"/>
      <c r="M139" s="169"/>
      <c r="T139" s="170"/>
      <c r="AT139" s="165" t="s">
        <v>184</v>
      </c>
      <c r="AU139" s="165" t="s">
        <v>86</v>
      </c>
      <c r="AV139" s="14" t="s">
        <v>182</v>
      </c>
      <c r="AW139" s="14" t="s">
        <v>32</v>
      </c>
      <c r="AX139" s="14" t="s">
        <v>84</v>
      </c>
      <c r="AY139" s="165" t="s">
        <v>175</v>
      </c>
    </row>
    <row r="140" spans="2:65" s="1" customFormat="1" ht="33" customHeight="1">
      <c r="B140" s="136"/>
      <c r="C140" s="137" t="s">
        <v>86</v>
      </c>
      <c r="D140" s="137" t="s">
        <v>177</v>
      </c>
      <c r="E140" s="138" t="s">
        <v>1303</v>
      </c>
      <c r="F140" s="139" t="s">
        <v>1304</v>
      </c>
      <c r="G140" s="140" t="s">
        <v>180</v>
      </c>
      <c r="H140" s="141">
        <v>49.44</v>
      </c>
      <c r="I140" s="142"/>
      <c r="J140" s="143">
        <f>ROUND(I140*H140,2)</f>
        <v>0</v>
      </c>
      <c r="K140" s="139" t="s">
        <v>181</v>
      </c>
      <c r="L140" s="32"/>
      <c r="M140" s="144" t="s">
        <v>1</v>
      </c>
      <c r="N140" s="145" t="s">
        <v>42</v>
      </c>
      <c r="P140" s="146">
        <f>O140*H140</f>
        <v>0</v>
      </c>
      <c r="Q140" s="146">
        <v>0</v>
      </c>
      <c r="R140" s="146">
        <f>Q140*H140</f>
        <v>0</v>
      </c>
      <c r="S140" s="146">
        <v>0</v>
      </c>
      <c r="T140" s="147">
        <f>S140*H140</f>
        <v>0</v>
      </c>
      <c r="AR140" s="148" t="s">
        <v>182</v>
      </c>
      <c r="AT140" s="148" t="s">
        <v>177</v>
      </c>
      <c r="AU140" s="148" t="s">
        <v>86</v>
      </c>
      <c r="AY140" s="17" t="s">
        <v>175</v>
      </c>
      <c r="BE140" s="149">
        <f>IF(N140="základní",J140,0)</f>
        <v>0</v>
      </c>
      <c r="BF140" s="149">
        <f>IF(N140="snížená",J140,0)</f>
        <v>0</v>
      </c>
      <c r="BG140" s="149">
        <f>IF(N140="zákl. přenesená",J140,0)</f>
        <v>0</v>
      </c>
      <c r="BH140" s="149">
        <f>IF(N140="sníž. přenesená",J140,0)</f>
        <v>0</v>
      </c>
      <c r="BI140" s="149">
        <f>IF(N140="nulová",J140,0)</f>
        <v>0</v>
      </c>
      <c r="BJ140" s="17" t="s">
        <v>84</v>
      </c>
      <c r="BK140" s="149">
        <f>ROUND(I140*H140,2)</f>
        <v>0</v>
      </c>
      <c r="BL140" s="17" t="s">
        <v>182</v>
      </c>
      <c r="BM140" s="148" t="s">
        <v>182</v>
      </c>
    </row>
    <row r="141" spans="2:65" s="13" customFormat="1">
      <c r="B141" s="157"/>
      <c r="D141" s="151" t="s">
        <v>184</v>
      </c>
      <c r="E141" s="158" t="s">
        <v>1</v>
      </c>
      <c r="F141" s="159" t="s">
        <v>1305</v>
      </c>
      <c r="H141" s="160">
        <v>49.44</v>
      </c>
      <c r="I141" s="161"/>
      <c r="L141" s="157"/>
      <c r="M141" s="162"/>
      <c r="T141" s="163"/>
      <c r="AT141" s="158" t="s">
        <v>184</v>
      </c>
      <c r="AU141" s="158" t="s">
        <v>86</v>
      </c>
      <c r="AV141" s="13" t="s">
        <v>86</v>
      </c>
      <c r="AW141" s="13" t="s">
        <v>32</v>
      </c>
      <c r="AX141" s="13" t="s">
        <v>77</v>
      </c>
      <c r="AY141" s="158" t="s">
        <v>175</v>
      </c>
    </row>
    <row r="142" spans="2:65" s="14" customFormat="1">
      <c r="B142" s="164"/>
      <c r="D142" s="151" t="s">
        <v>184</v>
      </c>
      <c r="E142" s="165" t="s">
        <v>1</v>
      </c>
      <c r="F142" s="166" t="s">
        <v>187</v>
      </c>
      <c r="H142" s="167">
        <v>49.44</v>
      </c>
      <c r="I142" s="168"/>
      <c r="L142" s="164"/>
      <c r="M142" s="169"/>
      <c r="T142" s="170"/>
      <c r="AT142" s="165" t="s">
        <v>184</v>
      </c>
      <c r="AU142" s="165" t="s">
        <v>86</v>
      </c>
      <c r="AV142" s="14" t="s">
        <v>182</v>
      </c>
      <c r="AW142" s="14" t="s">
        <v>32</v>
      </c>
      <c r="AX142" s="14" t="s">
        <v>84</v>
      </c>
      <c r="AY142" s="165" t="s">
        <v>175</v>
      </c>
    </row>
    <row r="143" spans="2:65" s="1" customFormat="1" ht="37.799999999999997" customHeight="1">
      <c r="B143" s="136"/>
      <c r="C143" s="137" t="s">
        <v>109</v>
      </c>
      <c r="D143" s="137" t="s">
        <v>177</v>
      </c>
      <c r="E143" s="138" t="s">
        <v>1306</v>
      </c>
      <c r="F143" s="139" t="s">
        <v>1307</v>
      </c>
      <c r="G143" s="140" t="s">
        <v>180</v>
      </c>
      <c r="H143" s="141">
        <v>32.753999999999998</v>
      </c>
      <c r="I143" s="142"/>
      <c r="J143" s="143">
        <f>ROUND(I143*H143,2)</f>
        <v>0</v>
      </c>
      <c r="K143" s="139" t="s">
        <v>181</v>
      </c>
      <c r="L143" s="32"/>
      <c r="M143" s="144" t="s">
        <v>1</v>
      </c>
      <c r="N143" s="145" t="s">
        <v>42</v>
      </c>
      <c r="P143" s="146">
        <f>O143*H143</f>
        <v>0</v>
      </c>
      <c r="Q143" s="146">
        <v>0</v>
      </c>
      <c r="R143" s="146">
        <f>Q143*H143</f>
        <v>0</v>
      </c>
      <c r="S143" s="146">
        <v>0</v>
      </c>
      <c r="T143" s="147">
        <f>S143*H143</f>
        <v>0</v>
      </c>
      <c r="AR143" s="148" t="s">
        <v>182</v>
      </c>
      <c r="AT143" s="148" t="s">
        <v>177</v>
      </c>
      <c r="AU143" s="148" t="s">
        <v>86</v>
      </c>
      <c r="AY143" s="17" t="s">
        <v>175</v>
      </c>
      <c r="BE143" s="149">
        <f>IF(N143="základní",J143,0)</f>
        <v>0</v>
      </c>
      <c r="BF143" s="149">
        <f>IF(N143="snížená",J143,0)</f>
        <v>0</v>
      </c>
      <c r="BG143" s="149">
        <f>IF(N143="zákl. přenesená",J143,0)</f>
        <v>0</v>
      </c>
      <c r="BH143" s="149">
        <f>IF(N143="sníž. přenesená",J143,0)</f>
        <v>0</v>
      </c>
      <c r="BI143" s="149">
        <f>IF(N143="nulová",J143,0)</f>
        <v>0</v>
      </c>
      <c r="BJ143" s="17" t="s">
        <v>84</v>
      </c>
      <c r="BK143" s="149">
        <f>ROUND(I143*H143,2)</f>
        <v>0</v>
      </c>
      <c r="BL143" s="17" t="s">
        <v>182</v>
      </c>
      <c r="BM143" s="148" t="s">
        <v>198</v>
      </c>
    </row>
    <row r="144" spans="2:65" s="13" customFormat="1">
      <c r="B144" s="157"/>
      <c r="D144" s="151" t="s">
        <v>184</v>
      </c>
      <c r="E144" s="158" t="s">
        <v>1</v>
      </c>
      <c r="F144" s="159" t="s">
        <v>1308</v>
      </c>
      <c r="H144" s="160">
        <v>6.18</v>
      </c>
      <c r="I144" s="161"/>
      <c r="L144" s="157"/>
      <c r="M144" s="162"/>
      <c r="T144" s="163"/>
      <c r="AT144" s="158" t="s">
        <v>184</v>
      </c>
      <c r="AU144" s="158" t="s">
        <v>86</v>
      </c>
      <c r="AV144" s="13" t="s">
        <v>86</v>
      </c>
      <c r="AW144" s="13" t="s">
        <v>32</v>
      </c>
      <c r="AX144" s="13" t="s">
        <v>77</v>
      </c>
      <c r="AY144" s="158" t="s">
        <v>175</v>
      </c>
    </row>
    <row r="145" spans="2:65" s="13" customFormat="1">
      <c r="B145" s="157"/>
      <c r="D145" s="151" t="s">
        <v>184</v>
      </c>
      <c r="E145" s="158" t="s">
        <v>1</v>
      </c>
      <c r="F145" s="159" t="s">
        <v>1309</v>
      </c>
      <c r="H145" s="160">
        <v>25.234999999999999</v>
      </c>
      <c r="I145" s="161"/>
      <c r="L145" s="157"/>
      <c r="M145" s="162"/>
      <c r="T145" s="163"/>
      <c r="AT145" s="158" t="s">
        <v>184</v>
      </c>
      <c r="AU145" s="158" t="s">
        <v>86</v>
      </c>
      <c r="AV145" s="13" t="s">
        <v>86</v>
      </c>
      <c r="AW145" s="13" t="s">
        <v>32</v>
      </c>
      <c r="AX145" s="13" t="s">
        <v>77</v>
      </c>
      <c r="AY145" s="158" t="s">
        <v>175</v>
      </c>
    </row>
    <row r="146" spans="2:65" s="13" customFormat="1">
      <c r="B146" s="157"/>
      <c r="D146" s="151" t="s">
        <v>184</v>
      </c>
      <c r="E146" s="158" t="s">
        <v>1</v>
      </c>
      <c r="F146" s="159" t="s">
        <v>1310</v>
      </c>
      <c r="H146" s="160">
        <v>1.339</v>
      </c>
      <c r="I146" s="161"/>
      <c r="L146" s="157"/>
      <c r="M146" s="162"/>
      <c r="T146" s="163"/>
      <c r="AT146" s="158" t="s">
        <v>184</v>
      </c>
      <c r="AU146" s="158" t="s">
        <v>86</v>
      </c>
      <c r="AV146" s="13" t="s">
        <v>86</v>
      </c>
      <c r="AW146" s="13" t="s">
        <v>32</v>
      </c>
      <c r="AX146" s="13" t="s">
        <v>77</v>
      </c>
      <c r="AY146" s="158" t="s">
        <v>175</v>
      </c>
    </row>
    <row r="147" spans="2:65" s="14" customFormat="1">
      <c r="B147" s="164"/>
      <c r="D147" s="151" t="s">
        <v>184</v>
      </c>
      <c r="E147" s="165" t="s">
        <v>1</v>
      </c>
      <c r="F147" s="166" t="s">
        <v>187</v>
      </c>
      <c r="H147" s="167">
        <v>32.753999999999998</v>
      </c>
      <c r="I147" s="168"/>
      <c r="L147" s="164"/>
      <c r="M147" s="169"/>
      <c r="T147" s="170"/>
      <c r="AT147" s="165" t="s">
        <v>184</v>
      </c>
      <c r="AU147" s="165" t="s">
        <v>86</v>
      </c>
      <c r="AV147" s="14" t="s">
        <v>182</v>
      </c>
      <c r="AW147" s="14" t="s">
        <v>32</v>
      </c>
      <c r="AX147" s="14" t="s">
        <v>84</v>
      </c>
      <c r="AY147" s="165" t="s">
        <v>175</v>
      </c>
    </row>
    <row r="148" spans="2:65" s="1" customFormat="1" ht="33" customHeight="1">
      <c r="B148" s="136"/>
      <c r="C148" s="137" t="s">
        <v>182</v>
      </c>
      <c r="D148" s="137" t="s">
        <v>177</v>
      </c>
      <c r="E148" s="138" t="s">
        <v>1311</v>
      </c>
      <c r="F148" s="139" t="s">
        <v>1312</v>
      </c>
      <c r="G148" s="140" t="s">
        <v>494</v>
      </c>
      <c r="H148" s="141">
        <v>58.957000000000001</v>
      </c>
      <c r="I148" s="142"/>
      <c r="J148" s="143">
        <f>ROUND(I148*H148,2)</f>
        <v>0</v>
      </c>
      <c r="K148" s="139" t="s">
        <v>181</v>
      </c>
      <c r="L148" s="32"/>
      <c r="M148" s="144" t="s">
        <v>1</v>
      </c>
      <c r="N148" s="145" t="s">
        <v>42</v>
      </c>
      <c r="P148" s="146">
        <f>O148*H148</f>
        <v>0</v>
      </c>
      <c r="Q148" s="146">
        <v>0</v>
      </c>
      <c r="R148" s="146">
        <f>Q148*H148</f>
        <v>0</v>
      </c>
      <c r="S148" s="146">
        <v>0</v>
      </c>
      <c r="T148" s="147">
        <f>S148*H148</f>
        <v>0</v>
      </c>
      <c r="AR148" s="148" t="s">
        <v>182</v>
      </c>
      <c r="AT148" s="148" t="s">
        <v>177</v>
      </c>
      <c r="AU148" s="148" t="s">
        <v>86</v>
      </c>
      <c r="AY148" s="17" t="s">
        <v>175</v>
      </c>
      <c r="BE148" s="149">
        <f>IF(N148="základní",J148,0)</f>
        <v>0</v>
      </c>
      <c r="BF148" s="149">
        <f>IF(N148="snížená",J148,0)</f>
        <v>0</v>
      </c>
      <c r="BG148" s="149">
        <f>IF(N148="zákl. přenesená",J148,0)</f>
        <v>0</v>
      </c>
      <c r="BH148" s="149">
        <f>IF(N148="sníž. přenesená",J148,0)</f>
        <v>0</v>
      </c>
      <c r="BI148" s="149">
        <f>IF(N148="nulová",J148,0)</f>
        <v>0</v>
      </c>
      <c r="BJ148" s="17" t="s">
        <v>84</v>
      </c>
      <c r="BK148" s="149">
        <f>ROUND(I148*H148,2)</f>
        <v>0</v>
      </c>
      <c r="BL148" s="17" t="s">
        <v>182</v>
      </c>
      <c r="BM148" s="148" t="s">
        <v>195</v>
      </c>
    </row>
    <row r="149" spans="2:65" s="13" customFormat="1">
      <c r="B149" s="157"/>
      <c r="D149" s="151" t="s">
        <v>184</v>
      </c>
      <c r="E149" s="158" t="s">
        <v>1</v>
      </c>
      <c r="F149" s="159" t="s">
        <v>1313</v>
      </c>
      <c r="H149" s="160">
        <v>58.957000000000001</v>
      </c>
      <c r="I149" s="161"/>
      <c r="L149" s="157"/>
      <c r="M149" s="162"/>
      <c r="T149" s="163"/>
      <c r="AT149" s="158" t="s">
        <v>184</v>
      </c>
      <c r="AU149" s="158" t="s">
        <v>86</v>
      </c>
      <c r="AV149" s="13" t="s">
        <v>86</v>
      </c>
      <c r="AW149" s="13" t="s">
        <v>32</v>
      </c>
      <c r="AX149" s="13" t="s">
        <v>77</v>
      </c>
      <c r="AY149" s="158" t="s">
        <v>175</v>
      </c>
    </row>
    <row r="150" spans="2:65" s="14" customFormat="1">
      <c r="B150" s="164"/>
      <c r="D150" s="151" t="s">
        <v>184</v>
      </c>
      <c r="E150" s="165" t="s">
        <v>1</v>
      </c>
      <c r="F150" s="166" t="s">
        <v>187</v>
      </c>
      <c r="H150" s="167">
        <v>58.957000000000001</v>
      </c>
      <c r="I150" s="168"/>
      <c r="L150" s="164"/>
      <c r="M150" s="169"/>
      <c r="T150" s="170"/>
      <c r="AT150" s="165" t="s">
        <v>184</v>
      </c>
      <c r="AU150" s="165" t="s">
        <v>86</v>
      </c>
      <c r="AV150" s="14" t="s">
        <v>182</v>
      </c>
      <c r="AW150" s="14" t="s">
        <v>32</v>
      </c>
      <c r="AX150" s="14" t="s">
        <v>84</v>
      </c>
      <c r="AY150" s="165" t="s">
        <v>175</v>
      </c>
    </row>
    <row r="151" spans="2:65" s="1" customFormat="1" ht="24.15" customHeight="1">
      <c r="B151" s="136"/>
      <c r="C151" s="137" t="s">
        <v>205</v>
      </c>
      <c r="D151" s="137" t="s">
        <v>177</v>
      </c>
      <c r="E151" s="138" t="s">
        <v>1314</v>
      </c>
      <c r="F151" s="139" t="s">
        <v>1315</v>
      </c>
      <c r="G151" s="140" t="s">
        <v>180</v>
      </c>
      <c r="H151" s="141">
        <v>16.686</v>
      </c>
      <c r="I151" s="142"/>
      <c r="J151" s="143">
        <f>ROUND(I151*H151,2)</f>
        <v>0</v>
      </c>
      <c r="K151" s="139" t="s">
        <v>181</v>
      </c>
      <c r="L151" s="32"/>
      <c r="M151" s="144" t="s">
        <v>1</v>
      </c>
      <c r="N151" s="145" t="s">
        <v>42</v>
      </c>
      <c r="P151" s="146">
        <f>O151*H151</f>
        <v>0</v>
      </c>
      <c r="Q151" s="146">
        <v>0</v>
      </c>
      <c r="R151" s="146">
        <f>Q151*H151</f>
        <v>0</v>
      </c>
      <c r="S151" s="146">
        <v>0</v>
      </c>
      <c r="T151" s="147">
        <f>S151*H151</f>
        <v>0</v>
      </c>
      <c r="AR151" s="148" t="s">
        <v>182</v>
      </c>
      <c r="AT151" s="148" t="s">
        <v>177</v>
      </c>
      <c r="AU151" s="148" t="s">
        <v>86</v>
      </c>
      <c r="AY151" s="17" t="s">
        <v>175</v>
      </c>
      <c r="BE151" s="149">
        <f>IF(N151="základní",J151,0)</f>
        <v>0</v>
      </c>
      <c r="BF151" s="149">
        <f>IF(N151="snížená",J151,0)</f>
        <v>0</v>
      </c>
      <c r="BG151" s="149">
        <f>IF(N151="zákl. přenesená",J151,0)</f>
        <v>0</v>
      </c>
      <c r="BH151" s="149">
        <f>IF(N151="sníž. přenesená",J151,0)</f>
        <v>0</v>
      </c>
      <c r="BI151" s="149">
        <f>IF(N151="nulová",J151,0)</f>
        <v>0</v>
      </c>
      <c r="BJ151" s="17" t="s">
        <v>84</v>
      </c>
      <c r="BK151" s="149">
        <f>ROUND(I151*H151,2)</f>
        <v>0</v>
      </c>
      <c r="BL151" s="17" t="s">
        <v>182</v>
      </c>
      <c r="BM151" s="148" t="s">
        <v>224</v>
      </c>
    </row>
    <row r="152" spans="2:65" s="13" customFormat="1">
      <c r="B152" s="157"/>
      <c r="D152" s="151" t="s">
        <v>184</v>
      </c>
      <c r="E152" s="158" t="s">
        <v>1</v>
      </c>
      <c r="F152" s="159" t="s">
        <v>1305</v>
      </c>
      <c r="H152" s="160">
        <v>49.44</v>
      </c>
      <c r="I152" s="161"/>
      <c r="L152" s="157"/>
      <c r="M152" s="162"/>
      <c r="T152" s="163"/>
      <c r="AT152" s="158" t="s">
        <v>184</v>
      </c>
      <c r="AU152" s="158" t="s">
        <v>86</v>
      </c>
      <c r="AV152" s="13" t="s">
        <v>86</v>
      </c>
      <c r="AW152" s="13" t="s">
        <v>32</v>
      </c>
      <c r="AX152" s="13" t="s">
        <v>77</v>
      </c>
      <c r="AY152" s="158" t="s">
        <v>175</v>
      </c>
    </row>
    <row r="153" spans="2:65" s="13" customFormat="1">
      <c r="B153" s="157"/>
      <c r="D153" s="151" t="s">
        <v>184</v>
      </c>
      <c r="E153" s="158" t="s">
        <v>1</v>
      </c>
      <c r="F153" s="159" t="s">
        <v>1316</v>
      </c>
      <c r="H153" s="160">
        <v>-32.753999999999998</v>
      </c>
      <c r="I153" s="161"/>
      <c r="L153" s="157"/>
      <c r="M153" s="162"/>
      <c r="T153" s="163"/>
      <c r="AT153" s="158" t="s">
        <v>184</v>
      </c>
      <c r="AU153" s="158" t="s">
        <v>86</v>
      </c>
      <c r="AV153" s="13" t="s">
        <v>86</v>
      </c>
      <c r="AW153" s="13" t="s">
        <v>32</v>
      </c>
      <c r="AX153" s="13" t="s">
        <v>77</v>
      </c>
      <c r="AY153" s="158" t="s">
        <v>175</v>
      </c>
    </row>
    <row r="154" spans="2:65" s="14" customFormat="1">
      <c r="B154" s="164"/>
      <c r="D154" s="151" t="s">
        <v>184</v>
      </c>
      <c r="E154" s="165" t="s">
        <v>1</v>
      </c>
      <c r="F154" s="166" t="s">
        <v>187</v>
      </c>
      <c r="H154" s="167">
        <v>16.686</v>
      </c>
      <c r="I154" s="168"/>
      <c r="L154" s="164"/>
      <c r="M154" s="169"/>
      <c r="T154" s="170"/>
      <c r="AT154" s="165" t="s">
        <v>184</v>
      </c>
      <c r="AU154" s="165" t="s">
        <v>86</v>
      </c>
      <c r="AV154" s="14" t="s">
        <v>182</v>
      </c>
      <c r="AW154" s="14" t="s">
        <v>32</v>
      </c>
      <c r="AX154" s="14" t="s">
        <v>84</v>
      </c>
      <c r="AY154" s="165" t="s">
        <v>175</v>
      </c>
    </row>
    <row r="155" spans="2:65" s="1" customFormat="1" ht="24.15" customHeight="1">
      <c r="B155" s="136"/>
      <c r="C155" s="137" t="s">
        <v>198</v>
      </c>
      <c r="D155" s="137" t="s">
        <v>177</v>
      </c>
      <c r="E155" s="138" t="s">
        <v>1317</v>
      </c>
      <c r="F155" s="139" t="s">
        <v>1318</v>
      </c>
      <c r="G155" s="140" t="s">
        <v>180</v>
      </c>
      <c r="H155" s="141">
        <v>25.234999999999999</v>
      </c>
      <c r="I155" s="142"/>
      <c r="J155" s="143">
        <f>ROUND(I155*H155,2)</f>
        <v>0</v>
      </c>
      <c r="K155" s="139" t="s">
        <v>181</v>
      </c>
      <c r="L155" s="32"/>
      <c r="M155" s="144" t="s">
        <v>1</v>
      </c>
      <c r="N155" s="145" t="s">
        <v>42</v>
      </c>
      <c r="P155" s="146">
        <f>O155*H155</f>
        <v>0</v>
      </c>
      <c r="Q155" s="146">
        <v>0</v>
      </c>
      <c r="R155" s="146">
        <f>Q155*H155</f>
        <v>0</v>
      </c>
      <c r="S155" s="146">
        <v>0</v>
      </c>
      <c r="T155" s="147">
        <f>S155*H155</f>
        <v>0</v>
      </c>
      <c r="AR155" s="148" t="s">
        <v>182</v>
      </c>
      <c r="AT155" s="148" t="s">
        <v>177</v>
      </c>
      <c r="AU155" s="148" t="s">
        <v>86</v>
      </c>
      <c r="AY155" s="17" t="s">
        <v>175</v>
      </c>
      <c r="BE155" s="149">
        <f>IF(N155="základní",J155,0)</f>
        <v>0</v>
      </c>
      <c r="BF155" s="149">
        <f>IF(N155="snížená",J155,0)</f>
        <v>0</v>
      </c>
      <c r="BG155" s="149">
        <f>IF(N155="zákl. přenesená",J155,0)</f>
        <v>0</v>
      </c>
      <c r="BH155" s="149">
        <f>IF(N155="sníž. přenesená",J155,0)</f>
        <v>0</v>
      </c>
      <c r="BI155" s="149">
        <f>IF(N155="nulová",J155,0)</f>
        <v>0</v>
      </c>
      <c r="BJ155" s="17" t="s">
        <v>84</v>
      </c>
      <c r="BK155" s="149">
        <f>ROUND(I155*H155,2)</f>
        <v>0</v>
      </c>
      <c r="BL155" s="17" t="s">
        <v>182</v>
      </c>
      <c r="BM155" s="148" t="s">
        <v>8</v>
      </c>
    </row>
    <row r="156" spans="2:65" s="13" customFormat="1" ht="20.399999999999999">
      <c r="B156" s="157"/>
      <c r="D156" s="151" t="s">
        <v>184</v>
      </c>
      <c r="E156" s="158" t="s">
        <v>1</v>
      </c>
      <c r="F156" s="159" t="s">
        <v>1319</v>
      </c>
      <c r="H156" s="160">
        <v>25.234999999999999</v>
      </c>
      <c r="I156" s="161"/>
      <c r="L156" s="157"/>
      <c r="M156" s="162"/>
      <c r="T156" s="163"/>
      <c r="AT156" s="158" t="s">
        <v>184</v>
      </c>
      <c r="AU156" s="158" t="s">
        <v>86</v>
      </c>
      <c r="AV156" s="13" t="s">
        <v>86</v>
      </c>
      <c r="AW156" s="13" t="s">
        <v>32</v>
      </c>
      <c r="AX156" s="13" t="s">
        <v>77</v>
      </c>
      <c r="AY156" s="158" t="s">
        <v>175</v>
      </c>
    </row>
    <row r="157" spans="2:65" s="14" customFormat="1">
      <c r="B157" s="164"/>
      <c r="D157" s="151" t="s">
        <v>184</v>
      </c>
      <c r="E157" s="165" t="s">
        <v>1</v>
      </c>
      <c r="F157" s="166" t="s">
        <v>187</v>
      </c>
      <c r="H157" s="167">
        <v>25.234999999999999</v>
      </c>
      <c r="I157" s="168"/>
      <c r="L157" s="164"/>
      <c r="M157" s="169"/>
      <c r="T157" s="170"/>
      <c r="AT157" s="165" t="s">
        <v>184</v>
      </c>
      <c r="AU157" s="165" t="s">
        <v>86</v>
      </c>
      <c r="AV157" s="14" t="s">
        <v>182</v>
      </c>
      <c r="AW157" s="14" t="s">
        <v>32</v>
      </c>
      <c r="AX157" s="14" t="s">
        <v>84</v>
      </c>
      <c r="AY157" s="165" t="s">
        <v>175</v>
      </c>
    </row>
    <row r="158" spans="2:65" s="1" customFormat="1" ht="16.5" customHeight="1">
      <c r="B158" s="136"/>
      <c r="C158" s="171" t="s">
        <v>201</v>
      </c>
      <c r="D158" s="171" t="s">
        <v>192</v>
      </c>
      <c r="E158" s="172" t="s">
        <v>1320</v>
      </c>
      <c r="F158" s="173" t="s">
        <v>1321</v>
      </c>
      <c r="G158" s="174" t="s">
        <v>494</v>
      </c>
      <c r="H158" s="175">
        <v>47.694000000000003</v>
      </c>
      <c r="I158" s="176"/>
      <c r="J158" s="177">
        <f>ROUND(I158*H158,2)</f>
        <v>0</v>
      </c>
      <c r="K158" s="173" t="s">
        <v>181</v>
      </c>
      <c r="L158" s="178"/>
      <c r="M158" s="179" t="s">
        <v>1</v>
      </c>
      <c r="N158" s="180" t="s">
        <v>42</v>
      </c>
      <c r="P158" s="146">
        <f>O158*H158</f>
        <v>0</v>
      </c>
      <c r="Q158" s="146">
        <v>1</v>
      </c>
      <c r="R158" s="146">
        <f>Q158*H158</f>
        <v>47.694000000000003</v>
      </c>
      <c r="S158" s="146">
        <v>0</v>
      </c>
      <c r="T158" s="147">
        <f>S158*H158</f>
        <v>0</v>
      </c>
      <c r="AR158" s="148" t="s">
        <v>195</v>
      </c>
      <c r="AT158" s="148" t="s">
        <v>192</v>
      </c>
      <c r="AU158" s="148" t="s">
        <v>86</v>
      </c>
      <c r="AY158" s="17" t="s">
        <v>175</v>
      </c>
      <c r="BE158" s="149">
        <f>IF(N158="základní",J158,0)</f>
        <v>0</v>
      </c>
      <c r="BF158" s="149">
        <f>IF(N158="snížená",J158,0)</f>
        <v>0</v>
      </c>
      <c r="BG158" s="149">
        <f>IF(N158="zákl. přenesená",J158,0)</f>
        <v>0</v>
      </c>
      <c r="BH158" s="149">
        <f>IF(N158="sníž. přenesená",J158,0)</f>
        <v>0</v>
      </c>
      <c r="BI158" s="149">
        <f>IF(N158="nulová",J158,0)</f>
        <v>0</v>
      </c>
      <c r="BJ158" s="17" t="s">
        <v>84</v>
      </c>
      <c r="BK158" s="149">
        <f>ROUND(I158*H158,2)</f>
        <v>0</v>
      </c>
      <c r="BL158" s="17" t="s">
        <v>182</v>
      </c>
      <c r="BM158" s="148" t="s">
        <v>260</v>
      </c>
    </row>
    <row r="159" spans="2:65" s="13" customFormat="1">
      <c r="B159" s="157"/>
      <c r="D159" s="151" t="s">
        <v>184</v>
      </c>
      <c r="E159" s="158" t="s">
        <v>1</v>
      </c>
      <c r="F159" s="159" t="s">
        <v>1322</v>
      </c>
      <c r="H159" s="160">
        <v>47.694000000000003</v>
      </c>
      <c r="I159" s="161"/>
      <c r="L159" s="157"/>
      <c r="M159" s="162"/>
      <c r="T159" s="163"/>
      <c r="AT159" s="158" t="s">
        <v>184</v>
      </c>
      <c r="AU159" s="158" t="s">
        <v>86</v>
      </c>
      <c r="AV159" s="13" t="s">
        <v>86</v>
      </c>
      <c r="AW159" s="13" t="s">
        <v>32</v>
      </c>
      <c r="AX159" s="13" t="s">
        <v>77</v>
      </c>
      <c r="AY159" s="158" t="s">
        <v>175</v>
      </c>
    </row>
    <row r="160" spans="2:65" s="14" customFormat="1">
      <c r="B160" s="164"/>
      <c r="D160" s="151" t="s">
        <v>184</v>
      </c>
      <c r="E160" s="165" t="s">
        <v>1</v>
      </c>
      <c r="F160" s="166" t="s">
        <v>187</v>
      </c>
      <c r="H160" s="167">
        <v>47.694000000000003</v>
      </c>
      <c r="I160" s="168"/>
      <c r="L160" s="164"/>
      <c r="M160" s="169"/>
      <c r="T160" s="170"/>
      <c r="AT160" s="165" t="s">
        <v>184</v>
      </c>
      <c r="AU160" s="165" t="s">
        <v>86</v>
      </c>
      <c r="AV160" s="14" t="s">
        <v>182</v>
      </c>
      <c r="AW160" s="14" t="s">
        <v>32</v>
      </c>
      <c r="AX160" s="14" t="s">
        <v>84</v>
      </c>
      <c r="AY160" s="165" t="s">
        <v>175</v>
      </c>
    </row>
    <row r="161" spans="2:65" s="11" customFormat="1" ht="22.8" customHeight="1">
      <c r="B161" s="124"/>
      <c r="D161" s="125" t="s">
        <v>76</v>
      </c>
      <c r="E161" s="134" t="s">
        <v>182</v>
      </c>
      <c r="F161" s="134" t="s">
        <v>283</v>
      </c>
      <c r="I161" s="127"/>
      <c r="J161" s="135">
        <f>BK161</f>
        <v>0</v>
      </c>
      <c r="L161" s="124"/>
      <c r="M161" s="129"/>
      <c r="P161" s="130">
        <f>SUM(P162:P164)</f>
        <v>0</v>
      </c>
      <c r="R161" s="130">
        <f>SUM(R162:R164)</f>
        <v>11.6849586</v>
      </c>
      <c r="T161" s="131">
        <f>SUM(T162:T164)</f>
        <v>0</v>
      </c>
      <c r="AR161" s="125" t="s">
        <v>84</v>
      </c>
      <c r="AT161" s="132" t="s">
        <v>76</v>
      </c>
      <c r="AU161" s="132" t="s">
        <v>84</v>
      </c>
      <c r="AY161" s="125" t="s">
        <v>175</v>
      </c>
      <c r="BK161" s="133">
        <f>SUM(BK162:BK164)</f>
        <v>0</v>
      </c>
    </row>
    <row r="162" spans="2:65" s="1" customFormat="1" ht="24.15" customHeight="1">
      <c r="B162" s="136"/>
      <c r="C162" s="137" t="s">
        <v>195</v>
      </c>
      <c r="D162" s="137" t="s">
        <v>177</v>
      </c>
      <c r="E162" s="138" t="s">
        <v>1323</v>
      </c>
      <c r="F162" s="139" t="s">
        <v>1324</v>
      </c>
      <c r="G162" s="140" t="s">
        <v>180</v>
      </c>
      <c r="H162" s="141">
        <v>6.18</v>
      </c>
      <c r="I162" s="142"/>
      <c r="J162" s="143">
        <f>ROUND(I162*H162,2)</f>
        <v>0</v>
      </c>
      <c r="K162" s="139" t="s">
        <v>181</v>
      </c>
      <c r="L162" s="32"/>
      <c r="M162" s="144" t="s">
        <v>1</v>
      </c>
      <c r="N162" s="145" t="s">
        <v>42</v>
      </c>
      <c r="P162" s="146">
        <f>O162*H162</f>
        <v>0</v>
      </c>
      <c r="Q162" s="146">
        <v>1.8907700000000001</v>
      </c>
      <c r="R162" s="146">
        <f>Q162*H162</f>
        <v>11.6849586</v>
      </c>
      <c r="S162" s="146">
        <v>0</v>
      </c>
      <c r="T162" s="147">
        <f>S162*H162</f>
        <v>0</v>
      </c>
      <c r="AR162" s="148" t="s">
        <v>182</v>
      </c>
      <c r="AT162" s="148" t="s">
        <v>177</v>
      </c>
      <c r="AU162" s="148" t="s">
        <v>86</v>
      </c>
      <c r="AY162" s="17" t="s">
        <v>175</v>
      </c>
      <c r="BE162" s="149">
        <f>IF(N162="základní",J162,0)</f>
        <v>0</v>
      </c>
      <c r="BF162" s="149">
        <f>IF(N162="snížená",J162,0)</f>
        <v>0</v>
      </c>
      <c r="BG162" s="149">
        <f>IF(N162="zákl. přenesená",J162,0)</f>
        <v>0</v>
      </c>
      <c r="BH162" s="149">
        <f>IF(N162="sníž. přenesená",J162,0)</f>
        <v>0</v>
      </c>
      <c r="BI162" s="149">
        <f>IF(N162="nulová",J162,0)</f>
        <v>0</v>
      </c>
      <c r="BJ162" s="17" t="s">
        <v>84</v>
      </c>
      <c r="BK162" s="149">
        <f>ROUND(I162*H162,2)</f>
        <v>0</v>
      </c>
      <c r="BL162" s="17" t="s">
        <v>182</v>
      </c>
      <c r="BM162" s="148" t="s">
        <v>278</v>
      </c>
    </row>
    <row r="163" spans="2:65" s="13" customFormat="1">
      <c r="B163" s="157"/>
      <c r="D163" s="151" t="s">
        <v>184</v>
      </c>
      <c r="E163" s="158" t="s">
        <v>1</v>
      </c>
      <c r="F163" s="159" t="s">
        <v>1325</v>
      </c>
      <c r="H163" s="160">
        <v>6.18</v>
      </c>
      <c r="I163" s="161"/>
      <c r="L163" s="157"/>
      <c r="M163" s="162"/>
      <c r="T163" s="163"/>
      <c r="AT163" s="158" t="s">
        <v>184</v>
      </c>
      <c r="AU163" s="158" t="s">
        <v>86</v>
      </c>
      <c r="AV163" s="13" t="s">
        <v>86</v>
      </c>
      <c r="AW163" s="13" t="s">
        <v>32</v>
      </c>
      <c r="AX163" s="13" t="s">
        <v>77</v>
      </c>
      <c r="AY163" s="158" t="s">
        <v>175</v>
      </c>
    </row>
    <row r="164" spans="2:65" s="14" customFormat="1">
      <c r="B164" s="164"/>
      <c r="D164" s="151" t="s">
        <v>184</v>
      </c>
      <c r="E164" s="165" t="s">
        <v>1</v>
      </c>
      <c r="F164" s="166" t="s">
        <v>187</v>
      </c>
      <c r="H164" s="167">
        <v>6.18</v>
      </c>
      <c r="I164" s="168"/>
      <c r="L164" s="164"/>
      <c r="M164" s="169"/>
      <c r="T164" s="170"/>
      <c r="AT164" s="165" t="s">
        <v>184</v>
      </c>
      <c r="AU164" s="165" t="s">
        <v>86</v>
      </c>
      <c r="AV164" s="14" t="s">
        <v>182</v>
      </c>
      <c r="AW164" s="14" t="s">
        <v>32</v>
      </c>
      <c r="AX164" s="14" t="s">
        <v>84</v>
      </c>
      <c r="AY164" s="165" t="s">
        <v>175</v>
      </c>
    </row>
    <row r="165" spans="2:65" s="11" customFormat="1" ht="22.8" customHeight="1">
      <c r="B165" s="124"/>
      <c r="D165" s="125" t="s">
        <v>76</v>
      </c>
      <c r="E165" s="134" t="s">
        <v>218</v>
      </c>
      <c r="F165" s="134" t="s">
        <v>1326</v>
      </c>
      <c r="I165" s="127"/>
      <c r="J165" s="135">
        <f>BK165</f>
        <v>0</v>
      </c>
      <c r="L165" s="124"/>
      <c r="M165" s="129"/>
      <c r="P165" s="130">
        <f>SUM(P166:P168)</f>
        <v>0</v>
      </c>
      <c r="R165" s="130">
        <f>SUM(R166:R168)</f>
        <v>0</v>
      </c>
      <c r="T165" s="131">
        <f>SUM(T166:T168)</f>
        <v>38.933999999999997</v>
      </c>
      <c r="AR165" s="125" t="s">
        <v>84</v>
      </c>
      <c r="AT165" s="132" t="s">
        <v>76</v>
      </c>
      <c r="AU165" s="132" t="s">
        <v>84</v>
      </c>
      <c r="AY165" s="125" t="s">
        <v>175</v>
      </c>
      <c r="BK165" s="133">
        <f>SUM(BK166:BK168)</f>
        <v>0</v>
      </c>
    </row>
    <row r="166" spans="2:65" s="1" customFormat="1" ht="24.15" customHeight="1">
      <c r="B166" s="136"/>
      <c r="C166" s="137" t="s">
        <v>218</v>
      </c>
      <c r="D166" s="137" t="s">
        <v>177</v>
      </c>
      <c r="E166" s="138" t="s">
        <v>1327</v>
      </c>
      <c r="F166" s="139" t="s">
        <v>1328</v>
      </c>
      <c r="G166" s="140" t="s">
        <v>227</v>
      </c>
      <c r="H166" s="141">
        <v>61.8</v>
      </c>
      <c r="I166" s="142"/>
      <c r="J166" s="143">
        <f>ROUND(I166*H166,2)</f>
        <v>0</v>
      </c>
      <c r="K166" s="139" t="s">
        <v>181</v>
      </c>
      <c r="L166" s="32"/>
      <c r="M166" s="144" t="s">
        <v>1</v>
      </c>
      <c r="N166" s="145" t="s">
        <v>42</v>
      </c>
      <c r="P166" s="146">
        <f>O166*H166</f>
        <v>0</v>
      </c>
      <c r="Q166" s="146">
        <v>0</v>
      </c>
      <c r="R166" s="146">
        <f>Q166*H166</f>
        <v>0</v>
      </c>
      <c r="S166" s="146">
        <v>0.63</v>
      </c>
      <c r="T166" s="147">
        <f>S166*H166</f>
        <v>38.933999999999997</v>
      </c>
      <c r="AR166" s="148" t="s">
        <v>182</v>
      </c>
      <c r="AT166" s="148" t="s">
        <v>177</v>
      </c>
      <c r="AU166" s="148" t="s">
        <v>86</v>
      </c>
      <c r="AY166" s="17" t="s">
        <v>175</v>
      </c>
      <c r="BE166" s="149">
        <f>IF(N166="základní",J166,0)</f>
        <v>0</v>
      </c>
      <c r="BF166" s="149">
        <f>IF(N166="snížená",J166,0)</f>
        <v>0</v>
      </c>
      <c r="BG166" s="149">
        <f>IF(N166="zákl. přenesená",J166,0)</f>
        <v>0</v>
      </c>
      <c r="BH166" s="149">
        <f>IF(N166="sníž. přenesená",J166,0)</f>
        <v>0</v>
      </c>
      <c r="BI166" s="149">
        <f>IF(N166="nulová",J166,0)</f>
        <v>0</v>
      </c>
      <c r="BJ166" s="17" t="s">
        <v>84</v>
      </c>
      <c r="BK166" s="149">
        <f>ROUND(I166*H166,2)</f>
        <v>0</v>
      </c>
      <c r="BL166" s="17" t="s">
        <v>182</v>
      </c>
      <c r="BM166" s="148" t="s">
        <v>290</v>
      </c>
    </row>
    <row r="167" spans="2:65" s="13" customFormat="1">
      <c r="B167" s="157"/>
      <c r="D167" s="151" t="s">
        <v>184</v>
      </c>
      <c r="E167" s="158" t="s">
        <v>1</v>
      </c>
      <c r="F167" s="159" t="s">
        <v>1329</v>
      </c>
      <c r="H167" s="160">
        <v>61.8</v>
      </c>
      <c r="I167" s="161"/>
      <c r="L167" s="157"/>
      <c r="M167" s="162"/>
      <c r="T167" s="163"/>
      <c r="AT167" s="158" t="s">
        <v>184</v>
      </c>
      <c r="AU167" s="158" t="s">
        <v>86</v>
      </c>
      <c r="AV167" s="13" t="s">
        <v>86</v>
      </c>
      <c r="AW167" s="13" t="s">
        <v>32</v>
      </c>
      <c r="AX167" s="13" t="s">
        <v>77</v>
      </c>
      <c r="AY167" s="158" t="s">
        <v>175</v>
      </c>
    </row>
    <row r="168" spans="2:65" s="14" customFormat="1">
      <c r="B168" s="164"/>
      <c r="D168" s="151" t="s">
        <v>184</v>
      </c>
      <c r="E168" s="165" t="s">
        <v>1</v>
      </c>
      <c r="F168" s="166" t="s">
        <v>187</v>
      </c>
      <c r="H168" s="167">
        <v>61.8</v>
      </c>
      <c r="I168" s="168"/>
      <c r="L168" s="164"/>
      <c r="M168" s="169"/>
      <c r="T168" s="170"/>
      <c r="AT168" s="165" t="s">
        <v>184</v>
      </c>
      <c r="AU168" s="165" t="s">
        <v>86</v>
      </c>
      <c r="AV168" s="14" t="s">
        <v>182</v>
      </c>
      <c r="AW168" s="14" t="s">
        <v>32</v>
      </c>
      <c r="AX168" s="14" t="s">
        <v>84</v>
      </c>
      <c r="AY168" s="165" t="s">
        <v>175</v>
      </c>
    </row>
    <row r="169" spans="2:65" s="11" customFormat="1" ht="22.8" customHeight="1">
      <c r="B169" s="124"/>
      <c r="D169" s="125" t="s">
        <v>76</v>
      </c>
      <c r="E169" s="134" t="s">
        <v>489</v>
      </c>
      <c r="F169" s="134" t="s">
        <v>490</v>
      </c>
      <c r="I169" s="127"/>
      <c r="J169" s="135">
        <f>BK169</f>
        <v>0</v>
      </c>
      <c r="L169" s="124"/>
      <c r="M169" s="129"/>
      <c r="P169" s="130">
        <f>SUM(P170:P174)</f>
        <v>0</v>
      </c>
      <c r="R169" s="130">
        <f>SUM(R170:R174)</f>
        <v>0</v>
      </c>
      <c r="T169" s="131">
        <f>SUM(T170:T174)</f>
        <v>0</v>
      </c>
      <c r="AR169" s="125" t="s">
        <v>84</v>
      </c>
      <c r="AT169" s="132" t="s">
        <v>76</v>
      </c>
      <c r="AU169" s="132" t="s">
        <v>84</v>
      </c>
      <c r="AY169" s="125" t="s">
        <v>175</v>
      </c>
      <c r="BK169" s="133">
        <f>SUM(BK170:BK174)</f>
        <v>0</v>
      </c>
    </row>
    <row r="170" spans="2:65" s="1" customFormat="1" ht="24.15" customHeight="1">
      <c r="B170" s="136"/>
      <c r="C170" s="137" t="s">
        <v>224</v>
      </c>
      <c r="D170" s="137" t="s">
        <v>177</v>
      </c>
      <c r="E170" s="138" t="s">
        <v>492</v>
      </c>
      <c r="F170" s="139" t="s">
        <v>493</v>
      </c>
      <c r="G170" s="140" t="s">
        <v>494</v>
      </c>
      <c r="H170" s="141">
        <v>39.091000000000001</v>
      </c>
      <c r="I170" s="142"/>
      <c r="J170" s="143">
        <f>ROUND(I170*H170,2)</f>
        <v>0</v>
      </c>
      <c r="K170" s="139" t="s">
        <v>181</v>
      </c>
      <c r="L170" s="32"/>
      <c r="M170" s="144" t="s">
        <v>1</v>
      </c>
      <c r="N170" s="145" t="s">
        <v>42</v>
      </c>
      <c r="P170" s="146">
        <f>O170*H170</f>
        <v>0</v>
      </c>
      <c r="Q170" s="146">
        <v>0</v>
      </c>
      <c r="R170" s="146">
        <f>Q170*H170</f>
        <v>0</v>
      </c>
      <c r="S170" s="146">
        <v>0</v>
      </c>
      <c r="T170" s="147">
        <f>S170*H170</f>
        <v>0</v>
      </c>
      <c r="AR170" s="148" t="s">
        <v>182</v>
      </c>
      <c r="AT170" s="148" t="s">
        <v>177</v>
      </c>
      <c r="AU170" s="148" t="s">
        <v>86</v>
      </c>
      <c r="AY170" s="17" t="s">
        <v>175</v>
      </c>
      <c r="BE170" s="149">
        <f>IF(N170="základní",J170,0)</f>
        <v>0</v>
      </c>
      <c r="BF170" s="149">
        <f>IF(N170="snížená",J170,0)</f>
        <v>0</v>
      </c>
      <c r="BG170" s="149">
        <f>IF(N170="zákl. přenesená",J170,0)</f>
        <v>0</v>
      </c>
      <c r="BH170" s="149">
        <f>IF(N170="sníž. přenesená",J170,0)</f>
        <v>0</v>
      </c>
      <c r="BI170" s="149">
        <f>IF(N170="nulová",J170,0)</f>
        <v>0</v>
      </c>
      <c r="BJ170" s="17" t="s">
        <v>84</v>
      </c>
      <c r="BK170" s="149">
        <f>ROUND(I170*H170,2)</f>
        <v>0</v>
      </c>
      <c r="BL170" s="17" t="s">
        <v>182</v>
      </c>
      <c r="BM170" s="148" t="s">
        <v>1330</v>
      </c>
    </row>
    <row r="171" spans="2:65" s="1" customFormat="1" ht="16.5" customHeight="1">
      <c r="B171" s="136"/>
      <c r="C171" s="137" t="s">
        <v>230</v>
      </c>
      <c r="D171" s="137" t="s">
        <v>177</v>
      </c>
      <c r="E171" s="138" t="s">
        <v>1331</v>
      </c>
      <c r="F171" s="139" t="s">
        <v>1332</v>
      </c>
      <c r="G171" s="140" t="s">
        <v>494</v>
      </c>
      <c r="H171" s="141">
        <v>39.091000000000001</v>
      </c>
      <c r="I171" s="142"/>
      <c r="J171" s="143">
        <f>ROUND(I171*H171,2)</f>
        <v>0</v>
      </c>
      <c r="K171" s="139" t="s">
        <v>181</v>
      </c>
      <c r="L171" s="32"/>
      <c r="M171" s="144" t="s">
        <v>1</v>
      </c>
      <c r="N171" s="145" t="s">
        <v>42</v>
      </c>
      <c r="P171" s="146">
        <f>O171*H171</f>
        <v>0</v>
      </c>
      <c r="Q171" s="146">
        <v>0</v>
      </c>
      <c r="R171" s="146">
        <f>Q171*H171</f>
        <v>0</v>
      </c>
      <c r="S171" s="146">
        <v>0</v>
      </c>
      <c r="T171" s="147">
        <f>S171*H171</f>
        <v>0</v>
      </c>
      <c r="AR171" s="148" t="s">
        <v>182</v>
      </c>
      <c r="AT171" s="148" t="s">
        <v>177</v>
      </c>
      <c r="AU171" s="148" t="s">
        <v>86</v>
      </c>
      <c r="AY171" s="17" t="s">
        <v>175</v>
      </c>
      <c r="BE171" s="149">
        <f>IF(N171="základní",J171,0)</f>
        <v>0</v>
      </c>
      <c r="BF171" s="149">
        <f>IF(N171="snížená",J171,0)</f>
        <v>0</v>
      </c>
      <c r="BG171" s="149">
        <f>IF(N171="zákl. přenesená",J171,0)</f>
        <v>0</v>
      </c>
      <c r="BH171" s="149">
        <f>IF(N171="sníž. přenesená",J171,0)</f>
        <v>0</v>
      </c>
      <c r="BI171" s="149">
        <f>IF(N171="nulová",J171,0)</f>
        <v>0</v>
      </c>
      <c r="BJ171" s="17" t="s">
        <v>84</v>
      </c>
      <c r="BK171" s="149">
        <f>ROUND(I171*H171,2)</f>
        <v>0</v>
      </c>
      <c r="BL171" s="17" t="s">
        <v>182</v>
      </c>
      <c r="BM171" s="148" t="s">
        <v>300</v>
      </c>
    </row>
    <row r="172" spans="2:65" s="1" customFormat="1" ht="24.15" customHeight="1">
      <c r="B172" s="136"/>
      <c r="C172" s="137" t="s">
        <v>8</v>
      </c>
      <c r="D172" s="137" t="s">
        <v>177</v>
      </c>
      <c r="E172" s="138" t="s">
        <v>1333</v>
      </c>
      <c r="F172" s="139" t="s">
        <v>1334</v>
      </c>
      <c r="G172" s="140" t="s">
        <v>494</v>
      </c>
      <c r="H172" s="141">
        <v>1172.73</v>
      </c>
      <c r="I172" s="142"/>
      <c r="J172" s="143">
        <f>ROUND(I172*H172,2)</f>
        <v>0</v>
      </c>
      <c r="K172" s="139" t="s">
        <v>181</v>
      </c>
      <c r="L172" s="32"/>
      <c r="M172" s="144" t="s">
        <v>1</v>
      </c>
      <c r="N172" s="145" t="s">
        <v>42</v>
      </c>
      <c r="P172" s="146">
        <f>O172*H172</f>
        <v>0</v>
      </c>
      <c r="Q172" s="146">
        <v>0</v>
      </c>
      <c r="R172" s="146">
        <f>Q172*H172</f>
        <v>0</v>
      </c>
      <c r="S172" s="146">
        <v>0</v>
      </c>
      <c r="T172" s="147">
        <f>S172*H172</f>
        <v>0</v>
      </c>
      <c r="AR172" s="148" t="s">
        <v>182</v>
      </c>
      <c r="AT172" s="148" t="s">
        <v>177</v>
      </c>
      <c r="AU172" s="148" t="s">
        <v>86</v>
      </c>
      <c r="AY172" s="17" t="s">
        <v>175</v>
      </c>
      <c r="BE172" s="149">
        <f>IF(N172="základní",J172,0)</f>
        <v>0</v>
      </c>
      <c r="BF172" s="149">
        <f>IF(N172="snížená",J172,0)</f>
        <v>0</v>
      </c>
      <c r="BG172" s="149">
        <f>IF(N172="zákl. přenesená",J172,0)</f>
        <v>0</v>
      </c>
      <c r="BH172" s="149">
        <f>IF(N172="sníž. přenesená",J172,0)</f>
        <v>0</v>
      </c>
      <c r="BI172" s="149">
        <f>IF(N172="nulová",J172,0)</f>
        <v>0</v>
      </c>
      <c r="BJ172" s="17" t="s">
        <v>84</v>
      </c>
      <c r="BK172" s="149">
        <f>ROUND(I172*H172,2)</f>
        <v>0</v>
      </c>
      <c r="BL172" s="17" t="s">
        <v>182</v>
      </c>
      <c r="BM172" s="148" t="s">
        <v>307</v>
      </c>
    </row>
    <row r="173" spans="2:65" s="13" customFormat="1">
      <c r="B173" s="157"/>
      <c r="D173" s="151" t="s">
        <v>184</v>
      </c>
      <c r="F173" s="159" t="s">
        <v>1335</v>
      </c>
      <c r="H173" s="160">
        <v>1172.73</v>
      </c>
      <c r="I173" s="161"/>
      <c r="L173" s="157"/>
      <c r="M173" s="162"/>
      <c r="T173" s="163"/>
      <c r="AT173" s="158" t="s">
        <v>184</v>
      </c>
      <c r="AU173" s="158" t="s">
        <v>86</v>
      </c>
      <c r="AV173" s="13" t="s">
        <v>86</v>
      </c>
      <c r="AW173" s="13" t="s">
        <v>3</v>
      </c>
      <c r="AX173" s="13" t="s">
        <v>84</v>
      </c>
      <c r="AY173" s="158" t="s">
        <v>175</v>
      </c>
    </row>
    <row r="174" spans="2:65" s="1" customFormat="1" ht="37.799999999999997" customHeight="1">
      <c r="B174" s="136"/>
      <c r="C174" s="137" t="s">
        <v>251</v>
      </c>
      <c r="D174" s="137" t="s">
        <v>177</v>
      </c>
      <c r="E174" s="138" t="s">
        <v>1336</v>
      </c>
      <c r="F174" s="139" t="s">
        <v>1337</v>
      </c>
      <c r="G174" s="140" t="s">
        <v>494</v>
      </c>
      <c r="H174" s="141">
        <v>39.091000000000001</v>
      </c>
      <c r="I174" s="142"/>
      <c r="J174" s="143">
        <f>ROUND(I174*H174,2)</f>
        <v>0</v>
      </c>
      <c r="K174" s="139" t="s">
        <v>181</v>
      </c>
      <c r="L174" s="32"/>
      <c r="M174" s="144" t="s">
        <v>1</v>
      </c>
      <c r="N174" s="145" t="s">
        <v>42</v>
      </c>
      <c r="P174" s="146">
        <f>O174*H174</f>
        <v>0</v>
      </c>
      <c r="Q174" s="146">
        <v>0</v>
      </c>
      <c r="R174" s="146">
        <f>Q174*H174</f>
        <v>0</v>
      </c>
      <c r="S174" s="146">
        <v>0</v>
      </c>
      <c r="T174" s="147">
        <f>S174*H174</f>
        <v>0</v>
      </c>
      <c r="AR174" s="148" t="s">
        <v>182</v>
      </c>
      <c r="AT174" s="148" t="s">
        <v>177</v>
      </c>
      <c r="AU174" s="148" t="s">
        <v>86</v>
      </c>
      <c r="AY174" s="17" t="s">
        <v>175</v>
      </c>
      <c r="BE174" s="149">
        <f>IF(N174="základní",J174,0)</f>
        <v>0</v>
      </c>
      <c r="BF174" s="149">
        <f>IF(N174="snížená",J174,0)</f>
        <v>0</v>
      </c>
      <c r="BG174" s="149">
        <f>IF(N174="zákl. přenesená",J174,0)</f>
        <v>0</v>
      </c>
      <c r="BH174" s="149">
        <f>IF(N174="sníž. přenesená",J174,0)</f>
        <v>0</v>
      </c>
      <c r="BI174" s="149">
        <f>IF(N174="nulová",J174,0)</f>
        <v>0</v>
      </c>
      <c r="BJ174" s="17" t="s">
        <v>84</v>
      </c>
      <c r="BK174" s="149">
        <f>ROUND(I174*H174,2)</f>
        <v>0</v>
      </c>
      <c r="BL174" s="17" t="s">
        <v>182</v>
      </c>
      <c r="BM174" s="148" t="s">
        <v>319</v>
      </c>
    </row>
    <row r="175" spans="2:65" s="11" customFormat="1" ht="22.8" customHeight="1">
      <c r="B175" s="124"/>
      <c r="D175" s="125" t="s">
        <v>76</v>
      </c>
      <c r="E175" s="134" t="s">
        <v>509</v>
      </c>
      <c r="F175" s="134" t="s">
        <v>510</v>
      </c>
      <c r="I175" s="127"/>
      <c r="J175" s="135">
        <f>BK175</f>
        <v>0</v>
      </c>
      <c r="L175" s="124"/>
      <c r="M175" s="129"/>
      <c r="P175" s="130">
        <f>P176</f>
        <v>0</v>
      </c>
      <c r="R175" s="130">
        <f>R176</f>
        <v>0</v>
      </c>
      <c r="T175" s="131">
        <f>T176</f>
        <v>0</v>
      </c>
      <c r="AR175" s="125" t="s">
        <v>84</v>
      </c>
      <c r="AT175" s="132" t="s">
        <v>76</v>
      </c>
      <c r="AU175" s="132" t="s">
        <v>84</v>
      </c>
      <c r="AY175" s="125" t="s">
        <v>175</v>
      </c>
      <c r="BK175" s="133">
        <f>BK176</f>
        <v>0</v>
      </c>
    </row>
    <row r="176" spans="2:65" s="1" customFormat="1" ht="24.15" customHeight="1">
      <c r="B176" s="136"/>
      <c r="C176" s="137" t="s">
        <v>260</v>
      </c>
      <c r="D176" s="137" t="s">
        <v>177</v>
      </c>
      <c r="E176" s="138" t="s">
        <v>512</v>
      </c>
      <c r="F176" s="139" t="s">
        <v>513</v>
      </c>
      <c r="G176" s="140" t="s">
        <v>494</v>
      </c>
      <c r="H176" s="141">
        <v>59.378999999999998</v>
      </c>
      <c r="I176" s="142"/>
      <c r="J176" s="143">
        <f>ROUND(I176*H176,2)</f>
        <v>0</v>
      </c>
      <c r="K176" s="139" t="s">
        <v>181</v>
      </c>
      <c r="L176" s="32"/>
      <c r="M176" s="144" t="s">
        <v>1</v>
      </c>
      <c r="N176" s="145" t="s">
        <v>42</v>
      </c>
      <c r="P176" s="146">
        <f>O176*H176</f>
        <v>0</v>
      </c>
      <c r="Q176" s="146">
        <v>0</v>
      </c>
      <c r="R176" s="146">
        <f>Q176*H176</f>
        <v>0</v>
      </c>
      <c r="S176" s="146">
        <v>0</v>
      </c>
      <c r="T176" s="147">
        <f>S176*H176</f>
        <v>0</v>
      </c>
      <c r="AR176" s="148" t="s">
        <v>182</v>
      </c>
      <c r="AT176" s="148" t="s">
        <v>177</v>
      </c>
      <c r="AU176" s="148" t="s">
        <v>86</v>
      </c>
      <c r="AY176" s="17" t="s">
        <v>175</v>
      </c>
      <c r="BE176" s="149">
        <f>IF(N176="základní",J176,0)</f>
        <v>0</v>
      </c>
      <c r="BF176" s="149">
        <f>IF(N176="snížená",J176,0)</f>
        <v>0</v>
      </c>
      <c r="BG176" s="149">
        <f>IF(N176="zákl. přenesená",J176,0)</f>
        <v>0</v>
      </c>
      <c r="BH176" s="149">
        <f>IF(N176="sníž. přenesená",J176,0)</f>
        <v>0</v>
      </c>
      <c r="BI176" s="149">
        <f>IF(N176="nulová",J176,0)</f>
        <v>0</v>
      </c>
      <c r="BJ176" s="17" t="s">
        <v>84</v>
      </c>
      <c r="BK176" s="149">
        <f>ROUND(I176*H176,2)</f>
        <v>0</v>
      </c>
      <c r="BL176" s="17" t="s">
        <v>182</v>
      </c>
      <c r="BM176" s="148" t="s">
        <v>1338</v>
      </c>
    </row>
    <row r="177" spans="2:65" s="11" customFormat="1" ht="25.95" customHeight="1">
      <c r="B177" s="124"/>
      <c r="D177" s="125" t="s">
        <v>76</v>
      </c>
      <c r="E177" s="126" t="s">
        <v>515</v>
      </c>
      <c r="F177" s="126" t="s">
        <v>516</v>
      </c>
      <c r="I177" s="127"/>
      <c r="J177" s="128">
        <f>BK177</f>
        <v>0</v>
      </c>
      <c r="L177" s="124"/>
      <c r="M177" s="129"/>
      <c r="P177" s="130">
        <f>P178+P256+P383+P403+P495+P514</f>
        <v>0</v>
      </c>
      <c r="R177" s="130">
        <f>R178+R256+R383+R403+R495+R514</f>
        <v>1.6224000000000001</v>
      </c>
      <c r="T177" s="131">
        <f>T178+T256+T383+T403+T495+T514</f>
        <v>0.15672</v>
      </c>
      <c r="AR177" s="125" t="s">
        <v>86</v>
      </c>
      <c r="AT177" s="132" t="s">
        <v>76</v>
      </c>
      <c r="AU177" s="132" t="s">
        <v>77</v>
      </c>
      <c r="AY177" s="125" t="s">
        <v>175</v>
      </c>
      <c r="BK177" s="133">
        <f>BK178+BK256+BK383+BK403+BK495+BK514</f>
        <v>0</v>
      </c>
    </row>
    <row r="178" spans="2:65" s="11" customFormat="1" ht="22.8" customHeight="1">
      <c r="B178" s="124"/>
      <c r="D178" s="125" t="s">
        <v>76</v>
      </c>
      <c r="E178" s="134" t="s">
        <v>1339</v>
      </c>
      <c r="F178" s="134" t="s">
        <v>1340</v>
      </c>
      <c r="I178" s="127"/>
      <c r="J178" s="135">
        <f>BK178</f>
        <v>0</v>
      </c>
      <c r="L178" s="124"/>
      <c r="M178" s="129"/>
      <c r="P178" s="130">
        <f>SUM(P179:P255)</f>
        <v>0</v>
      </c>
      <c r="R178" s="130">
        <f>SUM(R179:R255)</f>
        <v>0.42172000000000004</v>
      </c>
      <c r="T178" s="131">
        <f>SUM(T179:T255)</f>
        <v>0</v>
      </c>
      <c r="AR178" s="125" t="s">
        <v>86</v>
      </c>
      <c r="AT178" s="132" t="s">
        <v>76</v>
      </c>
      <c r="AU178" s="132" t="s">
        <v>84</v>
      </c>
      <c r="AY178" s="125" t="s">
        <v>175</v>
      </c>
      <c r="BK178" s="133">
        <f>SUM(BK179:BK255)</f>
        <v>0</v>
      </c>
    </row>
    <row r="179" spans="2:65" s="1" customFormat="1" ht="16.5" customHeight="1">
      <c r="B179" s="136"/>
      <c r="C179" s="137" t="s">
        <v>271</v>
      </c>
      <c r="D179" s="137" t="s">
        <v>177</v>
      </c>
      <c r="E179" s="138" t="s">
        <v>1341</v>
      </c>
      <c r="F179" s="139" t="s">
        <v>1342</v>
      </c>
      <c r="G179" s="140" t="s">
        <v>190</v>
      </c>
      <c r="H179" s="141">
        <v>4</v>
      </c>
      <c r="I179" s="142"/>
      <c r="J179" s="143">
        <f>ROUND(I179*H179,2)</f>
        <v>0</v>
      </c>
      <c r="K179" s="139" t="s">
        <v>181</v>
      </c>
      <c r="L179" s="32"/>
      <c r="M179" s="144" t="s">
        <v>1</v>
      </c>
      <c r="N179" s="145" t="s">
        <v>42</v>
      </c>
      <c r="P179" s="146">
        <f>O179*H179</f>
        <v>0</v>
      </c>
      <c r="Q179" s="146">
        <v>1.6320000000000001E-2</v>
      </c>
      <c r="R179" s="146">
        <f>Q179*H179</f>
        <v>6.5280000000000005E-2</v>
      </c>
      <c r="S179" s="146">
        <v>0</v>
      </c>
      <c r="T179" s="147">
        <f>S179*H179</f>
        <v>0</v>
      </c>
      <c r="AR179" s="148" t="s">
        <v>278</v>
      </c>
      <c r="AT179" s="148" t="s">
        <v>177</v>
      </c>
      <c r="AU179" s="148" t="s">
        <v>86</v>
      </c>
      <c r="AY179" s="17" t="s">
        <v>175</v>
      </c>
      <c r="BE179" s="149">
        <f>IF(N179="základní",J179,0)</f>
        <v>0</v>
      </c>
      <c r="BF179" s="149">
        <f>IF(N179="snížená",J179,0)</f>
        <v>0</v>
      </c>
      <c r="BG179" s="149">
        <f>IF(N179="zákl. přenesená",J179,0)</f>
        <v>0</v>
      </c>
      <c r="BH179" s="149">
        <f>IF(N179="sníž. přenesená",J179,0)</f>
        <v>0</v>
      </c>
      <c r="BI179" s="149">
        <f>IF(N179="nulová",J179,0)</f>
        <v>0</v>
      </c>
      <c r="BJ179" s="17" t="s">
        <v>84</v>
      </c>
      <c r="BK179" s="149">
        <f>ROUND(I179*H179,2)</f>
        <v>0</v>
      </c>
      <c r="BL179" s="17" t="s">
        <v>278</v>
      </c>
      <c r="BM179" s="148" t="s">
        <v>332</v>
      </c>
    </row>
    <row r="180" spans="2:65" s="13" customFormat="1">
      <c r="B180" s="157"/>
      <c r="D180" s="151" t="s">
        <v>184</v>
      </c>
      <c r="E180" s="158" t="s">
        <v>1</v>
      </c>
      <c r="F180" s="159" t="s">
        <v>1343</v>
      </c>
      <c r="H180" s="160">
        <v>4</v>
      </c>
      <c r="I180" s="161"/>
      <c r="L180" s="157"/>
      <c r="M180" s="162"/>
      <c r="T180" s="163"/>
      <c r="AT180" s="158" t="s">
        <v>184</v>
      </c>
      <c r="AU180" s="158" t="s">
        <v>86</v>
      </c>
      <c r="AV180" s="13" t="s">
        <v>86</v>
      </c>
      <c r="AW180" s="13" t="s">
        <v>32</v>
      </c>
      <c r="AX180" s="13" t="s">
        <v>77</v>
      </c>
      <c r="AY180" s="158" t="s">
        <v>175</v>
      </c>
    </row>
    <row r="181" spans="2:65" s="14" customFormat="1">
      <c r="B181" s="164"/>
      <c r="D181" s="151" t="s">
        <v>184</v>
      </c>
      <c r="E181" s="165" t="s">
        <v>1</v>
      </c>
      <c r="F181" s="166" t="s">
        <v>187</v>
      </c>
      <c r="H181" s="167">
        <v>4</v>
      </c>
      <c r="I181" s="168"/>
      <c r="L181" s="164"/>
      <c r="M181" s="169"/>
      <c r="T181" s="170"/>
      <c r="AT181" s="165" t="s">
        <v>184</v>
      </c>
      <c r="AU181" s="165" t="s">
        <v>86</v>
      </c>
      <c r="AV181" s="14" t="s">
        <v>182</v>
      </c>
      <c r="AW181" s="14" t="s">
        <v>32</v>
      </c>
      <c r="AX181" s="14" t="s">
        <v>84</v>
      </c>
      <c r="AY181" s="165" t="s">
        <v>175</v>
      </c>
    </row>
    <row r="182" spans="2:65" s="1" customFormat="1" ht="16.5" customHeight="1">
      <c r="B182" s="136"/>
      <c r="C182" s="137" t="s">
        <v>278</v>
      </c>
      <c r="D182" s="137" t="s">
        <v>177</v>
      </c>
      <c r="E182" s="138" t="s">
        <v>1344</v>
      </c>
      <c r="F182" s="139" t="s">
        <v>1345</v>
      </c>
      <c r="G182" s="140" t="s">
        <v>190</v>
      </c>
      <c r="H182" s="141">
        <v>4</v>
      </c>
      <c r="I182" s="142"/>
      <c r="J182" s="143">
        <f>ROUND(I182*H182,2)</f>
        <v>0</v>
      </c>
      <c r="K182" s="139" t="s">
        <v>181</v>
      </c>
      <c r="L182" s="32"/>
      <c r="M182" s="144" t="s">
        <v>1</v>
      </c>
      <c r="N182" s="145" t="s">
        <v>42</v>
      </c>
      <c r="P182" s="146">
        <f>O182*H182</f>
        <v>0</v>
      </c>
      <c r="Q182" s="146">
        <v>2.0200000000000001E-3</v>
      </c>
      <c r="R182" s="146">
        <f>Q182*H182</f>
        <v>8.0800000000000004E-3</v>
      </c>
      <c r="S182" s="146">
        <v>0</v>
      </c>
      <c r="T182" s="147">
        <f>S182*H182</f>
        <v>0</v>
      </c>
      <c r="AR182" s="148" t="s">
        <v>278</v>
      </c>
      <c r="AT182" s="148" t="s">
        <v>177</v>
      </c>
      <c r="AU182" s="148" t="s">
        <v>86</v>
      </c>
      <c r="AY182" s="17" t="s">
        <v>175</v>
      </c>
      <c r="BE182" s="149">
        <f>IF(N182="základní",J182,0)</f>
        <v>0</v>
      </c>
      <c r="BF182" s="149">
        <f>IF(N182="snížená",J182,0)</f>
        <v>0</v>
      </c>
      <c r="BG182" s="149">
        <f>IF(N182="zákl. přenesená",J182,0)</f>
        <v>0</v>
      </c>
      <c r="BH182" s="149">
        <f>IF(N182="sníž. přenesená",J182,0)</f>
        <v>0</v>
      </c>
      <c r="BI182" s="149">
        <f>IF(N182="nulová",J182,0)</f>
        <v>0</v>
      </c>
      <c r="BJ182" s="17" t="s">
        <v>84</v>
      </c>
      <c r="BK182" s="149">
        <f>ROUND(I182*H182,2)</f>
        <v>0</v>
      </c>
      <c r="BL182" s="17" t="s">
        <v>278</v>
      </c>
      <c r="BM182" s="148" t="s">
        <v>340</v>
      </c>
    </row>
    <row r="183" spans="2:65" s="1" customFormat="1" ht="16.5" customHeight="1">
      <c r="B183" s="136"/>
      <c r="C183" s="137" t="s">
        <v>284</v>
      </c>
      <c r="D183" s="137" t="s">
        <v>177</v>
      </c>
      <c r="E183" s="138" t="s">
        <v>1346</v>
      </c>
      <c r="F183" s="139" t="s">
        <v>1347</v>
      </c>
      <c r="G183" s="140" t="s">
        <v>190</v>
      </c>
      <c r="H183" s="141">
        <v>4</v>
      </c>
      <c r="I183" s="142"/>
      <c r="J183" s="143">
        <f>ROUND(I183*H183,2)</f>
        <v>0</v>
      </c>
      <c r="K183" s="139" t="s">
        <v>181</v>
      </c>
      <c r="L183" s="32"/>
      <c r="M183" s="144" t="s">
        <v>1</v>
      </c>
      <c r="N183" s="145" t="s">
        <v>42</v>
      </c>
      <c r="P183" s="146">
        <f>O183*H183</f>
        <v>0</v>
      </c>
      <c r="Q183" s="146">
        <v>0</v>
      </c>
      <c r="R183" s="146">
        <f>Q183*H183</f>
        <v>0</v>
      </c>
      <c r="S183" s="146">
        <v>0</v>
      </c>
      <c r="T183" s="147">
        <f>S183*H183</f>
        <v>0</v>
      </c>
      <c r="AR183" s="148" t="s">
        <v>278</v>
      </c>
      <c r="AT183" s="148" t="s">
        <v>177</v>
      </c>
      <c r="AU183" s="148" t="s">
        <v>86</v>
      </c>
      <c r="AY183" s="17" t="s">
        <v>175</v>
      </c>
      <c r="BE183" s="149">
        <f>IF(N183="základní",J183,0)</f>
        <v>0</v>
      </c>
      <c r="BF183" s="149">
        <f>IF(N183="snížená",J183,0)</f>
        <v>0</v>
      </c>
      <c r="BG183" s="149">
        <f>IF(N183="zákl. přenesená",J183,0)</f>
        <v>0</v>
      </c>
      <c r="BH183" s="149">
        <f>IF(N183="sníž. přenesená",J183,0)</f>
        <v>0</v>
      </c>
      <c r="BI183" s="149">
        <f>IF(N183="nulová",J183,0)</f>
        <v>0</v>
      </c>
      <c r="BJ183" s="17" t="s">
        <v>84</v>
      </c>
      <c r="BK183" s="149">
        <f>ROUND(I183*H183,2)</f>
        <v>0</v>
      </c>
      <c r="BL183" s="17" t="s">
        <v>278</v>
      </c>
      <c r="BM183" s="148" t="s">
        <v>348</v>
      </c>
    </row>
    <row r="184" spans="2:65" s="1" customFormat="1" ht="21.75" customHeight="1">
      <c r="B184" s="136"/>
      <c r="C184" s="137" t="s">
        <v>290</v>
      </c>
      <c r="D184" s="137" t="s">
        <v>177</v>
      </c>
      <c r="E184" s="138" t="s">
        <v>1348</v>
      </c>
      <c r="F184" s="139" t="s">
        <v>1349</v>
      </c>
      <c r="G184" s="140" t="s">
        <v>263</v>
      </c>
      <c r="H184" s="141">
        <v>25</v>
      </c>
      <c r="I184" s="142"/>
      <c r="J184" s="143">
        <f>ROUND(I184*H184,2)</f>
        <v>0</v>
      </c>
      <c r="K184" s="139" t="s">
        <v>181</v>
      </c>
      <c r="L184" s="32"/>
      <c r="M184" s="144" t="s">
        <v>1</v>
      </c>
      <c r="N184" s="145" t="s">
        <v>42</v>
      </c>
      <c r="P184" s="146">
        <f>O184*H184</f>
        <v>0</v>
      </c>
      <c r="Q184" s="146">
        <v>1.42E-3</v>
      </c>
      <c r="R184" s="146">
        <f>Q184*H184</f>
        <v>3.5500000000000004E-2</v>
      </c>
      <c r="S184" s="146">
        <v>0</v>
      </c>
      <c r="T184" s="147">
        <f>S184*H184</f>
        <v>0</v>
      </c>
      <c r="AR184" s="148" t="s">
        <v>278</v>
      </c>
      <c r="AT184" s="148" t="s">
        <v>177</v>
      </c>
      <c r="AU184" s="148" t="s">
        <v>86</v>
      </c>
      <c r="AY184" s="17" t="s">
        <v>175</v>
      </c>
      <c r="BE184" s="149">
        <f>IF(N184="základní",J184,0)</f>
        <v>0</v>
      </c>
      <c r="BF184" s="149">
        <f>IF(N184="snížená",J184,0)</f>
        <v>0</v>
      </c>
      <c r="BG184" s="149">
        <f>IF(N184="zákl. přenesená",J184,0)</f>
        <v>0</v>
      </c>
      <c r="BH184" s="149">
        <f>IF(N184="sníž. přenesená",J184,0)</f>
        <v>0</v>
      </c>
      <c r="BI184" s="149">
        <f>IF(N184="nulová",J184,0)</f>
        <v>0</v>
      </c>
      <c r="BJ184" s="17" t="s">
        <v>84</v>
      </c>
      <c r="BK184" s="149">
        <f>ROUND(I184*H184,2)</f>
        <v>0</v>
      </c>
      <c r="BL184" s="17" t="s">
        <v>278</v>
      </c>
      <c r="BM184" s="148" t="s">
        <v>359</v>
      </c>
    </row>
    <row r="185" spans="2:65" s="13" customFormat="1">
      <c r="B185" s="157"/>
      <c r="D185" s="151" t="s">
        <v>184</v>
      </c>
      <c r="E185" s="158" t="s">
        <v>1</v>
      </c>
      <c r="F185" s="159" t="s">
        <v>1350</v>
      </c>
      <c r="H185" s="160">
        <v>25</v>
      </c>
      <c r="I185" s="161"/>
      <c r="L185" s="157"/>
      <c r="M185" s="162"/>
      <c r="T185" s="163"/>
      <c r="AT185" s="158" t="s">
        <v>184</v>
      </c>
      <c r="AU185" s="158" t="s">
        <v>86</v>
      </c>
      <c r="AV185" s="13" t="s">
        <v>86</v>
      </c>
      <c r="AW185" s="13" t="s">
        <v>32</v>
      </c>
      <c r="AX185" s="13" t="s">
        <v>77</v>
      </c>
      <c r="AY185" s="158" t="s">
        <v>175</v>
      </c>
    </row>
    <row r="186" spans="2:65" s="14" customFormat="1">
      <c r="B186" s="164"/>
      <c r="D186" s="151" t="s">
        <v>184</v>
      </c>
      <c r="E186" s="165" t="s">
        <v>1</v>
      </c>
      <c r="F186" s="166" t="s">
        <v>187</v>
      </c>
      <c r="H186" s="167">
        <v>25</v>
      </c>
      <c r="I186" s="168"/>
      <c r="L186" s="164"/>
      <c r="M186" s="169"/>
      <c r="T186" s="170"/>
      <c r="AT186" s="165" t="s">
        <v>184</v>
      </c>
      <c r="AU186" s="165" t="s">
        <v>86</v>
      </c>
      <c r="AV186" s="14" t="s">
        <v>182</v>
      </c>
      <c r="AW186" s="14" t="s">
        <v>32</v>
      </c>
      <c r="AX186" s="14" t="s">
        <v>84</v>
      </c>
      <c r="AY186" s="165" t="s">
        <v>175</v>
      </c>
    </row>
    <row r="187" spans="2:65" s="1" customFormat="1" ht="21.75" customHeight="1">
      <c r="B187" s="136"/>
      <c r="C187" s="137" t="s">
        <v>296</v>
      </c>
      <c r="D187" s="137" t="s">
        <v>177</v>
      </c>
      <c r="E187" s="138" t="s">
        <v>1351</v>
      </c>
      <c r="F187" s="139" t="s">
        <v>1352</v>
      </c>
      <c r="G187" s="140" t="s">
        <v>263</v>
      </c>
      <c r="H187" s="141">
        <v>55</v>
      </c>
      <c r="I187" s="142"/>
      <c r="J187" s="143">
        <f>ROUND(I187*H187,2)</f>
        <v>0</v>
      </c>
      <c r="K187" s="139" t="s">
        <v>181</v>
      </c>
      <c r="L187" s="32"/>
      <c r="M187" s="144" t="s">
        <v>1</v>
      </c>
      <c r="N187" s="145" t="s">
        <v>42</v>
      </c>
      <c r="P187" s="146">
        <f>O187*H187</f>
        <v>0</v>
      </c>
      <c r="Q187" s="146">
        <v>1.97E-3</v>
      </c>
      <c r="R187" s="146">
        <f>Q187*H187</f>
        <v>0.10835</v>
      </c>
      <c r="S187" s="146">
        <v>0</v>
      </c>
      <c r="T187" s="147">
        <f>S187*H187</f>
        <v>0</v>
      </c>
      <c r="AR187" s="148" t="s">
        <v>278</v>
      </c>
      <c r="AT187" s="148" t="s">
        <v>177</v>
      </c>
      <c r="AU187" s="148" t="s">
        <v>86</v>
      </c>
      <c r="AY187" s="17" t="s">
        <v>175</v>
      </c>
      <c r="BE187" s="149">
        <f>IF(N187="základní",J187,0)</f>
        <v>0</v>
      </c>
      <c r="BF187" s="149">
        <f>IF(N187="snížená",J187,0)</f>
        <v>0</v>
      </c>
      <c r="BG187" s="149">
        <f>IF(N187="zákl. přenesená",J187,0)</f>
        <v>0</v>
      </c>
      <c r="BH187" s="149">
        <f>IF(N187="sníž. přenesená",J187,0)</f>
        <v>0</v>
      </c>
      <c r="BI187" s="149">
        <f>IF(N187="nulová",J187,0)</f>
        <v>0</v>
      </c>
      <c r="BJ187" s="17" t="s">
        <v>84</v>
      </c>
      <c r="BK187" s="149">
        <f>ROUND(I187*H187,2)</f>
        <v>0</v>
      </c>
      <c r="BL187" s="17" t="s">
        <v>278</v>
      </c>
      <c r="BM187" s="148" t="s">
        <v>371</v>
      </c>
    </row>
    <row r="188" spans="2:65" s="13" customFormat="1">
      <c r="B188" s="157"/>
      <c r="D188" s="151" t="s">
        <v>184</v>
      </c>
      <c r="E188" s="158" t="s">
        <v>1</v>
      </c>
      <c r="F188" s="159" t="s">
        <v>1353</v>
      </c>
      <c r="H188" s="160">
        <v>55</v>
      </c>
      <c r="I188" s="161"/>
      <c r="L188" s="157"/>
      <c r="M188" s="162"/>
      <c r="T188" s="163"/>
      <c r="AT188" s="158" t="s">
        <v>184</v>
      </c>
      <c r="AU188" s="158" t="s">
        <v>86</v>
      </c>
      <c r="AV188" s="13" t="s">
        <v>86</v>
      </c>
      <c r="AW188" s="13" t="s">
        <v>32</v>
      </c>
      <c r="AX188" s="13" t="s">
        <v>77</v>
      </c>
      <c r="AY188" s="158" t="s">
        <v>175</v>
      </c>
    </row>
    <row r="189" spans="2:65" s="14" customFormat="1">
      <c r="B189" s="164"/>
      <c r="D189" s="151" t="s">
        <v>184</v>
      </c>
      <c r="E189" s="165" t="s">
        <v>1</v>
      </c>
      <c r="F189" s="166" t="s">
        <v>187</v>
      </c>
      <c r="H189" s="167">
        <v>55</v>
      </c>
      <c r="I189" s="168"/>
      <c r="L189" s="164"/>
      <c r="M189" s="169"/>
      <c r="T189" s="170"/>
      <c r="AT189" s="165" t="s">
        <v>184</v>
      </c>
      <c r="AU189" s="165" t="s">
        <v>86</v>
      </c>
      <c r="AV189" s="14" t="s">
        <v>182</v>
      </c>
      <c r="AW189" s="14" t="s">
        <v>32</v>
      </c>
      <c r="AX189" s="14" t="s">
        <v>84</v>
      </c>
      <c r="AY189" s="165" t="s">
        <v>175</v>
      </c>
    </row>
    <row r="190" spans="2:65" s="1" customFormat="1" ht="21.75" customHeight="1">
      <c r="B190" s="136"/>
      <c r="C190" s="137" t="s">
        <v>300</v>
      </c>
      <c r="D190" s="137" t="s">
        <v>177</v>
      </c>
      <c r="E190" s="138" t="s">
        <v>1354</v>
      </c>
      <c r="F190" s="139" t="s">
        <v>1355</v>
      </c>
      <c r="G190" s="140" t="s">
        <v>263</v>
      </c>
      <c r="H190" s="141">
        <v>23</v>
      </c>
      <c r="I190" s="142"/>
      <c r="J190" s="143">
        <f>ROUND(I190*H190,2)</f>
        <v>0</v>
      </c>
      <c r="K190" s="139" t="s">
        <v>181</v>
      </c>
      <c r="L190" s="32"/>
      <c r="M190" s="144" t="s">
        <v>1</v>
      </c>
      <c r="N190" s="145" t="s">
        <v>42</v>
      </c>
      <c r="P190" s="146">
        <f>O190*H190</f>
        <v>0</v>
      </c>
      <c r="Q190" s="146">
        <v>3.0400000000000002E-3</v>
      </c>
      <c r="R190" s="146">
        <f>Q190*H190</f>
        <v>6.992000000000001E-2</v>
      </c>
      <c r="S190" s="146">
        <v>0</v>
      </c>
      <c r="T190" s="147">
        <f>S190*H190</f>
        <v>0</v>
      </c>
      <c r="AR190" s="148" t="s">
        <v>278</v>
      </c>
      <c r="AT190" s="148" t="s">
        <v>177</v>
      </c>
      <c r="AU190" s="148" t="s">
        <v>86</v>
      </c>
      <c r="AY190" s="17" t="s">
        <v>175</v>
      </c>
      <c r="BE190" s="149">
        <f>IF(N190="základní",J190,0)</f>
        <v>0</v>
      </c>
      <c r="BF190" s="149">
        <f>IF(N190="snížená",J190,0)</f>
        <v>0</v>
      </c>
      <c r="BG190" s="149">
        <f>IF(N190="zákl. přenesená",J190,0)</f>
        <v>0</v>
      </c>
      <c r="BH190" s="149">
        <f>IF(N190="sníž. přenesená",J190,0)</f>
        <v>0</v>
      </c>
      <c r="BI190" s="149">
        <f>IF(N190="nulová",J190,0)</f>
        <v>0</v>
      </c>
      <c r="BJ190" s="17" t="s">
        <v>84</v>
      </c>
      <c r="BK190" s="149">
        <f>ROUND(I190*H190,2)</f>
        <v>0</v>
      </c>
      <c r="BL190" s="17" t="s">
        <v>278</v>
      </c>
      <c r="BM190" s="148" t="s">
        <v>381</v>
      </c>
    </row>
    <row r="191" spans="2:65" s="13" customFormat="1">
      <c r="B191" s="157"/>
      <c r="D191" s="151" t="s">
        <v>184</v>
      </c>
      <c r="E191" s="158" t="s">
        <v>1</v>
      </c>
      <c r="F191" s="159" t="s">
        <v>1356</v>
      </c>
      <c r="H191" s="160">
        <v>23</v>
      </c>
      <c r="I191" s="161"/>
      <c r="L191" s="157"/>
      <c r="M191" s="162"/>
      <c r="T191" s="163"/>
      <c r="AT191" s="158" t="s">
        <v>184</v>
      </c>
      <c r="AU191" s="158" t="s">
        <v>86</v>
      </c>
      <c r="AV191" s="13" t="s">
        <v>86</v>
      </c>
      <c r="AW191" s="13" t="s">
        <v>32</v>
      </c>
      <c r="AX191" s="13" t="s">
        <v>77</v>
      </c>
      <c r="AY191" s="158" t="s">
        <v>175</v>
      </c>
    </row>
    <row r="192" spans="2:65" s="14" customFormat="1">
      <c r="B192" s="164"/>
      <c r="D192" s="151" t="s">
        <v>184</v>
      </c>
      <c r="E192" s="165" t="s">
        <v>1</v>
      </c>
      <c r="F192" s="166" t="s">
        <v>187</v>
      </c>
      <c r="H192" s="167">
        <v>23</v>
      </c>
      <c r="I192" s="168"/>
      <c r="L192" s="164"/>
      <c r="M192" s="169"/>
      <c r="T192" s="170"/>
      <c r="AT192" s="165" t="s">
        <v>184</v>
      </c>
      <c r="AU192" s="165" t="s">
        <v>86</v>
      </c>
      <c r="AV192" s="14" t="s">
        <v>182</v>
      </c>
      <c r="AW192" s="14" t="s">
        <v>32</v>
      </c>
      <c r="AX192" s="14" t="s">
        <v>84</v>
      </c>
      <c r="AY192" s="165" t="s">
        <v>175</v>
      </c>
    </row>
    <row r="193" spans="2:65" s="1" customFormat="1" ht="16.5" customHeight="1">
      <c r="B193" s="136"/>
      <c r="C193" s="137" t="s">
        <v>7</v>
      </c>
      <c r="D193" s="137" t="s">
        <v>177</v>
      </c>
      <c r="E193" s="138" t="s">
        <v>1357</v>
      </c>
      <c r="F193" s="139" t="s">
        <v>1358</v>
      </c>
      <c r="G193" s="140" t="s">
        <v>263</v>
      </c>
      <c r="H193" s="141">
        <v>31</v>
      </c>
      <c r="I193" s="142"/>
      <c r="J193" s="143">
        <f>ROUND(I193*H193,2)</f>
        <v>0</v>
      </c>
      <c r="K193" s="139" t="s">
        <v>181</v>
      </c>
      <c r="L193" s="32"/>
      <c r="M193" s="144" t="s">
        <v>1</v>
      </c>
      <c r="N193" s="145" t="s">
        <v>42</v>
      </c>
      <c r="P193" s="146">
        <f>O193*H193</f>
        <v>0</v>
      </c>
      <c r="Q193" s="146">
        <v>6.3000000000000003E-4</v>
      </c>
      <c r="R193" s="146">
        <f>Q193*H193</f>
        <v>1.9530000000000002E-2</v>
      </c>
      <c r="S193" s="146">
        <v>0</v>
      </c>
      <c r="T193" s="147">
        <f>S193*H193</f>
        <v>0</v>
      </c>
      <c r="AR193" s="148" t="s">
        <v>278</v>
      </c>
      <c r="AT193" s="148" t="s">
        <v>177</v>
      </c>
      <c r="AU193" s="148" t="s">
        <v>86</v>
      </c>
      <c r="AY193" s="17" t="s">
        <v>175</v>
      </c>
      <c r="BE193" s="149">
        <f>IF(N193="základní",J193,0)</f>
        <v>0</v>
      </c>
      <c r="BF193" s="149">
        <f>IF(N193="snížená",J193,0)</f>
        <v>0</v>
      </c>
      <c r="BG193" s="149">
        <f>IF(N193="zákl. přenesená",J193,0)</f>
        <v>0</v>
      </c>
      <c r="BH193" s="149">
        <f>IF(N193="sníž. přenesená",J193,0)</f>
        <v>0</v>
      </c>
      <c r="BI193" s="149">
        <f>IF(N193="nulová",J193,0)</f>
        <v>0</v>
      </c>
      <c r="BJ193" s="17" t="s">
        <v>84</v>
      </c>
      <c r="BK193" s="149">
        <f>ROUND(I193*H193,2)</f>
        <v>0</v>
      </c>
      <c r="BL193" s="17" t="s">
        <v>278</v>
      </c>
      <c r="BM193" s="148" t="s">
        <v>392</v>
      </c>
    </row>
    <row r="194" spans="2:65" s="13" customFormat="1">
      <c r="B194" s="157"/>
      <c r="D194" s="151" t="s">
        <v>184</v>
      </c>
      <c r="E194" s="158" t="s">
        <v>1</v>
      </c>
      <c r="F194" s="159" t="s">
        <v>1359</v>
      </c>
      <c r="H194" s="160">
        <v>31</v>
      </c>
      <c r="I194" s="161"/>
      <c r="L194" s="157"/>
      <c r="M194" s="162"/>
      <c r="T194" s="163"/>
      <c r="AT194" s="158" t="s">
        <v>184</v>
      </c>
      <c r="AU194" s="158" t="s">
        <v>86</v>
      </c>
      <c r="AV194" s="13" t="s">
        <v>86</v>
      </c>
      <c r="AW194" s="13" t="s">
        <v>32</v>
      </c>
      <c r="AX194" s="13" t="s">
        <v>77</v>
      </c>
      <c r="AY194" s="158" t="s">
        <v>175</v>
      </c>
    </row>
    <row r="195" spans="2:65" s="14" customFormat="1">
      <c r="B195" s="164"/>
      <c r="D195" s="151" t="s">
        <v>184</v>
      </c>
      <c r="E195" s="165" t="s">
        <v>1</v>
      </c>
      <c r="F195" s="166" t="s">
        <v>187</v>
      </c>
      <c r="H195" s="167">
        <v>31</v>
      </c>
      <c r="I195" s="168"/>
      <c r="L195" s="164"/>
      <c r="M195" s="169"/>
      <c r="T195" s="170"/>
      <c r="AT195" s="165" t="s">
        <v>184</v>
      </c>
      <c r="AU195" s="165" t="s">
        <v>86</v>
      </c>
      <c r="AV195" s="14" t="s">
        <v>182</v>
      </c>
      <c r="AW195" s="14" t="s">
        <v>32</v>
      </c>
      <c r="AX195" s="14" t="s">
        <v>84</v>
      </c>
      <c r="AY195" s="165" t="s">
        <v>175</v>
      </c>
    </row>
    <row r="196" spans="2:65" s="1" customFormat="1" ht="16.5" customHeight="1">
      <c r="B196" s="136"/>
      <c r="C196" s="137" t="s">
        <v>307</v>
      </c>
      <c r="D196" s="137" t="s">
        <v>177</v>
      </c>
      <c r="E196" s="138" t="s">
        <v>1360</v>
      </c>
      <c r="F196" s="139" t="s">
        <v>1361</v>
      </c>
      <c r="G196" s="140" t="s">
        <v>263</v>
      </c>
      <c r="H196" s="141">
        <v>45</v>
      </c>
      <c r="I196" s="142"/>
      <c r="J196" s="143">
        <f>ROUND(I196*H196,2)</f>
        <v>0</v>
      </c>
      <c r="K196" s="139" t="s">
        <v>181</v>
      </c>
      <c r="L196" s="32"/>
      <c r="M196" s="144" t="s">
        <v>1</v>
      </c>
      <c r="N196" s="145" t="s">
        <v>42</v>
      </c>
      <c r="P196" s="146">
        <f>O196*H196</f>
        <v>0</v>
      </c>
      <c r="Q196" s="146">
        <v>1.2999999999999999E-3</v>
      </c>
      <c r="R196" s="146">
        <f>Q196*H196</f>
        <v>5.8499999999999996E-2</v>
      </c>
      <c r="S196" s="146">
        <v>0</v>
      </c>
      <c r="T196" s="147">
        <f>S196*H196</f>
        <v>0</v>
      </c>
      <c r="AR196" s="148" t="s">
        <v>278</v>
      </c>
      <c r="AT196" s="148" t="s">
        <v>177</v>
      </c>
      <c r="AU196" s="148" t="s">
        <v>86</v>
      </c>
      <c r="AY196" s="17" t="s">
        <v>175</v>
      </c>
      <c r="BE196" s="149">
        <f>IF(N196="základní",J196,0)</f>
        <v>0</v>
      </c>
      <c r="BF196" s="149">
        <f>IF(N196="snížená",J196,0)</f>
        <v>0</v>
      </c>
      <c r="BG196" s="149">
        <f>IF(N196="zákl. přenesená",J196,0)</f>
        <v>0</v>
      </c>
      <c r="BH196" s="149">
        <f>IF(N196="sníž. přenesená",J196,0)</f>
        <v>0</v>
      </c>
      <c r="BI196" s="149">
        <f>IF(N196="nulová",J196,0)</f>
        <v>0</v>
      </c>
      <c r="BJ196" s="17" t="s">
        <v>84</v>
      </c>
      <c r="BK196" s="149">
        <f>ROUND(I196*H196,2)</f>
        <v>0</v>
      </c>
      <c r="BL196" s="17" t="s">
        <v>278</v>
      </c>
      <c r="BM196" s="148" t="s">
        <v>404</v>
      </c>
    </row>
    <row r="197" spans="2:65" s="13" customFormat="1">
      <c r="B197" s="157"/>
      <c r="D197" s="151" t="s">
        <v>184</v>
      </c>
      <c r="E197" s="158" t="s">
        <v>1</v>
      </c>
      <c r="F197" s="159" t="s">
        <v>1362</v>
      </c>
      <c r="H197" s="160">
        <v>45</v>
      </c>
      <c r="I197" s="161"/>
      <c r="L197" s="157"/>
      <c r="M197" s="162"/>
      <c r="T197" s="163"/>
      <c r="AT197" s="158" t="s">
        <v>184</v>
      </c>
      <c r="AU197" s="158" t="s">
        <v>86</v>
      </c>
      <c r="AV197" s="13" t="s">
        <v>86</v>
      </c>
      <c r="AW197" s="13" t="s">
        <v>32</v>
      </c>
      <c r="AX197" s="13" t="s">
        <v>77</v>
      </c>
      <c r="AY197" s="158" t="s">
        <v>175</v>
      </c>
    </row>
    <row r="198" spans="2:65" s="14" customFormat="1">
      <c r="B198" s="164"/>
      <c r="D198" s="151" t="s">
        <v>184</v>
      </c>
      <c r="E198" s="165" t="s">
        <v>1</v>
      </c>
      <c r="F198" s="166" t="s">
        <v>187</v>
      </c>
      <c r="H198" s="167">
        <v>45</v>
      </c>
      <c r="I198" s="168"/>
      <c r="L198" s="164"/>
      <c r="M198" s="169"/>
      <c r="T198" s="170"/>
      <c r="AT198" s="165" t="s">
        <v>184</v>
      </c>
      <c r="AU198" s="165" t="s">
        <v>86</v>
      </c>
      <c r="AV198" s="14" t="s">
        <v>182</v>
      </c>
      <c r="AW198" s="14" t="s">
        <v>32</v>
      </c>
      <c r="AX198" s="14" t="s">
        <v>84</v>
      </c>
      <c r="AY198" s="165" t="s">
        <v>175</v>
      </c>
    </row>
    <row r="199" spans="2:65" s="1" customFormat="1" ht="16.5" customHeight="1">
      <c r="B199" s="136"/>
      <c r="C199" s="137" t="s">
        <v>314</v>
      </c>
      <c r="D199" s="137" t="s">
        <v>177</v>
      </c>
      <c r="E199" s="138" t="s">
        <v>1363</v>
      </c>
      <c r="F199" s="139" t="s">
        <v>1364</v>
      </c>
      <c r="G199" s="140" t="s">
        <v>263</v>
      </c>
      <c r="H199" s="141">
        <v>9</v>
      </c>
      <c r="I199" s="142"/>
      <c r="J199" s="143">
        <f>ROUND(I199*H199,2)</f>
        <v>0</v>
      </c>
      <c r="K199" s="139" t="s">
        <v>181</v>
      </c>
      <c r="L199" s="32"/>
      <c r="M199" s="144" t="s">
        <v>1</v>
      </c>
      <c r="N199" s="145" t="s">
        <v>42</v>
      </c>
      <c r="P199" s="146">
        <f>O199*H199</f>
        <v>0</v>
      </c>
      <c r="Q199" s="146">
        <v>4.2999999999999999E-4</v>
      </c>
      <c r="R199" s="146">
        <f>Q199*H199</f>
        <v>3.8699999999999997E-3</v>
      </c>
      <c r="S199" s="146">
        <v>0</v>
      </c>
      <c r="T199" s="147">
        <f>S199*H199</f>
        <v>0</v>
      </c>
      <c r="AR199" s="148" t="s">
        <v>278</v>
      </c>
      <c r="AT199" s="148" t="s">
        <v>177</v>
      </c>
      <c r="AU199" s="148" t="s">
        <v>86</v>
      </c>
      <c r="AY199" s="17" t="s">
        <v>175</v>
      </c>
      <c r="BE199" s="149">
        <f>IF(N199="základní",J199,0)</f>
        <v>0</v>
      </c>
      <c r="BF199" s="149">
        <f>IF(N199="snížená",J199,0)</f>
        <v>0</v>
      </c>
      <c r="BG199" s="149">
        <f>IF(N199="zákl. přenesená",J199,0)</f>
        <v>0</v>
      </c>
      <c r="BH199" s="149">
        <f>IF(N199="sníž. přenesená",J199,0)</f>
        <v>0</v>
      </c>
      <c r="BI199" s="149">
        <f>IF(N199="nulová",J199,0)</f>
        <v>0</v>
      </c>
      <c r="BJ199" s="17" t="s">
        <v>84</v>
      </c>
      <c r="BK199" s="149">
        <f>ROUND(I199*H199,2)</f>
        <v>0</v>
      </c>
      <c r="BL199" s="17" t="s">
        <v>278</v>
      </c>
      <c r="BM199" s="148" t="s">
        <v>415</v>
      </c>
    </row>
    <row r="200" spans="2:65" s="13" customFormat="1">
      <c r="B200" s="157"/>
      <c r="D200" s="151" t="s">
        <v>184</v>
      </c>
      <c r="E200" s="158" t="s">
        <v>1</v>
      </c>
      <c r="F200" s="159" t="s">
        <v>1365</v>
      </c>
      <c r="H200" s="160">
        <v>9</v>
      </c>
      <c r="I200" s="161"/>
      <c r="L200" s="157"/>
      <c r="M200" s="162"/>
      <c r="T200" s="163"/>
      <c r="AT200" s="158" t="s">
        <v>184</v>
      </c>
      <c r="AU200" s="158" t="s">
        <v>86</v>
      </c>
      <c r="AV200" s="13" t="s">
        <v>86</v>
      </c>
      <c r="AW200" s="13" t="s">
        <v>32</v>
      </c>
      <c r="AX200" s="13" t="s">
        <v>77</v>
      </c>
      <c r="AY200" s="158" t="s">
        <v>175</v>
      </c>
    </row>
    <row r="201" spans="2:65" s="14" customFormat="1">
      <c r="B201" s="164"/>
      <c r="D201" s="151" t="s">
        <v>184</v>
      </c>
      <c r="E201" s="165" t="s">
        <v>1</v>
      </c>
      <c r="F201" s="166" t="s">
        <v>187</v>
      </c>
      <c r="H201" s="167">
        <v>9</v>
      </c>
      <c r="I201" s="168"/>
      <c r="L201" s="164"/>
      <c r="M201" s="169"/>
      <c r="T201" s="170"/>
      <c r="AT201" s="165" t="s">
        <v>184</v>
      </c>
      <c r="AU201" s="165" t="s">
        <v>86</v>
      </c>
      <c r="AV201" s="14" t="s">
        <v>182</v>
      </c>
      <c r="AW201" s="14" t="s">
        <v>32</v>
      </c>
      <c r="AX201" s="14" t="s">
        <v>84</v>
      </c>
      <c r="AY201" s="165" t="s">
        <v>175</v>
      </c>
    </row>
    <row r="202" spans="2:65" s="1" customFormat="1" ht="16.5" customHeight="1">
      <c r="B202" s="136"/>
      <c r="C202" s="137" t="s">
        <v>319</v>
      </c>
      <c r="D202" s="137" t="s">
        <v>177</v>
      </c>
      <c r="E202" s="138" t="s">
        <v>1366</v>
      </c>
      <c r="F202" s="139" t="s">
        <v>1367</v>
      </c>
      <c r="G202" s="140" t="s">
        <v>263</v>
      </c>
      <c r="H202" s="141">
        <v>37</v>
      </c>
      <c r="I202" s="142"/>
      <c r="J202" s="143">
        <f>ROUND(I202*H202,2)</f>
        <v>0</v>
      </c>
      <c r="K202" s="139" t="s">
        <v>181</v>
      </c>
      <c r="L202" s="32"/>
      <c r="M202" s="144" t="s">
        <v>1</v>
      </c>
      <c r="N202" s="145" t="s">
        <v>42</v>
      </c>
      <c r="P202" s="146">
        <f>O202*H202</f>
        <v>0</v>
      </c>
      <c r="Q202" s="146">
        <v>5.0000000000000001E-4</v>
      </c>
      <c r="R202" s="146">
        <f>Q202*H202</f>
        <v>1.8499999999999999E-2</v>
      </c>
      <c r="S202" s="146">
        <v>0</v>
      </c>
      <c r="T202" s="147">
        <f>S202*H202</f>
        <v>0</v>
      </c>
      <c r="AR202" s="148" t="s">
        <v>278</v>
      </c>
      <c r="AT202" s="148" t="s">
        <v>177</v>
      </c>
      <c r="AU202" s="148" t="s">
        <v>86</v>
      </c>
      <c r="AY202" s="17" t="s">
        <v>175</v>
      </c>
      <c r="BE202" s="149">
        <f>IF(N202="základní",J202,0)</f>
        <v>0</v>
      </c>
      <c r="BF202" s="149">
        <f>IF(N202="snížená",J202,0)</f>
        <v>0</v>
      </c>
      <c r="BG202" s="149">
        <f>IF(N202="zákl. přenesená",J202,0)</f>
        <v>0</v>
      </c>
      <c r="BH202" s="149">
        <f>IF(N202="sníž. přenesená",J202,0)</f>
        <v>0</v>
      </c>
      <c r="BI202" s="149">
        <f>IF(N202="nulová",J202,0)</f>
        <v>0</v>
      </c>
      <c r="BJ202" s="17" t="s">
        <v>84</v>
      </c>
      <c r="BK202" s="149">
        <f>ROUND(I202*H202,2)</f>
        <v>0</v>
      </c>
      <c r="BL202" s="17" t="s">
        <v>278</v>
      </c>
      <c r="BM202" s="148" t="s">
        <v>435</v>
      </c>
    </row>
    <row r="203" spans="2:65" s="13" customFormat="1">
      <c r="B203" s="157"/>
      <c r="D203" s="151" t="s">
        <v>184</v>
      </c>
      <c r="E203" s="158" t="s">
        <v>1</v>
      </c>
      <c r="F203" s="159" t="s">
        <v>1368</v>
      </c>
      <c r="H203" s="160">
        <v>37</v>
      </c>
      <c r="I203" s="161"/>
      <c r="L203" s="157"/>
      <c r="M203" s="162"/>
      <c r="T203" s="163"/>
      <c r="AT203" s="158" t="s">
        <v>184</v>
      </c>
      <c r="AU203" s="158" t="s">
        <v>86</v>
      </c>
      <c r="AV203" s="13" t="s">
        <v>86</v>
      </c>
      <c r="AW203" s="13" t="s">
        <v>32</v>
      </c>
      <c r="AX203" s="13" t="s">
        <v>77</v>
      </c>
      <c r="AY203" s="158" t="s">
        <v>175</v>
      </c>
    </row>
    <row r="204" spans="2:65" s="14" customFormat="1">
      <c r="B204" s="164"/>
      <c r="D204" s="151" t="s">
        <v>184</v>
      </c>
      <c r="E204" s="165" t="s">
        <v>1</v>
      </c>
      <c r="F204" s="166" t="s">
        <v>187</v>
      </c>
      <c r="H204" s="167">
        <v>37</v>
      </c>
      <c r="I204" s="168"/>
      <c r="L204" s="164"/>
      <c r="M204" s="169"/>
      <c r="T204" s="170"/>
      <c r="AT204" s="165" t="s">
        <v>184</v>
      </c>
      <c r="AU204" s="165" t="s">
        <v>86</v>
      </c>
      <c r="AV204" s="14" t="s">
        <v>182</v>
      </c>
      <c r="AW204" s="14" t="s">
        <v>32</v>
      </c>
      <c r="AX204" s="14" t="s">
        <v>84</v>
      </c>
      <c r="AY204" s="165" t="s">
        <v>175</v>
      </c>
    </row>
    <row r="205" spans="2:65" s="1" customFormat="1" ht="16.5" customHeight="1">
      <c r="B205" s="136"/>
      <c r="C205" s="137" t="s">
        <v>327</v>
      </c>
      <c r="D205" s="137" t="s">
        <v>177</v>
      </c>
      <c r="E205" s="138" t="s">
        <v>1369</v>
      </c>
      <c r="F205" s="139" t="s">
        <v>1370</v>
      </c>
      <c r="G205" s="140" t="s">
        <v>263</v>
      </c>
      <c r="H205" s="141">
        <v>4</v>
      </c>
      <c r="I205" s="142"/>
      <c r="J205" s="143">
        <f>ROUND(I205*H205,2)</f>
        <v>0</v>
      </c>
      <c r="K205" s="139" t="s">
        <v>181</v>
      </c>
      <c r="L205" s="32"/>
      <c r="M205" s="144" t="s">
        <v>1</v>
      </c>
      <c r="N205" s="145" t="s">
        <v>42</v>
      </c>
      <c r="P205" s="146">
        <f>O205*H205</f>
        <v>0</v>
      </c>
      <c r="Q205" s="146">
        <v>7.6000000000000004E-4</v>
      </c>
      <c r="R205" s="146">
        <f>Q205*H205</f>
        <v>3.0400000000000002E-3</v>
      </c>
      <c r="S205" s="146">
        <v>0</v>
      </c>
      <c r="T205" s="147">
        <f>S205*H205</f>
        <v>0</v>
      </c>
      <c r="AR205" s="148" t="s">
        <v>278</v>
      </c>
      <c r="AT205" s="148" t="s">
        <v>177</v>
      </c>
      <c r="AU205" s="148" t="s">
        <v>86</v>
      </c>
      <c r="AY205" s="17" t="s">
        <v>175</v>
      </c>
      <c r="BE205" s="149">
        <f>IF(N205="základní",J205,0)</f>
        <v>0</v>
      </c>
      <c r="BF205" s="149">
        <f>IF(N205="snížená",J205,0)</f>
        <v>0</v>
      </c>
      <c r="BG205" s="149">
        <f>IF(N205="zákl. přenesená",J205,0)</f>
        <v>0</v>
      </c>
      <c r="BH205" s="149">
        <f>IF(N205="sníž. přenesená",J205,0)</f>
        <v>0</v>
      </c>
      <c r="BI205" s="149">
        <f>IF(N205="nulová",J205,0)</f>
        <v>0</v>
      </c>
      <c r="BJ205" s="17" t="s">
        <v>84</v>
      </c>
      <c r="BK205" s="149">
        <f>ROUND(I205*H205,2)</f>
        <v>0</v>
      </c>
      <c r="BL205" s="17" t="s">
        <v>278</v>
      </c>
      <c r="BM205" s="148" t="s">
        <v>453</v>
      </c>
    </row>
    <row r="206" spans="2:65" s="13" customFormat="1">
      <c r="B206" s="157"/>
      <c r="D206" s="151" t="s">
        <v>184</v>
      </c>
      <c r="E206" s="158" t="s">
        <v>1</v>
      </c>
      <c r="F206" s="159" t="s">
        <v>1371</v>
      </c>
      <c r="H206" s="160">
        <v>4</v>
      </c>
      <c r="I206" s="161"/>
      <c r="L206" s="157"/>
      <c r="M206" s="162"/>
      <c r="T206" s="163"/>
      <c r="AT206" s="158" t="s">
        <v>184</v>
      </c>
      <c r="AU206" s="158" t="s">
        <v>86</v>
      </c>
      <c r="AV206" s="13" t="s">
        <v>86</v>
      </c>
      <c r="AW206" s="13" t="s">
        <v>32</v>
      </c>
      <c r="AX206" s="13" t="s">
        <v>77</v>
      </c>
      <c r="AY206" s="158" t="s">
        <v>175</v>
      </c>
    </row>
    <row r="207" spans="2:65" s="14" customFormat="1">
      <c r="B207" s="164"/>
      <c r="D207" s="151" t="s">
        <v>184</v>
      </c>
      <c r="E207" s="165" t="s">
        <v>1</v>
      </c>
      <c r="F207" s="166" t="s">
        <v>187</v>
      </c>
      <c r="H207" s="167">
        <v>4</v>
      </c>
      <c r="I207" s="168"/>
      <c r="L207" s="164"/>
      <c r="M207" s="169"/>
      <c r="T207" s="170"/>
      <c r="AT207" s="165" t="s">
        <v>184</v>
      </c>
      <c r="AU207" s="165" t="s">
        <v>86</v>
      </c>
      <c r="AV207" s="14" t="s">
        <v>182</v>
      </c>
      <c r="AW207" s="14" t="s">
        <v>32</v>
      </c>
      <c r="AX207" s="14" t="s">
        <v>84</v>
      </c>
      <c r="AY207" s="165" t="s">
        <v>175</v>
      </c>
    </row>
    <row r="208" spans="2:65" s="1" customFormat="1" ht="16.5" customHeight="1">
      <c r="B208" s="136"/>
      <c r="C208" s="137" t="s">
        <v>332</v>
      </c>
      <c r="D208" s="137" t="s">
        <v>177</v>
      </c>
      <c r="E208" s="138" t="s">
        <v>1372</v>
      </c>
      <c r="F208" s="139" t="s">
        <v>1373</v>
      </c>
      <c r="G208" s="140" t="s">
        <v>263</v>
      </c>
      <c r="H208" s="141">
        <v>16</v>
      </c>
      <c r="I208" s="142"/>
      <c r="J208" s="143">
        <f>ROUND(I208*H208,2)</f>
        <v>0</v>
      </c>
      <c r="K208" s="139" t="s">
        <v>181</v>
      </c>
      <c r="L208" s="32"/>
      <c r="M208" s="144" t="s">
        <v>1</v>
      </c>
      <c r="N208" s="145" t="s">
        <v>42</v>
      </c>
      <c r="P208" s="146">
        <f>O208*H208</f>
        <v>0</v>
      </c>
      <c r="Q208" s="146">
        <v>1.5299999999999999E-3</v>
      </c>
      <c r="R208" s="146">
        <f>Q208*H208</f>
        <v>2.4479999999999998E-2</v>
      </c>
      <c r="S208" s="146">
        <v>0</v>
      </c>
      <c r="T208" s="147">
        <f>S208*H208</f>
        <v>0</v>
      </c>
      <c r="AR208" s="148" t="s">
        <v>278</v>
      </c>
      <c r="AT208" s="148" t="s">
        <v>177</v>
      </c>
      <c r="AU208" s="148" t="s">
        <v>86</v>
      </c>
      <c r="AY208" s="17" t="s">
        <v>175</v>
      </c>
      <c r="BE208" s="149">
        <f>IF(N208="základní",J208,0)</f>
        <v>0</v>
      </c>
      <c r="BF208" s="149">
        <f>IF(N208="snížená",J208,0)</f>
        <v>0</v>
      </c>
      <c r="BG208" s="149">
        <f>IF(N208="zákl. přenesená",J208,0)</f>
        <v>0</v>
      </c>
      <c r="BH208" s="149">
        <f>IF(N208="sníž. přenesená",J208,0)</f>
        <v>0</v>
      </c>
      <c r="BI208" s="149">
        <f>IF(N208="nulová",J208,0)</f>
        <v>0</v>
      </c>
      <c r="BJ208" s="17" t="s">
        <v>84</v>
      </c>
      <c r="BK208" s="149">
        <f>ROUND(I208*H208,2)</f>
        <v>0</v>
      </c>
      <c r="BL208" s="17" t="s">
        <v>278</v>
      </c>
      <c r="BM208" s="148" t="s">
        <v>467</v>
      </c>
    </row>
    <row r="209" spans="2:65" s="13" customFormat="1">
      <c r="B209" s="157"/>
      <c r="D209" s="151" t="s">
        <v>184</v>
      </c>
      <c r="E209" s="158" t="s">
        <v>1</v>
      </c>
      <c r="F209" s="159" t="s">
        <v>1374</v>
      </c>
      <c r="H209" s="160">
        <v>16</v>
      </c>
      <c r="I209" s="161"/>
      <c r="L209" s="157"/>
      <c r="M209" s="162"/>
      <c r="T209" s="163"/>
      <c r="AT209" s="158" t="s">
        <v>184</v>
      </c>
      <c r="AU209" s="158" t="s">
        <v>86</v>
      </c>
      <c r="AV209" s="13" t="s">
        <v>86</v>
      </c>
      <c r="AW209" s="13" t="s">
        <v>32</v>
      </c>
      <c r="AX209" s="13" t="s">
        <v>77</v>
      </c>
      <c r="AY209" s="158" t="s">
        <v>175</v>
      </c>
    </row>
    <row r="210" spans="2:65" s="14" customFormat="1">
      <c r="B210" s="164"/>
      <c r="D210" s="151" t="s">
        <v>184</v>
      </c>
      <c r="E210" s="165" t="s">
        <v>1</v>
      </c>
      <c r="F210" s="166" t="s">
        <v>187</v>
      </c>
      <c r="H210" s="167">
        <v>16</v>
      </c>
      <c r="I210" s="168"/>
      <c r="L210" s="164"/>
      <c r="M210" s="169"/>
      <c r="T210" s="170"/>
      <c r="AT210" s="165" t="s">
        <v>184</v>
      </c>
      <c r="AU210" s="165" t="s">
        <v>86</v>
      </c>
      <c r="AV210" s="14" t="s">
        <v>182</v>
      </c>
      <c r="AW210" s="14" t="s">
        <v>32</v>
      </c>
      <c r="AX210" s="14" t="s">
        <v>84</v>
      </c>
      <c r="AY210" s="165" t="s">
        <v>175</v>
      </c>
    </row>
    <row r="211" spans="2:65" s="1" customFormat="1" ht="33" customHeight="1">
      <c r="B211" s="136"/>
      <c r="C211" s="137" t="s">
        <v>336</v>
      </c>
      <c r="D211" s="137" t="s">
        <v>177</v>
      </c>
      <c r="E211" s="138" t="s">
        <v>1375</v>
      </c>
      <c r="F211" s="139" t="s">
        <v>1376</v>
      </c>
      <c r="G211" s="140" t="s">
        <v>263</v>
      </c>
      <c r="H211" s="141">
        <v>54</v>
      </c>
      <c r="I211" s="142"/>
      <c r="J211" s="143">
        <f>ROUND(I211*H211,2)</f>
        <v>0</v>
      </c>
      <c r="K211" s="139" t="s">
        <v>221</v>
      </c>
      <c r="L211" s="32"/>
      <c r="M211" s="144" t="s">
        <v>1</v>
      </c>
      <c r="N211" s="145" t="s">
        <v>42</v>
      </c>
      <c r="P211" s="146">
        <f>O211*H211</f>
        <v>0</v>
      </c>
      <c r="Q211" s="146">
        <v>0</v>
      </c>
      <c r="R211" s="146">
        <f>Q211*H211</f>
        <v>0</v>
      </c>
      <c r="S211" s="146">
        <v>0</v>
      </c>
      <c r="T211" s="147">
        <f>S211*H211</f>
        <v>0</v>
      </c>
      <c r="AR211" s="148" t="s">
        <v>278</v>
      </c>
      <c r="AT211" s="148" t="s">
        <v>177</v>
      </c>
      <c r="AU211" s="148" t="s">
        <v>86</v>
      </c>
      <c r="AY211" s="17" t="s">
        <v>175</v>
      </c>
      <c r="BE211" s="149">
        <f>IF(N211="základní",J211,0)</f>
        <v>0</v>
      </c>
      <c r="BF211" s="149">
        <f>IF(N211="snížená",J211,0)</f>
        <v>0</v>
      </c>
      <c r="BG211" s="149">
        <f>IF(N211="zákl. přenesená",J211,0)</f>
        <v>0</v>
      </c>
      <c r="BH211" s="149">
        <f>IF(N211="sníž. přenesená",J211,0)</f>
        <v>0</v>
      </c>
      <c r="BI211" s="149">
        <f>IF(N211="nulová",J211,0)</f>
        <v>0</v>
      </c>
      <c r="BJ211" s="17" t="s">
        <v>84</v>
      </c>
      <c r="BK211" s="149">
        <f>ROUND(I211*H211,2)</f>
        <v>0</v>
      </c>
      <c r="BL211" s="17" t="s">
        <v>278</v>
      </c>
      <c r="BM211" s="148" t="s">
        <v>478</v>
      </c>
    </row>
    <row r="212" spans="2:65" s="13" customFormat="1">
      <c r="B212" s="157"/>
      <c r="D212" s="151" t="s">
        <v>184</v>
      </c>
      <c r="E212" s="158" t="s">
        <v>1</v>
      </c>
      <c r="F212" s="159" t="s">
        <v>1377</v>
      </c>
      <c r="H212" s="160">
        <v>54</v>
      </c>
      <c r="I212" s="161"/>
      <c r="L212" s="157"/>
      <c r="M212" s="162"/>
      <c r="T212" s="163"/>
      <c r="AT212" s="158" t="s">
        <v>184</v>
      </c>
      <c r="AU212" s="158" t="s">
        <v>86</v>
      </c>
      <c r="AV212" s="13" t="s">
        <v>86</v>
      </c>
      <c r="AW212" s="13" t="s">
        <v>32</v>
      </c>
      <c r="AX212" s="13" t="s">
        <v>77</v>
      </c>
      <c r="AY212" s="158" t="s">
        <v>175</v>
      </c>
    </row>
    <row r="213" spans="2:65" s="14" customFormat="1">
      <c r="B213" s="164"/>
      <c r="D213" s="151" t="s">
        <v>184</v>
      </c>
      <c r="E213" s="165" t="s">
        <v>1</v>
      </c>
      <c r="F213" s="166" t="s">
        <v>187</v>
      </c>
      <c r="H213" s="167">
        <v>54</v>
      </c>
      <c r="I213" s="168"/>
      <c r="L213" s="164"/>
      <c r="M213" s="169"/>
      <c r="T213" s="170"/>
      <c r="AT213" s="165" t="s">
        <v>184</v>
      </c>
      <c r="AU213" s="165" t="s">
        <v>86</v>
      </c>
      <c r="AV213" s="14" t="s">
        <v>182</v>
      </c>
      <c r="AW213" s="14" t="s">
        <v>32</v>
      </c>
      <c r="AX213" s="14" t="s">
        <v>84</v>
      </c>
      <c r="AY213" s="165" t="s">
        <v>175</v>
      </c>
    </row>
    <row r="214" spans="2:65" s="1" customFormat="1" ht="24.15" customHeight="1">
      <c r="B214" s="136"/>
      <c r="C214" s="137" t="s">
        <v>340</v>
      </c>
      <c r="D214" s="137" t="s">
        <v>177</v>
      </c>
      <c r="E214" s="138" t="s">
        <v>1378</v>
      </c>
      <c r="F214" s="139" t="s">
        <v>1379</v>
      </c>
      <c r="G214" s="140" t="s">
        <v>263</v>
      </c>
      <c r="H214" s="141">
        <v>70</v>
      </c>
      <c r="I214" s="142"/>
      <c r="J214" s="143">
        <f>ROUND(I214*H214,2)</f>
        <v>0</v>
      </c>
      <c r="K214" s="139" t="s">
        <v>221</v>
      </c>
      <c r="L214" s="32"/>
      <c r="M214" s="144" t="s">
        <v>1</v>
      </c>
      <c r="N214" s="145" t="s">
        <v>42</v>
      </c>
      <c r="P214" s="146">
        <f>O214*H214</f>
        <v>0</v>
      </c>
      <c r="Q214" s="146">
        <v>0</v>
      </c>
      <c r="R214" s="146">
        <f>Q214*H214</f>
        <v>0</v>
      </c>
      <c r="S214" s="146">
        <v>0</v>
      </c>
      <c r="T214" s="147">
        <f>S214*H214</f>
        <v>0</v>
      </c>
      <c r="AR214" s="148" t="s">
        <v>278</v>
      </c>
      <c r="AT214" s="148" t="s">
        <v>177</v>
      </c>
      <c r="AU214" s="148" t="s">
        <v>86</v>
      </c>
      <c r="AY214" s="17" t="s">
        <v>175</v>
      </c>
      <c r="BE214" s="149">
        <f>IF(N214="základní",J214,0)</f>
        <v>0</v>
      </c>
      <c r="BF214" s="149">
        <f>IF(N214="snížená",J214,0)</f>
        <v>0</v>
      </c>
      <c r="BG214" s="149">
        <f>IF(N214="zákl. přenesená",J214,0)</f>
        <v>0</v>
      </c>
      <c r="BH214" s="149">
        <f>IF(N214="sníž. přenesená",J214,0)</f>
        <v>0</v>
      </c>
      <c r="BI214" s="149">
        <f>IF(N214="nulová",J214,0)</f>
        <v>0</v>
      </c>
      <c r="BJ214" s="17" t="s">
        <v>84</v>
      </c>
      <c r="BK214" s="149">
        <f>ROUND(I214*H214,2)</f>
        <v>0</v>
      </c>
      <c r="BL214" s="17" t="s">
        <v>278</v>
      </c>
      <c r="BM214" s="148" t="s">
        <v>491</v>
      </c>
    </row>
    <row r="215" spans="2:65" s="13" customFormat="1">
      <c r="B215" s="157"/>
      <c r="D215" s="151" t="s">
        <v>184</v>
      </c>
      <c r="E215" s="158" t="s">
        <v>1</v>
      </c>
      <c r="F215" s="159" t="s">
        <v>1380</v>
      </c>
      <c r="H215" s="160">
        <v>70</v>
      </c>
      <c r="I215" s="161"/>
      <c r="L215" s="157"/>
      <c r="M215" s="162"/>
      <c r="T215" s="163"/>
      <c r="AT215" s="158" t="s">
        <v>184</v>
      </c>
      <c r="AU215" s="158" t="s">
        <v>86</v>
      </c>
      <c r="AV215" s="13" t="s">
        <v>86</v>
      </c>
      <c r="AW215" s="13" t="s">
        <v>32</v>
      </c>
      <c r="AX215" s="13" t="s">
        <v>77</v>
      </c>
      <c r="AY215" s="158" t="s">
        <v>175</v>
      </c>
    </row>
    <row r="216" spans="2:65" s="14" customFormat="1">
      <c r="B216" s="164"/>
      <c r="D216" s="151" t="s">
        <v>184</v>
      </c>
      <c r="E216" s="165" t="s">
        <v>1</v>
      </c>
      <c r="F216" s="166" t="s">
        <v>187</v>
      </c>
      <c r="H216" s="167">
        <v>70</v>
      </c>
      <c r="I216" s="168"/>
      <c r="L216" s="164"/>
      <c r="M216" s="169"/>
      <c r="T216" s="170"/>
      <c r="AT216" s="165" t="s">
        <v>184</v>
      </c>
      <c r="AU216" s="165" t="s">
        <v>86</v>
      </c>
      <c r="AV216" s="14" t="s">
        <v>182</v>
      </c>
      <c r="AW216" s="14" t="s">
        <v>32</v>
      </c>
      <c r="AX216" s="14" t="s">
        <v>84</v>
      </c>
      <c r="AY216" s="165" t="s">
        <v>175</v>
      </c>
    </row>
    <row r="217" spans="2:65" s="1" customFormat="1" ht="21.75" customHeight="1">
      <c r="B217" s="136"/>
      <c r="C217" s="171" t="s">
        <v>344</v>
      </c>
      <c r="D217" s="171" t="s">
        <v>192</v>
      </c>
      <c r="E217" s="172" t="s">
        <v>1381</v>
      </c>
      <c r="F217" s="173" t="s">
        <v>1382</v>
      </c>
      <c r="G217" s="174" t="s">
        <v>190</v>
      </c>
      <c r="H217" s="175">
        <v>3</v>
      </c>
      <c r="I217" s="176"/>
      <c r="J217" s="177">
        <f>ROUND(I217*H217,2)</f>
        <v>0</v>
      </c>
      <c r="K217" s="173" t="s">
        <v>181</v>
      </c>
      <c r="L217" s="178"/>
      <c r="M217" s="179" t="s">
        <v>1</v>
      </c>
      <c r="N217" s="180" t="s">
        <v>42</v>
      </c>
      <c r="P217" s="146">
        <f>O217*H217</f>
        <v>0</v>
      </c>
      <c r="Q217" s="146">
        <v>1.3999999999999999E-4</v>
      </c>
      <c r="R217" s="146">
        <f>Q217*H217</f>
        <v>4.1999999999999996E-4</v>
      </c>
      <c r="S217" s="146">
        <v>0</v>
      </c>
      <c r="T217" s="147">
        <f>S217*H217</f>
        <v>0</v>
      </c>
      <c r="AR217" s="148" t="s">
        <v>359</v>
      </c>
      <c r="AT217" s="148" t="s">
        <v>192</v>
      </c>
      <c r="AU217" s="148" t="s">
        <v>86</v>
      </c>
      <c r="AY217" s="17" t="s">
        <v>175</v>
      </c>
      <c r="BE217" s="149">
        <f>IF(N217="základní",J217,0)</f>
        <v>0</v>
      </c>
      <c r="BF217" s="149">
        <f>IF(N217="snížená",J217,0)</f>
        <v>0</v>
      </c>
      <c r="BG217" s="149">
        <f>IF(N217="zákl. přenesená",J217,0)</f>
        <v>0</v>
      </c>
      <c r="BH217" s="149">
        <f>IF(N217="sníž. přenesená",J217,0)</f>
        <v>0</v>
      </c>
      <c r="BI217" s="149">
        <f>IF(N217="nulová",J217,0)</f>
        <v>0</v>
      </c>
      <c r="BJ217" s="17" t="s">
        <v>84</v>
      </c>
      <c r="BK217" s="149">
        <f>ROUND(I217*H217,2)</f>
        <v>0</v>
      </c>
      <c r="BL217" s="17" t="s">
        <v>278</v>
      </c>
      <c r="BM217" s="148" t="s">
        <v>500</v>
      </c>
    </row>
    <row r="218" spans="2:65" s="13" customFormat="1">
      <c r="B218" s="157"/>
      <c r="D218" s="151" t="s">
        <v>184</v>
      </c>
      <c r="E218" s="158" t="s">
        <v>1</v>
      </c>
      <c r="F218" s="159" t="s">
        <v>1383</v>
      </c>
      <c r="H218" s="160">
        <v>3</v>
      </c>
      <c r="I218" s="161"/>
      <c r="L218" s="157"/>
      <c r="M218" s="162"/>
      <c r="T218" s="163"/>
      <c r="AT218" s="158" t="s">
        <v>184</v>
      </c>
      <c r="AU218" s="158" t="s">
        <v>86</v>
      </c>
      <c r="AV218" s="13" t="s">
        <v>86</v>
      </c>
      <c r="AW218" s="13" t="s">
        <v>32</v>
      </c>
      <c r="AX218" s="13" t="s">
        <v>77</v>
      </c>
      <c r="AY218" s="158" t="s">
        <v>175</v>
      </c>
    </row>
    <row r="219" spans="2:65" s="14" customFormat="1">
      <c r="B219" s="164"/>
      <c r="D219" s="151" t="s">
        <v>184</v>
      </c>
      <c r="E219" s="165" t="s">
        <v>1</v>
      </c>
      <c r="F219" s="166" t="s">
        <v>187</v>
      </c>
      <c r="H219" s="167">
        <v>3</v>
      </c>
      <c r="I219" s="168"/>
      <c r="L219" s="164"/>
      <c r="M219" s="169"/>
      <c r="T219" s="170"/>
      <c r="AT219" s="165" t="s">
        <v>184</v>
      </c>
      <c r="AU219" s="165" t="s">
        <v>86</v>
      </c>
      <c r="AV219" s="14" t="s">
        <v>182</v>
      </c>
      <c r="AW219" s="14" t="s">
        <v>32</v>
      </c>
      <c r="AX219" s="14" t="s">
        <v>84</v>
      </c>
      <c r="AY219" s="165" t="s">
        <v>175</v>
      </c>
    </row>
    <row r="220" spans="2:65" s="1" customFormat="1" ht="24.15" customHeight="1">
      <c r="B220" s="136"/>
      <c r="C220" s="171" t="s">
        <v>348</v>
      </c>
      <c r="D220" s="171" t="s">
        <v>192</v>
      </c>
      <c r="E220" s="172" t="s">
        <v>1384</v>
      </c>
      <c r="F220" s="173" t="s">
        <v>1385</v>
      </c>
      <c r="G220" s="174" t="s">
        <v>190</v>
      </c>
      <c r="H220" s="175">
        <v>11</v>
      </c>
      <c r="I220" s="176"/>
      <c r="J220" s="177">
        <f>ROUND(I220*H220,2)</f>
        <v>0</v>
      </c>
      <c r="K220" s="173" t="s">
        <v>181</v>
      </c>
      <c r="L220" s="178"/>
      <c r="M220" s="179" t="s">
        <v>1</v>
      </c>
      <c r="N220" s="180" t="s">
        <v>42</v>
      </c>
      <c r="P220" s="146">
        <f>O220*H220</f>
        <v>0</v>
      </c>
      <c r="Q220" s="146">
        <v>3.3E-4</v>
      </c>
      <c r="R220" s="146">
        <f>Q220*H220</f>
        <v>3.63E-3</v>
      </c>
      <c r="S220" s="146">
        <v>0</v>
      </c>
      <c r="T220" s="147">
        <f>S220*H220</f>
        <v>0</v>
      </c>
      <c r="AR220" s="148" t="s">
        <v>359</v>
      </c>
      <c r="AT220" s="148" t="s">
        <v>192</v>
      </c>
      <c r="AU220" s="148" t="s">
        <v>86</v>
      </c>
      <c r="AY220" s="17" t="s">
        <v>175</v>
      </c>
      <c r="BE220" s="149">
        <f>IF(N220="základní",J220,0)</f>
        <v>0</v>
      </c>
      <c r="BF220" s="149">
        <f>IF(N220="snížená",J220,0)</f>
        <v>0</v>
      </c>
      <c r="BG220" s="149">
        <f>IF(N220="zákl. přenesená",J220,0)</f>
        <v>0</v>
      </c>
      <c r="BH220" s="149">
        <f>IF(N220="sníž. přenesená",J220,0)</f>
        <v>0</v>
      </c>
      <c r="BI220" s="149">
        <f>IF(N220="nulová",J220,0)</f>
        <v>0</v>
      </c>
      <c r="BJ220" s="17" t="s">
        <v>84</v>
      </c>
      <c r="BK220" s="149">
        <f>ROUND(I220*H220,2)</f>
        <v>0</v>
      </c>
      <c r="BL220" s="17" t="s">
        <v>278</v>
      </c>
      <c r="BM220" s="148" t="s">
        <v>511</v>
      </c>
    </row>
    <row r="221" spans="2:65" s="13" customFormat="1">
      <c r="B221" s="157"/>
      <c r="D221" s="151" t="s">
        <v>184</v>
      </c>
      <c r="E221" s="158" t="s">
        <v>1</v>
      </c>
      <c r="F221" s="159" t="s">
        <v>1386</v>
      </c>
      <c r="H221" s="160">
        <v>11</v>
      </c>
      <c r="I221" s="161"/>
      <c r="L221" s="157"/>
      <c r="M221" s="162"/>
      <c r="T221" s="163"/>
      <c r="AT221" s="158" t="s">
        <v>184</v>
      </c>
      <c r="AU221" s="158" t="s">
        <v>86</v>
      </c>
      <c r="AV221" s="13" t="s">
        <v>86</v>
      </c>
      <c r="AW221" s="13" t="s">
        <v>32</v>
      </c>
      <c r="AX221" s="13" t="s">
        <v>77</v>
      </c>
      <c r="AY221" s="158" t="s">
        <v>175</v>
      </c>
    </row>
    <row r="222" spans="2:65" s="14" customFormat="1">
      <c r="B222" s="164"/>
      <c r="D222" s="151" t="s">
        <v>184</v>
      </c>
      <c r="E222" s="165" t="s">
        <v>1</v>
      </c>
      <c r="F222" s="166" t="s">
        <v>187</v>
      </c>
      <c r="H222" s="167">
        <v>11</v>
      </c>
      <c r="I222" s="168"/>
      <c r="L222" s="164"/>
      <c r="M222" s="169"/>
      <c r="T222" s="170"/>
      <c r="AT222" s="165" t="s">
        <v>184</v>
      </c>
      <c r="AU222" s="165" t="s">
        <v>86</v>
      </c>
      <c r="AV222" s="14" t="s">
        <v>182</v>
      </c>
      <c r="AW222" s="14" t="s">
        <v>32</v>
      </c>
      <c r="AX222" s="14" t="s">
        <v>84</v>
      </c>
      <c r="AY222" s="165" t="s">
        <v>175</v>
      </c>
    </row>
    <row r="223" spans="2:65" s="1" customFormat="1" ht="16.5" customHeight="1">
      <c r="B223" s="136"/>
      <c r="C223" s="137" t="s">
        <v>354</v>
      </c>
      <c r="D223" s="137" t="s">
        <v>177</v>
      </c>
      <c r="E223" s="138" t="s">
        <v>1387</v>
      </c>
      <c r="F223" s="139" t="s">
        <v>1388</v>
      </c>
      <c r="G223" s="140" t="s">
        <v>190</v>
      </c>
      <c r="H223" s="141">
        <v>39</v>
      </c>
      <c r="I223" s="142"/>
      <c r="J223" s="143">
        <f>ROUND(I223*H223,2)</f>
        <v>0</v>
      </c>
      <c r="K223" s="139" t="s">
        <v>181</v>
      </c>
      <c r="L223" s="32"/>
      <c r="M223" s="144" t="s">
        <v>1</v>
      </c>
      <c r="N223" s="145" t="s">
        <v>42</v>
      </c>
      <c r="P223" s="146">
        <f>O223*H223</f>
        <v>0</v>
      </c>
      <c r="Q223" s="146">
        <v>0</v>
      </c>
      <c r="R223" s="146">
        <f>Q223*H223</f>
        <v>0</v>
      </c>
      <c r="S223" s="146">
        <v>0</v>
      </c>
      <c r="T223" s="147">
        <f>S223*H223</f>
        <v>0</v>
      </c>
      <c r="AR223" s="148" t="s">
        <v>278</v>
      </c>
      <c r="AT223" s="148" t="s">
        <v>177</v>
      </c>
      <c r="AU223" s="148" t="s">
        <v>86</v>
      </c>
      <c r="AY223" s="17" t="s">
        <v>175</v>
      </c>
      <c r="BE223" s="149">
        <f>IF(N223="základní",J223,0)</f>
        <v>0</v>
      </c>
      <c r="BF223" s="149">
        <f>IF(N223="snížená",J223,0)</f>
        <v>0</v>
      </c>
      <c r="BG223" s="149">
        <f>IF(N223="zákl. přenesená",J223,0)</f>
        <v>0</v>
      </c>
      <c r="BH223" s="149">
        <f>IF(N223="sníž. přenesená",J223,0)</f>
        <v>0</v>
      </c>
      <c r="BI223" s="149">
        <f>IF(N223="nulová",J223,0)</f>
        <v>0</v>
      </c>
      <c r="BJ223" s="17" t="s">
        <v>84</v>
      </c>
      <c r="BK223" s="149">
        <f>ROUND(I223*H223,2)</f>
        <v>0</v>
      </c>
      <c r="BL223" s="17" t="s">
        <v>278</v>
      </c>
      <c r="BM223" s="148" t="s">
        <v>523</v>
      </c>
    </row>
    <row r="224" spans="2:65" s="13" customFormat="1">
      <c r="B224" s="157"/>
      <c r="D224" s="151" t="s">
        <v>184</v>
      </c>
      <c r="E224" s="158" t="s">
        <v>1</v>
      </c>
      <c r="F224" s="159" t="s">
        <v>1389</v>
      </c>
      <c r="H224" s="160">
        <v>39</v>
      </c>
      <c r="I224" s="161"/>
      <c r="L224" s="157"/>
      <c r="M224" s="162"/>
      <c r="T224" s="163"/>
      <c r="AT224" s="158" t="s">
        <v>184</v>
      </c>
      <c r="AU224" s="158" t="s">
        <v>86</v>
      </c>
      <c r="AV224" s="13" t="s">
        <v>86</v>
      </c>
      <c r="AW224" s="13" t="s">
        <v>32</v>
      </c>
      <c r="AX224" s="13" t="s">
        <v>77</v>
      </c>
      <c r="AY224" s="158" t="s">
        <v>175</v>
      </c>
    </row>
    <row r="225" spans="2:65" s="14" customFormat="1">
      <c r="B225" s="164"/>
      <c r="D225" s="151" t="s">
        <v>184</v>
      </c>
      <c r="E225" s="165" t="s">
        <v>1</v>
      </c>
      <c r="F225" s="166" t="s">
        <v>187</v>
      </c>
      <c r="H225" s="167">
        <v>39</v>
      </c>
      <c r="I225" s="168"/>
      <c r="L225" s="164"/>
      <c r="M225" s="169"/>
      <c r="T225" s="170"/>
      <c r="AT225" s="165" t="s">
        <v>184</v>
      </c>
      <c r="AU225" s="165" t="s">
        <v>86</v>
      </c>
      <c r="AV225" s="14" t="s">
        <v>182</v>
      </c>
      <c r="AW225" s="14" t="s">
        <v>32</v>
      </c>
      <c r="AX225" s="14" t="s">
        <v>84</v>
      </c>
      <c r="AY225" s="165" t="s">
        <v>175</v>
      </c>
    </row>
    <row r="226" spans="2:65" s="1" customFormat="1" ht="16.5" customHeight="1">
      <c r="B226" s="136"/>
      <c r="C226" s="137" t="s">
        <v>359</v>
      </c>
      <c r="D226" s="137" t="s">
        <v>177</v>
      </c>
      <c r="E226" s="138" t="s">
        <v>1390</v>
      </c>
      <c r="F226" s="139" t="s">
        <v>1391</v>
      </c>
      <c r="G226" s="140" t="s">
        <v>190</v>
      </c>
      <c r="H226" s="141">
        <v>10</v>
      </c>
      <c r="I226" s="142"/>
      <c r="J226" s="143">
        <f>ROUND(I226*H226,2)</f>
        <v>0</v>
      </c>
      <c r="K226" s="139" t="s">
        <v>181</v>
      </c>
      <c r="L226" s="32"/>
      <c r="M226" s="144" t="s">
        <v>1</v>
      </c>
      <c r="N226" s="145" t="s">
        <v>42</v>
      </c>
      <c r="P226" s="146">
        <f>O226*H226</f>
        <v>0</v>
      </c>
      <c r="Q226" s="146">
        <v>0</v>
      </c>
      <c r="R226" s="146">
        <f>Q226*H226</f>
        <v>0</v>
      </c>
      <c r="S226" s="146">
        <v>0</v>
      </c>
      <c r="T226" s="147">
        <f>S226*H226</f>
        <v>0</v>
      </c>
      <c r="AR226" s="148" t="s">
        <v>278</v>
      </c>
      <c r="AT226" s="148" t="s">
        <v>177</v>
      </c>
      <c r="AU226" s="148" t="s">
        <v>86</v>
      </c>
      <c r="AY226" s="17" t="s">
        <v>175</v>
      </c>
      <c r="BE226" s="149">
        <f>IF(N226="základní",J226,0)</f>
        <v>0</v>
      </c>
      <c r="BF226" s="149">
        <f>IF(N226="snížená",J226,0)</f>
        <v>0</v>
      </c>
      <c r="BG226" s="149">
        <f>IF(N226="zákl. přenesená",J226,0)</f>
        <v>0</v>
      </c>
      <c r="BH226" s="149">
        <f>IF(N226="sníž. přenesená",J226,0)</f>
        <v>0</v>
      </c>
      <c r="BI226" s="149">
        <f>IF(N226="nulová",J226,0)</f>
        <v>0</v>
      </c>
      <c r="BJ226" s="17" t="s">
        <v>84</v>
      </c>
      <c r="BK226" s="149">
        <f>ROUND(I226*H226,2)</f>
        <v>0</v>
      </c>
      <c r="BL226" s="17" t="s">
        <v>278</v>
      </c>
      <c r="BM226" s="148" t="s">
        <v>531</v>
      </c>
    </row>
    <row r="227" spans="2:65" s="13" customFormat="1">
      <c r="B227" s="157"/>
      <c r="D227" s="151" t="s">
        <v>184</v>
      </c>
      <c r="E227" s="158" t="s">
        <v>1</v>
      </c>
      <c r="F227" s="159" t="s">
        <v>1392</v>
      </c>
      <c r="H227" s="160">
        <v>10</v>
      </c>
      <c r="I227" s="161"/>
      <c r="L227" s="157"/>
      <c r="M227" s="162"/>
      <c r="T227" s="163"/>
      <c r="AT227" s="158" t="s">
        <v>184</v>
      </c>
      <c r="AU227" s="158" t="s">
        <v>86</v>
      </c>
      <c r="AV227" s="13" t="s">
        <v>86</v>
      </c>
      <c r="AW227" s="13" t="s">
        <v>32</v>
      </c>
      <c r="AX227" s="13" t="s">
        <v>77</v>
      </c>
      <c r="AY227" s="158" t="s">
        <v>175</v>
      </c>
    </row>
    <row r="228" spans="2:65" s="14" customFormat="1">
      <c r="B228" s="164"/>
      <c r="D228" s="151" t="s">
        <v>184</v>
      </c>
      <c r="E228" s="165" t="s">
        <v>1</v>
      </c>
      <c r="F228" s="166" t="s">
        <v>187</v>
      </c>
      <c r="H228" s="167">
        <v>10</v>
      </c>
      <c r="I228" s="168"/>
      <c r="L228" s="164"/>
      <c r="M228" s="169"/>
      <c r="T228" s="170"/>
      <c r="AT228" s="165" t="s">
        <v>184</v>
      </c>
      <c r="AU228" s="165" t="s">
        <v>86</v>
      </c>
      <c r="AV228" s="14" t="s">
        <v>182</v>
      </c>
      <c r="AW228" s="14" t="s">
        <v>32</v>
      </c>
      <c r="AX228" s="14" t="s">
        <v>84</v>
      </c>
      <c r="AY228" s="165" t="s">
        <v>175</v>
      </c>
    </row>
    <row r="229" spans="2:65" s="1" customFormat="1" ht="21.75" customHeight="1">
      <c r="B229" s="136"/>
      <c r="C229" s="137" t="s">
        <v>367</v>
      </c>
      <c r="D229" s="137" t="s">
        <v>177</v>
      </c>
      <c r="E229" s="138" t="s">
        <v>1393</v>
      </c>
      <c r="F229" s="139" t="s">
        <v>1394</v>
      </c>
      <c r="G229" s="140" t="s">
        <v>190</v>
      </c>
      <c r="H229" s="141">
        <v>13</v>
      </c>
      <c r="I229" s="142"/>
      <c r="J229" s="143">
        <f>ROUND(I229*H229,2)</f>
        <v>0</v>
      </c>
      <c r="K229" s="139" t="s">
        <v>181</v>
      </c>
      <c r="L229" s="32"/>
      <c r="M229" s="144" t="s">
        <v>1</v>
      </c>
      <c r="N229" s="145" t="s">
        <v>42</v>
      </c>
      <c r="P229" s="146">
        <f>O229*H229</f>
        <v>0</v>
      </c>
      <c r="Q229" s="146">
        <v>0</v>
      </c>
      <c r="R229" s="146">
        <f>Q229*H229</f>
        <v>0</v>
      </c>
      <c r="S229" s="146">
        <v>0</v>
      </c>
      <c r="T229" s="147">
        <f>S229*H229</f>
        <v>0</v>
      </c>
      <c r="AR229" s="148" t="s">
        <v>278</v>
      </c>
      <c r="AT229" s="148" t="s">
        <v>177</v>
      </c>
      <c r="AU229" s="148" t="s">
        <v>86</v>
      </c>
      <c r="AY229" s="17" t="s">
        <v>175</v>
      </c>
      <c r="BE229" s="149">
        <f>IF(N229="základní",J229,0)</f>
        <v>0</v>
      </c>
      <c r="BF229" s="149">
        <f>IF(N229="snížená",J229,0)</f>
        <v>0</v>
      </c>
      <c r="BG229" s="149">
        <f>IF(N229="zákl. přenesená",J229,0)</f>
        <v>0</v>
      </c>
      <c r="BH229" s="149">
        <f>IF(N229="sníž. přenesená",J229,0)</f>
        <v>0</v>
      </c>
      <c r="BI229" s="149">
        <f>IF(N229="nulová",J229,0)</f>
        <v>0</v>
      </c>
      <c r="BJ229" s="17" t="s">
        <v>84</v>
      </c>
      <c r="BK229" s="149">
        <f>ROUND(I229*H229,2)</f>
        <v>0</v>
      </c>
      <c r="BL229" s="17" t="s">
        <v>278</v>
      </c>
      <c r="BM229" s="148" t="s">
        <v>539</v>
      </c>
    </row>
    <row r="230" spans="2:65" s="13" customFormat="1">
      <c r="B230" s="157"/>
      <c r="D230" s="151" t="s">
        <v>184</v>
      </c>
      <c r="E230" s="158" t="s">
        <v>1</v>
      </c>
      <c r="F230" s="159" t="s">
        <v>1395</v>
      </c>
      <c r="H230" s="160">
        <v>13</v>
      </c>
      <c r="I230" s="161"/>
      <c r="L230" s="157"/>
      <c r="M230" s="162"/>
      <c r="T230" s="163"/>
      <c r="AT230" s="158" t="s">
        <v>184</v>
      </c>
      <c r="AU230" s="158" t="s">
        <v>86</v>
      </c>
      <c r="AV230" s="13" t="s">
        <v>86</v>
      </c>
      <c r="AW230" s="13" t="s">
        <v>32</v>
      </c>
      <c r="AX230" s="13" t="s">
        <v>77</v>
      </c>
      <c r="AY230" s="158" t="s">
        <v>175</v>
      </c>
    </row>
    <row r="231" spans="2:65" s="14" customFormat="1">
      <c r="B231" s="164"/>
      <c r="D231" s="151" t="s">
        <v>184</v>
      </c>
      <c r="E231" s="165" t="s">
        <v>1</v>
      </c>
      <c r="F231" s="166" t="s">
        <v>187</v>
      </c>
      <c r="H231" s="167">
        <v>13</v>
      </c>
      <c r="I231" s="168"/>
      <c r="L231" s="164"/>
      <c r="M231" s="169"/>
      <c r="T231" s="170"/>
      <c r="AT231" s="165" t="s">
        <v>184</v>
      </c>
      <c r="AU231" s="165" t="s">
        <v>86</v>
      </c>
      <c r="AV231" s="14" t="s">
        <v>182</v>
      </c>
      <c r="AW231" s="14" t="s">
        <v>32</v>
      </c>
      <c r="AX231" s="14" t="s">
        <v>84</v>
      </c>
      <c r="AY231" s="165" t="s">
        <v>175</v>
      </c>
    </row>
    <row r="232" spans="2:65" s="1" customFormat="1" ht="37.799999999999997" customHeight="1">
      <c r="B232" s="136"/>
      <c r="C232" s="137" t="s">
        <v>371</v>
      </c>
      <c r="D232" s="137" t="s">
        <v>177</v>
      </c>
      <c r="E232" s="138" t="s">
        <v>1396</v>
      </c>
      <c r="F232" s="139" t="s">
        <v>1397</v>
      </c>
      <c r="G232" s="140" t="s">
        <v>190</v>
      </c>
      <c r="H232" s="141">
        <v>28</v>
      </c>
      <c r="I232" s="142"/>
      <c r="J232" s="143">
        <f>ROUND(I232*H232,2)</f>
        <v>0</v>
      </c>
      <c r="K232" s="139" t="s">
        <v>221</v>
      </c>
      <c r="L232" s="32"/>
      <c r="M232" s="144" t="s">
        <v>1</v>
      </c>
      <c r="N232" s="145" t="s">
        <v>42</v>
      </c>
      <c r="P232" s="146">
        <f>O232*H232</f>
        <v>0</v>
      </c>
      <c r="Q232" s="146">
        <v>0</v>
      </c>
      <c r="R232" s="146">
        <f>Q232*H232</f>
        <v>0</v>
      </c>
      <c r="S232" s="146">
        <v>0</v>
      </c>
      <c r="T232" s="147">
        <f>S232*H232</f>
        <v>0</v>
      </c>
      <c r="AR232" s="148" t="s">
        <v>278</v>
      </c>
      <c r="AT232" s="148" t="s">
        <v>177</v>
      </c>
      <c r="AU232" s="148" t="s">
        <v>86</v>
      </c>
      <c r="AY232" s="17" t="s">
        <v>175</v>
      </c>
      <c r="BE232" s="149">
        <f>IF(N232="základní",J232,0)</f>
        <v>0</v>
      </c>
      <c r="BF232" s="149">
        <f>IF(N232="snížená",J232,0)</f>
        <v>0</v>
      </c>
      <c r="BG232" s="149">
        <f>IF(N232="zákl. přenesená",J232,0)</f>
        <v>0</v>
      </c>
      <c r="BH232" s="149">
        <f>IF(N232="sníž. přenesená",J232,0)</f>
        <v>0</v>
      </c>
      <c r="BI232" s="149">
        <f>IF(N232="nulová",J232,0)</f>
        <v>0</v>
      </c>
      <c r="BJ232" s="17" t="s">
        <v>84</v>
      </c>
      <c r="BK232" s="149">
        <f>ROUND(I232*H232,2)</f>
        <v>0</v>
      </c>
      <c r="BL232" s="17" t="s">
        <v>278</v>
      </c>
      <c r="BM232" s="148" t="s">
        <v>547</v>
      </c>
    </row>
    <row r="233" spans="2:65" s="13" customFormat="1">
      <c r="B233" s="157"/>
      <c r="D233" s="151" t="s">
        <v>184</v>
      </c>
      <c r="E233" s="158" t="s">
        <v>1</v>
      </c>
      <c r="F233" s="159" t="s">
        <v>1398</v>
      </c>
      <c r="H233" s="160">
        <v>28</v>
      </c>
      <c r="I233" s="161"/>
      <c r="L233" s="157"/>
      <c r="M233" s="162"/>
      <c r="T233" s="163"/>
      <c r="AT233" s="158" t="s">
        <v>184</v>
      </c>
      <c r="AU233" s="158" t="s">
        <v>86</v>
      </c>
      <c r="AV233" s="13" t="s">
        <v>86</v>
      </c>
      <c r="AW233" s="13" t="s">
        <v>32</v>
      </c>
      <c r="AX233" s="13" t="s">
        <v>77</v>
      </c>
      <c r="AY233" s="158" t="s">
        <v>175</v>
      </c>
    </row>
    <row r="234" spans="2:65" s="14" customFormat="1">
      <c r="B234" s="164"/>
      <c r="D234" s="151" t="s">
        <v>184</v>
      </c>
      <c r="E234" s="165" t="s">
        <v>1</v>
      </c>
      <c r="F234" s="166" t="s">
        <v>187</v>
      </c>
      <c r="H234" s="167">
        <v>28</v>
      </c>
      <c r="I234" s="168"/>
      <c r="L234" s="164"/>
      <c r="M234" s="169"/>
      <c r="T234" s="170"/>
      <c r="AT234" s="165" t="s">
        <v>184</v>
      </c>
      <c r="AU234" s="165" t="s">
        <v>86</v>
      </c>
      <c r="AV234" s="14" t="s">
        <v>182</v>
      </c>
      <c r="AW234" s="14" t="s">
        <v>32</v>
      </c>
      <c r="AX234" s="14" t="s">
        <v>84</v>
      </c>
      <c r="AY234" s="165" t="s">
        <v>175</v>
      </c>
    </row>
    <row r="235" spans="2:65" s="1" customFormat="1" ht="24.15" customHeight="1">
      <c r="B235" s="136"/>
      <c r="C235" s="137" t="s">
        <v>375</v>
      </c>
      <c r="D235" s="137" t="s">
        <v>177</v>
      </c>
      <c r="E235" s="138" t="s">
        <v>1399</v>
      </c>
      <c r="F235" s="139" t="s">
        <v>1400</v>
      </c>
      <c r="G235" s="140" t="s">
        <v>190</v>
      </c>
      <c r="H235" s="141">
        <v>2</v>
      </c>
      <c r="I235" s="142"/>
      <c r="J235" s="143">
        <f>ROUND(I235*H235,2)</f>
        <v>0</v>
      </c>
      <c r="K235" s="139" t="s">
        <v>221</v>
      </c>
      <c r="L235" s="32"/>
      <c r="M235" s="144" t="s">
        <v>1</v>
      </c>
      <c r="N235" s="145" t="s">
        <v>42</v>
      </c>
      <c r="P235" s="146">
        <f>O235*H235</f>
        <v>0</v>
      </c>
      <c r="Q235" s="146">
        <v>0</v>
      </c>
      <c r="R235" s="146">
        <f>Q235*H235</f>
        <v>0</v>
      </c>
      <c r="S235" s="146">
        <v>0</v>
      </c>
      <c r="T235" s="147">
        <f>S235*H235</f>
        <v>0</v>
      </c>
      <c r="AR235" s="148" t="s">
        <v>278</v>
      </c>
      <c r="AT235" s="148" t="s">
        <v>177</v>
      </c>
      <c r="AU235" s="148" t="s">
        <v>86</v>
      </c>
      <c r="AY235" s="17" t="s">
        <v>175</v>
      </c>
      <c r="BE235" s="149">
        <f>IF(N235="základní",J235,0)</f>
        <v>0</v>
      </c>
      <c r="BF235" s="149">
        <f>IF(N235="snížená",J235,0)</f>
        <v>0</v>
      </c>
      <c r="BG235" s="149">
        <f>IF(N235="zákl. přenesená",J235,0)</f>
        <v>0</v>
      </c>
      <c r="BH235" s="149">
        <f>IF(N235="sníž. přenesená",J235,0)</f>
        <v>0</v>
      </c>
      <c r="BI235" s="149">
        <f>IF(N235="nulová",J235,0)</f>
        <v>0</v>
      </c>
      <c r="BJ235" s="17" t="s">
        <v>84</v>
      </c>
      <c r="BK235" s="149">
        <f>ROUND(I235*H235,2)</f>
        <v>0</v>
      </c>
      <c r="BL235" s="17" t="s">
        <v>278</v>
      </c>
      <c r="BM235" s="148" t="s">
        <v>558</v>
      </c>
    </row>
    <row r="236" spans="2:65" s="13" customFormat="1">
      <c r="B236" s="157"/>
      <c r="D236" s="151" t="s">
        <v>184</v>
      </c>
      <c r="E236" s="158" t="s">
        <v>1</v>
      </c>
      <c r="F236" s="159" t="s">
        <v>1401</v>
      </c>
      <c r="H236" s="160">
        <v>2</v>
      </c>
      <c r="I236" s="161"/>
      <c r="L236" s="157"/>
      <c r="M236" s="162"/>
      <c r="T236" s="163"/>
      <c r="AT236" s="158" t="s">
        <v>184</v>
      </c>
      <c r="AU236" s="158" t="s">
        <v>86</v>
      </c>
      <c r="AV236" s="13" t="s">
        <v>86</v>
      </c>
      <c r="AW236" s="13" t="s">
        <v>32</v>
      </c>
      <c r="AX236" s="13" t="s">
        <v>77</v>
      </c>
      <c r="AY236" s="158" t="s">
        <v>175</v>
      </c>
    </row>
    <row r="237" spans="2:65" s="14" customFormat="1">
      <c r="B237" s="164"/>
      <c r="D237" s="151" t="s">
        <v>184</v>
      </c>
      <c r="E237" s="165" t="s">
        <v>1</v>
      </c>
      <c r="F237" s="166" t="s">
        <v>187</v>
      </c>
      <c r="H237" s="167">
        <v>2</v>
      </c>
      <c r="I237" s="168"/>
      <c r="L237" s="164"/>
      <c r="M237" s="169"/>
      <c r="T237" s="170"/>
      <c r="AT237" s="165" t="s">
        <v>184</v>
      </c>
      <c r="AU237" s="165" t="s">
        <v>86</v>
      </c>
      <c r="AV237" s="14" t="s">
        <v>182</v>
      </c>
      <c r="AW237" s="14" t="s">
        <v>32</v>
      </c>
      <c r="AX237" s="14" t="s">
        <v>84</v>
      </c>
      <c r="AY237" s="165" t="s">
        <v>175</v>
      </c>
    </row>
    <row r="238" spans="2:65" s="1" customFormat="1" ht="16.5" customHeight="1">
      <c r="B238" s="136"/>
      <c r="C238" s="137" t="s">
        <v>381</v>
      </c>
      <c r="D238" s="137" t="s">
        <v>177</v>
      </c>
      <c r="E238" s="138" t="s">
        <v>1402</v>
      </c>
      <c r="F238" s="139" t="s">
        <v>1403</v>
      </c>
      <c r="G238" s="140" t="s">
        <v>190</v>
      </c>
      <c r="H238" s="141">
        <v>2</v>
      </c>
      <c r="I238" s="142"/>
      <c r="J238" s="143">
        <f>ROUND(I238*H238,2)</f>
        <v>0</v>
      </c>
      <c r="K238" s="139" t="s">
        <v>181</v>
      </c>
      <c r="L238" s="32"/>
      <c r="M238" s="144" t="s">
        <v>1</v>
      </c>
      <c r="N238" s="145" t="s">
        <v>42</v>
      </c>
      <c r="P238" s="146">
        <f>O238*H238</f>
        <v>0</v>
      </c>
      <c r="Q238" s="146">
        <v>2.9E-4</v>
      </c>
      <c r="R238" s="146">
        <f>Q238*H238</f>
        <v>5.8E-4</v>
      </c>
      <c r="S238" s="146">
        <v>0</v>
      </c>
      <c r="T238" s="147">
        <f>S238*H238</f>
        <v>0</v>
      </c>
      <c r="AR238" s="148" t="s">
        <v>278</v>
      </c>
      <c r="AT238" s="148" t="s">
        <v>177</v>
      </c>
      <c r="AU238" s="148" t="s">
        <v>86</v>
      </c>
      <c r="AY238" s="17" t="s">
        <v>175</v>
      </c>
      <c r="BE238" s="149">
        <f>IF(N238="základní",J238,0)</f>
        <v>0</v>
      </c>
      <c r="BF238" s="149">
        <f>IF(N238="snížená",J238,0)</f>
        <v>0</v>
      </c>
      <c r="BG238" s="149">
        <f>IF(N238="zákl. přenesená",J238,0)</f>
        <v>0</v>
      </c>
      <c r="BH238" s="149">
        <f>IF(N238="sníž. přenesená",J238,0)</f>
        <v>0</v>
      </c>
      <c r="BI238" s="149">
        <f>IF(N238="nulová",J238,0)</f>
        <v>0</v>
      </c>
      <c r="BJ238" s="17" t="s">
        <v>84</v>
      </c>
      <c r="BK238" s="149">
        <f>ROUND(I238*H238,2)</f>
        <v>0</v>
      </c>
      <c r="BL238" s="17" t="s">
        <v>278</v>
      </c>
      <c r="BM238" s="148" t="s">
        <v>572</v>
      </c>
    </row>
    <row r="239" spans="2:65" s="13" customFormat="1">
      <c r="B239" s="157"/>
      <c r="D239" s="151" t="s">
        <v>184</v>
      </c>
      <c r="E239" s="158" t="s">
        <v>1</v>
      </c>
      <c r="F239" s="159" t="s">
        <v>1404</v>
      </c>
      <c r="H239" s="160">
        <v>2</v>
      </c>
      <c r="I239" s="161"/>
      <c r="L239" s="157"/>
      <c r="M239" s="162"/>
      <c r="T239" s="163"/>
      <c r="AT239" s="158" t="s">
        <v>184</v>
      </c>
      <c r="AU239" s="158" t="s">
        <v>86</v>
      </c>
      <c r="AV239" s="13" t="s">
        <v>86</v>
      </c>
      <c r="AW239" s="13" t="s">
        <v>32</v>
      </c>
      <c r="AX239" s="13" t="s">
        <v>77</v>
      </c>
      <c r="AY239" s="158" t="s">
        <v>175</v>
      </c>
    </row>
    <row r="240" spans="2:65" s="14" customFormat="1">
      <c r="B240" s="164"/>
      <c r="D240" s="151" t="s">
        <v>184</v>
      </c>
      <c r="E240" s="165" t="s">
        <v>1</v>
      </c>
      <c r="F240" s="166" t="s">
        <v>187</v>
      </c>
      <c r="H240" s="167">
        <v>2</v>
      </c>
      <c r="I240" s="168"/>
      <c r="L240" s="164"/>
      <c r="M240" s="169"/>
      <c r="T240" s="170"/>
      <c r="AT240" s="165" t="s">
        <v>184</v>
      </c>
      <c r="AU240" s="165" t="s">
        <v>86</v>
      </c>
      <c r="AV240" s="14" t="s">
        <v>182</v>
      </c>
      <c r="AW240" s="14" t="s">
        <v>32</v>
      </c>
      <c r="AX240" s="14" t="s">
        <v>84</v>
      </c>
      <c r="AY240" s="165" t="s">
        <v>175</v>
      </c>
    </row>
    <row r="241" spans="2:65" s="1" customFormat="1" ht="21.75" customHeight="1">
      <c r="B241" s="136"/>
      <c r="C241" s="137" t="s">
        <v>388</v>
      </c>
      <c r="D241" s="137" t="s">
        <v>177</v>
      </c>
      <c r="E241" s="138" t="s">
        <v>1405</v>
      </c>
      <c r="F241" s="139" t="s">
        <v>1406</v>
      </c>
      <c r="G241" s="140" t="s">
        <v>190</v>
      </c>
      <c r="H241" s="141">
        <v>3</v>
      </c>
      <c r="I241" s="142"/>
      <c r="J241" s="143">
        <f>ROUND(I241*H241,2)</f>
        <v>0</v>
      </c>
      <c r="K241" s="139" t="s">
        <v>181</v>
      </c>
      <c r="L241" s="32"/>
      <c r="M241" s="144" t="s">
        <v>1</v>
      </c>
      <c r="N241" s="145" t="s">
        <v>42</v>
      </c>
      <c r="P241" s="146">
        <f>O241*H241</f>
        <v>0</v>
      </c>
      <c r="Q241" s="146">
        <v>8.0000000000000007E-5</v>
      </c>
      <c r="R241" s="146">
        <f>Q241*H241</f>
        <v>2.4000000000000003E-4</v>
      </c>
      <c r="S241" s="146">
        <v>0</v>
      </c>
      <c r="T241" s="147">
        <f>S241*H241</f>
        <v>0</v>
      </c>
      <c r="AR241" s="148" t="s">
        <v>278</v>
      </c>
      <c r="AT241" s="148" t="s">
        <v>177</v>
      </c>
      <c r="AU241" s="148" t="s">
        <v>86</v>
      </c>
      <c r="AY241" s="17" t="s">
        <v>175</v>
      </c>
      <c r="BE241" s="149">
        <f>IF(N241="základní",J241,0)</f>
        <v>0</v>
      </c>
      <c r="BF241" s="149">
        <f>IF(N241="snížená",J241,0)</f>
        <v>0</v>
      </c>
      <c r="BG241" s="149">
        <f>IF(N241="zákl. přenesená",J241,0)</f>
        <v>0</v>
      </c>
      <c r="BH241" s="149">
        <f>IF(N241="sníž. přenesená",J241,0)</f>
        <v>0</v>
      </c>
      <c r="BI241" s="149">
        <f>IF(N241="nulová",J241,0)</f>
        <v>0</v>
      </c>
      <c r="BJ241" s="17" t="s">
        <v>84</v>
      </c>
      <c r="BK241" s="149">
        <f>ROUND(I241*H241,2)</f>
        <v>0</v>
      </c>
      <c r="BL241" s="17" t="s">
        <v>278</v>
      </c>
      <c r="BM241" s="148" t="s">
        <v>584</v>
      </c>
    </row>
    <row r="242" spans="2:65" s="13" customFormat="1">
      <c r="B242" s="157"/>
      <c r="D242" s="151" t="s">
        <v>184</v>
      </c>
      <c r="E242" s="158" t="s">
        <v>1</v>
      </c>
      <c r="F242" s="159" t="s">
        <v>1407</v>
      </c>
      <c r="H242" s="160">
        <v>3</v>
      </c>
      <c r="I242" s="161"/>
      <c r="L242" s="157"/>
      <c r="M242" s="162"/>
      <c r="T242" s="163"/>
      <c r="AT242" s="158" t="s">
        <v>184</v>
      </c>
      <c r="AU242" s="158" t="s">
        <v>86</v>
      </c>
      <c r="AV242" s="13" t="s">
        <v>86</v>
      </c>
      <c r="AW242" s="13" t="s">
        <v>32</v>
      </c>
      <c r="AX242" s="13" t="s">
        <v>77</v>
      </c>
      <c r="AY242" s="158" t="s">
        <v>175</v>
      </c>
    </row>
    <row r="243" spans="2:65" s="14" customFormat="1">
      <c r="B243" s="164"/>
      <c r="D243" s="151" t="s">
        <v>184</v>
      </c>
      <c r="E243" s="165" t="s">
        <v>1</v>
      </c>
      <c r="F243" s="166" t="s">
        <v>187</v>
      </c>
      <c r="H243" s="167">
        <v>3</v>
      </c>
      <c r="I243" s="168"/>
      <c r="L243" s="164"/>
      <c r="M243" s="169"/>
      <c r="T243" s="170"/>
      <c r="AT243" s="165" t="s">
        <v>184</v>
      </c>
      <c r="AU243" s="165" t="s">
        <v>86</v>
      </c>
      <c r="AV243" s="14" t="s">
        <v>182</v>
      </c>
      <c r="AW243" s="14" t="s">
        <v>32</v>
      </c>
      <c r="AX243" s="14" t="s">
        <v>84</v>
      </c>
      <c r="AY243" s="165" t="s">
        <v>175</v>
      </c>
    </row>
    <row r="244" spans="2:65" s="1" customFormat="1" ht="21.75" customHeight="1">
      <c r="B244" s="136"/>
      <c r="C244" s="137" t="s">
        <v>392</v>
      </c>
      <c r="D244" s="137" t="s">
        <v>177</v>
      </c>
      <c r="E244" s="138" t="s">
        <v>1408</v>
      </c>
      <c r="F244" s="139" t="s">
        <v>1409</v>
      </c>
      <c r="G244" s="140" t="s">
        <v>190</v>
      </c>
      <c r="H244" s="141">
        <v>12</v>
      </c>
      <c r="I244" s="142"/>
      <c r="J244" s="143">
        <f>ROUND(I244*H244,2)</f>
        <v>0</v>
      </c>
      <c r="K244" s="139" t="s">
        <v>181</v>
      </c>
      <c r="L244" s="32"/>
      <c r="M244" s="144" t="s">
        <v>1</v>
      </c>
      <c r="N244" s="145" t="s">
        <v>42</v>
      </c>
      <c r="P244" s="146">
        <f>O244*H244</f>
        <v>0</v>
      </c>
      <c r="Q244" s="146">
        <v>1.4999999999999999E-4</v>
      </c>
      <c r="R244" s="146">
        <f>Q244*H244</f>
        <v>1.8E-3</v>
      </c>
      <c r="S244" s="146">
        <v>0</v>
      </c>
      <c r="T244" s="147">
        <f>S244*H244</f>
        <v>0</v>
      </c>
      <c r="AR244" s="148" t="s">
        <v>278</v>
      </c>
      <c r="AT244" s="148" t="s">
        <v>177</v>
      </c>
      <c r="AU244" s="148" t="s">
        <v>86</v>
      </c>
      <c r="AY244" s="17" t="s">
        <v>175</v>
      </c>
      <c r="BE244" s="149">
        <f>IF(N244="základní",J244,0)</f>
        <v>0</v>
      </c>
      <c r="BF244" s="149">
        <f>IF(N244="snížená",J244,0)</f>
        <v>0</v>
      </c>
      <c r="BG244" s="149">
        <f>IF(N244="zákl. přenesená",J244,0)</f>
        <v>0</v>
      </c>
      <c r="BH244" s="149">
        <f>IF(N244="sníž. přenesená",J244,0)</f>
        <v>0</v>
      </c>
      <c r="BI244" s="149">
        <f>IF(N244="nulová",J244,0)</f>
        <v>0</v>
      </c>
      <c r="BJ244" s="17" t="s">
        <v>84</v>
      </c>
      <c r="BK244" s="149">
        <f>ROUND(I244*H244,2)</f>
        <v>0</v>
      </c>
      <c r="BL244" s="17" t="s">
        <v>278</v>
      </c>
      <c r="BM244" s="148" t="s">
        <v>594</v>
      </c>
    </row>
    <row r="245" spans="2:65" s="13" customFormat="1">
      <c r="B245" s="157"/>
      <c r="D245" s="151" t="s">
        <v>184</v>
      </c>
      <c r="E245" s="158" t="s">
        <v>1</v>
      </c>
      <c r="F245" s="159" t="s">
        <v>1410</v>
      </c>
      <c r="H245" s="160">
        <v>12</v>
      </c>
      <c r="I245" s="161"/>
      <c r="L245" s="157"/>
      <c r="M245" s="162"/>
      <c r="T245" s="163"/>
      <c r="AT245" s="158" t="s">
        <v>184</v>
      </c>
      <c r="AU245" s="158" t="s">
        <v>86</v>
      </c>
      <c r="AV245" s="13" t="s">
        <v>86</v>
      </c>
      <c r="AW245" s="13" t="s">
        <v>32</v>
      </c>
      <c r="AX245" s="13" t="s">
        <v>77</v>
      </c>
      <c r="AY245" s="158" t="s">
        <v>175</v>
      </c>
    </row>
    <row r="246" spans="2:65" s="14" customFormat="1">
      <c r="B246" s="164"/>
      <c r="D246" s="151" t="s">
        <v>184</v>
      </c>
      <c r="E246" s="165" t="s">
        <v>1</v>
      </c>
      <c r="F246" s="166" t="s">
        <v>187</v>
      </c>
      <c r="H246" s="167">
        <v>12</v>
      </c>
      <c r="I246" s="168"/>
      <c r="L246" s="164"/>
      <c r="M246" s="169"/>
      <c r="T246" s="170"/>
      <c r="AT246" s="165" t="s">
        <v>184</v>
      </c>
      <c r="AU246" s="165" t="s">
        <v>86</v>
      </c>
      <c r="AV246" s="14" t="s">
        <v>182</v>
      </c>
      <c r="AW246" s="14" t="s">
        <v>32</v>
      </c>
      <c r="AX246" s="14" t="s">
        <v>84</v>
      </c>
      <c r="AY246" s="165" t="s">
        <v>175</v>
      </c>
    </row>
    <row r="247" spans="2:65" s="1" customFormat="1" ht="21.75" customHeight="1">
      <c r="B247" s="136"/>
      <c r="C247" s="137" t="s">
        <v>399</v>
      </c>
      <c r="D247" s="137" t="s">
        <v>177</v>
      </c>
      <c r="E247" s="138" t="s">
        <v>1411</v>
      </c>
      <c r="F247" s="139" t="s">
        <v>1412</v>
      </c>
      <c r="G247" s="140" t="s">
        <v>263</v>
      </c>
      <c r="H247" s="141">
        <v>266</v>
      </c>
      <c r="I247" s="142"/>
      <c r="J247" s="143">
        <f>ROUND(I247*H247,2)</f>
        <v>0</v>
      </c>
      <c r="K247" s="139" t="s">
        <v>181</v>
      </c>
      <c r="L247" s="32"/>
      <c r="M247" s="144" t="s">
        <v>1</v>
      </c>
      <c r="N247" s="145" t="s">
        <v>42</v>
      </c>
      <c r="P247" s="146">
        <f>O247*H247</f>
        <v>0</v>
      </c>
      <c r="Q247" s="146">
        <v>0</v>
      </c>
      <c r="R247" s="146">
        <f>Q247*H247</f>
        <v>0</v>
      </c>
      <c r="S247" s="146">
        <v>0</v>
      </c>
      <c r="T247" s="147">
        <f>S247*H247</f>
        <v>0</v>
      </c>
      <c r="AR247" s="148" t="s">
        <v>278</v>
      </c>
      <c r="AT247" s="148" t="s">
        <v>177</v>
      </c>
      <c r="AU247" s="148" t="s">
        <v>86</v>
      </c>
      <c r="AY247" s="17" t="s">
        <v>175</v>
      </c>
      <c r="BE247" s="149">
        <f>IF(N247="základní",J247,0)</f>
        <v>0</v>
      </c>
      <c r="BF247" s="149">
        <f>IF(N247="snížená",J247,0)</f>
        <v>0</v>
      </c>
      <c r="BG247" s="149">
        <f>IF(N247="zákl. přenesená",J247,0)</f>
        <v>0</v>
      </c>
      <c r="BH247" s="149">
        <f>IF(N247="sníž. přenesená",J247,0)</f>
        <v>0</v>
      </c>
      <c r="BI247" s="149">
        <f>IF(N247="nulová",J247,0)</f>
        <v>0</v>
      </c>
      <c r="BJ247" s="17" t="s">
        <v>84</v>
      </c>
      <c r="BK247" s="149">
        <f>ROUND(I247*H247,2)</f>
        <v>0</v>
      </c>
      <c r="BL247" s="17" t="s">
        <v>278</v>
      </c>
      <c r="BM247" s="148" t="s">
        <v>608</v>
      </c>
    </row>
    <row r="248" spans="2:65" s="13" customFormat="1">
      <c r="B248" s="157"/>
      <c r="D248" s="151" t="s">
        <v>184</v>
      </c>
      <c r="E248" s="158" t="s">
        <v>1</v>
      </c>
      <c r="F248" s="159" t="s">
        <v>1413</v>
      </c>
      <c r="H248" s="160">
        <v>115</v>
      </c>
      <c r="I248" s="161"/>
      <c r="L248" s="157"/>
      <c r="M248" s="162"/>
      <c r="T248" s="163"/>
      <c r="AT248" s="158" t="s">
        <v>184</v>
      </c>
      <c r="AU248" s="158" t="s">
        <v>86</v>
      </c>
      <c r="AV248" s="13" t="s">
        <v>86</v>
      </c>
      <c r="AW248" s="13" t="s">
        <v>32</v>
      </c>
      <c r="AX248" s="13" t="s">
        <v>77</v>
      </c>
      <c r="AY248" s="158" t="s">
        <v>175</v>
      </c>
    </row>
    <row r="249" spans="2:65" s="13" customFormat="1">
      <c r="B249" s="157"/>
      <c r="D249" s="151" t="s">
        <v>184</v>
      </c>
      <c r="E249" s="158" t="s">
        <v>1</v>
      </c>
      <c r="F249" s="159" t="s">
        <v>1414</v>
      </c>
      <c r="H249" s="160">
        <v>97</v>
      </c>
      <c r="I249" s="161"/>
      <c r="L249" s="157"/>
      <c r="M249" s="162"/>
      <c r="T249" s="163"/>
      <c r="AT249" s="158" t="s">
        <v>184</v>
      </c>
      <c r="AU249" s="158" t="s">
        <v>86</v>
      </c>
      <c r="AV249" s="13" t="s">
        <v>86</v>
      </c>
      <c r="AW249" s="13" t="s">
        <v>32</v>
      </c>
      <c r="AX249" s="13" t="s">
        <v>77</v>
      </c>
      <c r="AY249" s="158" t="s">
        <v>175</v>
      </c>
    </row>
    <row r="250" spans="2:65" s="13" customFormat="1">
      <c r="B250" s="157"/>
      <c r="D250" s="151" t="s">
        <v>184</v>
      </c>
      <c r="E250" s="158" t="s">
        <v>1</v>
      </c>
      <c r="F250" s="159" t="s">
        <v>1415</v>
      </c>
      <c r="H250" s="160">
        <v>54</v>
      </c>
      <c r="I250" s="161"/>
      <c r="L250" s="157"/>
      <c r="M250" s="162"/>
      <c r="T250" s="163"/>
      <c r="AT250" s="158" t="s">
        <v>184</v>
      </c>
      <c r="AU250" s="158" t="s">
        <v>86</v>
      </c>
      <c r="AV250" s="13" t="s">
        <v>86</v>
      </c>
      <c r="AW250" s="13" t="s">
        <v>32</v>
      </c>
      <c r="AX250" s="13" t="s">
        <v>77</v>
      </c>
      <c r="AY250" s="158" t="s">
        <v>175</v>
      </c>
    </row>
    <row r="251" spans="2:65" s="14" customFormat="1">
      <c r="B251" s="164"/>
      <c r="D251" s="151" t="s">
        <v>184</v>
      </c>
      <c r="E251" s="165" t="s">
        <v>1</v>
      </c>
      <c r="F251" s="166" t="s">
        <v>187</v>
      </c>
      <c r="H251" s="167">
        <v>266</v>
      </c>
      <c r="I251" s="168"/>
      <c r="L251" s="164"/>
      <c r="M251" s="169"/>
      <c r="T251" s="170"/>
      <c r="AT251" s="165" t="s">
        <v>184</v>
      </c>
      <c r="AU251" s="165" t="s">
        <v>86</v>
      </c>
      <c r="AV251" s="14" t="s">
        <v>182</v>
      </c>
      <c r="AW251" s="14" t="s">
        <v>32</v>
      </c>
      <c r="AX251" s="14" t="s">
        <v>84</v>
      </c>
      <c r="AY251" s="165" t="s">
        <v>175</v>
      </c>
    </row>
    <row r="252" spans="2:65" s="1" customFormat="1" ht="24.15" customHeight="1">
      <c r="B252" s="136"/>
      <c r="C252" s="137" t="s">
        <v>404</v>
      </c>
      <c r="D252" s="137" t="s">
        <v>177</v>
      </c>
      <c r="E252" s="138" t="s">
        <v>1416</v>
      </c>
      <c r="F252" s="139" t="s">
        <v>1417</v>
      </c>
      <c r="G252" s="140" t="s">
        <v>263</v>
      </c>
      <c r="H252" s="141">
        <v>103</v>
      </c>
      <c r="I252" s="142"/>
      <c r="J252" s="143">
        <f>ROUND(I252*H252,2)</f>
        <v>0</v>
      </c>
      <c r="K252" s="139" t="s">
        <v>181</v>
      </c>
      <c r="L252" s="32"/>
      <c r="M252" s="144" t="s">
        <v>1</v>
      </c>
      <c r="N252" s="145" t="s">
        <v>42</v>
      </c>
      <c r="P252" s="146">
        <f>O252*H252</f>
        <v>0</v>
      </c>
      <c r="Q252" s="146">
        <v>0</v>
      </c>
      <c r="R252" s="146">
        <f>Q252*H252</f>
        <v>0</v>
      </c>
      <c r="S252" s="146">
        <v>0</v>
      </c>
      <c r="T252" s="147">
        <f>S252*H252</f>
        <v>0</v>
      </c>
      <c r="AR252" s="148" t="s">
        <v>278</v>
      </c>
      <c r="AT252" s="148" t="s">
        <v>177</v>
      </c>
      <c r="AU252" s="148" t="s">
        <v>86</v>
      </c>
      <c r="AY252" s="17" t="s">
        <v>175</v>
      </c>
      <c r="BE252" s="149">
        <f>IF(N252="základní",J252,0)</f>
        <v>0</v>
      </c>
      <c r="BF252" s="149">
        <f>IF(N252="snížená",J252,0)</f>
        <v>0</v>
      </c>
      <c r="BG252" s="149">
        <f>IF(N252="zákl. přenesená",J252,0)</f>
        <v>0</v>
      </c>
      <c r="BH252" s="149">
        <f>IF(N252="sníž. přenesená",J252,0)</f>
        <v>0</v>
      </c>
      <c r="BI252" s="149">
        <f>IF(N252="nulová",J252,0)</f>
        <v>0</v>
      </c>
      <c r="BJ252" s="17" t="s">
        <v>84</v>
      </c>
      <c r="BK252" s="149">
        <f>ROUND(I252*H252,2)</f>
        <v>0</v>
      </c>
      <c r="BL252" s="17" t="s">
        <v>278</v>
      </c>
      <c r="BM252" s="148" t="s">
        <v>619</v>
      </c>
    </row>
    <row r="253" spans="2:65" s="13" customFormat="1">
      <c r="B253" s="157"/>
      <c r="D253" s="151" t="s">
        <v>184</v>
      </c>
      <c r="E253" s="158" t="s">
        <v>1</v>
      </c>
      <c r="F253" s="159" t="s">
        <v>1418</v>
      </c>
      <c r="H253" s="160">
        <v>103</v>
      </c>
      <c r="I253" s="161"/>
      <c r="L253" s="157"/>
      <c r="M253" s="162"/>
      <c r="T253" s="163"/>
      <c r="AT253" s="158" t="s">
        <v>184</v>
      </c>
      <c r="AU253" s="158" t="s">
        <v>86</v>
      </c>
      <c r="AV253" s="13" t="s">
        <v>86</v>
      </c>
      <c r="AW253" s="13" t="s">
        <v>32</v>
      </c>
      <c r="AX253" s="13" t="s">
        <v>77</v>
      </c>
      <c r="AY253" s="158" t="s">
        <v>175</v>
      </c>
    </row>
    <row r="254" spans="2:65" s="14" customFormat="1">
      <c r="B254" s="164"/>
      <c r="D254" s="151" t="s">
        <v>184</v>
      </c>
      <c r="E254" s="165" t="s">
        <v>1</v>
      </c>
      <c r="F254" s="166" t="s">
        <v>187</v>
      </c>
      <c r="H254" s="167">
        <v>103</v>
      </c>
      <c r="I254" s="168"/>
      <c r="L254" s="164"/>
      <c r="M254" s="169"/>
      <c r="T254" s="170"/>
      <c r="AT254" s="165" t="s">
        <v>184</v>
      </c>
      <c r="AU254" s="165" t="s">
        <v>86</v>
      </c>
      <c r="AV254" s="14" t="s">
        <v>182</v>
      </c>
      <c r="AW254" s="14" t="s">
        <v>32</v>
      </c>
      <c r="AX254" s="14" t="s">
        <v>84</v>
      </c>
      <c r="AY254" s="165" t="s">
        <v>175</v>
      </c>
    </row>
    <row r="255" spans="2:65" s="1" customFormat="1" ht="24.15" customHeight="1">
      <c r="B255" s="136"/>
      <c r="C255" s="137" t="s">
        <v>411</v>
      </c>
      <c r="D255" s="137" t="s">
        <v>177</v>
      </c>
      <c r="E255" s="138" t="s">
        <v>1419</v>
      </c>
      <c r="F255" s="139" t="s">
        <v>1420</v>
      </c>
      <c r="G255" s="140" t="s">
        <v>494</v>
      </c>
      <c r="H255" s="141">
        <v>0.42199999999999999</v>
      </c>
      <c r="I255" s="142"/>
      <c r="J255" s="143">
        <f>ROUND(I255*H255,2)</f>
        <v>0</v>
      </c>
      <c r="K255" s="139" t="s">
        <v>181</v>
      </c>
      <c r="L255" s="32"/>
      <c r="M255" s="144" t="s">
        <v>1</v>
      </c>
      <c r="N255" s="145" t="s">
        <v>42</v>
      </c>
      <c r="P255" s="146">
        <f>O255*H255</f>
        <v>0</v>
      </c>
      <c r="Q255" s="146">
        <v>0</v>
      </c>
      <c r="R255" s="146">
        <f>Q255*H255</f>
        <v>0</v>
      </c>
      <c r="S255" s="146">
        <v>0</v>
      </c>
      <c r="T255" s="147">
        <f>S255*H255</f>
        <v>0</v>
      </c>
      <c r="AR255" s="148" t="s">
        <v>278</v>
      </c>
      <c r="AT255" s="148" t="s">
        <v>177</v>
      </c>
      <c r="AU255" s="148" t="s">
        <v>86</v>
      </c>
      <c r="AY255" s="17" t="s">
        <v>175</v>
      </c>
      <c r="BE255" s="149">
        <f>IF(N255="základní",J255,0)</f>
        <v>0</v>
      </c>
      <c r="BF255" s="149">
        <f>IF(N255="snížená",J255,0)</f>
        <v>0</v>
      </c>
      <c r="BG255" s="149">
        <f>IF(N255="zákl. přenesená",J255,0)</f>
        <v>0</v>
      </c>
      <c r="BH255" s="149">
        <f>IF(N255="sníž. přenesená",J255,0)</f>
        <v>0</v>
      </c>
      <c r="BI255" s="149">
        <f>IF(N255="nulová",J255,0)</f>
        <v>0</v>
      </c>
      <c r="BJ255" s="17" t="s">
        <v>84</v>
      </c>
      <c r="BK255" s="149">
        <f>ROUND(I255*H255,2)</f>
        <v>0</v>
      </c>
      <c r="BL255" s="17" t="s">
        <v>278</v>
      </c>
      <c r="BM255" s="148" t="s">
        <v>627</v>
      </c>
    </row>
    <row r="256" spans="2:65" s="11" customFormat="1" ht="22.8" customHeight="1">
      <c r="B256" s="124"/>
      <c r="D256" s="125" t="s">
        <v>76</v>
      </c>
      <c r="E256" s="134" t="s">
        <v>1421</v>
      </c>
      <c r="F256" s="134" t="s">
        <v>1422</v>
      </c>
      <c r="I256" s="127"/>
      <c r="J256" s="135">
        <f>BK256</f>
        <v>0</v>
      </c>
      <c r="L256" s="124"/>
      <c r="M256" s="129"/>
      <c r="P256" s="130">
        <f>SUM(P257:P382)</f>
        <v>0</v>
      </c>
      <c r="R256" s="130">
        <f>SUM(R257:R382)</f>
        <v>0.71342000000000028</v>
      </c>
      <c r="T256" s="131">
        <f>SUM(T257:T382)</f>
        <v>1.72E-3</v>
      </c>
      <c r="AR256" s="125" t="s">
        <v>86</v>
      </c>
      <c r="AT256" s="132" t="s">
        <v>76</v>
      </c>
      <c r="AU256" s="132" t="s">
        <v>84</v>
      </c>
      <c r="AY256" s="125" t="s">
        <v>175</v>
      </c>
      <c r="BK256" s="133">
        <f>SUM(BK257:BK382)</f>
        <v>0</v>
      </c>
    </row>
    <row r="257" spans="2:65" s="1" customFormat="1" ht="24.15" customHeight="1">
      <c r="B257" s="136"/>
      <c r="C257" s="137" t="s">
        <v>415</v>
      </c>
      <c r="D257" s="137" t="s">
        <v>177</v>
      </c>
      <c r="E257" s="138" t="s">
        <v>1423</v>
      </c>
      <c r="F257" s="139" t="s">
        <v>1424</v>
      </c>
      <c r="G257" s="140" t="s">
        <v>190</v>
      </c>
      <c r="H257" s="141">
        <v>1</v>
      </c>
      <c r="I257" s="142"/>
      <c r="J257" s="143">
        <f>ROUND(I257*H257,2)</f>
        <v>0</v>
      </c>
      <c r="K257" s="139" t="s">
        <v>181</v>
      </c>
      <c r="L257" s="32"/>
      <c r="M257" s="144" t="s">
        <v>1</v>
      </c>
      <c r="N257" s="145" t="s">
        <v>42</v>
      </c>
      <c r="P257" s="146">
        <f>O257*H257</f>
        <v>0</v>
      </c>
      <c r="Q257" s="146">
        <v>3.0000000000000001E-5</v>
      </c>
      <c r="R257" s="146">
        <f>Q257*H257</f>
        <v>3.0000000000000001E-5</v>
      </c>
      <c r="S257" s="146">
        <v>1.72E-3</v>
      </c>
      <c r="T257" s="147">
        <f>S257*H257</f>
        <v>1.72E-3</v>
      </c>
      <c r="AR257" s="148" t="s">
        <v>278</v>
      </c>
      <c r="AT257" s="148" t="s">
        <v>177</v>
      </c>
      <c r="AU257" s="148" t="s">
        <v>86</v>
      </c>
      <c r="AY257" s="17" t="s">
        <v>175</v>
      </c>
      <c r="BE257" s="149">
        <f>IF(N257="základní",J257,0)</f>
        <v>0</v>
      </c>
      <c r="BF257" s="149">
        <f>IF(N257="snížená",J257,0)</f>
        <v>0</v>
      </c>
      <c r="BG257" s="149">
        <f>IF(N257="zákl. přenesená",J257,0)</f>
        <v>0</v>
      </c>
      <c r="BH257" s="149">
        <f>IF(N257="sníž. přenesená",J257,0)</f>
        <v>0</v>
      </c>
      <c r="BI257" s="149">
        <f>IF(N257="nulová",J257,0)</f>
        <v>0</v>
      </c>
      <c r="BJ257" s="17" t="s">
        <v>84</v>
      </c>
      <c r="BK257" s="149">
        <f>ROUND(I257*H257,2)</f>
        <v>0</v>
      </c>
      <c r="BL257" s="17" t="s">
        <v>278</v>
      </c>
      <c r="BM257" s="148" t="s">
        <v>640</v>
      </c>
    </row>
    <row r="258" spans="2:65" s="13" customFormat="1">
      <c r="B258" s="157"/>
      <c r="D258" s="151" t="s">
        <v>184</v>
      </c>
      <c r="E258" s="158" t="s">
        <v>1</v>
      </c>
      <c r="F258" s="159" t="s">
        <v>1425</v>
      </c>
      <c r="H258" s="160">
        <v>1</v>
      </c>
      <c r="I258" s="161"/>
      <c r="L258" s="157"/>
      <c r="M258" s="162"/>
      <c r="T258" s="163"/>
      <c r="AT258" s="158" t="s">
        <v>184</v>
      </c>
      <c r="AU258" s="158" t="s">
        <v>86</v>
      </c>
      <c r="AV258" s="13" t="s">
        <v>86</v>
      </c>
      <c r="AW258" s="13" t="s">
        <v>32</v>
      </c>
      <c r="AX258" s="13" t="s">
        <v>77</v>
      </c>
      <c r="AY258" s="158" t="s">
        <v>175</v>
      </c>
    </row>
    <row r="259" spans="2:65" s="14" customFormat="1">
      <c r="B259" s="164"/>
      <c r="D259" s="151" t="s">
        <v>184</v>
      </c>
      <c r="E259" s="165" t="s">
        <v>1</v>
      </c>
      <c r="F259" s="166" t="s">
        <v>187</v>
      </c>
      <c r="H259" s="167">
        <v>1</v>
      </c>
      <c r="I259" s="168"/>
      <c r="L259" s="164"/>
      <c r="M259" s="169"/>
      <c r="T259" s="170"/>
      <c r="AT259" s="165" t="s">
        <v>184</v>
      </c>
      <c r="AU259" s="165" t="s">
        <v>86</v>
      </c>
      <c r="AV259" s="14" t="s">
        <v>182</v>
      </c>
      <c r="AW259" s="14" t="s">
        <v>32</v>
      </c>
      <c r="AX259" s="14" t="s">
        <v>84</v>
      </c>
      <c r="AY259" s="165" t="s">
        <v>175</v>
      </c>
    </row>
    <row r="260" spans="2:65" s="1" customFormat="1" ht="24.15" customHeight="1">
      <c r="B260" s="136"/>
      <c r="C260" s="137" t="s">
        <v>425</v>
      </c>
      <c r="D260" s="137" t="s">
        <v>177</v>
      </c>
      <c r="E260" s="138" t="s">
        <v>1426</v>
      </c>
      <c r="F260" s="139" t="s">
        <v>1427</v>
      </c>
      <c r="G260" s="140" t="s">
        <v>263</v>
      </c>
      <c r="H260" s="141">
        <v>22</v>
      </c>
      <c r="I260" s="142"/>
      <c r="J260" s="143">
        <f>ROUND(I260*H260,2)</f>
        <v>0</v>
      </c>
      <c r="K260" s="139" t="s">
        <v>181</v>
      </c>
      <c r="L260" s="32"/>
      <c r="M260" s="144" t="s">
        <v>1</v>
      </c>
      <c r="N260" s="145" t="s">
        <v>42</v>
      </c>
      <c r="P260" s="146">
        <f>O260*H260</f>
        <v>0</v>
      </c>
      <c r="Q260" s="146">
        <v>3.0899999999999999E-3</v>
      </c>
      <c r="R260" s="146">
        <f>Q260*H260</f>
        <v>6.7979999999999999E-2</v>
      </c>
      <c r="S260" s="146">
        <v>0</v>
      </c>
      <c r="T260" s="147">
        <f>S260*H260</f>
        <v>0</v>
      </c>
      <c r="AR260" s="148" t="s">
        <v>278</v>
      </c>
      <c r="AT260" s="148" t="s">
        <v>177</v>
      </c>
      <c r="AU260" s="148" t="s">
        <v>86</v>
      </c>
      <c r="AY260" s="17" t="s">
        <v>175</v>
      </c>
      <c r="BE260" s="149">
        <f>IF(N260="základní",J260,0)</f>
        <v>0</v>
      </c>
      <c r="BF260" s="149">
        <f>IF(N260="snížená",J260,0)</f>
        <v>0</v>
      </c>
      <c r="BG260" s="149">
        <f>IF(N260="zákl. přenesená",J260,0)</f>
        <v>0</v>
      </c>
      <c r="BH260" s="149">
        <f>IF(N260="sníž. přenesená",J260,0)</f>
        <v>0</v>
      </c>
      <c r="BI260" s="149">
        <f>IF(N260="nulová",J260,0)</f>
        <v>0</v>
      </c>
      <c r="BJ260" s="17" t="s">
        <v>84</v>
      </c>
      <c r="BK260" s="149">
        <f>ROUND(I260*H260,2)</f>
        <v>0</v>
      </c>
      <c r="BL260" s="17" t="s">
        <v>278</v>
      </c>
      <c r="BM260" s="148" t="s">
        <v>650</v>
      </c>
    </row>
    <row r="261" spans="2:65" s="13" customFormat="1">
      <c r="B261" s="157"/>
      <c r="D261" s="151" t="s">
        <v>184</v>
      </c>
      <c r="E261" s="158" t="s">
        <v>1</v>
      </c>
      <c r="F261" s="159" t="s">
        <v>1428</v>
      </c>
      <c r="H261" s="160">
        <v>22</v>
      </c>
      <c r="I261" s="161"/>
      <c r="L261" s="157"/>
      <c r="M261" s="162"/>
      <c r="T261" s="163"/>
      <c r="AT261" s="158" t="s">
        <v>184</v>
      </c>
      <c r="AU261" s="158" t="s">
        <v>86</v>
      </c>
      <c r="AV261" s="13" t="s">
        <v>86</v>
      </c>
      <c r="AW261" s="13" t="s">
        <v>32</v>
      </c>
      <c r="AX261" s="13" t="s">
        <v>77</v>
      </c>
      <c r="AY261" s="158" t="s">
        <v>175</v>
      </c>
    </row>
    <row r="262" spans="2:65" s="14" customFormat="1">
      <c r="B262" s="164"/>
      <c r="D262" s="151" t="s">
        <v>184</v>
      </c>
      <c r="E262" s="165" t="s">
        <v>1</v>
      </c>
      <c r="F262" s="166" t="s">
        <v>187</v>
      </c>
      <c r="H262" s="167">
        <v>22</v>
      </c>
      <c r="I262" s="168"/>
      <c r="L262" s="164"/>
      <c r="M262" s="169"/>
      <c r="T262" s="170"/>
      <c r="AT262" s="165" t="s">
        <v>184</v>
      </c>
      <c r="AU262" s="165" t="s">
        <v>86</v>
      </c>
      <c r="AV262" s="14" t="s">
        <v>182</v>
      </c>
      <c r="AW262" s="14" t="s">
        <v>32</v>
      </c>
      <c r="AX262" s="14" t="s">
        <v>84</v>
      </c>
      <c r="AY262" s="165" t="s">
        <v>175</v>
      </c>
    </row>
    <row r="263" spans="2:65" s="1" customFormat="1" ht="24.15" customHeight="1">
      <c r="B263" s="136"/>
      <c r="C263" s="137" t="s">
        <v>435</v>
      </c>
      <c r="D263" s="137" t="s">
        <v>177</v>
      </c>
      <c r="E263" s="138" t="s">
        <v>1429</v>
      </c>
      <c r="F263" s="139" t="s">
        <v>1430</v>
      </c>
      <c r="G263" s="140" t="s">
        <v>263</v>
      </c>
      <c r="H263" s="141">
        <v>25</v>
      </c>
      <c r="I263" s="142"/>
      <c r="J263" s="143">
        <f>ROUND(I263*H263,2)</f>
        <v>0</v>
      </c>
      <c r="K263" s="139" t="s">
        <v>181</v>
      </c>
      <c r="L263" s="32"/>
      <c r="M263" s="144" t="s">
        <v>1</v>
      </c>
      <c r="N263" s="145" t="s">
        <v>42</v>
      </c>
      <c r="P263" s="146">
        <f>O263*H263</f>
        <v>0</v>
      </c>
      <c r="Q263" s="146">
        <v>3.9300000000000003E-3</v>
      </c>
      <c r="R263" s="146">
        <f>Q263*H263</f>
        <v>9.8250000000000004E-2</v>
      </c>
      <c r="S263" s="146">
        <v>0</v>
      </c>
      <c r="T263" s="147">
        <f>S263*H263</f>
        <v>0</v>
      </c>
      <c r="AR263" s="148" t="s">
        <v>278</v>
      </c>
      <c r="AT263" s="148" t="s">
        <v>177</v>
      </c>
      <c r="AU263" s="148" t="s">
        <v>86</v>
      </c>
      <c r="AY263" s="17" t="s">
        <v>175</v>
      </c>
      <c r="BE263" s="149">
        <f>IF(N263="základní",J263,0)</f>
        <v>0</v>
      </c>
      <c r="BF263" s="149">
        <f>IF(N263="snížená",J263,0)</f>
        <v>0</v>
      </c>
      <c r="BG263" s="149">
        <f>IF(N263="zákl. přenesená",J263,0)</f>
        <v>0</v>
      </c>
      <c r="BH263" s="149">
        <f>IF(N263="sníž. přenesená",J263,0)</f>
        <v>0</v>
      </c>
      <c r="BI263" s="149">
        <f>IF(N263="nulová",J263,0)</f>
        <v>0</v>
      </c>
      <c r="BJ263" s="17" t="s">
        <v>84</v>
      </c>
      <c r="BK263" s="149">
        <f>ROUND(I263*H263,2)</f>
        <v>0</v>
      </c>
      <c r="BL263" s="17" t="s">
        <v>278</v>
      </c>
      <c r="BM263" s="148" t="s">
        <v>662</v>
      </c>
    </row>
    <row r="264" spans="2:65" s="13" customFormat="1">
      <c r="B264" s="157"/>
      <c r="D264" s="151" t="s">
        <v>184</v>
      </c>
      <c r="E264" s="158" t="s">
        <v>1</v>
      </c>
      <c r="F264" s="159" t="s">
        <v>1431</v>
      </c>
      <c r="H264" s="160">
        <v>25</v>
      </c>
      <c r="I264" s="161"/>
      <c r="L264" s="157"/>
      <c r="M264" s="162"/>
      <c r="T264" s="163"/>
      <c r="AT264" s="158" t="s">
        <v>184</v>
      </c>
      <c r="AU264" s="158" t="s">
        <v>86</v>
      </c>
      <c r="AV264" s="13" t="s">
        <v>86</v>
      </c>
      <c r="AW264" s="13" t="s">
        <v>32</v>
      </c>
      <c r="AX264" s="13" t="s">
        <v>77</v>
      </c>
      <c r="AY264" s="158" t="s">
        <v>175</v>
      </c>
    </row>
    <row r="265" spans="2:65" s="14" customFormat="1">
      <c r="B265" s="164"/>
      <c r="D265" s="151" t="s">
        <v>184</v>
      </c>
      <c r="E265" s="165" t="s">
        <v>1</v>
      </c>
      <c r="F265" s="166" t="s">
        <v>187</v>
      </c>
      <c r="H265" s="167">
        <v>25</v>
      </c>
      <c r="I265" s="168"/>
      <c r="L265" s="164"/>
      <c r="M265" s="169"/>
      <c r="T265" s="170"/>
      <c r="AT265" s="165" t="s">
        <v>184</v>
      </c>
      <c r="AU265" s="165" t="s">
        <v>86</v>
      </c>
      <c r="AV265" s="14" t="s">
        <v>182</v>
      </c>
      <c r="AW265" s="14" t="s">
        <v>32</v>
      </c>
      <c r="AX265" s="14" t="s">
        <v>84</v>
      </c>
      <c r="AY265" s="165" t="s">
        <v>175</v>
      </c>
    </row>
    <row r="266" spans="2:65" s="1" customFormat="1" ht="24.15" customHeight="1">
      <c r="B266" s="136"/>
      <c r="C266" s="137" t="s">
        <v>445</v>
      </c>
      <c r="D266" s="137" t="s">
        <v>177</v>
      </c>
      <c r="E266" s="138" t="s">
        <v>1432</v>
      </c>
      <c r="F266" s="139" t="s">
        <v>1433</v>
      </c>
      <c r="G266" s="140" t="s">
        <v>263</v>
      </c>
      <c r="H266" s="141">
        <v>184</v>
      </c>
      <c r="I266" s="142"/>
      <c r="J266" s="143">
        <f>ROUND(I266*H266,2)</f>
        <v>0</v>
      </c>
      <c r="K266" s="139" t="s">
        <v>181</v>
      </c>
      <c r="L266" s="32"/>
      <c r="M266" s="144" t="s">
        <v>1</v>
      </c>
      <c r="N266" s="145" t="s">
        <v>42</v>
      </c>
      <c r="P266" s="146">
        <f>O266*H266</f>
        <v>0</v>
      </c>
      <c r="Q266" s="146">
        <v>6.4000000000000005E-4</v>
      </c>
      <c r="R266" s="146">
        <f>Q266*H266</f>
        <v>0.11776</v>
      </c>
      <c r="S266" s="146">
        <v>0</v>
      </c>
      <c r="T266" s="147">
        <f>S266*H266</f>
        <v>0</v>
      </c>
      <c r="AR266" s="148" t="s">
        <v>278</v>
      </c>
      <c r="AT266" s="148" t="s">
        <v>177</v>
      </c>
      <c r="AU266" s="148" t="s">
        <v>86</v>
      </c>
      <c r="AY266" s="17" t="s">
        <v>175</v>
      </c>
      <c r="BE266" s="149">
        <f>IF(N266="základní",J266,0)</f>
        <v>0</v>
      </c>
      <c r="BF266" s="149">
        <f>IF(N266="snížená",J266,0)</f>
        <v>0</v>
      </c>
      <c r="BG266" s="149">
        <f>IF(N266="zákl. přenesená",J266,0)</f>
        <v>0</v>
      </c>
      <c r="BH266" s="149">
        <f>IF(N266="sníž. přenesená",J266,0)</f>
        <v>0</v>
      </c>
      <c r="BI266" s="149">
        <f>IF(N266="nulová",J266,0)</f>
        <v>0</v>
      </c>
      <c r="BJ266" s="17" t="s">
        <v>84</v>
      </c>
      <c r="BK266" s="149">
        <f>ROUND(I266*H266,2)</f>
        <v>0</v>
      </c>
      <c r="BL266" s="17" t="s">
        <v>278</v>
      </c>
      <c r="BM266" s="148" t="s">
        <v>681</v>
      </c>
    </row>
    <row r="267" spans="2:65" s="13" customFormat="1">
      <c r="B267" s="157"/>
      <c r="D267" s="151" t="s">
        <v>184</v>
      </c>
      <c r="E267" s="158" t="s">
        <v>1</v>
      </c>
      <c r="F267" s="159" t="s">
        <v>1434</v>
      </c>
      <c r="H267" s="160">
        <v>88</v>
      </c>
      <c r="I267" s="161"/>
      <c r="L267" s="157"/>
      <c r="M267" s="162"/>
      <c r="T267" s="163"/>
      <c r="AT267" s="158" t="s">
        <v>184</v>
      </c>
      <c r="AU267" s="158" t="s">
        <v>86</v>
      </c>
      <c r="AV267" s="13" t="s">
        <v>86</v>
      </c>
      <c r="AW267" s="13" t="s">
        <v>32</v>
      </c>
      <c r="AX267" s="13" t="s">
        <v>77</v>
      </c>
      <c r="AY267" s="158" t="s">
        <v>175</v>
      </c>
    </row>
    <row r="268" spans="2:65" s="13" customFormat="1">
      <c r="B268" s="157"/>
      <c r="D268" s="151" t="s">
        <v>184</v>
      </c>
      <c r="E268" s="158" t="s">
        <v>1</v>
      </c>
      <c r="F268" s="159" t="s">
        <v>1435</v>
      </c>
      <c r="H268" s="160">
        <v>96</v>
      </c>
      <c r="I268" s="161"/>
      <c r="L268" s="157"/>
      <c r="M268" s="162"/>
      <c r="T268" s="163"/>
      <c r="AT268" s="158" t="s">
        <v>184</v>
      </c>
      <c r="AU268" s="158" t="s">
        <v>86</v>
      </c>
      <c r="AV268" s="13" t="s">
        <v>86</v>
      </c>
      <c r="AW268" s="13" t="s">
        <v>32</v>
      </c>
      <c r="AX268" s="13" t="s">
        <v>77</v>
      </c>
      <c r="AY268" s="158" t="s">
        <v>175</v>
      </c>
    </row>
    <row r="269" spans="2:65" s="14" customFormat="1">
      <c r="B269" s="164"/>
      <c r="D269" s="151" t="s">
        <v>184</v>
      </c>
      <c r="E269" s="165" t="s">
        <v>1</v>
      </c>
      <c r="F269" s="166" t="s">
        <v>187</v>
      </c>
      <c r="H269" s="167">
        <v>184</v>
      </c>
      <c r="I269" s="168"/>
      <c r="L269" s="164"/>
      <c r="M269" s="169"/>
      <c r="T269" s="170"/>
      <c r="AT269" s="165" t="s">
        <v>184</v>
      </c>
      <c r="AU269" s="165" t="s">
        <v>86</v>
      </c>
      <c r="AV269" s="14" t="s">
        <v>182</v>
      </c>
      <c r="AW269" s="14" t="s">
        <v>32</v>
      </c>
      <c r="AX269" s="14" t="s">
        <v>84</v>
      </c>
      <c r="AY269" s="165" t="s">
        <v>175</v>
      </c>
    </row>
    <row r="270" spans="2:65" s="1" customFormat="1" ht="24.15" customHeight="1">
      <c r="B270" s="136"/>
      <c r="C270" s="137" t="s">
        <v>453</v>
      </c>
      <c r="D270" s="137" t="s">
        <v>177</v>
      </c>
      <c r="E270" s="138" t="s">
        <v>1436</v>
      </c>
      <c r="F270" s="139" t="s">
        <v>1437</v>
      </c>
      <c r="G270" s="140" t="s">
        <v>263</v>
      </c>
      <c r="H270" s="141">
        <v>100</v>
      </c>
      <c r="I270" s="142"/>
      <c r="J270" s="143">
        <f>ROUND(I270*H270,2)</f>
        <v>0</v>
      </c>
      <c r="K270" s="139" t="s">
        <v>181</v>
      </c>
      <c r="L270" s="32"/>
      <c r="M270" s="144" t="s">
        <v>1</v>
      </c>
      <c r="N270" s="145" t="s">
        <v>42</v>
      </c>
      <c r="P270" s="146">
        <f>O270*H270</f>
        <v>0</v>
      </c>
      <c r="Q270" s="146">
        <v>9.7999999999999997E-4</v>
      </c>
      <c r="R270" s="146">
        <f>Q270*H270</f>
        <v>9.8000000000000004E-2</v>
      </c>
      <c r="S270" s="146">
        <v>0</v>
      </c>
      <c r="T270" s="147">
        <f>S270*H270</f>
        <v>0</v>
      </c>
      <c r="AR270" s="148" t="s">
        <v>278</v>
      </c>
      <c r="AT270" s="148" t="s">
        <v>177</v>
      </c>
      <c r="AU270" s="148" t="s">
        <v>86</v>
      </c>
      <c r="AY270" s="17" t="s">
        <v>175</v>
      </c>
      <c r="BE270" s="149">
        <f>IF(N270="základní",J270,0)</f>
        <v>0</v>
      </c>
      <c r="BF270" s="149">
        <f>IF(N270="snížená",J270,0)</f>
        <v>0</v>
      </c>
      <c r="BG270" s="149">
        <f>IF(N270="zákl. přenesená",J270,0)</f>
        <v>0</v>
      </c>
      <c r="BH270" s="149">
        <f>IF(N270="sníž. přenesená",J270,0)</f>
        <v>0</v>
      </c>
      <c r="BI270" s="149">
        <f>IF(N270="nulová",J270,0)</f>
        <v>0</v>
      </c>
      <c r="BJ270" s="17" t="s">
        <v>84</v>
      </c>
      <c r="BK270" s="149">
        <f>ROUND(I270*H270,2)</f>
        <v>0</v>
      </c>
      <c r="BL270" s="17" t="s">
        <v>278</v>
      </c>
      <c r="BM270" s="148" t="s">
        <v>691</v>
      </c>
    </row>
    <row r="271" spans="2:65" s="13" customFormat="1">
      <c r="B271" s="157"/>
      <c r="D271" s="151" t="s">
        <v>184</v>
      </c>
      <c r="E271" s="158" t="s">
        <v>1</v>
      </c>
      <c r="F271" s="159" t="s">
        <v>1438</v>
      </c>
      <c r="H271" s="160">
        <v>100</v>
      </c>
      <c r="I271" s="161"/>
      <c r="L271" s="157"/>
      <c r="M271" s="162"/>
      <c r="T271" s="163"/>
      <c r="AT271" s="158" t="s">
        <v>184</v>
      </c>
      <c r="AU271" s="158" t="s">
        <v>86</v>
      </c>
      <c r="AV271" s="13" t="s">
        <v>86</v>
      </c>
      <c r="AW271" s="13" t="s">
        <v>32</v>
      </c>
      <c r="AX271" s="13" t="s">
        <v>77</v>
      </c>
      <c r="AY271" s="158" t="s">
        <v>175</v>
      </c>
    </row>
    <row r="272" spans="2:65" s="14" customFormat="1">
      <c r="B272" s="164"/>
      <c r="D272" s="151" t="s">
        <v>184</v>
      </c>
      <c r="E272" s="165" t="s">
        <v>1</v>
      </c>
      <c r="F272" s="166" t="s">
        <v>187</v>
      </c>
      <c r="H272" s="167">
        <v>100</v>
      </c>
      <c r="I272" s="168"/>
      <c r="L272" s="164"/>
      <c r="M272" s="169"/>
      <c r="T272" s="170"/>
      <c r="AT272" s="165" t="s">
        <v>184</v>
      </c>
      <c r="AU272" s="165" t="s">
        <v>86</v>
      </c>
      <c r="AV272" s="14" t="s">
        <v>182</v>
      </c>
      <c r="AW272" s="14" t="s">
        <v>32</v>
      </c>
      <c r="AX272" s="14" t="s">
        <v>84</v>
      </c>
      <c r="AY272" s="165" t="s">
        <v>175</v>
      </c>
    </row>
    <row r="273" spans="2:65" s="1" customFormat="1" ht="24.15" customHeight="1">
      <c r="B273" s="136"/>
      <c r="C273" s="137" t="s">
        <v>461</v>
      </c>
      <c r="D273" s="137" t="s">
        <v>177</v>
      </c>
      <c r="E273" s="138" t="s">
        <v>1439</v>
      </c>
      <c r="F273" s="139" t="s">
        <v>1440</v>
      </c>
      <c r="G273" s="140" t="s">
        <v>263</v>
      </c>
      <c r="H273" s="141">
        <v>13</v>
      </c>
      <c r="I273" s="142"/>
      <c r="J273" s="143">
        <f>ROUND(I273*H273,2)</f>
        <v>0</v>
      </c>
      <c r="K273" s="139" t="s">
        <v>181</v>
      </c>
      <c r="L273" s="32"/>
      <c r="M273" s="144" t="s">
        <v>1</v>
      </c>
      <c r="N273" s="145" t="s">
        <v>42</v>
      </c>
      <c r="P273" s="146">
        <f>O273*H273</f>
        <v>0</v>
      </c>
      <c r="Q273" s="146">
        <v>1.15E-3</v>
      </c>
      <c r="R273" s="146">
        <f>Q273*H273</f>
        <v>1.495E-2</v>
      </c>
      <c r="S273" s="146">
        <v>0</v>
      </c>
      <c r="T273" s="147">
        <f>S273*H273</f>
        <v>0</v>
      </c>
      <c r="AR273" s="148" t="s">
        <v>278</v>
      </c>
      <c r="AT273" s="148" t="s">
        <v>177</v>
      </c>
      <c r="AU273" s="148" t="s">
        <v>86</v>
      </c>
      <c r="AY273" s="17" t="s">
        <v>175</v>
      </c>
      <c r="BE273" s="149">
        <f>IF(N273="základní",J273,0)</f>
        <v>0</v>
      </c>
      <c r="BF273" s="149">
        <f>IF(N273="snížená",J273,0)</f>
        <v>0</v>
      </c>
      <c r="BG273" s="149">
        <f>IF(N273="zákl. přenesená",J273,0)</f>
        <v>0</v>
      </c>
      <c r="BH273" s="149">
        <f>IF(N273="sníž. přenesená",J273,0)</f>
        <v>0</v>
      </c>
      <c r="BI273" s="149">
        <f>IF(N273="nulová",J273,0)</f>
        <v>0</v>
      </c>
      <c r="BJ273" s="17" t="s">
        <v>84</v>
      </c>
      <c r="BK273" s="149">
        <f>ROUND(I273*H273,2)</f>
        <v>0</v>
      </c>
      <c r="BL273" s="17" t="s">
        <v>278</v>
      </c>
      <c r="BM273" s="148" t="s">
        <v>700</v>
      </c>
    </row>
    <row r="274" spans="2:65" s="13" customFormat="1">
      <c r="B274" s="157"/>
      <c r="D274" s="151" t="s">
        <v>184</v>
      </c>
      <c r="E274" s="158" t="s">
        <v>1</v>
      </c>
      <c r="F274" s="159" t="s">
        <v>1441</v>
      </c>
      <c r="H274" s="160">
        <v>13</v>
      </c>
      <c r="I274" s="161"/>
      <c r="L274" s="157"/>
      <c r="M274" s="162"/>
      <c r="T274" s="163"/>
      <c r="AT274" s="158" t="s">
        <v>184</v>
      </c>
      <c r="AU274" s="158" t="s">
        <v>86</v>
      </c>
      <c r="AV274" s="13" t="s">
        <v>86</v>
      </c>
      <c r="AW274" s="13" t="s">
        <v>32</v>
      </c>
      <c r="AX274" s="13" t="s">
        <v>77</v>
      </c>
      <c r="AY274" s="158" t="s">
        <v>175</v>
      </c>
    </row>
    <row r="275" spans="2:65" s="14" customFormat="1">
      <c r="B275" s="164"/>
      <c r="D275" s="151" t="s">
        <v>184</v>
      </c>
      <c r="E275" s="165" t="s">
        <v>1</v>
      </c>
      <c r="F275" s="166" t="s">
        <v>187</v>
      </c>
      <c r="H275" s="167">
        <v>13</v>
      </c>
      <c r="I275" s="168"/>
      <c r="L275" s="164"/>
      <c r="M275" s="169"/>
      <c r="T275" s="170"/>
      <c r="AT275" s="165" t="s">
        <v>184</v>
      </c>
      <c r="AU275" s="165" t="s">
        <v>86</v>
      </c>
      <c r="AV275" s="14" t="s">
        <v>182</v>
      </c>
      <c r="AW275" s="14" t="s">
        <v>32</v>
      </c>
      <c r="AX275" s="14" t="s">
        <v>84</v>
      </c>
      <c r="AY275" s="165" t="s">
        <v>175</v>
      </c>
    </row>
    <row r="276" spans="2:65" s="1" customFormat="1" ht="24.15" customHeight="1">
      <c r="B276" s="136"/>
      <c r="C276" s="137" t="s">
        <v>467</v>
      </c>
      <c r="D276" s="137" t="s">
        <v>177</v>
      </c>
      <c r="E276" s="138" t="s">
        <v>1442</v>
      </c>
      <c r="F276" s="139" t="s">
        <v>1443</v>
      </c>
      <c r="G276" s="140" t="s">
        <v>263</v>
      </c>
      <c r="H276" s="141">
        <v>27</v>
      </c>
      <c r="I276" s="142"/>
      <c r="J276" s="143">
        <f>ROUND(I276*H276,2)</f>
        <v>0</v>
      </c>
      <c r="K276" s="139" t="s">
        <v>181</v>
      </c>
      <c r="L276" s="32"/>
      <c r="M276" s="144" t="s">
        <v>1</v>
      </c>
      <c r="N276" s="145" t="s">
        <v>42</v>
      </c>
      <c r="P276" s="146">
        <f>O276*H276</f>
        <v>0</v>
      </c>
      <c r="Q276" s="146">
        <v>2.3700000000000001E-3</v>
      </c>
      <c r="R276" s="146">
        <f>Q276*H276</f>
        <v>6.3990000000000005E-2</v>
      </c>
      <c r="S276" s="146">
        <v>0</v>
      </c>
      <c r="T276" s="147">
        <f>S276*H276</f>
        <v>0</v>
      </c>
      <c r="AR276" s="148" t="s">
        <v>278</v>
      </c>
      <c r="AT276" s="148" t="s">
        <v>177</v>
      </c>
      <c r="AU276" s="148" t="s">
        <v>86</v>
      </c>
      <c r="AY276" s="17" t="s">
        <v>175</v>
      </c>
      <c r="BE276" s="149">
        <f>IF(N276="základní",J276,0)</f>
        <v>0</v>
      </c>
      <c r="BF276" s="149">
        <f>IF(N276="snížená",J276,0)</f>
        <v>0</v>
      </c>
      <c r="BG276" s="149">
        <f>IF(N276="zákl. přenesená",J276,0)</f>
        <v>0</v>
      </c>
      <c r="BH276" s="149">
        <f>IF(N276="sníž. přenesená",J276,0)</f>
        <v>0</v>
      </c>
      <c r="BI276" s="149">
        <f>IF(N276="nulová",J276,0)</f>
        <v>0</v>
      </c>
      <c r="BJ276" s="17" t="s">
        <v>84</v>
      </c>
      <c r="BK276" s="149">
        <f>ROUND(I276*H276,2)</f>
        <v>0</v>
      </c>
      <c r="BL276" s="17" t="s">
        <v>278</v>
      </c>
      <c r="BM276" s="148" t="s">
        <v>709</v>
      </c>
    </row>
    <row r="277" spans="2:65" s="13" customFormat="1">
      <c r="B277" s="157"/>
      <c r="D277" s="151" t="s">
        <v>184</v>
      </c>
      <c r="E277" s="158" t="s">
        <v>1</v>
      </c>
      <c r="F277" s="159" t="s">
        <v>1444</v>
      </c>
      <c r="H277" s="160">
        <v>14</v>
      </c>
      <c r="I277" s="161"/>
      <c r="L277" s="157"/>
      <c r="M277" s="162"/>
      <c r="T277" s="163"/>
      <c r="AT277" s="158" t="s">
        <v>184</v>
      </c>
      <c r="AU277" s="158" t="s">
        <v>86</v>
      </c>
      <c r="AV277" s="13" t="s">
        <v>86</v>
      </c>
      <c r="AW277" s="13" t="s">
        <v>32</v>
      </c>
      <c r="AX277" s="13" t="s">
        <v>77</v>
      </c>
      <c r="AY277" s="158" t="s">
        <v>175</v>
      </c>
    </row>
    <row r="278" spans="2:65" s="13" customFormat="1">
      <c r="B278" s="157"/>
      <c r="D278" s="151" t="s">
        <v>184</v>
      </c>
      <c r="E278" s="158" t="s">
        <v>1</v>
      </c>
      <c r="F278" s="159" t="s">
        <v>1445</v>
      </c>
      <c r="H278" s="160">
        <v>13</v>
      </c>
      <c r="I278" s="161"/>
      <c r="L278" s="157"/>
      <c r="M278" s="162"/>
      <c r="T278" s="163"/>
      <c r="AT278" s="158" t="s">
        <v>184</v>
      </c>
      <c r="AU278" s="158" t="s">
        <v>86</v>
      </c>
      <c r="AV278" s="13" t="s">
        <v>86</v>
      </c>
      <c r="AW278" s="13" t="s">
        <v>32</v>
      </c>
      <c r="AX278" s="13" t="s">
        <v>77</v>
      </c>
      <c r="AY278" s="158" t="s">
        <v>175</v>
      </c>
    </row>
    <row r="279" spans="2:65" s="14" customFormat="1">
      <c r="B279" s="164"/>
      <c r="D279" s="151" t="s">
        <v>184</v>
      </c>
      <c r="E279" s="165" t="s">
        <v>1</v>
      </c>
      <c r="F279" s="166" t="s">
        <v>187</v>
      </c>
      <c r="H279" s="167">
        <v>27</v>
      </c>
      <c r="I279" s="168"/>
      <c r="L279" s="164"/>
      <c r="M279" s="169"/>
      <c r="T279" s="170"/>
      <c r="AT279" s="165" t="s">
        <v>184</v>
      </c>
      <c r="AU279" s="165" t="s">
        <v>86</v>
      </c>
      <c r="AV279" s="14" t="s">
        <v>182</v>
      </c>
      <c r="AW279" s="14" t="s">
        <v>32</v>
      </c>
      <c r="AX279" s="14" t="s">
        <v>84</v>
      </c>
      <c r="AY279" s="165" t="s">
        <v>175</v>
      </c>
    </row>
    <row r="280" spans="2:65" s="1" customFormat="1" ht="24.15" customHeight="1">
      <c r="B280" s="136"/>
      <c r="C280" s="137" t="s">
        <v>471</v>
      </c>
      <c r="D280" s="137" t="s">
        <v>177</v>
      </c>
      <c r="E280" s="138" t="s">
        <v>1446</v>
      </c>
      <c r="F280" s="139" t="s">
        <v>1447</v>
      </c>
      <c r="G280" s="140" t="s">
        <v>263</v>
      </c>
      <c r="H280" s="141">
        <v>4</v>
      </c>
      <c r="I280" s="142"/>
      <c r="J280" s="143">
        <f>ROUND(I280*H280,2)</f>
        <v>0</v>
      </c>
      <c r="K280" s="139" t="s">
        <v>181</v>
      </c>
      <c r="L280" s="32"/>
      <c r="M280" s="144" t="s">
        <v>1</v>
      </c>
      <c r="N280" s="145" t="s">
        <v>42</v>
      </c>
      <c r="P280" s="146">
        <f>O280*H280</f>
        <v>0</v>
      </c>
      <c r="Q280" s="146">
        <v>6.0099999999999997E-3</v>
      </c>
      <c r="R280" s="146">
        <f>Q280*H280</f>
        <v>2.4039999999999999E-2</v>
      </c>
      <c r="S280" s="146">
        <v>0</v>
      </c>
      <c r="T280" s="147">
        <f>S280*H280</f>
        <v>0</v>
      </c>
      <c r="AR280" s="148" t="s">
        <v>278</v>
      </c>
      <c r="AT280" s="148" t="s">
        <v>177</v>
      </c>
      <c r="AU280" s="148" t="s">
        <v>86</v>
      </c>
      <c r="AY280" s="17" t="s">
        <v>175</v>
      </c>
      <c r="BE280" s="149">
        <f>IF(N280="základní",J280,0)</f>
        <v>0</v>
      </c>
      <c r="BF280" s="149">
        <f>IF(N280="snížená",J280,0)</f>
        <v>0</v>
      </c>
      <c r="BG280" s="149">
        <f>IF(N280="zákl. přenesená",J280,0)</f>
        <v>0</v>
      </c>
      <c r="BH280" s="149">
        <f>IF(N280="sníž. přenesená",J280,0)</f>
        <v>0</v>
      </c>
      <c r="BI280" s="149">
        <f>IF(N280="nulová",J280,0)</f>
        <v>0</v>
      </c>
      <c r="BJ280" s="17" t="s">
        <v>84</v>
      </c>
      <c r="BK280" s="149">
        <f>ROUND(I280*H280,2)</f>
        <v>0</v>
      </c>
      <c r="BL280" s="17" t="s">
        <v>278</v>
      </c>
      <c r="BM280" s="148" t="s">
        <v>717</v>
      </c>
    </row>
    <row r="281" spans="2:65" s="13" customFormat="1">
      <c r="B281" s="157"/>
      <c r="D281" s="151" t="s">
        <v>184</v>
      </c>
      <c r="E281" s="158" t="s">
        <v>1</v>
      </c>
      <c r="F281" s="159" t="s">
        <v>1448</v>
      </c>
      <c r="H281" s="160">
        <v>4</v>
      </c>
      <c r="I281" s="161"/>
      <c r="L281" s="157"/>
      <c r="M281" s="162"/>
      <c r="T281" s="163"/>
      <c r="AT281" s="158" t="s">
        <v>184</v>
      </c>
      <c r="AU281" s="158" t="s">
        <v>86</v>
      </c>
      <c r="AV281" s="13" t="s">
        <v>86</v>
      </c>
      <c r="AW281" s="13" t="s">
        <v>32</v>
      </c>
      <c r="AX281" s="13" t="s">
        <v>77</v>
      </c>
      <c r="AY281" s="158" t="s">
        <v>175</v>
      </c>
    </row>
    <row r="282" spans="2:65" s="14" customFormat="1">
      <c r="B282" s="164"/>
      <c r="D282" s="151" t="s">
        <v>184</v>
      </c>
      <c r="E282" s="165" t="s">
        <v>1</v>
      </c>
      <c r="F282" s="166" t="s">
        <v>187</v>
      </c>
      <c r="H282" s="167">
        <v>4</v>
      </c>
      <c r="I282" s="168"/>
      <c r="L282" s="164"/>
      <c r="M282" s="169"/>
      <c r="T282" s="170"/>
      <c r="AT282" s="165" t="s">
        <v>184</v>
      </c>
      <c r="AU282" s="165" t="s">
        <v>86</v>
      </c>
      <c r="AV282" s="14" t="s">
        <v>182</v>
      </c>
      <c r="AW282" s="14" t="s">
        <v>32</v>
      </c>
      <c r="AX282" s="14" t="s">
        <v>84</v>
      </c>
      <c r="AY282" s="165" t="s">
        <v>175</v>
      </c>
    </row>
    <row r="283" spans="2:65" s="1" customFormat="1" ht="37.799999999999997" customHeight="1">
      <c r="B283" s="136"/>
      <c r="C283" s="137" t="s">
        <v>478</v>
      </c>
      <c r="D283" s="137" t="s">
        <v>177</v>
      </c>
      <c r="E283" s="138" t="s">
        <v>1449</v>
      </c>
      <c r="F283" s="139" t="s">
        <v>1450</v>
      </c>
      <c r="G283" s="140" t="s">
        <v>263</v>
      </c>
      <c r="H283" s="141">
        <v>88</v>
      </c>
      <c r="I283" s="142"/>
      <c r="J283" s="143">
        <f>ROUND(I283*H283,2)</f>
        <v>0</v>
      </c>
      <c r="K283" s="139" t="s">
        <v>181</v>
      </c>
      <c r="L283" s="32"/>
      <c r="M283" s="144" t="s">
        <v>1</v>
      </c>
      <c r="N283" s="145" t="s">
        <v>42</v>
      </c>
      <c r="P283" s="146">
        <f>O283*H283</f>
        <v>0</v>
      </c>
      <c r="Q283" s="146">
        <v>4.0000000000000003E-5</v>
      </c>
      <c r="R283" s="146">
        <f>Q283*H283</f>
        <v>3.5200000000000001E-3</v>
      </c>
      <c r="S283" s="146">
        <v>0</v>
      </c>
      <c r="T283" s="147">
        <f>S283*H283</f>
        <v>0</v>
      </c>
      <c r="AR283" s="148" t="s">
        <v>278</v>
      </c>
      <c r="AT283" s="148" t="s">
        <v>177</v>
      </c>
      <c r="AU283" s="148" t="s">
        <v>86</v>
      </c>
      <c r="AY283" s="17" t="s">
        <v>175</v>
      </c>
      <c r="BE283" s="149">
        <f>IF(N283="základní",J283,0)</f>
        <v>0</v>
      </c>
      <c r="BF283" s="149">
        <f>IF(N283="snížená",J283,0)</f>
        <v>0</v>
      </c>
      <c r="BG283" s="149">
        <f>IF(N283="zákl. přenesená",J283,0)</f>
        <v>0</v>
      </c>
      <c r="BH283" s="149">
        <f>IF(N283="sníž. přenesená",J283,0)</f>
        <v>0</v>
      </c>
      <c r="BI283" s="149">
        <f>IF(N283="nulová",J283,0)</f>
        <v>0</v>
      </c>
      <c r="BJ283" s="17" t="s">
        <v>84</v>
      </c>
      <c r="BK283" s="149">
        <f>ROUND(I283*H283,2)</f>
        <v>0</v>
      </c>
      <c r="BL283" s="17" t="s">
        <v>278</v>
      </c>
      <c r="BM283" s="148" t="s">
        <v>725</v>
      </c>
    </row>
    <row r="284" spans="2:65" s="13" customFormat="1" ht="20.399999999999999">
      <c r="B284" s="157"/>
      <c r="D284" s="151" t="s">
        <v>184</v>
      </c>
      <c r="E284" s="158" t="s">
        <v>1</v>
      </c>
      <c r="F284" s="159" t="s">
        <v>1451</v>
      </c>
      <c r="H284" s="160">
        <v>44</v>
      </c>
      <c r="I284" s="161"/>
      <c r="L284" s="157"/>
      <c r="M284" s="162"/>
      <c r="T284" s="163"/>
      <c r="AT284" s="158" t="s">
        <v>184</v>
      </c>
      <c r="AU284" s="158" t="s">
        <v>86</v>
      </c>
      <c r="AV284" s="13" t="s">
        <v>86</v>
      </c>
      <c r="AW284" s="13" t="s">
        <v>32</v>
      </c>
      <c r="AX284" s="13" t="s">
        <v>77</v>
      </c>
      <c r="AY284" s="158" t="s">
        <v>175</v>
      </c>
    </row>
    <row r="285" spans="2:65" s="13" customFormat="1">
      <c r="B285" s="157"/>
      <c r="D285" s="151" t="s">
        <v>184</v>
      </c>
      <c r="E285" s="158" t="s">
        <v>1</v>
      </c>
      <c r="F285" s="159" t="s">
        <v>1452</v>
      </c>
      <c r="H285" s="160">
        <v>44</v>
      </c>
      <c r="I285" s="161"/>
      <c r="L285" s="157"/>
      <c r="M285" s="162"/>
      <c r="T285" s="163"/>
      <c r="AT285" s="158" t="s">
        <v>184</v>
      </c>
      <c r="AU285" s="158" t="s">
        <v>86</v>
      </c>
      <c r="AV285" s="13" t="s">
        <v>86</v>
      </c>
      <c r="AW285" s="13" t="s">
        <v>32</v>
      </c>
      <c r="AX285" s="13" t="s">
        <v>77</v>
      </c>
      <c r="AY285" s="158" t="s">
        <v>175</v>
      </c>
    </row>
    <row r="286" spans="2:65" s="14" customFormat="1">
      <c r="B286" s="164"/>
      <c r="D286" s="151" t="s">
        <v>184</v>
      </c>
      <c r="E286" s="165" t="s">
        <v>1</v>
      </c>
      <c r="F286" s="166" t="s">
        <v>187</v>
      </c>
      <c r="H286" s="167">
        <v>88</v>
      </c>
      <c r="I286" s="168"/>
      <c r="L286" s="164"/>
      <c r="M286" s="169"/>
      <c r="T286" s="170"/>
      <c r="AT286" s="165" t="s">
        <v>184</v>
      </c>
      <c r="AU286" s="165" t="s">
        <v>86</v>
      </c>
      <c r="AV286" s="14" t="s">
        <v>182</v>
      </c>
      <c r="AW286" s="14" t="s">
        <v>32</v>
      </c>
      <c r="AX286" s="14" t="s">
        <v>84</v>
      </c>
      <c r="AY286" s="165" t="s">
        <v>175</v>
      </c>
    </row>
    <row r="287" spans="2:65" s="1" customFormat="1" ht="37.799999999999997" customHeight="1">
      <c r="B287" s="136"/>
      <c r="C287" s="137" t="s">
        <v>485</v>
      </c>
      <c r="D287" s="137" t="s">
        <v>177</v>
      </c>
      <c r="E287" s="138" t="s">
        <v>1453</v>
      </c>
      <c r="F287" s="139" t="s">
        <v>1454</v>
      </c>
      <c r="G287" s="140" t="s">
        <v>263</v>
      </c>
      <c r="H287" s="141">
        <v>82</v>
      </c>
      <c r="I287" s="142"/>
      <c r="J287" s="143">
        <f>ROUND(I287*H287,2)</f>
        <v>0</v>
      </c>
      <c r="K287" s="139" t="s">
        <v>181</v>
      </c>
      <c r="L287" s="32"/>
      <c r="M287" s="144" t="s">
        <v>1</v>
      </c>
      <c r="N287" s="145" t="s">
        <v>42</v>
      </c>
      <c r="P287" s="146">
        <f>O287*H287</f>
        <v>0</v>
      </c>
      <c r="Q287" s="146">
        <v>8.0000000000000007E-5</v>
      </c>
      <c r="R287" s="146">
        <f>Q287*H287</f>
        <v>6.5600000000000007E-3</v>
      </c>
      <c r="S287" s="146">
        <v>0</v>
      </c>
      <c r="T287" s="147">
        <f>S287*H287</f>
        <v>0</v>
      </c>
      <c r="AR287" s="148" t="s">
        <v>278</v>
      </c>
      <c r="AT287" s="148" t="s">
        <v>177</v>
      </c>
      <c r="AU287" s="148" t="s">
        <v>86</v>
      </c>
      <c r="AY287" s="17" t="s">
        <v>175</v>
      </c>
      <c r="BE287" s="149">
        <f>IF(N287="základní",J287,0)</f>
        <v>0</v>
      </c>
      <c r="BF287" s="149">
        <f>IF(N287="snížená",J287,0)</f>
        <v>0</v>
      </c>
      <c r="BG287" s="149">
        <f>IF(N287="zákl. přenesená",J287,0)</f>
        <v>0</v>
      </c>
      <c r="BH287" s="149">
        <f>IF(N287="sníž. přenesená",J287,0)</f>
        <v>0</v>
      </c>
      <c r="BI287" s="149">
        <f>IF(N287="nulová",J287,0)</f>
        <v>0</v>
      </c>
      <c r="BJ287" s="17" t="s">
        <v>84</v>
      </c>
      <c r="BK287" s="149">
        <f>ROUND(I287*H287,2)</f>
        <v>0</v>
      </c>
      <c r="BL287" s="17" t="s">
        <v>278</v>
      </c>
      <c r="BM287" s="148" t="s">
        <v>733</v>
      </c>
    </row>
    <row r="288" spans="2:65" s="13" customFormat="1" ht="20.399999999999999">
      <c r="B288" s="157"/>
      <c r="D288" s="151" t="s">
        <v>184</v>
      </c>
      <c r="E288" s="158" t="s">
        <v>1</v>
      </c>
      <c r="F288" s="159" t="s">
        <v>1455</v>
      </c>
      <c r="H288" s="160">
        <v>69</v>
      </c>
      <c r="I288" s="161"/>
      <c r="L288" s="157"/>
      <c r="M288" s="162"/>
      <c r="T288" s="163"/>
      <c r="AT288" s="158" t="s">
        <v>184</v>
      </c>
      <c r="AU288" s="158" t="s">
        <v>86</v>
      </c>
      <c r="AV288" s="13" t="s">
        <v>86</v>
      </c>
      <c r="AW288" s="13" t="s">
        <v>32</v>
      </c>
      <c r="AX288" s="13" t="s">
        <v>77</v>
      </c>
      <c r="AY288" s="158" t="s">
        <v>175</v>
      </c>
    </row>
    <row r="289" spans="2:65" s="13" customFormat="1">
      <c r="B289" s="157"/>
      <c r="D289" s="151" t="s">
        <v>184</v>
      </c>
      <c r="E289" s="158" t="s">
        <v>1</v>
      </c>
      <c r="F289" s="159" t="s">
        <v>1456</v>
      </c>
      <c r="H289" s="160">
        <v>13</v>
      </c>
      <c r="I289" s="161"/>
      <c r="L289" s="157"/>
      <c r="M289" s="162"/>
      <c r="T289" s="163"/>
      <c r="AT289" s="158" t="s">
        <v>184</v>
      </c>
      <c r="AU289" s="158" t="s">
        <v>86</v>
      </c>
      <c r="AV289" s="13" t="s">
        <v>86</v>
      </c>
      <c r="AW289" s="13" t="s">
        <v>32</v>
      </c>
      <c r="AX289" s="13" t="s">
        <v>77</v>
      </c>
      <c r="AY289" s="158" t="s">
        <v>175</v>
      </c>
    </row>
    <row r="290" spans="2:65" s="14" customFormat="1">
      <c r="B290" s="164"/>
      <c r="D290" s="151" t="s">
        <v>184</v>
      </c>
      <c r="E290" s="165" t="s">
        <v>1</v>
      </c>
      <c r="F290" s="166" t="s">
        <v>187</v>
      </c>
      <c r="H290" s="167">
        <v>82</v>
      </c>
      <c r="I290" s="168"/>
      <c r="L290" s="164"/>
      <c r="M290" s="169"/>
      <c r="T290" s="170"/>
      <c r="AT290" s="165" t="s">
        <v>184</v>
      </c>
      <c r="AU290" s="165" t="s">
        <v>86</v>
      </c>
      <c r="AV290" s="14" t="s">
        <v>182</v>
      </c>
      <c r="AW290" s="14" t="s">
        <v>32</v>
      </c>
      <c r="AX290" s="14" t="s">
        <v>84</v>
      </c>
      <c r="AY290" s="165" t="s">
        <v>175</v>
      </c>
    </row>
    <row r="291" spans="2:65" s="1" customFormat="1" ht="37.799999999999997" customHeight="1">
      <c r="B291" s="136"/>
      <c r="C291" s="137" t="s">
        <v>491</v>
      </c>
      <c r="D291" s="137" t="s">
        <v>177</v>
      </c>
      <c r="E291" s="138" t="s">
        <v>1457</v>
      </c>
      <c r="F291" s="139" t="s">
        <v>1458</v>
      </c>
      <c r="G291" s="140" t="s">
        <v>263</v>
      </c>
      <c r="H291" s="141">
        <v>4</v>
      </c>
      <c r="I291" s="142"/>
      <c r="J291" s="143">
        <f>ROUND(I291*H291,2)</f>
        <v>0</v>
      </c>
      <c r="K291" s="139" t="s">
        <v>181</v>
      </c>
      <c r="L291" s="32"/>
      <c r="M291" s="144" t="s">
        <v>1</v>
      </c>
      <c r="N291" s="145" t="s">
        <v>42</v>
      </c>
      <c r="P291" s="146">
        <f>O291*H291</f>
        <v>0</v>
      </c>
      <c r="Q291" s="146">
        <v>1.1E-4</v>
      </c>
      <c r="R291" s="146">
        <f>Q291*H291</f>
        <v>4.4000000000000002E-4</v>
      </c>
      <c r="S291" s="146">
        <v>0</v>
      </c>
      <c r="T291" s="147">
        <f>S291*H291</f>
        <v>0</v>
      </c>
      <c r="AR291" s="148" t="s">
        <v>278</v>
      </c>
      <c r="AT291" s="148" t="s">
        <v>177</v>
      </c>
      <c r="AU291" s="148" t="s">
        <v>86</v>
      </c>
      <c r="AY291" s="17" t="s">
        <v>175</v>
      </c>
      <c r="BE291" s="149">
        <f>IF(N291="základní",J291,0)</f>
        <v>0</v>
      </c>
      <c r="BF291" s="149">
        <f>IF(N291="snížená",J291,0)</f>
        <v>0</v>
      </c>
      <c r="BG291" s="149">
        <f>IF(N291="zákl. přenesená",J291,0)</f>
        <v>0</v>
      </c>
      <c r="BH291" s="149">
        <f>IF(N291="sníž. přenesená",J291,0)</f>
        <v>0</v>
      </c>
      <c r="BI291" s="149">
        <f>IF(N291="nulová",J291,0)</f>
        <v>0</v>
      </c>
      <c r="BJ291" s="17" t="s">
        <v>84</v>
      </c>
      <c r="BK291" s="149">
        <f>ROUND(I291*H291,2)</f>
        <v>0</v>
      </c>
      <c r="BL291" s="17" t="s">
        <v>278</v>
      </c>
      <c r="BM291" s="148" t="s">
        <v>741</v>
      </c>
    </row>
    <row r="292" spans="2:65" s="13" customFormat="1">
      <c r="B292" s="157"/>
      <c r="D292" s="151" t="s">
        <v>184</v>
      </c>
      <c r="E292" s="158" t="s">
        <v>1</v>
      </c>
      <c r="F292" s="159" t="s">
        <v>1459</v>
      </c>
      <c r="H292" s="160">
        <v>4</v>
      </c>
      <c r="I292" s="161"/>
      <c r="L292" s="157"/>
      <c r="M292" s="162"/>
      <c r="T292" s="163"/>
      <c r="AT292" s="158" t="s">
        <v>184</v>
      </c>
      <c r="AU292" s="158" t="s">
        <v>86</v>
      </c>
      <c r="AV292" s="13" t="s">
        <v>86</v>
      </c>
      <c r="AW292" s="13" t="s">
        <v>32</v>
      </c>
      <c r="AX292" s="13" t="s">
        <v>77</v>
      </c>
      <c r="AY292" s="158" t="s">
        <v>175</v>
      </c>
    </row>
    <row r="293" spans="2:65" s="14" customFormat="1">
      <c r="B293" s="164"/>
      <c r="D293" s="151" t="s">
        <v>184</v>
      </c>
      <c r="E293" s="165" t="s">
        <v>1</v>
      </c>
      <c r="F293" s="166" t="s">
        <v>187</v>
      </c>
      <c r="H293" s="167">
        <v>4</v>
      </c>
      <c r="I293" s="168"/>
      <c r="L293" s="164"/>
      <c r="M293" s="169"/>
      <c r="T293" s="170"/>
      <c r="AT293" s="165" t="s">
        <v>184</v>
      </c>
      <c r="AU293" s="165" t="s">
        <v>86</v>
      </c>
      <c r="AV293" s="14" t="s">
        <v>182</v>
      </c>
      <c r="AW293" s="14" t="s">
        <v>32</v>
      </c>
      <c r="AX293" s="14" t="s">
        <v>84</v>
      </c>
      <c r="AY293" s="165" t="s">
        <v>175</v>
      </c>
    </row>
    <row r="294" spans="2:65" s="1" customFormat="1" ht="37.799999999999997" customHeight="1">
      <c r="B294" s="136"/>
      <c r="C294" s="137" t="s">
        <v>496</v>
      </c>
      <c r="D294" s="137" t="s">
        <v>177</v>
      </c>
      <c r="E294" s="138" t="s">
        <v>1460</v>
      </c>
      <c r="F294" s="139" t="s">
        <v>1461</v>
      </c>
      <c r="G294" s="140" t="s">
        <v>263</v>
      </c>
      <c r="H294" s="141">
        <v>96</v>
      </c>
      <c r="I294" s="142"/>
      <c r="J294" s="143">
        <f>ROUND(I294*H294,2)</f>
        <v>0</v>
      </c>
      <c r="K294" s="139" t="s">
        <v>181</v>
      </c>
      <c r="L294" s="32"/>
      <c r="M294" s="144" t="s">
        <v>1</v>
      </c>
      <c r="N294" s="145" t="s">
        <v>42</v>
      </c>
      <c r="P294" s="146">
        <f>O294*H294</f>
        <v>0</v>
      </c>
      <c r="Q294" s="146">
        <v>2.0000000000000001E-4</v>
      </c>
      <c r="R294" s="146">
        <f>Q294*H294</f>
        <v>1.9200000000000002E-2</v>
      </c>
      <c r="S294" s="146">
        <v>0</v>
      </c>
      <c r="T294" s="147">
        <f>S294*H294</f>
        <v>0</v>
      </c>
      <c r="AR294" s="148" t="s">
        <v>278</v>
      </c>
      <c r="AT294" s="148" t="s">
        <v>177</v>
      </c>
      <c r="AU294" s="148" t="s">
        <v>86</v>
      </c>
      <c r="AY294" s="17" t="s">
        <v>175</v>
      </c>
      <c r="BE294" s="149">
        <f>IF(N294="základní",J294,0)</f>
        <v>0</v>
      </c>
      <c r="BF294" s="149">
        <f>IF(N294="snížená",J294,0)</f>
        <v>0</v>
      </c>
      <c r="BG294" s="149">
        <f>IF(N294="zákl. přenesená",J294,0)</f>
        <v>0</v>
      </c>
      <c r="BH294" s="149">
        <f>IF(N294="sníž. přenesená",J294,0)</f>
        <v>0</v>
      </c>
      <c r="BI294" s="149">
        <f>IF(N294="nulová",J294,0)</f>
        <v>0</v>
      </c>
      <c r="BJ294" s="17" t="s">
        <v>84</v>
      </c>
      <c r="BK294" s="149">
        <f>ROUND(I294*H294,2)</f>
        <v>0</v>
      </c>
      <c r="BL294" s="17" t="s">
        <v>278</v>
      </c>
      <c r="BM294" s="148" t="s">
        <v>749</v>
      </c>
    </row>
    <row r="295" spans="2:65" s="13" customFormat="1" ht="20.399999999999999">
      <c r="B295" s="157"/>
      <c r="D295" s="151" t="s">
        <v>184</v>
      </c>
      <c r="E295" s="158" t="s">
        <v>1</v>
      </c>
      <c r="F295" s="159" t="s">
        <v>1451</v>
      </c>
      <c r="H295" s="160">
        <v>44</v>
      </c>
      <c r="I295" s="161"/>
      <c r="L295" s="157"/>
      <c r="M295" s="162"/>
      <c r="T295" s="163"/>
      <c r="AT295" s="158" t="s">
        <v>184</v>
      </c>
      <c r="AU295" s="158" t="s">
        <v>86</v>
      </c>
      <c r="AV295" s="13" t="s">
        <v>86</v>
      </c>
      <c r="AW295" s="13" t="s">
        <v>32</v>
      </c>
      <c r="AX295" s="13" t="s">
        <v>77</v>
      </c>
      <c r="AY295" s="158" t="s">
        <v>175</v>
      </c>
    </row>
    <row r="296" spans="2:65" s="13" customFormat="1">
      <c r="B296" s="157"/>
      <c r="D296" s="151" t="s">
        <v>184</v>
      </c>
      <c r="E296" s="158" t="s">
        <v>1</v>
      </c>
      <c r="F296" s="159" t="s">
        <v>1462</v>
      </c>
      <c r="H296" s="160">
        <v>52</v>
      </c>
      <c r="I296" s="161"/>
      <c r="L296" s="157"/>
      <c r="M296" s="162"/>
      <c r="T296" s="163"/>
      <c r="AT296" s="158" t="s">
        <v>184</v>
      </c>
      <c r="AU296" s="158" t="s">
        <v>86</v>
      </c>
      <c r="AV296" s="13" t="s">
        <v>86</v>
      </c>
      <c r="AW296" s="13" t="s">
        <v>32</v>
      </c>
      <c r="AX296" s="13" t="s">
        <v>77</v>
      </c>
      <c r="AY296" s="158" t="s">
        <v>175</v>
      </c>
    </row>
    <row r="297" spans="2:65" s="14" customFormat="1">
      <c r="B297" s="164"/>
      <c r="D297" s="151" t="s">
        <v>184</v>
      </c>
      <c r="E297" s="165" t="s">
        <v>1</v>
      </c>
      <c r="F297" s="166" t="s">
        <v>187</v>
      </c>
      <c r="H297" s="167">
        <v>96</v>
      </c>
      <c r="I297" s="168"/>
      <c r="L297" s="164"/>
      <c r="M297" s="169"/>
      <c r="T297" s="170"/>
      <c r="AT297" s="165" t="s">
        <v>184</v>
      </c>
      <c r="AU297" s="165" t="s">
        <v>86</v>
      </c>
      <c r="AV297" s="14" t="s">
        <v>182</v>
      </c>
      <c r="AW297" s="14" t="s">
        <v>32</v>
      </c>
      <c r="AX297" s="14" t="s">
        <v>84</v>
      </c>
      <c r="AY297" s="165" t="s">
        <v>175</v>
      </c>
    </row>
    <row r="298" spans="2:65" s="1" customFormat="1" ht="37.799999999999997" customHeight="1">
      <c r="B298" s="136"/>
      <c r="C298" s="137" t="s">
        <v>500</v>
      </c>
      <c r="D298" s="137" t="s">
        <v>177</v>
      </c>
      <c r="E298" s="138" t="s">
        <v>1463</v>
      </c>
      <c r="F298" s="139" t="s">
        <v>1464</v>
      </c>
      <c r="G298" s="140" t="s">
        <v>263</v>
      </c>
      <c r="H298" s="141">
        <v>58</v>
      </c>
      <c r="I298" s="142"/>
      <c r="J298" s="143">
        <f>ROUND(I298*H298,2)</f>
        <v>0</v>
      </c>
      <c r="K298" s="139" t="s">
        <v>181</v>
      </c>
      <c r="L298" s="32"/>
      <c r="M298" s="144" t="s">
        <v>1</v>
      </c>
      <c r="N298" s="145" t="s">
        <v>42</v>
      </c>
      <c r="P298" s="146">
        <f>O298*H298</f>
        <v>0</v>
      </c>
      <c r="Q298" s="146">
        <v>2.4000000000000001E-4</v>
      </c>
      <c r="R298" s="146">
        <f>Q298*H298</f>
        <v>1.392E-2</v>
      </c>
      <c r="S298" s="146">
        <v>0</v>
      </c>
      <c r="T298" s="147">
        <f>S298*H298</f>
        <v>0</v>
      </c>
      <c r="AR298" s="148" t="s">
        <v>278</v>
      </c>
      <c r="AT298" s="148" t="s">
        <v>177</v>
      </c>
      <c r="AU298" s="148" t="s">
        <v>86</v>
      </c>
      <c r="AY298" s="17" t="s">
        <v>175</v>
      </c>
      <c r="BE298" s="149">
        <f>IF(N298="základní",J298,0)</f>
        <v>0</v>
      </c>
      <c r="BF298" s="149">
        <f>IF(N298="snížená",J298,0)</f>
        <v>0</v>
      </c>
      <c r="BG298" s="149">
        <f>IF(N298="zákl. přenesená",J298,0)</f>
        <v>0</v>
      </c>
      <c r="BH298" s="149">
        <f>IF(N298="sníž. přenesená",J298,0)</f>
        <v>0</v>
      </c>
      <c r="BI298" s="149">
        <f>IF(N298="nulová",J298,0)</f>
        <v>0</v>
      </c>
      <c r="BJ298" s="17" t="s">
        <v>84</v>
      </c>
      <c r="BK298" s="149">
        <f>ROUND(I298*H298,2)</f>
        <v>0</v>
      </c>
      <c r="BL298" s="17" t="s">
        <v>278</v>
      </c>
      <c r="BM298" s="148" t="s">
        <v>757</v>
      </c>
    </row>
    <row r="299" spans="2:65" s="13" customFormat="1">
      <c r="B299" s="157"/>
      <c r="D299" s="151" t="s">
        <v>184</v>
      </c>
      <c r="E299" s="158" t="s">
        <v>1</v>
      </c>
      <c r="F299" s="159" t="s">
        <v>1465</v>
      </c>
      <c r="H299" s="160">
        <v>58</v>
      </c>
      <c r="I299" s="161"/>
      <c r="L299" s="157"/>
      <c r="M299" s="162"/>
      <c r="T299" s="163"/>
      <c r="AT299" s="158" t="s">
        <v>184</v>
      </c>
      <c r="AU299" s="158" t="s">
        <v>86</v>
      </c>
      <c r="AV299" s="13" t="s">
        <v>86</v>
      </c>
      <c r="AW299" s="13" t="s">
        <v>32</v>
      </c>
      <c r="AX299" s="13" t="s">
        <v>77</v>
      </c>
      <c r="AY299" s="158" t="s">
        <v>175</v>
      </c>
    </row>
    <row r="300" spans="2:65" s="14" customFormat="1">
      <c r="B300" s="164"/>
      <c r="D300" s="151" t="s">
        <v>184</v>
      </c>
      <c r="E300" s="165" t="s">
        <v>1</v>
      </c>
      <c r="F300" s="166" t="s">
        <v>187</v>
      </c>
      <c r="H300" s="167">
        <v>58</v>
      </c>
      <c r="I300" s="168"/>
      <c r="L300" s="164"/>
      <c r="M300" s="169"/>
      <c r="T300" s="170"/>
      <c r="AT300" s="165" t="s">
        <v>184</v>
      </c>
      <c r="AU300" s="165" t="s">
        <v>86</v>
      </c>
      <c r="AV300" s="14" t="s">
        <v>182</v>
      </c>
      <c r="AW300" s="14" t="s">
        <v>32</v>
      </c>
      <c r="AX300" s="14" t="s">
        <v>84</v>
      </c>
      <c r="AY300" s="165" t="s">
        <v>175</v>
      </c>
    </row>
    <row r="301" spans="2:65" s="1" customFormat="1" ht="16.5" customHeight="1">
      <c r="B301" s="136"/>
      <c r="C301" s="137" t="s">
        <v>505</v>
      </c>
      <c r="D301" s="137" t="s">
        <v>177</v>
      </c>
      <c r="E301" s="138" t="s">
        <v>1466</v>
      </c>
      <c r="F301" s="139" t="s">
        <v>1467</v>
      </c>
      <c r="G301" s="140" t="s">
        <v>263</v>
      </c>
      <c r="H301" s="141">
        <v>96</v>
      </c>
      <c r="I301" s="142"/>
      <c r="J301" s="143">
        <f>ROUND(I301*H301,2)</f>
        <v>0</v>
      </c>
      <c r="K301" s="139" t="s">
        <v>181</v>
      </c>
      <c r="L301" s="32"/>
      <c r="M301" s="144" t="s">
        <v>1</v>
      </c>
      <c r="N301" s="145" t="s">
        <v>42</v>
      </c>
      <c r="P301" s="146">
        <f>O301*H301</f>
        <v>0</v>
      </c>
      <c r="Q301" s="146">
        <v>1.9000000000000001E-4</v>
      </c>
      <c r="R301" s="146">
        <f>Q301*H301</f>
        <v>1.8239999999999999E-2</v>
      </c>
      <c r="S301" s="146">
        <v>0</v>
      </c>
      <c r="T301" s="147">
        <f>S301*H301</f>
        <v>0</v>
      </c>
      <c r="AR301" s="148" t="s">
        <v>278</v>
      </c>
      <c r="AT301" s="148" t="s">
        <v>177</v>
      </c>
      <c r="AU301" s="148" t="s">
        <v>86</v>
      </c>
      <c r="AY301" s="17" t="s">
        <v>175</v>
      </c>
      <c r="BE301" s="149">
        <f>IF(N301="základní",J301,0)</f>
        <v>0</v>
      </c>
      <c r="BF301" s="149">
        <f>IF(N301="snížená",J301,0)</f>
        <v>0</v>
      </c>
      <c r="BG301" s="149">
        <f>IF(N301="zákl. přenesená",J301,0)</f>
        <v>0</v>
      </c>
      <c r="BH301" s="149">
        <f>IF(N301="sníž. přenesená",J301,0)</f>
        <v>0</v>
      </c>
      <c r="BI301" s="149">
        <f>IF(N301="nulová",J301,0)</f>
        <v>0</v>
      </c>
      <c r="BJ301" s="17" t="s">
        <v>84</v>
      </c>
      <c r="BK301" s="149">
        <f>ROUND(I301*H301,2)</f>
        <v>0</v>
      </c>
      <c r="BL301" s="17" t="s">
        <v>278</v>
      </c>
      <c r="BM301" s="148" t="s">
        <v>765</v>
      </c>
    </row>
    <row r="302" spans="2:65" s="13" customFormat="1">
      <c r="B302" s="157"/>
      <c r="D302" s="151" t="s">
        <v>184</v>
      </c>
      <c r="E302" s="158" t="s">
        <v>1</v>
      </c>
      <c r="F302" s="159" t="s">
        <v>1435</v>
      </c>
      <c r="H302" s="160">
        <v>96</v>
      </c>
      <c r="I302" s="161"/>
      <c r="L302" s="157"/>
      <c r="M302" s="162"/>
      <c r="T302" s="163"/>
      <c r="AT302" s="158" t="s">
        <v>184</v>
      </c>
      <c r="AU302" s="158" t="s">
        <v>86</v>
      </c>
      <c r="AV302" s="13" t="s">
        <v>86</v>
      </c>
      <c r="AW302" s="13" t="s">
        <v>32</v>
      </c>
      <c r="AX302" s="13" t="s">
        <v>77</v>
      </c>
      <c r="AY302" s="158" t="s">
        <v>175</v>
      </c>
    </row>
    <row r="303" spans="2:65" s="14" customFormat="1">
      <c r="B303" s="164"/>
      <c r="D303" s="151" t="s">
        <v>184</v>
      </c>
      <c r="E303" s="165" t="s">
        <v>1</v>
      </c>
      <c r="F303" s="166" t="s">
        <v>187</v>
      </c>
      <c r="H303" s="167">
        <v>96</v>
      </c>
      <c r="I303" s="168"/>
      <c r="L303" s="164"/>
      <c r="M303" s="169"/>
      <c r="T303" s="170"/>
      <c r="AT303" s="165" t="s">
        <v>184</v>
      </c>
      <c r="AU303" s="165" t="s">
        <v>86</v>
      </c>
      <c r="AV303" s="14" t="s">
        <v>182</v>
      </c>
      <c r="AW303" s="14" t="s">
        <v>32</v>
      </c>
      <c r="AX303" s="14" t="s">
        <v>84</v>
      </c>
      <c r="AY303" s="165" t="s">
        <v>175</v>
      </c>
    </row>
    <row r="304" spans="2:65" s="1" customFormat="1" ht="16.5" customHeight="1">
      <c r="B304" s="136"/>
      <c r="C304" s="137" t="s">
        <v>511</v>
      </c>
      <c r="D304" s="137" t="s">
        <v>177</v>
      </c>
      <c r="E304" s="138" t="s">
        <v>1468</v>
      </c>
      <c r="F304" s="139" t="s">
        <v>1469</v>
      </c>
      <c r="G304" s="140" t="s">
        <v>263</v>
      </c>
      <c r="H304" s="141">
        <v>100</v>
      </c>
      <c r="I304" s="142"/>
      <c r="J304" s="143">
        <f>ROUND(I304*H304,2)</f>
        <v>0</v>
      </c>
      <c r="K304" s="139" t="s">
        <v>181</v>
      </c>
      <c r="L304" s="32"/>
      <c r="M304" s="144" t="s">
        <v>1</v>
      </c>
      <c r="N304" s="145" t="s">
        <v>42</v>
      </c>
      <c r="P304" s="146">
        <f>O304*H304</f>
        <v>0</v>
      </c>
      <c r="Q304" s="146">
        <v>2.5000000000000001E-4</v>
      </c>
      <c r="R304" s="146">
        <f>Q304*H304</f>
        <v>2.5000000000000001E-2</v>
      </c>
      <c r="S304" s="146">
        <v>0</v>
      </c>
      <c r="T304" s="147">
        <f>S304*H304</f>
        <v>0</v>
      </c>
      <c r="AR304" s="148" t="s">
        <v>278</v>
      </c>
      <c r="AT304" s="148" t="s">
        <v>177</v>
      </c>
      <c r="AU304" s="148" t="s">
        <v>86</v>
      </c>
      <c r="AY304" s="17" t="s">
        <v>175</v>
      </c>
      <c r="BE304" s="149">
        <f>IF(N304="základní",J304,0)</f>
        <v>0</v>
      </c>
      <c r="BF304" s="149">
        <f>IF(N304="snížená",J304,0)</f>
        <v>0</v>
      </c>
      <c r="BG304" s="149">
        <f>IF(N304="zákl. přenesená",J304,0)</f>
        <v>0</v>
      </c>
      <c r="BH304" s="149">
        <f>IF(N304="sníž. přenesená",J304,0)</f>
        <v>0</v>
      </c>
      <c r="BI304" s="149">
        <f>IF(N304="nulová",J304,0)</f>
        <v>0</v>
      </c>
      <c r="BJ304" s="17" t="s">
        <v>84</v>
      </c>
      <c r="BK304" s="149">
        <f>ROUND(I304*H304,2)</f>
        <v>0</v>
      </c>
      <c r="BL304" s="17" t="s">
        <v>278</v>
      </c>
      <c r="BM304" s="148" t="s">
        <v>773</v>
      </c>
    </row>
    <row r="305" spans="2:65" s="13" customFormat="1">
      <c r="B305" s="157"/>
      <c r="D305" s="151" t="s">
        <v>184</v>
      </c>
      <c r="E305" s="158" t="s">
        <v>1</v>
      </c>
      <c r="F305" s="159" t="s">
        <v>1438</v>
      </c>
      <c r="H305" s="160">
        <v>100</v>
      </c>
      <c r="I305" s="161"/>
      <c r="L305" s="157"/>
      <c r="M305" s="162"/>
      <c r="T305" s="163"/>
      <c r="AT305" s="158" t="s">
        <v>184</v>
      </c>
      <c r="AU305" s="158" t="s">
        <v>86</v>
      </c>
      <c r="AV305" s="13" t="s">
        <v>86</v>
      </c>
      <c r="AW305" s="13" t="s">
        <v>32</v>
      </c>
      <c r="AX305" s="13" t="s">
        <v>77</v>
      </c>
      <c r="AY305" s="158" t="s">
        <v>175</v>
      </c>
    </row>
    <row r="306" spans="2:65" s="14" customFormat="1">
      <c r="B306" s="164"/>
      <c r="D306" s="151" t="s">
        <v>184</v>
      </c>
      <c r="E306" s="165" t="s">
        <v>1</v>
      </c>
      <c r="F306" s="166" t="s">
        <v>187</v>
      </c>
      <c r="H306" s="167">
        <v>100</v>
      </c>
      <c r="I306" s="168"/>
      <c r="L306" s="164"/>
      <c r="M306" s="169"/>
      <c r="T306" s="170"/>
      <c r="AT306" s="165" t="s">
        <v>184</v>
      </c>
      <c r="AU306" s="165" t="s">
        <v>86</v>
      </c>
      <c r="AV306" s="14" t="s">
        <v>182</v>
      </c>
      <c r="AW306" s="14" t="s">
        <v>32</v>
      </c>
      <c r="AX306" s="14" t="s">
        <v>84</v>
      </c>
      <c r="AY306" s="165" t="s">
        <v>175</v>
      </c>
    </row>
    <row r="307" spans="2:65" s="1" customFormat="1" ht="16.5" customHeight="1">
      <c r="B307" s="136"/>
      <c r="C307" s="137" t="s">
        <v>519</v>
      </c>
      <c r="D307" s="137" t="s">
        <v>177</v>
      </c>
      <c r="E307" s="138" t="s">
        <v>1470</v>
      </c>
      <c r="F307" s="139" t="s">
        <v>1471</v>
      </c>
      <c r="G307" s="140" t="s">
        <v>263</v>
      </c>
      <c r="H307" s="141">
        <v>13</v>
      </c>
      <c r="I307" s="142"/>
      <c r="J307" s="143">
        <f>ROUND(I307*H307,2)</f>
        <v>0</v>
      </c>
      <c r="K307" s="139" t="s">
        <v>181</v>
      </c>
      <c r="L307" s="32"/>
      <c r="M307" s="144" t="s">
        <v>1</v>
      </c>
      <c r="N307" s="145" t="s">
        <v>42</v>
      </c>
      <c r="P307" s="146">
        <f>O307*H307</f>
        <v>0</v>
      </c>
      <c r="Q307" s="146">
        <v>2.5999999999999998E-4</v>
      </c>
      <c r="R307" s="146">
        <f>Q307*H307</f>
        <v>3.3799999999999998E-3</v>
      </c>
      <c r="S307" s="146">
        <v>0</v>
      </c>
      <c r="T307" s="147">
        <f>S307*H307</f>
        <v>0</v>
      </c>
      <c r="AR307" s="148" t="s">
        <v>278</v>
      </c>
      <c r="AT307" s="148" t="s">
        <v>177</v>
      </c>
      <c r="AU307" s="148" t="s">
        <v>86</v>
      </c>
      <c r="AY307" s="17" t="s">
        <v>175</v>
      </c>
      <c r="BE307" s="149">
        <f>IF(N307="základní",J307,0)</f>
        <v>0</v>
      </c>
      <c r="BF307" s="149">
        <f>IF(N307="snížená",J307,0)</f>
        <v>0</v>
      </c>
      <c r="BG307" s="149">
        <f>IF(N307="zákl. přenesená",J307,0)</f>
        <v>0</v>
      </c>
      <c r="BH307" s="149">
        <f>IF(N307="sníž. přenesená",J307,0)</f>
        <v>0</v>
      </c>
      <c r="BI307" s="149">
        <f>IF(N307="nulová",J307,0)</f>
        <v>0</v>
      </c>
      <c r="BJ307" s="17" t="s">
        <v>84</v>
      </c>
      <c r="BK307" s="149">
        <f>ROUND(I307*H307,2)</f>
        <v>0</v>
      </c>
      <c r="BL307" s="17" t="s">
        <v>278</v>
      </c>
      <c r="BM307" s="148" t="s">
        <v>781</v>
      </c>
    </row>
    <row r="308" spans="2:65" s="13" customFormat="1">
      <c r="B308" s="157"/>
      <c r="D308" s="151" t="s">
        <v>184</v>
      </c>
      <c r="E308" s="158" t="s">
        <v>1</v>
      </c>
      <c r="F308" s="159" t="s">
        <v>1441</v>
      </c>
      <c r="H308" s="160">
        <v>13</v>
      </c>
      <c r="I308" s="161"/>
      <c r="L308" s="157"/>
      <c r="M308" s="162"/>
      <c r="T308" s="163"/>
      <c r="AT308" s="158" t="s">
        <v>184</v>
      </c>
      <c r="AU308" s="158" t="s">
        <v>86</v>
      </c>
      <c r="AV308" s="13" t="s">
        <v>86</v>
      </c>
      <c r="AW308" s="13" t="s">
        <v>32</v>
      </c>
      <c r="AX308" s="13" t="s">
        <v>77</v>
      </c>
      <c r="AY308" s="158" t="s">
        <v>175</v>
      </c>
    </row>
    <row r="309" spans="2:65" s="14" customFormat="1">
      <c r="B309" s="164"/>
      <c r="D309" s="151" t="s">
        <v>184</v>
      </c>
      <c r="E309" s="165" t="s">
        <v>1</v>
      </c>
      <c r="F309" s="166" t="s">
        <v>187</v>
      </c>
      <c r="H309" s="167">
        <v>13</v>
      </c>
      <c r="I309" s="168"/>
      <c r="L309" s="164"/>
      <c r="M309" s="169"/>
      <c r="T309" s="170"/>
      <c r="AT309" s="165" t="s">
        <v>184</v>
      </c>
      <c r="AU309" s="165" t="s">
        <v>86</v>
      </c>
      <c r="AV309" s="14" t="s">
        <v>182</v>
      </c>
      <c r="AW309" s="14" t="s">
        <v>32</v>
      </c>
      <c r="AX309" s="14" t="s">
        <v>84</v>
      </c>
      <c r="AY309" s="165" t="s">
        <v>175</v>
      </c>
    </row>
    <row r="310" spans="2:65" s="1" customFormat="1" ht="16.5" customHeight="1">
      <c r="B310" s="136"/>
      <c r="C310" s="137" t="s">
        <v>523</v>
      </c>
      <c r="D310" s="137" t="s">
        <v>177</v>
      </c>
      <c r="E310" s="138" t="s">
        <v>1472</v>
      </c>
      <c r="F310" s="139" t="s">
        <v>1473</v>
      </c>
      <c r="G310" s="140" t="s">
        <v>263</v>
      </c>
      <c r="H310" s="141">
        <v>14</v>
      </c>
      <c r="I310" s="142"/>
      <c r="J310" s="143">
        <f>ROUND(I310*H310,2)</f>
        <v>0</v>
      </c>
      <c r="K310" s="139" t="s">
        <v>181</v>
      </c>
      <c r="L310" s="32"/>
      <c r="M310" s="144" t="s">
        <v>1</v>
      </c>
      <c r="N310" s="145" t="s">
        <v>42</v>
      </c>
      <c r="P310" s="146">
        <f>O310*H310</f>
        <v>0</v>
      </c>
      <c r="Q310" s="146">
        <v>2.7E-4</v>
      </c>
      <c r="R310" s="146">
        <f>Q310*H310</f>
        <v>3.7799999999999999E-3</v>
      </c>
      <c r="S310" s="146">
        <v>0</v>
      </c>
      <c r="T310" s="147">
        <f>S310*H310</f>
        <v>0</v>
      </c>
      <c r="AR310" s="148" t="s">
        <v>278</v>
      </c>
      <c r="AT310" s="148" t="s">
        <v>177</v>
      </c>
      <c r="AU310" s="148" t="s">
        <v>86</v>
      </c>
      <c r="AY310" s="17" t="s">
        <v>175</v>
      </c>
      <c r="BE310" s="149">
        <f>IF(N310="základní",J310,0)</f>
        <v>0</v>
      </c>
      <c r="BF310" s="149">
        <f>IF(N310="snížená",J310,0)</f>
        <v>0</v>
      </c>
      <c r="BG310" s="149">
        <f>IF(N310="zákl. přenesená",J310,0)</f>
        <v>0</v>
      </c>
      <c r="BH310" s="149">
        <f>IF(N310="sníž. přenesená",J310,0)</f>
        <v>0</v>
      </c>
      <c r="BI310" s="149">
        <f>IF(N310="nulová",J310,0)</f>
        <v>0</v>
      </c>
      <c r="BJ310" s="17" t="s">
        <v>84</v>
      </c>
      <c r="BK310" s="149">
        <f>ROUND(I310*H310,2)</f>
        <v>0</v>
      </c>
      <c r="BL310" s="17" t="s">
        <v>278</v>
      </c>
      <c r="BM310" s="148" t="s">
        <v>789</v>
      </c>
    </row>
    <row r="311" spans="2:65" s="13" customFormat="1">
      <c r="B311" s="157"/>
      <c r="D311" s="151" t="s">
        <v>184</v>
      </c>
      <c r="E311" s="158" t="s">
        <v>1</v>
      </c>
      <c r="F311" s="159" t="s">
        <v>1444</v>
      </c>
      <c r="H311" s="160">
        <v>14</v>
      </c>
      <c r="I311" s="161"/>
      <c r="L311" s="157"/>
      <c r="M311" s="162"/>
      <c r="T311" s="163"/>
      <c r="AT311" s="158" t="s">
        <v>184</v>
      </c>
      <c r="AU311" s="158" t="s">
        <v>86</v>
      </c>
      <c r="AV311" s="13" t="s">
        <v>86</v>
      </c>
      <c r="AW311" s="13" t="s">
        <v>32</v>
      </c>
      <c r="AX311" s="13" t="s">
        <v>77</v>
      </c>
      <c r="AY311" s="158" t="s">
        <v>175</v>
      </c>
    </row>
    <row r="312" spans="2:65" s="14" customFormat="1">
      <c r="B312" s="164"/>
      <c r="D312" s="151" t="s">
        <v>184</v>
      </c>
      <c r="E312" s="165" t="s">
        <v>1</v>
      </c>
      <c r="F312" s="166" t="s">
        <v>187</v>
      </c>
      <c r="H312" s="167">
        <v>14</v>
      </c>
      <c r="I312" s="168"/>
      <c r="L312" s="164"/>
      <c r="M312" s="169"/>
      <c r="T312" s="170"/>
      <c r="AT312" s="165" t="s">
        <v>184</v>
      </c>
      <c r="AU312" s="165" t="s">
        <v>86</v>
      </c>
      <c r="AV312" s="14" t="s">
        <v>182</v>
      </c>
      <c r="AW312" s="14" t="s">
        <v>32</v>
      </c>
      <c r="AX312" s="14" t="s">
        <v>84</v>
      </c>
      <c r="AY312" s="165" t="s">
        <v>175</v>
      </c>
    </row>
    <row r="313" spans="2:65" s="1" customFormat="1" ht="21.75" customHeight="1">
      <c r="B313" s="136"/>
      <c r="C313" s="137" t="s">
        <v>527</v>
      </c>
      <c r="D313" s="137" t="s">
        <v>177</v>
      </c>
      <c r="E313" s="138" t="s">
        <v>1474</v>
      </c>
      <c r="F313" s="139" t="s">
        <v>1475</v>
      </c>
      <c r="G313" s="140" t="s">
        <v>190</v>
      </c>
      <c r="H313" s="141">
        <v>16</v>
      </c>
      <c r="I313" s="142"/>
      <c r="J313" s="143">
        <f>ROUND(I313*H313,2)</f>
        <v>0</v>
      </c>
      <c r="K313" s="139" t="s">
        <v>181</v>
      </c>
      <c r="L313" s="32"/>
      <c r="M313" s="144" t="s">
        <v>1</v>
      </c>
      <c r="N313" s="145" t="s">
        <v>42</v>
      </c>
      <c r="P313" s="146">
        <f>O313*H313</f>
        <v>0</v>
      </c>
      <c r="Q313" s="146">
        <v>1.7000000000000001E-4</v>
      </c>
      <c r="R313" s="146">
        <f>Q313*H313</f>
        <v>2.7200000000000002E-3</v>
      </c>
      <c r="S313" s="146">
        <v>0</v>
      </c>
      <c r="T313" s="147">
        <f>S313*H313</f>
        <v>0</v>
      </c>
      <c r="AR313" s="148" t="s">
        <v>278</v>
      </c>
      <c r="AT313" s="148" t="s">
        <v>177</v>
      </c>
      <c r="AU313" s="148" t="s">
        <v>86</v>
      </c>
      <c r="AY313" s="17" t="s">
        <v>175</v>
      </c>
      <c r="BE313" s="149">
        <f>IF(N313="základní",J313,0)</f>
        <v>0</v>
      </c>
      <c r="BF313" s="149">
        <f>IF(N313="snížená",J313,0)</f>
        <v>0</v>
      </c>
      <c r="BG313" s="149">
        <f>IF(N313="zákl. přenesená",J313,0)</f>
        <v>0</v>
      </c>
      <c r="BH313" s="149">
        <f>IF(N313="sníž. přenesená",J313,0)</f>
        <v>0</v>
      </c>
      <c r="BI313" s="149">
        <f>IF(N313="nulová",J313,0)</f>
        <v>0</v>
      </c>
      <c r="BJ313" s="17" t="s">
        <v>84</v>
      </c>
      <c r="BK313" s="149">
        <f>ROUND(I313*H313,2)</f>
        <v>0</v>
      </c>
      <c r="BL313" s="17" t="s">
        <v>278</v>
      </c>
      <c r="BM313" s="148" t="s">
        <v>799</v>
      </c>
    </row>
    <row r="314" spans="2:65" s="13" customFormat="1">
      <c r="B314" s="157"/>
      <c r="D314" s="151" t="s">
        <v>184</v>
      </c>
      <c r="E314" s="158" t="s">
        <v>1</v>
      </c>
      <c r="F314" s="159" t="s">
        <v>1476</v>
      </c>
      <c r="H314" s="160">
        <v>16</v>
      </c>
      <c r="I314" s="161"/>
      <c r="L314" s="157"/>
      <c r="M314" s="162"/>
      <c r="T314" s="163"/>
      <c r="AT314" s="158" t="s">
        <v>184</v>
      </c>
      <c r="AU314" s="158" t="s">
        <v>86</v>
      </c>
      <c r="AV314" s="13" t="s">
        <v>86</v>
      </c>
      <c r="AW314" s="13" t="s">
        <v>32</v>
      </c>
      <c r="AX314" s="13" t="s">
        <v>77</v>
      </c>
      <c r="AY314" s="158" t="s">
        <v>175</v>
      </c>
    </row>
    <row r="315" spans="2:65" s="14" customFormat="1">
      <c r="B315" s="164"/>
      <c r="D315" s="151" t="s">
        <v>184</v>
      </c>
      <c r="E315" s="165" t="s">
        <v>1</v>
      </c>
      <c r="F315" s="166" t="s">
        <v>187</v>
      </c>
      <c r="H315" s="167">
        <v>16</v>
      </c>
      <c r="I315" s="168"/>
      <c r="L315" s="164"/>
      <c r="M315" s="169"/>
      <c r="T315" s="170"/>
      <c r="AT315" s="165" t="s">
        <v>184</v>
      </c>
      <c r="AU315" s="165" t="s">
        <v>86</v>
      </c>
      <c r="AV315" s="14" t="s">
        <v>182</v>
      </c>
      <c r="AW315" s="14" t="s">
        <v>32</v>
      </c>
      <c r="AX315" s="14" t="s">
        <v>84</v>
      </c>
      <c r="AY315" s="165" t="s">
        <v>175</v>
      </c>
    </row>
    <row r="316" spans="2:65" s="1" customFormat="1" ht="21.75" customHeight="1">
      <c r="B316" s="136"/>
      <c r="C316" s="137" t="s">
        <v>531</v>
      </c>
      <c r="D316" s="137" t="s">
        <v>177</v>
      </c>
      <c r="E316" s="138" t="s">
        <v>1477</v>
      </c>
      <c r="F316" s="139" t="s">
        <v>1478</v>
      </c>
      <c r="G316" s="140" t="s">
        <v>1150</v>
      </c>
      <c r="H316" s="141">
        <v>18</v>
      </c>
      <c r="I316" s="142"/>
      <c r="J316" s="143">
        <f>ROUND(I316*H316,2)</f>
        <v>0</v>
      </c>
      <c r="K316" s="139" t="s">
        <v>181</v>
      </c>
      <c r="L316" s="32"/>
      <c r="M316" s="144" t="s">
        <v>1</v>
      </c>
      <c r="N316" s="145" t="s">
        <v>42</v>
      </c>
      <c r="P316" s="146">
        <f>O316*H316</f>
        <v>0</v>
      </c>
      <c r="Q316" s="146">
        <v>2.1000000000000001E-4</v>
      </c>
      <c r="R316" s="146">
        <f>Q316*H316</f>
        <v>3.7800000000000004E-3</v>
      </c>
      <c r="S316" s="146">
        <v>0</v>
      </c>
      <c r="T316" s="147">
        <f>S316*H316</f>
        <v>0</v>
      </c>
      <c r="AR316" s="148" t="s">
        <v>278</v>
      </c>
      <c r="AT316" s="148" t="s">
        <v>177</v>
      </c>
      <c r="AU316" s="148" t="s">
        <v>86</v>
      </c>
      <c r="AY316" s="17" t="s">
        <v>175</v>
      </c>
      <c r="BE316" s="149">
        <f>IF(N316="základní",J316,0)</f>
        <v>0</v>
      </c>
      <c r="BF316" s="149">
        <f>IF(N316="snížená",J316,0)</f>
        <v>0</v>
      </c>
      <c r="BG316" s="149">
        <f>IF(N316="zákl. přenesená",J316,0)</f>
        <v>0</v>
      </c>
      <c r="BH316" s="149">
        <f>IF(N316="sníž. přenesená",J316,0)</f>
        <v>0</v>
      </c>
      <c r="BI316" s="149">
        <f>IF(N316="nulová",J316,0)</f>
        <v>0</v>
      </c>
      <c r="BJ316" s="17" t="s">
        <v>84</v>
      </c>
      <c r="BK316" s="149">
        <f>ROUND(I316*H316,2)</f>
        <v>0</v>
      </c>
      <c r="BL316" s="17" t="s">
        <v>278</v>
      </c>
      <c r="BM316" s="148" t="s">
        <v>810</v>
      </c>
    </row>
    <row r="317" spans="2:65" s="13" customFormat="1">
      <c r="B317" s="157"/>
      <c r="D317" s="151" t="s">
        <v>184</v>
      </c>
      <c r="E317" s="158" t="s">
        <v>1</v>
      </c>
      <c r="F317" s="159" t="s">
        <v>1479</v>
      </c>
      <c r="H317" s="160">
        <v>18</v>
      </c>
      <c r="I317" s="161"/>
      <c r="L317" s="157"/>
      <c r="M317" s="162"/>
      <c r="T317" s="163"/>
      <c r="AT317" s="158" t="s">
        <v>184</v>
      </c>
      <c r="AU317" s="158" t="s">
        <v>86</v>
      </c>
      <c r="AV317" s="13" t="s">
        <v>86</v>
      </c>
      <c r="AW317" s="13" t="s">
        <v>32</v>
      </c>
      <c r="AX317" s="13" t="s">
        <v>77</v>
      </c>
      <c r="AY317" s="158" t="s">
        <v>175</v>
      </c>
    </row>
    <row r="318" spans="2:65" s="14" customFormat="1">
      <c r="B318" s="164"/>
      <c r="D318" s="151" t="s">
        <v>184</v>
      </c>
      <c r="E318" s="165" t="s">
        <v>1</v>
      </c>
      <c r="F318" s="166" t="s">
        <v>187</v>
      </c>
      <c r="H318" s="167">
        <v>18</v>
      </c>
      <c r="I318" s="168"/>
      <c r="L318" s="164"/>
      <c r="M318" s="169"/>
      <c r="T318" s="170"/>
      <c r="AT318" s="165" t="s">
        <v>184</v>
      </c>
      <c r="AU318" s="165" t="s">
        <v>86</v>
      </c>
      <c r="AV318" s="14" t="s">
        <v>182</v>
      </c>
      <c r="AW318" s="14" t="s">
        <v>32</v>
      </c>
      <c r="AX318" s="14" t="s">
        <v>84</v>
      </c>
      <c r="AY318" s="165" t="s">
        <v>175</v>
      </c>
    </row>
    <row r="319" spans="2:65" s="1" customFormat="1" ht="24.15" customHeight="1">
      <c r="B319" s="136"/>
      <c r="C319" s="137" t="s">
        <v>535</v>
      </c>
      <c r="D319" s="137" t="s">
        <v>177</v>
      </c>
      <c r="E319" s="138" t="s">
        <v>1480</v>
      </c>
      <c r="F319" s="139" t="s">
        <v>1481</v>
      </c>
      <c r="G319" s="140" t="s">
        <v>190</v>
      </c>
      <c r="H319" s="141">
        <v>20</v>
      </c>
      <c r="I319" s="142"/>
      <c r="J319" s="143">
        <f>ROUND(I319*H319,2)</f>
        <v>0</v>
      </c>
      <c r="K319" s="139" t="s">
        <v>181</v>
      </c>
      <c r="L319" s="32"/>
      <c r="M319" s="144" t="s">
        <v>1</v>
      </c>
      <c r="N319" s="145" t="s">
        <v>42</v>
      </c>
      <c r="P319" s="146">
        <f>O319*H319</f>
        <v>0</v>
      </c>
      <c r="Q319" s="146">
        <v>2.2000000000000001E-4</v>
      </c>
      <c r="R319" s="146">
        <f>Q319*H319</f>
        <v>4.4000000000000003E-3</v>
      </c>
      <c r="S319" s="146">
        <v>0</v>
      </c>
      <c r="T319" s="147">
        <f>S319*H319</f>
        <v>0</v>
      </c>
      <c r="AR319" s="148" t="s">
        <v>278</v>
      </c>
      <c r="AT319" s="148" t="s">
        <v>177</v>
      </c>
      <c r="AU319" s="148" t="s">
        <v>86</v>
      </c>
      <c r="AY319" s="17" t="s">
        <v>175</v>
      </c>
      <c r="BE319" s="149">
        <f>IF(N319="základní",J319,0)</f>
        <v>0</v>
      </c>
      <c r="BF319" s="149">
        <f>IF(N319="snížená",J319,0)</f>
        <v>0</v>
      </c>
      <c r="BG319" s="149">
        <f>IF(N319="zákl. přenesená",J319,0)</f>
        <v>0</v>
      </c>
      <c r="BH319" s="149">
        <f>IF(N319="sníž. přenesená",J319,0)</f>
        <v>0</v>
      </c>
      <c r="BI319" s="149">
        <f>IF(N319="nulová",J319,0)</f>
        <v>0</v>
      </c>
      <c r="BJ319" s="17" t="s">
        <v>84</v>
      </c>
      <c r="BK319" s="149">
        <f>ROUND(I319*H319,2)</f>
        <v>0</v>
      </c>
      <c r="BL319" s="17" t="s">
        <v>278</v>
      </c>
      <c r="BM319" s="148" t="s">
        <v>825</v>
      </c>
    </row>
    <row r="320" spans="2:65" s="13" customFormat="1">
      <c r="B320" s="157"/>
      <c r="D320" s="151" t="s">
        <v>184</v>
      </c>
      <c r="E320" s="158" t="s">
        <v>1</v>
      </c>
      <c r="F320" s="159" t="s">
        <v>1482</v>
      </c>
      <c r="H320" s="160">
        <v>20</v>
      </c>
      <c r="I320" s="161"/>
      <c r="L320" s="157"/>
      <c r="M320" s="162"/>
      <c r="T320" s="163"/>
      <c r="AT320" s="158" t="s">
        <v>184</v>
      </c>
      <c r="AU320" s="158" t="s">
        <v>86</v>
      </c>
      <c r="AV320" s="13" t="s">
        <v>86</v>
      </c>
      <c r="AW320" s="13" t="s">
        <v>32</v>
      </c>
      <c r="AX320" s="13" t="s">
        <v>77</v>
      </c>
      <c r="AY320" s="158" t="s">
        <v>175</v>
      </c>
    </row>
    <row r="321" spans="2:65" s="14" customFormat="1">
      <c r="B321" s="164"/>
      <c r="D321" s="151" t="s">
        <v>184</v>
      </c>
      <c r="E321" s="165" t="s">
        <v>1</v>
      </c>
      <c r="F321" s="166" t="s">
        <v>187</v>
      </c>
      <c r="H321" s="167">
        <v>20</v>
      </c>
      <c r="I321" s="168"/>
      <c r="L321" s="164"/>
      <c r="M321" s="169"/>
      <c r="T321" s="170"/>
      <c r="AT321" s="165" t="s">
        <v>184</v>
      </c>
      <c r="AU321" s="165" t="s">
        <v>86</v>
      </c>
      <c r="AV321" s="14" t="s">
        <v>182</v>
      </c>
      <c r="AW321" s="14" t="s">
        <v>32</v>
      </c>
      <c r="AX321" s="14" t="s">
        <v>84</v>
      </c>
      <c r="AY321" s="165" t="s">
        <v>175</v>
      </c>
    </row>
    <row r="322" spans="2:65" s="1" customFormat="1" ht="24.15" customHeight="1">
      <c r="B322" s="136"/>
      <c r="C322" s="137" t="s">
        <v>539</v>
      </c>
      <c r="D322" s="137" t="s">
        <v>177</v>
      </c>
      <c r="E322" s="138" t="s">
        <v>1483</v>
      </c>
      <c r="F322" s="139" t="s">
        <v>1484</v>
      </c>
      <c r="G322" s="140" t="s">
        <v>190</v>
      </c>
      <c r="H322" s="141">
        <v>31</v>
      </c>
      <c r="I322" s="142"/>
      <c r="J322" s="143">
        <f>ROUND(I322*H322,2)</f>
        <v>0</v>
      </c>
      <c r="K322" s="139" t="s">
        <v>181</v>
      </c>
      <c r="L322" s="32"/>
      <c r="M322" s="144" t="s">
        <v>1</v>
      </c>
      <c r="N322" s="145" t="s">
        <v>42</v>
      </c>
      <c r="P322" s="146">
        <f>O322*H322</f>
        <v>0</v>
      </c>
      <c r="Q322" s="146">
        <v>2.0000000000000002E-5</v>
      </c>
      <c r="R322" s="146">
        <f>Q322*H322</f>
        <v>6.2E-4</v>
      </c>
      <c r="S322" s="146">
        <v>0</v>
      </c>
      <c r="T322" s="147">
        <f>S322*H322</f>
        <v>0</v>
      </c>
      <c r="AR322" s="148" t="s">
        <v>278</v>
      </c>
      <c r="AT322" s="148" t="s">
        <v>177</v>
      </c>
      <c r="AU322" s="148" t="s">
        <v>86</v>
      </c>
      <c r="AY322" s="17" t="s">
        <v>175</v>
      </c>
      <c r="BE322" s="149">
        <f>IF(N322="základní",J322,0)</f>
        <v>0</v>
      </c>
      <c r="BF322" s="149">
        <f>IF(N322="snížená",J322,0)</f>
        <v>0</v>
      </c>
      <c r="BG322" s="149">
        <f>IF(N322="zákl. přenesená",J322,0)</f>
        <v>0</v>
      </c>
      <c r="BH322" s="149">
        <f>IF(N322="sníž. přenesená",J322,0)</f>
        <v>0</v>
      </c>
      <c r="BI322" s="149">
        <f>IF(N322="nulová",J322,0)</f>
        <v>0</v>
      </c>
      <c r="BJ322" s="17" t="s">
        <v>84</v>
      </c>
      <c r="BK322" s="149">
        <f>ROUND(I322*H322,2)</f>
        <v>0</v>
      </c>
      <c r="BL322" s="17" t="s">
        <v>278</v>
      </c>
      <c r="BM322" s="148" t="s">
        <v>833</v>
      </c>
    </row>
    <row r="323" spans="2:65" s="13" customFormat="1">
      <c r="B323" s="157"/>
      <c r="D323" s="151" t="s">
        <v>184</v>
      </c>
      <c r="E323" s="158" t="s">
        <v>1</v>
      </c>
      <c r="F323" s="159" t="s">
        <v>1485</v>
      </c>
      <c r="H323" s="160">
        <v>31</v>
      </c>
      <c r="I323" s="161"/>
      <c r="L323" s="157"/>
      <c r="M323" s="162"/>
      <c r="T323" s="163"/>
      <c r="AT323" s="158" t="s">
        <v>184</v>
      </c>
      <c r="AU323" s="158" t="s">
        <v>86</v>
      </c>
      <c r="AV323" s="13" t="s">
        <v>86</v>
      </c>
      <c r="AW323" s="13" t="s">
        <v>32</v>
      </c>
      <c r="AX323" s="13" t="s">
        <v>77</v>
      </c>
      <c r="AY323" s="158" t="s">
        <v>175</v>
      </c>
    </row>
    <row r="324" spans="2:65" s="14" customFormat="1">
      <c r="B324" s="164"/>
      <c r="D324" s="151" t="s">
        <v>184</v>
      </c>
      <c r="E324" s="165" t="s">
        <v>1</v>
      </c>
      <c r="F324" s="166" t="s">
        <v>187</v>
      </c>
      <c r="H324" s="167">
        <v>31</v>
      </c>
      <c r="I324" s="168"/>
      <c r="L324" s="164"/>
      <c r="M324" s="169"/>
      <c r="T324" s="170"/>
      <c r="AT324" s="165" t="s">
        <v>184</v>
      </c>
      <c r="AU324" s="165" t="s">
        <v>86</v>
      </c>
      <c r="AV324" s="14" t="s">
        <v>182</v>
      </c>
      <c r="AW324" s="14" t="s">
        <v>32</v>
      </c>
      <c r="AX324" s="14" t="s">
        <v>84</v>
      </c>
      <c r="AY324" s="165" t="s">
        <v>175</v>
      </c>
    </row>
    <row r="325" spans="2:65" s="1" customFormat="1" ht="21.75" customHeight="1">
      <c r="B325" s="136"/>
      <c r="C325" s="171" t="s">
        <v>543</v>
      </c>
      <c r="D325" s="171" t="s">
        <v>192</v>
      </c>
      <c r="E325" s="172" t="s">
        <v>1486</v>
      </c>
      <c r="F325" s="173" t="s">
        <v>1487</v>
      </c>
      <c r="G325" s="174" t="s">
        <v>190</v>
      </c>
      <c r="H325" s="175">
        <v>29</v>
      </c>
      <c r="I325" s="176"/>
      <c r="J325" s="177">
        <f>ROUND(I325*H325,2)</f>
        <v>0</v>
      </c>
      <c r="K325" s="173" t="s">
        <v>221</v>
      </c>
      <c r="L325" s="178"/>
      <c r="M325" s="179" t="s">
        <v>1</v>
      </c>
      <c r="N325" s="180" t="s">
        <v>42</v>
      </c>
      <c r="P325" s="146">
        <f>O325*H325</f>
        <v>0</v>
      </c>
      <c r="Q325" s="146">
        <v>0</v>
      </c>
      <c r="R325" s="146">
        <f>Q325*H325</f>
        <v>0</v>
      </c>
      <c r="S325" s="146">
        <v>0</v>
      </c>
      <c r="T325" s="147">
        <f>S325*H325</f>
        <v>0</v>
      </c>
      <c r="AR325" s="148" t="s">
        <v>359</v>
      </c>
      <c r="AT325" s="148" t="s">
        <v>192</v>
      </c>
      <c r="AU325" s="148" t="s">
        <v>86</v>
      </c>
      <c r="AY325" s="17" t="s">
        <v>175</v>
      </c>
      <c r="BE325" s="149">
        <f>IF(N325="základní",J325,0)</f>
        <v>0</v>
      </c>
      <c r="BF325" s="149">
        <f>IF(N325="snížená",J325,0)</f>
        <v>0</v>
      </c>
      <c r="BG325" s="149">
        <f>IF(N325="zákl. přenesená",J325,0)</f>
        <v>0</v>
      </c>
      <c r="BH325" s="149">
        <f>IF(N325="sníž. přenesená",J325,0)</f>
        <v>0</v>
      </c>
      <c r="BI325" s="149">
        <f>IF(N325="nulová",J325,0)</f>
        <v>0</v>
      </c>
      <c r="BJ325" s="17" t="s">
        <v>84</v>
      </c>
      <c r="BK325" s="149">
        <f>ROUND(I325*H325,2)</f>
        <v>0</v>
      </c>
      <c r="BL325" s="17" t="s">
        <v>278</v>
      </c>
      <c r="BM325" s="148" t="s">
        <v>842</v>
      </c>
    </row>
    <row r="326" spans="2:65" s="13" customFormat="1">
      <c r="B326" s="157"/>
      <c r="D326" s="151" t="s">
        <v>184</v>
      </c>
      <c r="E326" s="158" t="s">
        <v>1</v>
      </c>
      <c r="F326" s="159" t="s">
        <v>1488</v>
      </c>
      <c r="H326" s="160">
        <v>29</v>
      </c>
      <c r="I326" s="161"/>
      <c r="L326" s="157"/>
      <c r="M326" s="162"/>
      <c r="T326" s="163"/>
      <c r="AT326" s="158" t="s">
        <v>184</v>
      </c>
      <c r="AU326" s="158" t="s">
        <v>86</v>
      </c>
      <c r="AV326" s="13" t="s">
        <v>86</v>
      </c>
      <c r="AW326" s="13" t="s">
        <v>32</v>
      </c>
      <c r="AX326" s="13" t="s">
        <v>77</v>
      </c>
      <c r="AY326" s="158" t="s">
        <v>175</v>
      </c>
    </row>
    <row r="327" spans="2:65" s="14" customFormat="1">
      <c r="B327" s="164"/>
      <c r="D327" s="151" t="s">
        <v>184</v>
      </c>
      <c r="E327" s="165" t="s">
        <v>1</v>
      </c>
      <c r="F327" s="166" t="s">
        <v>187</v>
      </c>
      <c r="H327" s="167">
        <v>29</v>
      </c>
      <c r="I327" s="168"/>
      <c r="L327" s="164"/>
      <c r="M327" s="169"/>
      <c r="T327" s="170"/>
      <c r="AT327" s="165" t="s">
        <v>184</v>
      </c>
      <c r="AU327" s="165" t="s">
        <v>86</v>
      </c>
      <c r="AV327" s="14" t="s">
        <v>182</v>
      </c>
      <c r="AW327" s="14" t="s">
        <v>32</v>
      </c>
      <c r="AX327" s="14" t="s">
        <v>84</v>
      </c>
      <c r="AY327" s="165" t="s">
        <v>175</v>
      </c>
    </row>
    <row r="328" spans="2:65" s="1" customFormat="1" ht="24.15" customHeight="1">
      <c r="B328" s="136"/>
      <c r="C328" s="171" t="s">
        <v>547</v>
      </c>
      <c r="D328" s="171" t="s">
        <v>192</v>
      </c>
      <c r="E328" s="172" t="s">
        <v>1489</v>
      </c>
      <c r="F328" s="173" t="s">
        <v>1490</v>
      </c>
      <c r="G328" s="174" t="s">
        <v>190</v>
      </c>
      <c r="H328" s="175">
        <v>2</v>
      </c>
      <c r="I328" s="176"/>
      <c r="J328" s="177">
        <f>ROUND(I328*H328,2)</f>
        <v>0</v>
      </c>
      <c r="K328" s="173" t="s">
        <v>181</v>
      </c>
      <c r="L328" s="178"/>
      <c r="M328" s="179" t="s">
        <v>1</v>
      </c>
      <c r="N328" s="180" t="s">
        <v>42</v>
      </c>
      <c r="P328" s="146">
        <f>O328*H328</f>
        <v>0</v>
      </c>
      <c r="Q328" s="146">
        <v>2.0000000000000001E-4</v>
      </c>
      <c r="R328" s="146">
        <f>Q328*H328</f>
        <v>4.0000000000000002E-4</v>
      </c>
      <c r="S328" s="146">
        <v>0</v>
      </c>
      <c r="T328" s="147">
        <f>S328*H328</f>
        <v>0</v>
      </c>
      <c r="AR328" s="148" t="s">
        <v>359</v>
      </c>
      <c r="AT328" s="148" t="s">
        <v>192</v>
      </c>
      <c r="AU328" s="148" t="s">
        <v>86</v>
      </c>
      <c r="AY328" s="17" t="s">
        <v>175</v>
      </c>
      <c r="BE328" s="149">
        <f>IF(N328="základní",J328,0)</f>
        <v>0</v>
      </c>
      <c r="BF328" s="149">
        <f>IF(N328="snížená",J328,0)</f>
        <v>0</v>
      </c>
      <c r="BG328" s="149">
        <f>IF(N328="zákl. přenesená",J328,0)</f>
        <v>0</v>
      </c>
      <c r="BH328" s="149">
        <f>IF(N328="sníž. přenesená",J328,0)</f>
        <v>0</v>
      </c>
      <c r="BI328" s="149">
        <f>IF(N328="nulová",J328,0)</f>
        <v>0</v>
      </c>
      <c r="BJ328" s="17" t="s">
        <v>84</v>
      </c>
      <c r="BK328" s="149">
        <f>ROUND(I328*H328,2)</f>
        <v>0</v>
      </c>
      <c r="BL328" s="17" t="s">
        <v>278</v>
      </c>
      <c r="BM328" s="148" t="s">
        <v>857</v>
      </c>
    </row>
    <row r="329" spans="2:65" s="13" customFormat="1">
      <c r="B329" s="157"/>
      <c r="D329" s="151" t="s">
        <v>184</v>
      </c>
      <c r="E329" s="158" t="s">
        <v>1</v>
      </c>
      <c r="F329" s="159" t="s">
        <v>1491</v>
      </c>
      <c r="H329" s="160">
        <v>2</v>
      </c>
      <c r="I329" s="161"/>
      <c r="L329" s="157"/>
      <c r="M329" s="162"/>
      <c r="T329" s="163"/>
      <c r="AT329" s="158" t="s">
        <v>184</v>
      </c>
      <c r="AU329" s="158" t="s">
        <v>86</v>
      </c>
      <c r="AV329" s="13" t="s">
        <v>86</v>
      </c>
      <c r="AW329" s="13" t="s">
        <v>32</v>
      </c>
      <c r="AX329" s="13" t="s">
        <v>77</v>
      </c>
      <c r="AY329" s="158" t="s">
        <v>175</v>
      </c>
    </row>
    <row r="330" spans="2:65" s="14" customFormat="1">
      <c r="B330" s="164"/>
      <c r="D330" s="151" t="s">
        <v>184</v>
      </c>
      <c r="E330" s="165" t="s">
        <v>1</v>
      </c>
      <c r="F330" s="166" t="s">
        <v>187</v>
      </c>
      <c r="H330" s="167">
        <v>2</v>
      </c>
      <c r="I330" s="168"/>
      <c r="L330" s="164"/>
      <c r="M330" s="169"/>
      <c r="T330" s="170"/>
      <c r="AT330" s="165" t="s">
        <v>184</v>
      </c>
      <c r="AU330" s="165" t="s">
        <v>86</v>
      </c>
      <c r="AV330" s="14" t="s">
        <v>182</v>
      </c>
      <c r="AW330" s="14" t="s">
        <v>32</v>
      </c>
      <c r="AX330" s="14" t="s">
        <v>84</v>
      </c>
      <c r="AY330" s="165" t="s">
        <v>175</v>
      </c>
    </row>
    <row r="331" spans="2:65" s="1" customFormat="1" ht="24.15" customHeight="1">
      <c r="B331" s="136"/>
      <c r="C331" s="137" t="s">
        <v>551</v>
      </c>
      <c r="D331" s="137" t="s">
        <v>177</v>
      </c>
      <c r="E331" s="138" t="s">
        <v>1492</v>
      </c>
      <c r="F331" s="139" t="s">
        <v>1493</v>
      </c>
      <c r="G331" s="140" t="s">
        <v>190</v>
      </c>
      <c r="H331" s="141">
        <v>2</v>
      </c>
      <c r="I331" s="142"/>
      <c r="J331" s="143">
        <f>ROUND(I331*H331,2)</f>
        <v>0</v>
      </c>
      <c r="K331" s="139" t="s">
        <v>181</v>
      </c>
      <c r="L331" s="32"/>
      <c r="M331" s="144" t="s">
        <v>1</v>
      </c>
      <c r="N331" s="145" t="s">
        <v>42</v>
      </c>
      <c r="P331" s="146">
        <f>O331*H331</f>
        <v>0</v>
      </c>
      <c r="Q331" s="146">
        <v>1.2E-4</v>
      </c>
      <c r="R331" s="146">
        <f>Q331*H331</f>
        <v>2.4000000000000001E-4</v>
      </c>
      <c r="S331" s="146">
        <v>0</v>
      </c>
      <c r="T331" s="147">
        <f>S331*H331</f>
        <v>0</v>
      </c>
      <c r="AR331" s="148" t="s">
        <v>278</v>
      </c>
      <c r="AT331" s="148" t="s">
        <v>177</v>
      </c>
      <c r="AU331" s="148" t="s">
        <v>86</v>
      </c>
      <c r="AY331" s="17" t="s">
        <v>175</v>
      </c>
      <c r="BE331" s="149">
        <f>IF(N331="základní",J331,0)</f>
        <v>0</v>
      </c>
      <c r="BF331" s="149">
        <f>IF(N331="snížená",J331,0)</f>
        <v>0</v>
      </c>
      <c r="BG331" s="149">
        <f>IF(N331="zákl. přenesená",J331,0)</f>
        <v>0</v>
      </c>
      <c r="BH331" s="149">
        <f>IF(N331="sníž. přenesená",J331,0)</f>
        <v>0</v>
      </c>
      <c r="BI331" s="149">
        <f>IF(N331="nulová",J331,0)</f>
        <v>0</v>
      </c>
      <c r="BJ331" s="17" t="s">
        <v>84</v>
      </c>
      <c r="BK331" s="149">
        <f>ROUND(I331*H331,2)</f>
        <v>0</v>
      </c>
      <c r="BL331" s="17" t="s">
        <v>278</v>
      </c>
      <c r="BM331" s="148" t="s">
        <v>870</v>
      </c>
    </row>
    <row r="332" spans="2:65" s="13" customFormat="1">
      <c r="B332" s="157"/>
      <c r="D332" s="151" t="s">
        <v>184</v>
      </c>
      <c r="E332" s="158" t="s">
        <v>1</v>
      </c>
      <c r="F332" s="159" t="s">
        <v>1494</v>
      </c>
      <c r="H332" s="160">
        <v>2</v>
      </c>
      <c r="I332" s="161"/>
      <c r="L332" s="157"/>
      <c r="M332" s="162"/>
      <c r="T332" s="163"/>
      <c r="AT332" s="158" t="s">
        <v>184</v>
      </c>
      <c r="AU332" s="158" t="s">
        <v>86</v>
      </c>
      <c r="AV332" s="13" t="s">
        <v>86</v>
      </c>
      <c r="AW332" s="13" t="s">
        <v>32</v>
      </c>
      <c r="AX332" s="13" t="s">
        <v>77</v>
      </c>
      <c r="AY332" s="158" t="s">
        <v>175</v>
      </c>
    </row>
    <row r="333" spans="2:65" s="14" customFormat="1">
      <c r="B333" s="164"/>
      <c r="D333" s="151" t="s">
        <v>184</v>
      </c>
      <c r="E333" s="165" t="s">
        <v>1</v>
      </c>
      <c r="F333" s="166" t="s">
        <v>187</v>
      </c>
      <c r="H333" s="167">
        <v>2</v>
      </c>
      <c r="I333" s="168"/>
      <c r="L333" s="164"/>
      <c r="M333" s="169"/>
      <c r="T333" s="170"/>
      <c r="AT333" s="165" t="s">
        <v>184</v>
      </c>
      <c r="AU333" s="165" t="s">
        <v>86</v>
      </c>
      <c r="AV333" s="14" t="s">
        <v>182</v>
      </c>
      <c r="AW333" s="14" t="s">
        <v>32</v>
      </c>
      <c r="AX333" s="14" t="s">
        <v>84</v>
      </c>
      <c r="AY333" s="165" t="s">
        <v>175</v>
      </c>
    </row>
    <row r="334" spans="2:65" s="1" customFormat="1" ht="24.15" customHeight="1">
      <c r="B334" s="136"/>
      <c r="C334" s="137" t="s">
        <v>558</v>
      </c>
      <c r="D334" s="137" t="s">
        <v>177</v>
      </c>
      <c r="E334" s="138" t="s">
        <v>1495</v>
      </c>
      <c r="F334" s="139" t="s">
        <v>1496</v>
      </c>
      <c r="G334" s="140" t="s">
        <v>190</v>
      </c>
      <c r="H334" s="141">
        <v>2</v>
      </c>
      <c r="I334" s="142"/>
      <c r="J334" s="143">
        <f>ROUND(I334*H334,2)</f>
        <v>0</v>
      </c>
      <c r="K334" s="139" t="s">
        <v>181</v>
      </c>
      <c r="L334" s="32"/>
      <c r="M334" s="144" t="s">
        <v>1</v>
      </c>
      <c r="N334" s="145" t="s">
        <v>42</v>
      </c>
      <c r="P334" s="146">
        <f>O334*H334</f>
        <v>0</v>
      </c>
      <c r="Q334" s="146">
        <v>5.1999999999999995E-4</v>
      </c>
      <c r="R334" s="146">
        <f>Q334*H334</f>
        <v>1.0399999999999999E-3</v>
      </c>
      <c r="S334" s="146">
        <v>0</v>
      </c>
      <c r="T334" s="147">
        <f>S334*H334</f>
        <v>0</v>
      </c>
      <c r="AR334" s="148" t="s">
        <v>278</v>
      </c>
      <c r="AT334" s="148" t="s">
        <v>177</v>
      </c>
      <c r="AU334" s="148" t="s">
        <v>86</v>
      </c>
      <c r="AY334" s="17" t="s">
        <v>175</v>
      </c>
      <c r="BE334" s="149">
        <f>IF(N334="základní",J334,0)</f>
        <v>0</v>
      </c>
      <c r="BF334" s="149">
        <f>IF(N334="snížená",J334,0)</f>
        <v>0</v>
      </c>
      <c r="BG334" s="149">
        <f>IF(N334="zákl. přenesená",J334,0)</f>
        <v>0</v>
      </c>
      <c r="BH334" s="149">
        <f>IF(N334="sníž. přenesená",J334,0)</f>
        <v>0</v>
      </c>
      <c r="BI334" s="149">
        <f>IF(N334="nulová",J334,0)</f>
        <v>0</v>
      </c>
      <c r="BJ334" s="17" t="s">
        <v>84</v>
      </c>
      <c r="BK334" s="149">
        <f>ROUND(I334*H334,2)</f>
        <v>0</v>
      </c>
      <c r="BL334" s="17" t="s">
        <v>278</v>
      </c>
      <c r="BM334" s="148" t="s">
        <v>880</v>
      </c>
    </row>
    <row r="335" spans="2:65" s="13" customFormat="1">
      <c r="B335" s="157"/>
      <c r="D335" s="151" t="s">
        <v>184</v>
      </c>
      <c r="E335" s="158" t="s">
        <v>1</v>
      </c>
      <c r="F335" s="159" t="s">
        <v>1494</v>
      </c>
      <c r="H335" s="160">
        <v>2</v>
      </c>
      <c r="I335" s="161"/>
      <c r="L335" s="157"/>
      <c r="M335" s="162"/>
      <c r="T335" s="163"/>
      <c r="AT335" s="158" t="s">
        <v>184</v>
      </c>
      <c r="AU335" s="158" t="s">
        <v>86</v>
      </c>
      <c r="AV335" s="13" t="s">
        <v>86</v>
      </c>
      <c r="AW335" s="13" t="s">
        <v>32</v>
      </c>
      <c r="AX335" s="13" t="s">
        <v>77</v>
      </c>
      <c r="AY335" s="158" t="s">
        <v>175</v>
      </c>
    </row>
    <row r="336" spans="2:65" s="14" customFormat="1">
      <c r="B336" s="164"/>
      <c r="D336" s="151" t="s">
        <v>184</v>
      </c>
      <c r="E336" s="165" t="s">
        <v>1</v>
      </c>
      <c r="F336" s="166" t="s">
        <v>187</v>
      </c>
      <c r="H336" s="167">
        <v>2</v>
      </c>
      <c r="I336" s="168"/>
      <c r="L336" s="164"/>
      <c r="M336" s="169"/>
      <c r="T336" s="170"/>
      <c r="AT336" s="165" t="s">
        <v>184</v>
      </c>
      <c r="AU336" s="165" t="s">
        <v>86</v>
      </c>
      <c r="AV336" s="14" t="s">
        <v>182</v>
      </c>
      <c r="AW336" s="14" t="s">
        <v>32</v>
      </c>
      <c r="AX336" s="14" t="s">
        <v>84</v>
      </c>
      <c r="AY336" s="165" t="s">
        <v>175</v>
      </c>
    </row>
    <row r="337" spans="2:65" s="1" customFormat="1" ht="24.15" customHeight="1">
      <c r="B337" s="136"/>
      <c r="C337" s="137" t="s">
        <v>564</v>
      </c>
      <c r="D337" s="137" t="s">
        <v>177</v>
      </c>
      <c r="E337" s="138" t="s">
        <v>1497</v>
      </c>
      <c r="F337" s="139" t="s">
        <v>1498</v>
      </c>
      <c r="G337" s="140" t="s">
        <v>190</v>
      </c>
      <c r="H337" s="141">
        <v>1</v>
      </c>
      <c r="I337" s="142"/>
      <c r="J337" s="143">
        <f>ROUND(I337*H337,2)</f>
        <v>0</v>
      </c>
      <c r="K337" s="139" t="s">
        <v>181</v>
      </c>
      <c r="L337" s="32"/>
      <c r="M337" s="144" t="s">
        <v>1</v>
      </c>
      <c r="N337" s="145" t="s">
        <v>42</v>
      </c>
      <c r="P337" s="146">
        <f>O337*H337</f>
        <v>0</v>
      </c>
      <c r="Q337" s="146">
        <v>5.5999999999999995E-4</v>
      </c>
      <c r="R337" s="146">
        <f>Q337*H337</f>
        <v>5.5999999999999995E-4</v>
      </c>
      <c r="S337" s="146">
        <v>0</v>
      </c>
      <c r="T337" s="147">
        <f>S337*H337</f>
        <v>0</v>
      </c>
      <c r="AR337" s="148" t="s">
        <v>278</v>
      </c>
      <c r="AT337" s="148" t="s">
        <v>177</v>
      </c>
      <c r="AU337" s="148" t="s">
        <v>86</v>
      </c>
      <c r="AY337" s="17" t="s">
        <v>175</v>
      </c>
      <c r="BE337" s="149">
        <f>IF(N337="základní",J337,0)</f>
        <v>0</v>
      </c>
      <c r="BF337" s="149">
        <f>IF(N337="snížená",J337,0)</f>
        <v>0</v>
      </c>
      <c r="BG337" s="149">
        <f>IF(N337="zákl. přenesená",J337,0)</f>
        <v>0</v>
      </c>
      <c r="BH337" s="149">
        <f>IF(N337="sníž. přenesená",J337,0)</f>
        <v>0</v>
      </c>
      <c r="BI337" s="149">
        <f>IF(N337="nulová",J337,0)</f>
        <v>0</v>
      </c>
      <c r="BJ337" s="17" t="s">
        <v>84</v>
      </c>
      <c r="BK337" s="149">
        <f>ROUND(I337*H337,2)</f>
        <v>0</v>
      </c>
      <c r="BL337" s="17" t="s">
        <v>278</v>
      </c>
      <c r="BM337" s="148" t="s">
        <v>890</v>
      </c>
    </row>
    <row r="338" spans="2:65" s="13" customFormat="1">
      <c r="B338" s="157"/>
      <c r="D338" s="151" t="s">
        <v>184</v>
      </c>
      <c r="E338" s="158" t="s">
        <v>1</v>
      </c>
      <c r="F338" s="159" t="s">
        <v>1499</v>
      </c>
      <c r="H338" s="160">
        <v>1</v>
      </c>
      <c r="I338" s="161"/>
      <c r="L338" s="157"/>
      <c r="M338" s="162"/>
      <c r="T338" s="163"/>
      <c r="AT338" s="158" t="s">
        <v>184</v>
      </c>
      <c r="AU338" s="158" t="s">
        <v>86</v>
      </c>
      <c r="AV338" s="13" t="s">
        <v>86</v>
      </c>
      <c r="AW338" s="13" t="s">
        <v>32</v>
      </c>
      <c r="AX338" s="13" t="s">
        <v>77</v>
      </c>
      <c r="AY338" s="158" t="s">
        <v>175</v>
      </c>
    </row>
    <row r="339" spans="2:65" s="14" customFormat="1">
      <c r="B339" s="164"/>
      <c r="D339" s="151" t="s">
        <v>184</v>
      </c>
      <c r="E339" s="165" t="s">
        <v>1</v>
      </c>
      <c r="F339" s="166" t="s">
        <v>187</v>
      </c>
      <c r="H339" s="167">
        <v>1</v>
      </c>
      <c r="I339" s="168"/>
      <c r="L339" s="164"/>
      <c r="M339" s="169"/>
      <c r="T339" s="170"/>
      <c r="AT339" s="165" t="s">
        <v>184</v>
      </c>
      <c r="AU339" s="165" t="s">
        <v>86</v>
      </c>
      <c r="AV339" s="14" t="s">
        <v>182</v>
      </c>
      <c r="AW339" s="14" t="s">
        <v>32</v>
      </c>
      <c r="AX339" s="14" t="s">
        <v>84</v>
      </c>
      <c r="AY339" s="165" t="s">
        <v>175</v>
      </c>
    </row>
    <row r="340" spans="2:65" s="1" customFormat="1" ht="16.5" customHeight="1">
      <c r="B340" s="136"/>
      <c r="C340" s="137" t="s">
        <v>572</v>
      </c>
      <c r="D340" s="137" t="s">
        <v>177</v>
      </c>
      <c r="E340" s="138" t="s">
        <v>1500</v>
      </c>
      <c r="F340" s="139" t="s">
        <v>1501</v>
      </c>
      <c r="G340" s="140" t="s">
        <v>190</v>
      </c>
      <c r="H340" s="141">
        <v>1</v>
      </c>
      <c r="I340" s="142"/>
      <c r="J340" s="143">
        <f>ROUND(I340*H340,2)</f>
        <v>0</v>
      </c>
      <c r="K340" s="139" t="s">
        <v>181</v>
      </c>
      <c r="L340" s="32"/>
      <c r="M340" s="144" t="s">
        <v>1</v>
      </c>
      <c r="N340" s="145" t="s">
        <v>42</v>
      </c>
      <c r="P340" s="146">
        <f>O340*H340</f>
        <v>0</v>
      </c>
      <c r="Q340" s="146">
        <v>7.6999999999999996E-4</v>
      </c>
      <c r="R340" s="146">
        <f>Q340*H340</f>
        <v>7.6999999999999996E-4</v>
      </c>
      <c r="S340" s="146">
        <v>0</v>
      </c>
      <c r="T340" s="147">
        <f>S340*H340</f>
        <v>0</v>
      </c>
      <c r="AR340" s="148" t="s">
        <v>278</v>
      </c>
      <c r="AT340" s="148" t="s">
        <v>177</v>
      </c>
      <c r="AU340" s="148" t="s">
        <v>86</v>
      </c>
      <c r="AY340" s="17" t="s">
        <v>175</v>
      </c>
      <c r="BE340" s="149">
        <f>IF(N340="základní",J340,0)</f>
        <v>0</v>
      </c>
      <c r="BF340" s="149">
        <f>IF(N340="snížená",J340,0)</f>
        <v>0</v>
      </c>
      <c r="BG340" s="149">
        <f>IF(N340="zákl. přenesená",J340,0)</f>
        <v>0</v>
      </c>
      <c r="BH340" s="149">
        <f>IF(N340="sníž. přenesená",J340,0)</f>
        <v>0</v>
      </c>
      <c r="BI340" s="149">
        <f>IF(N340="nulová",J340,0)</f>
        <v>0</v>
      </c>
      <c r="BJ340" s="17" t="s">
        <v>84</v>
      </c>
      <c r="BK340" s="149">
        <f>ROUND(I340*H340,2)</f>
        <v>0</v>
      </c>
      <c r="BL340" s="17" t="s">
        <v>278</v>
      </c>
      <c r="BM340" s="148" t="s">
        <v>905</v>
      </c>
    </row>
    <row r="341" spans="2:65" s="13" customFormat="1">
      <c r="B341" s="157"/>
      <c r="D341" s="151" t="s">
        <v>184</v>
      </c>
      <c r="E341" s="158" t="s">
        <v>1</v>
      </c>
      <c r="F341" s="159" t="s">
        <v>1502</v>
      </c>
      <c r="H341" s="160">
        <v>1</v>
      </c>
      <c r="I341" s="161"/>
      <c r="L341" s="157"/>
      <c r="M341" s="162"/>
      <c r="T341" s="163"/>
      <c r="AT341" s="158" t="s">
        <v>184</v>
      </c>
      <c r="AU341" s="158" t="s">
        <v>86</v>
      </c>
      <c r="AV341" s="13" t="s">
        <v>86</v>
      </c>
      <c r="AW341" s="13" t="s">
        <v>32</v>
      </c>
      <c r="AX341" s="13" t="s">
        <v>77</v>
      </c>
      <c r="AY341" s="158" t="s">
        <v>175</v>
      </c>
    </row>
    <row r="342" spans="2:65" s="14" customFormat="1">
      <c r="B342" s="164"/>
      <c r="D342" s="151" t="s">
        <v>184</v>
      </c>
      <c r="E342" s="165" t="s">
        <v>1</v>
      </c>
      <c r="F342" s="166" t="s">
        <v>187</v>
      </c>
      <c r="H342" s="167">
        <v>1</v>
      </c>
      <c r="I342" s="168"/>
      <c r="L342" s="164"/>
      <c r="M342" s="169"/>
      <c r="T342" s="170"/>
      <c r="AT342" s="165" t="s">
        <v>184</v>
      </c>
      <c r="AU342" s="165" t="s">
        <v>86</v>
      </c>
      <c r="AV342" s="14" t="s">
        <v>182</v>
      </c>
      <c r="AW342" s="14" t="s">
        <v>32</v>
      </c>
      <c r="AX342" s="14" t="s">
        <v>84</v>
      </c>
      <c r="AY342" s="165" t="s">
        <v>175</v>
      </c>
    </row>
    <row r="343" spans="2:65" s="1" customFormat="1" ht="24.15" customHeight="1">
      <c r="B343" s="136"/>
      <c r="C343" s="137" t="s">
        <v>577</v>
      </c>
      <c r="D343" s="137" t="s">
        <v>177</v>
      </c>
      <c r="E343" s="138" t="s">
        <v>1503</v>
      </c>
      <c r="F343" s="139" t="s">
        <v>1504</v>
      </c>
      <c r="G343" s="140" t="s">
        <v>190</v>
      </c>
      <c r="H343" s="141">
        <v>3</v>
      </c>
      <c r="I343" s="142"/>
      <c r="J343" s="143">
        <f>ROUND(I343*H343,2)</f>
        <v>0</v>
      </c>
      <c r="K343" s="139" t="s">
        <v>181</v>
      </c>
      <c r="L343" s="32"/>
      <c r="M343" s="144" t="s">
        <v>1</v>
      </c>
      <c r="N343" s="145" t="s">
        <v>42</v>
      </c>
      <c r="P343" s="146">
        <f>O343*H343</f>
        <v>0</v>
      </c>
      <c r="Q343" s="146">
        <v>2.7E-4</v>
      </c>
      <c r="R343" s="146">
        <f>Q343*H343</f>
        <v>8.0999999999999996E-4</v>
      </c>
      <c r="S343" s="146">
        <v>0</v>
      </c>
      <c r="T343" s="147">
        <f>S343*H343</f>
        <v>0</v>
      </c>
      <c r="AR343" s="148" t="s">
        <v>278</v>
      </c>
      <c r="AT343" s="148" t="s">
        <v>177</v>
      </c>
      <c r="AU343" s="148" t="s">
        <v>86</v>
      </c>
      <c r="AY343" s="17" t="s">
        <v>175</v>
      </c>
      <c r="BE343" s="149">
        <f>IF(N343="základní",J343,0)</f>
        <v>0</v>
      </c>
      <c r="BF343" s="149">
        <f>IF(N343="snížená",J343,0)</f>
        <v>0</v>
      </c>
      <c r="BG343" s="149">
        <f>IF(N343="zákl. přenesená",J343,0)</f>
        <v>0</v>
      </c>
      <c r="BH343" s="149">
        <f>IF(N343="sníž. přenesená",J343,0)</f>
        <v>0</v>
      </c>
      <c r="BI343" s="149">
        <f>IF(N343="nulová",J343,0)</f>
        <v>0</v>
      </c>
      <c r="BJ343" s="17" t="s">
        <v>84</v>
      </c>
      <c r="BK343" s="149">
        <f>ROUND(I343*H343,2)</f>
        <v>0</v>
      </c>
      <c r="BL343" s="17" t="s">
        <v>278</v>
      </c>
      <c r="BM343" s="148" t="s">
        <v>913</v>
      </c>
    </row>
    <row r="344" spans="2:65" s="13" customFormat="1">
      <c r="B344" s="157"/>
      <c r="D344" s="151" t="s">
        <v>184</v>
      </c>
      <c r="E344" s="158" t="s">
        <v>1</v>
      </c>
      <c r="F344" s="159" t="s">
        <v>1505</v>
      </c>
      <c r="H344" s="160">
        <v>3</v>
      </c>
      <c r="I344" s="161"/>
      <c r="L344" s="157"/>
      <c r="M344" s="162"/>
      <c r="T344" s="163"/>
      <c r="AT344" s="158" t="s">
        <v>184</v>
      </c>
      <c r="AU344" s="158" t="s">
        <v>86</v>
      </c>
      <c r="AV344" s="13" t="s">
        <v>86</v>
      </c>
      <c r="AW344" s="13" t="s">
        <v>32</v>
      </c>
      <c r="AX344" s="13" t="s">
        <v>77</v>
      </c>
      <c r="AY344" s="158" t="s">
        <v>175</v>
      </c>
    </row>
    <row r="345" spans="2:65" s="14" customFormat="1">
      <c r="B345" s="164"/>
      <c r="D345" s="151" t="s">
        <v>184</v>
      </c>
      <c r="E345" s="165" t="s">
        <v>1</v>
      </c>
      <c r="F345" s="166" t="s">
        <v>187</v>
      </c>
      <c r="H345" s="167">
        <v>3</v>
      </c>
      <c r="I345" s="168"/>
      <c r="L345" s="164"/>
      <c r="M345" s="169"/>
      <c r="T345" s="170"/>
      <c r="AT345" s="165" t="s">
        <v>184</v>
      </c>
      <c r="AU345" s="165" t="s">
        <v>86</v>
      </c>
      <c r="AV345" s="14" t="s">
        <v>182</v>
      </c>
      <c r="AW345" s="14" t="s">
        <v>32</v>
      </c>
      <c r="AX345" s="14" t="s">
        <v>84</v>
      </c>
      <c r="AY345" s="165" t="s">
        <v>175</v>
      </c>
    </row>
    <row r="346" spans="2:65" s="1" customFormat="1" ht="24.15" customHeight="1">
      <c r="B346" s="136"/>
      <c r="C346" s="137" t="s">
        <v>584</v>
      </c>
      <c r="D346" s="137" t="s">
        <v>177</v>
      </c>
      <c r="E346" s="138" t="s">
        <v>1506</v>
      </c>
      <c r="F346" s="139" t="s">
        <v>1507</v>
      </c>
      <c r="G346" s="140" t="s">
        <v>190</v>
      </c>
      <c r="H346" s="141">
        <v>12</v>
      </c>
      <c r="I346" s="142"/>
      <c r="J346" s="143">
        <f>ROUND(I346*H346,2)</f>
        <v>0</v>
      </c>
      <c r="K346" s="139" t="s">
        <v>181</v>
      </c>
      <c r="L346" s="32"/>
      <c r="M346" s="144" t="s">
        <v>1</v>
      </c>
      <c r="N346" s="145" t="s">
        <v>42</v>
      </c>
      <c r="P346" s="146">
        <f>O346*H346</f>
        <v>0</v>
      </c>
      <c r="Q346" s="146">
        <v>4.0000000000000002E-4</v>
      </c>
      <c r="R346" s="146">
        <f>Q346*H346</f>
        <v>4.8000000000000004E-3</v>
      </c>
      <c r="S346" s="146">
        <v>0</v>
      </c>
      <c r="T346" s="147">
        <f>S346*H346</f>
        <v>0</v>
      </c>
      <c r="AR346" s="148" t="s">
        <v>278</v>
      </c>
      <c r="AT346" s="148" t="s">
        <v>177</v>
      </c>
      <c r="AU346" s="148" t="s">
        <v>86</v>
      </c>
      <c r="AY346" s="17" t="s">
        <v>175</v>
      </c>
      <c r="BE346" s="149">
        <f>IF(N346="základní",J346,0)</f>
        <v>0</v>
      </c>
      <c r="BF346" s="149">
        <f>IF(N346="snížená",J346,0)</f>
        <v>0</v>
      </c>
      <c r="BG346" s="149">
        <f>IF(N346="zákl. přenesená",J346,0)</f>
        <v>0</v>
      </c>
      <c r="BH346" s="149">
        <f>IF(N346="sníž. přenesená",J346,0)</f>
        <v>0</v>
      </c>
      <c r="BI346" s="149">
        <f>IF(N346="nulová",J346,0)</f>
        <v>0</v>
      </c>
      <c r="BJ346" s="17" t="s">
        <v>84</v>
      </c>
      <c r="BK346" s="149">
        <f>ROUND(I346*H346,2)</f>
        <v>0</v>
      </c>
      <c r="BL346" s="17" t="s">
        <v>278</v>
      </c>
      <c r="BM346" s="148" t="s">
        <v>921</v>
      </c>
    </row>
    <row r="347" spans="2:65" s="13" customFormat="1">
      <c r="B347" s="157"/>
      <c r="D347" s="151" t="s">
        <v>184</v>
      </c>
      <c r="E347" s="158" t="s">
        <v>1</v>
      </c>
      <c r="F347" s="159" t="s">
        <v>1508</v>
      </c>
      <c r="H347" s="160">
        <v>12</v>
      </c>
      <c r="I347" s="161"/>
      <c r="L347" s="157"/>
      <c r="M347" s="162"/>
      <c r="T347" s="163"/>
      <c r="AT347" s="158" t="s">
        <v>184</v>
      </c>
      <c r="AU347" s="158" t="s">
        <v>86</v>
      </c>
      <c r="AV347" s="13" t="s">
        <v>86</v>
      </c>
      <c r="AW347" s="13" t="s">
        <v>32</v>
      </c>
      <c r="AX347" s="13" t="s">
        <v>77</v>
      </c>
      <c r="AY347" s="158" t="s">
        <v>175</v>
      </c>
    </row>
    <row r="348" spans="2:65" s="14" customFormat="1">
      <c r="B348" s="164"/>
      <c r="D348" s="151" t="s">
        <v>184</v>
      </c>
      <c r="E348" s="165" t="s">
        <v>1</v>
      </c>
      <c r="F348" s="166" t="s">
        <v>187</v>
      </c>
      <c r="H348" s="167">
        <v>12</v>
      </c>
      <c r="I348" s="168"/>
      <c r="L348" s="164"/>
      <c r="M348" s="169"/>
      <c r="T348" s="170"/>
      <c r="AT348" s="165" t="s">
        <v>184</v>
      </c>
      <c r="AU348" s="165" t="s">
        <v>86</v>
      </c>
      <c r="AV348" s="14" t="s">
        <v>182</v>
      </c>
      <c r="AW348" s="14" t="s">
        <v>32</v>
      </c>
      <c r="AX348" s="14" t="s">
        <v>84</v>
      </c>
      <c r="AY348" s="165" t="s">
        <v>175</v>
      </c>
    </row>
    <row r="349" spans="2:65" s="1" customFormat="1" ht="24.15" customHeight="1">
      <c r="B349" s="136"/>
      <c r="C349" s="137" t="s">
        <v>589</v>
      </c>
      <c r="D349" s="137" t="s">
        <v>177</v>
      </c>
      <c r="E349" s="138" t="s">
        <v>1509</v>
      </c>
      <c r="F349" s="139" t="s">
        <v>1510</v>
      </c>
      <c r="G349" s="140" t="s">
        <v>190</v>
      </c>
      <c r="H349" s="141">
        <v>3</v>
      </c>
      <c r="I349" s="142"/>
      <c r="J349" s="143">
        <f>ROUND(I349*H349,2)</f>
        <v>0</v>
      </c>
      <c r="K349" s="139" t="s">
        <v>181</v>
      </c>
      <c r="L349" s="32"/>
      <c r="M349" s="144" t="s">
        <v>1</v>
      </c>
      <c r="N349" s="145" t="s">
        <v>42</v>
      </c>
      <c r="P349" s="146">
        <f>O349*H349</f>
        <v>0</v>
      </c>
      <c r="Q349" s="146">
        <v>5.6999999999999998E-4</v>
      </c>
      <c r="R349" s="146">
        <f>Q349*H349</f>
        <v>1.7099999999999999E-3</v>
      </c>
      <c r="S349" s="146">
        <v>0</v>
      </c>
      <c r="T349" s="147">
        <f>S349*H349</f>
        <v>0</v>
      </c>
      <c r="AR349" s="148" t="s">
        <v>278</v>
      </c>
      <c r="AT349" s="148" t="s">
        <v>177</v>
      </c>
      <c r="AU349" s="148" t="s">
        <v>86</v>
      </c>
      <c r="AY349" s="17" t="s">
        <v>175</v>
      </c>
      <c r="BE349" s="149">
        <f>IF(N349="základní",J349,0)</f>
        <v>0</v>
      </c>
      <c r="BF349" s="149">
        <f>IF(N349="snížená",J349,0)</f>
        <v>0</v>
      </c>
      <c r="BG349" s="149">
        <f>IF(N349="zákl. přenesená",J349,0)</f>
        <v>0</v>
      </c>
      <c r="BH349" s="149">
        <f>IF(N349="sníž. přenesená",J349,0)</f>
        <v>0</v>
      </c>
      <c r="BI349" s="149">
        <f>IF(N349="nulová",J349,0)</f>
        <v>0</v>
      </c>
      <c r="BJ349" s="17" t="s">
        <v>84</v>
      </c>
      <c r="BK349" s="149">
        <f>ROUND(I349*H349,2)</f>
        <v>0</v>
      </c>
      <c r="BL349" s="17" t="s">
        <v>278</v>
      </c>
      <c r="BM349" s="148" t="s">
        <v>929</v>
      </c>
    </row>
    <row r="350" spans="2:65" s="13" customFormat="1">
      <c r="B350" s="157"/>
      <c r="D350" s="151" t="s">
        <v>184</v>
      </c>
      <c r="E350" s="158" t="s">
        <v>1</v>
      </c>
      <c r="F350" s="159" t="s">
        <v>1505</v>
      </c>
      <c r="H350" s="160">
        <v>3</v>
      </c>
      <c r="I350" s="161"/>
      <c r="L350" s="157"/>
      <c r="M350" s="162"/>
      <c r="T350" s="163"/>
      <c r="AT350" s="158" t="s">
        <v>184</v>
      </c>
      <c r="AU350" s="158" t="s">
        <v>86</v>
      </c>
      <c r="AV350" s="13" t="s">
        <v>86</v>
      </c>
      <c r="AW350" s="13" t="s">
        <v>32</v>
      </c>
      <c r="AX350" s="13" t="s">
        <v>77</v>
      </c>
      <c r="AY350" s="158" t="s">
        <v>175</v>
      </c>
    </row>
    <row r="351" spans="2:65" s="14" customFormat="1">
      <c r="B351" s="164"/>
      <c r="D351" s="151" t="s">
        <v>184</v>
      </c>
      <c r="E351" s="165" t="s">
        <v>1</v>
      </c>
      <c r="F351" s="166" t="s">
        <v>187</v>
      </c>
      <c r="H351" s="167">
        <v>3</v>
      </c>
      <c r="I351" s="168"/>
      <c r="L351" s="164"/>
      <c r="M351" s="169"/>
      <c r="T351" s="170"/>
      <c r="AT351" s="165" t="s">
        <v>184</v>
      </c>
      <c r="AU351" s="165" t="s">
        <v>86</v>
      </c>
      <c r="AV351" s="14" t="s">
        <v>182</v>
      </c>
      <c r="AW351" s="14" t="s">
        <v>32</v>
      </c>
      <c r="AX351" s="14" t="s">
        <v>84</v>
      </c>
      <c r="AY351" s="165" t="s">
        <v>175</v>
      </c>
    </row>
    <row r="352" spans="2:65" s="1" customFormat="1" ht="24.15" customHeight="1">
      <c r="B352" s="136"/>
      <c r="C352" s="137" t="s">
        <v>594</v>
      </c>
      <c r="D352" s="137" t="s">
        <v>177</v>
      </c>
      <c r="E352" s="138" t="s">
        <v>1511</v>
      </c>
      <c r="F352" s="139" t="s">
        <v>1512</v>
      </c>
      <c r="G352" s="140" t="s">
        <v>190</v>
      </c>
      <c r="H352" s="141">
        <v>1</v>
      </c>
      <c r="I352" s="142"/>
      <c r="J352" s="143">
        <f>ROUND(I352*H352,2)</f>
        <v>0</v>
      </c>
      <c r="K352" s="139" t="s">
        <v>181</v>
      </c>
      <c r="L352" s="32"/>
      <c r="M352" s="144" t="s">
        <v>1</v>
      </c>
      <c r="N352" s="145" t="s">
        <v>42</v>
      </c>
      <c r="P352" s="146">
        <f>O352*H352</f>
        <v>0</v>
      </c>
      <c r="Q352" s="146">
        <v>8.0000000000000004E-4</v>
      </c>
      <c r="R352" s="146">
        <f>Q352*H352</f>
        <v>8.0000000000000004E-4</v>
      </c>
      <c r="S352" s="146">
        <v>0</v>
      </c>
      <c r="T352" s="147">
        <f>S352*H352</f>
        <v>0</v>
      </c>
      <c r="AR352" s="148" t="s">
        <v>278</v>
      </c>
      <c r="AT352" s="148" t="s">
        <v>177</v>
      </c>
      <c r="AU352" s="148" t="s">
        <v>86</v>
      </c>
      <c r="AY352" s="17" t="s">
        <v>175</v>
      </c>
      <c r="BE352" s="149">
        <f>IF(N352="základní",J352,0)</f>
        <v>0</v>
      </c>
      <c r="BF352" s="149">
        <f>IF(N352="snížená",J352,0)</f>
        <v>0</v>
      </c>
      <c r="BG352" s="149">
        <f>IF(N352="zákl. přenesená",J352,0)</f>
        <v>0</v>
      </c>
      <c r="BH352" s="149">
        <f>IF(N352="sníž. přenesená",J352,0)</f>
        <v>0</v>
      </c>
      <c r="BI352" s="149">
        <f>IF(N352="nulová",J352,0)</f>
        <v>0</v>
      </c>
      <c r="BJ352" s="17" t="s">
        <v>84</v>
      </c>
      <c r="BK352" s="149">
        <f>ROUND(I352*H352,2)</f>
        <v>0</v>
      </c>
      <c r="BL352" s="17" t="s">
        <v>278</v>
      </c>
      <c r="BM352" s="148" t="s">
        <v>941</v>
      </c>
    </row>
    <row r="353" spans="2:65" s="13" customFormat="1">
      <c r="B353" s="157"/>
      <c r="D353" s="151" t="s">
        <v>184</v>
      </c>
      <c r="E353" s="158" t="s">
        <v>1</v>
      </c>
      <c r="F353" s="159" t="s">
        <v>1513</v>
      </c>
      <c r="H353" s="160">
        <v>1</v>
      </c>
      <c r="I353" s="161"/>
      <c r="L353" s="157"/>
      <c r="M353" s="162"/>
      <c r="T353" s="163"/>
      <c r="AT353" s="158" t="s">
        <v>184</v>
      </c>
      <c r="AU353" s="158" t="s">
        <v>86</v>
      </c>
      <c r="AV353" s="13" t="s">
        <v>86</v>
      </c>
      <c r="AW353" s="13" t="s">
        <v>32</v>
      </c>
      <c r="AX353" s="13" t="s">
        <v>77</v>
      </c>
      <c r="AY353" s="158" t="s">
        <v>175</v>
      </c>
    </row>
    <row r="354" spans="2:65" s="14" customFormat="1">
      <c r="B354" s="164"/>
      <c r="D354" s="151" t="s">
        <v>184</v>
      </c>
      <c r="E354" s="165" t="s">
        <v>1</v>
      </c>
      <c r="F354" s="166" t="s">
        <v>187</v>
      </c>
      <c r="H354" s="167">
        <v>1</v>
      </c>
      <c r="I354" s="168"/>
      <c r="L354" s="164"/>
      <c r="M354" s="169"/>
      <c r="T354" s="170"/>
      <c r="AT354" s="165" t="s">
        <v>184</v>
      </c>
      <c r="AU354" s="165" t="s">
        <v>86</v>
      </c>
      <c r="AV354" s="14" t="s">
        <v>182</v>
      </c>
      <c r="AW354" s="14" t="s">
        <v>32</v>
      </c>
      <c r="AX354" s="14" t="s">
        <v>84</v>
      </c>
      <c r="AY354" s="165" t="s">
        <v>175</v>
      </c>
    </row>
    <row r="355" spans="2:65" s="1" customFormat="1" ht="24.15" customHeight="1">
      <c r="B355" s="136"/>
      <c r="C355" s="137" t="s">
        <v>598</v>
      </c>
      <c r="D355" s="137" t="s">
        <v>177</v>
      </c>
      <c r="E355" s="138" t="s">
        <v>1514</v>
      </c>
      <c r="F355" s="139" t="s">
        <v>1515</v>
      </c>
      <c r="G355" s="140" t="s">
        <v>190</v>
      </c>
      <c r="H355" s="141">
        <v>1</v>
      </c>
      <c r="I355" s="142"/>
      <c r="J355" s="143">
        <f>ROUND(I355*H355,2)</f>
        <v>0</v>
      </c>
      <c r="K355" s="139" t="s">
        <v>181</v>
      </c>
      <c r="L355" s="32"/>
      <c r="M355" s="144" t="s">
        <v>1</v>
      </c>
      <c r="N355" s="145" t="s">
        <v>42</v>
      </c>
      <c r="P355" s="146">
        <f>O355*H355</f>
        <v>0</v>
      </c>
      <c r="Q355" s="146">
        <v>1.82E-3</v>
      </c>
      <c r="R355" s="146">
        <f>Q355*H355</f>
        <v>1.82E-3</v>
      </c>
      <c r="S355" s="146">
        <v>0</v>
      </c>
      <c r="T355" s="147">
        <f>S355*H355</f>
        <v>0</v>
      </c>
      <c r="AR355" s="148" t="s">
        <v>278</v>
      </c>
      <c r="AT355" s="148" t="s">
        <v>177</v>
      </c>
      <c r="AU355" s="148" t="s">
        <v>86</v>
      </c>
      <c r="AY355" s="17" t="s">
        <v>175</v>
      </c>
      <c r="BE355" s="149">
        <f>IF(N355="základní",J355,0)</f>
        <v>0</v>
      </c>
      <c r="BF355" s="149">
        <f>IF(N355="snížená",J355,0)</f>
        <v>0</v>
      </c>
      <c r="BG355" s="149">
        <f>IF(N355="zákl. přenesená",J355,0)</f>
        <v>0</v>
      </c>
      <c r="BH355" s="149">
        <f>IF(N355="sníž. přenesená",J355,0)</f>
        <v>0</v>
      </c>
      <c r="BI355" s="149">
        <f>IF(N355="nulová",J355,0)</f>
        <v>0</v>
      </c>
      <c r="BJ355" s="17" t="s">
        <v>84</v>
      </c>
      <c r="BK355" s="149">
        <f>ROUND(I355*H355,2)</f>
        <v>0</v>
      </c>
      <c r="BL355" s="17" t="s">
        <v>278</v>
      </c>
      <c r="BM355" s="148" t="s">
        <v>956</v>
      </c>
    </row>
    <row r="356" spans="2:65" s="13" customFormat="1">
      <c r="B356" s="157"/>
      <c r="D356" s="151" t="s">
        <v>184</v>
      </c>
      <c r="E356" s="158" t="s">
        <v>1</v>
      </c>
      <c r="F356" s="159" t="s">
        <v>1516</v>
      </c>
      <c r="H356" s="160">
        <v>1</v>
      </c>
      <c r="I356" s="161"/>
      <c r="L356" s="157"/>
      <c r="M356" s="162"/>
      <c r="T356" s="163"/>
      <c r="AT356" s="158" t="s">
        <v>184</v>
      </c>
      <c r="AU356" s="158" t="s">
        <v>86</v>
      </c>
      <c r="AV356" s="13" t="s">
        <v>86</v>
      </c>
      <c r="AW356" s="13" t="s">
        <v>32</v>
      </c>
      <c r="AX356" s="13" t="s">
        <v>77</v>
      </c>
      <c r="AY356" s="158" t="s">
        <v>175</v>
      </c>
    </row>
    <row r="357" spans="2:65" s="14" customFormat="1">
      <c r="B357" s="164"/>
      <c r="D357" s="151" t="s">
        <v>184</v>
      </c>
      <c r="E357" s="165" t="s">
        <v>1</v>
      </c>
      <c r="F357" s="166" t="s">
        <v>187</v>
      </c>
      <c r="H357" s="167">
        <v>1</v>
      </c>
      <c r="I357" s="168"/>
      <c r="L357" s="164"/>
      <c r="M357" s="169"/>
      <c r="T357" s="170"/>
      <c r="AT357" s="165" t="s">
        <v>184</v>
      </c>
      <c r="AU357" s="165" t="s">
        <v>86</v>
      </c>
      <c r="AV357" s="14" t="s">
        <v>182</v>
      </c>
      <c r="AW357" s="14" t="s">
        <v>32</v>
      </c>
      <c r="AX357" s="14" t="s">
        <v>84</v>
      </c>
      <c r="AY357" s="165" t="s">
        <v>175</v>
      </c>
    </row>
    <row r="358" spans="2:65" s="1" customFormat="1" ht="24.15" customHeight="1">
      <c r="B358" s="136"/>
      <c r="C358" s="137" t="s">
        <v>608</v>
      </c>
      <c r="D358" s="137" t="s">
        <v>177</v>
      </c>
      <c r="E358" s="138" t="s">
        <v>1517</v>
      </c>
      <c r="F358" s="139" t="s">
        <v>1518</v>
      </c>
      <c r="G358" s="140" t="s">
        <v>190</v>
      </c>
      <c r="H358" s="141">
        <v>1</v>
      </c>
      <c r="I358" s="142"/>
      <c r="J358" s="143">
        <f>ROUND(I358*H358,2)</f>
        <v>0</v>
      </c>
      <c r="K358" s="139" t="s">
        <v>181</v>
      </c>
      <c r="L358" s="32"/>
      <c r="M358" s="144" t="s">
        <v>1</v>
      </c>
      <c r="N358" s="145" t="s">
        <v>42</v>
      </c>
      <c r="P358" s="146">
        <f>O358*H358</f>
        <v>0</v>
      </c>
      <c r="Q358" s="146">
        <v>2.2000000000000001E-4</v>
      </c>
      <c r="R358" s="146">
        <f>Q358*H358</f>
        <v>2.2000000000000001E-4</v>
      </c>
      <c r="S358" s="146">
        <v>0</v>
      </c>
      <c r="T358" s="147">
        <f>S358*H358</f>
        <v>0</v>
      </c>
      <c r="AR358" s="148" t="s">
        <v>278</v>
      </c>
      <c r="AT358" s="148" t="s">
        <v>177</v>
      </c>
      <c r="AU358" s="148" t="s">
        <v>86</v>
      </c>
      <c r="AY358" s="17" t="s">
        <v>175</v>
      </c>
      <c r="BE358" s="149">
        <f>IF(N358="základní",J358,0)</f>
        <v>0</v>
      </c>
      <c r="BF358" s="149">
        <f>IF(N358="snížená",J358,0)</f>
        <v>0</v>
      </c>
      <c r="BG358" s="149">
        <f>IF(N358="zákl. přenesená",J358,0)</f>
        <v>0</v>
      </c>
      <c r="BH358" s="149">
        <f>IF(N358="sníž. přenesená",J358,0)</f>
        <v>0</v>
      </c>
      <c r="BI358" s="149">
        <f>IF(N358="nulová",J358,0)</f>
        <v>0</v>
      </c>
      <c r="BJ358" s="17" t="s">
        <v>84</v>
      </c>
      <c r="BK358" s="149">
        <f>ROUND(I358*H358,2)</f>
        <v>0</v>
      </c>
      <c r="BL358" s="17" t="s">
        <v>278</v>
      </c>
      <c r="BM358" s="148" t="s">
        <v>967</v>
      </c>
    </row>
    <row r="359" spans="2:65" s="13" customFormat="1">
      <c r="B359" s="157"/>
      <c r="D359" s="151" t="s">
        <v>184</v>
      </c>
      <c r="E359" s="158" t="s">
        <v>1</v>
      </c>
      <c r="F359" s="159" t="s">
        <v>1502</v>
      </c>
      <c r="H359" s="160">
        <v>1</v>
      </c>
      <c r="I359" s="161"/>
      <c r="L359" s="157"/>
      <c r="M359" s="162"/>
      <c r="T359" s="163"/>
      <c r="AT359" s="158" t="s">
        <v>184</v>
      </c>
      <c r="AU359" s="158" t="s">
        <v>86</v>
      </c>
      <c r="AV359" s="13" t="s">
        <v>86</v>
      </c>
      <c r="AW359" s="13" t="s">
        <v>32</v>
      </c>
      <c r="AX359" s="13" t="s">
        <v>77</v>
      </c>
      <c r="AY359" s="158" t="s">
        <v>175</v>
      </c>
    </row>
    <row r="360" spans="2:65" s="14" customFormat="1">
      <c r="B360" s="164"/>
      <c r="D360" s="151" t="s">
        <v>184</v>
      </c>
      <c r="E360" s="165" t="s">
        <v>1</v>
      </c>
      <c r="F360" s="166" t="s">
        <v>187</v>
      </c>
      <c r="H360" s="167">
        <v>1</v>
      </c>
      <c r="I360" s="168"/>
      <c r="L360" s="164"/>
      <c r="M360" s="169"/>
      <c r="T360" s="170"/>
      <c r="AT360" s="165" t="s">
        <v>184</v>
      </c>
      <c r="AU360" s="165" t="s">
        <v>86</v>
      </c>
      <c r="AV360" s="14" t="s">
        <v>182</v>
      </c>
      <c r="AW360" s="14" t="s">
        <v>32</v>
      </c>
      <c r="AX360" s="14" t="s">
        <v>84</v>
      </c>
      <c r="AY360" s="165" t="s">
        <v>175</v>
      </c>
    </row>
    <row r="361" spans="2:65" s="1" customFormat="1" ht="21.75" customHeight="1">
      <c r="B361" s="136"/>
      <c r="C361" s="137" t="s">
        <v>612</v>
      </c>
      <c r="D361" s="137" t="s">
        <v>177</v>
      </c>
      <c r="E361" s="138" t="s">
        <v>1519</v>
      </c>
      <c r="F361" s="139" t="s">
        <v>1520</v>
      </c>
      <c r="G361" s="140" t="s">
        <v>190</v>
      </c>
      <c r="H361" s="141">
        <v>6</v>
      </c>
      <c r="I361" s="142"/>
      <c r="J361" s="143">
        <f>ROUND(I361*H361,2)</f>
        <v>0</v>
      </c>
      <c r="K361" s="139" t="s">
        <v>181</v>
      </c>
      <c r="L361" s="32"/>
      <c r="M361" s="144" t="s">
        <v>1</v>
      </c>
      <c r="N361" s="145" t="s">
        <v>42</v>
      </c>
      <c r="P361" s="146">
        <f>O361*H361</f>
        <v>0</v>
      </c>
      <c r="Q361" s="146">
        <v>2.0000000000000002E-5</v>
      </c>
      <c r="R361" s="146">
        <f>Q361*H361</f>
        <v>1.2000000000000002E-4</v>
      </c>
      <c r="S361" s="146">
        <v>0</v>
      </c>
      <c r="T361" s="147">
        <f>S361*H361</f>
        <v>0</v>
      </c>
      <c r="AR361" s="148" t="s">
        <v>278</v>
      </c>
      <c r="AT361" s="148" t="s">
        <v>177</v>
      </c>
      <c r="AU361" s="148" t="s">
        <v>86</v>
      </c>
      <c r="AY361" s="17" t="s">
        <v>175</v>
      </c>
      <c r="BE361" s="149">
        <f>IF(N361="základní",J361,0)</f>
        <v>0</v>
      </c>
      <c r="BF361" s="149">
        <f>IF(N361="snížená",J361,0)</f>
        <v>0</v>
      </c>
      <c r="BG361" s="149">
        <f>IF(N361="zákl. přenesená",J361,0)</f>
        <v>0</v>
      </c>
      <c r="BH361" s="149">
        <f>IF(N361="sníž. přenesená",J361,0)</f>
        <v>0</v>
      </c>
      <c r="BI361" s="149">
        <f>IF(N361="nulová",J361,0)</f>
        <v>0</v>
      </c>
      <c r="BJ361" s="17" t="s">
        <v>84</v>
      </c>
      <c r="BK361" s="149">
        <f>ROUND(I361*H361,2)</f>
        <v>0</v>
      </c>
      <c r="BL361" s="17" t="s">
        <v>278</v>
      </c>
      <c r="BM361" s="148" t="s">
        <v>980</v>
      </c>
    </row>
    <row r="362" spans="2:65" s="13" customFormat="1">
      <c r="B362" s="157"/>
      <c r="D362" s="151" t="s">
        <v>184</v>
      </c>
      <c r="E362" s="158" t="s">
        <v>1</v>
      </c>
      <c r="F362" s="159" t="s">
        <v>1521</v>
      </c>
      <c r="H362" s="160">
        <v>6</v>
      </c>
      <c r="I362" s="161"/>
      <c r="L362" s="157"/>
      <c r="M362" s="162"/>
      <c r="T362" s="163"/>
      <c r="AT362" s="158" t="s">
        <v>184</v>
      </c>
      <c r="AU362" s="158" t="s">
        <v>86</v>
      </c>
      <c r="AV362" s="13" t="s">
        <v>86</v>
      </c>
      <c r="AW362" s="13" t="s">
        <v>32</v>
      </c>
      <c r="AX362" s="13" t="s">
        <v>77</v>
      </c>
      <c r="AY362" s="158" t="s">
        <v>175</v>
      </c>
    </row>
    <row r="363" spans="2:65" s="14" customFormat="1">
      <c r="B363" s="164"/>
      <c r="D363" s="151" t="s">
        <v>184</v>
      </c>
      <c r="E363" s="165" t="s">
        <v>1</v>
      </c>
      <c r="F363" s="166" t="s">
        <v>187</v>
      </c>
      <c r="H363" s="167">
        <v>6</v>
      </c>
      <c r="I363" s="168"/>
      <c r="L363" s="164"/>
      <c r="M363" s="169"/>
      <c r="T363" s="170"/>
      <c r="AT363" s="165" t="s">
        <v>184</v>
      </c>
      <c r="AU363" s="165" t="s">
        <v>86</v>
      </c>
      <c r="AV363" s="14" t="s">
        <v>182</v>
      </c>
      <c r="AW363" s="14" t="s">
        <v>32</v>
      </c>
      <c r="AX363" s="14" t="s">
        <v>84</v>
      </c>
      <c r="AY363" s="165" t="s">
        <v>175</v>
      </c>
    </row>
    <row r="364" spans="2:65" s="1" customFormat="1" ht="24.15" customHeight="1">
      <c r="B364" s="136"/>
      <c r="C364" s="171" t="s">
        <v>619</v>
      </c>
      <c r="D364" s="171" t="s">
        <v>192</v>
      </c>
      <c r="E364" s="172" t="s">
        <v>1522</v>
      </c>
      <c r="F364" s="173" t="s">
        <v>1523</v>
      </c>
      <c r="G364" s="174" t="s">
        <v>190</v>
      </c>
      <c r="H364" s="175">
        <v>6</v>
      </c>
      <c r="I364" s="176"/>
      <c r="J364" s="177">
        <f>ROUND(I364*H364,2)</f>
        <v>0</v>
      </c>
      <c r="K364" s="173" t="s">
        <v>221</v>
      </c>
      <c r="L364" s="178"/>
      <c r="M364" s="179" t="s">
        <v>1</v>
      </c>
      <c r="N364" s="180" t="s">
        <v>42</v>
      </c>
      <c r="P364" s="146">
        <f>O364*H364</f>
        <v>0</v>
      </c>
      <c r="Q364" s="146">
        <v>0</v>
      </c>
      <c r="R364" s="146">
        <f>Q364*H364</f>
        <v>0</v>
      </c>
      <c r="S364" s="146">
        <v>0</v>
      </c>
      <c r="T364" s="147">
        <f>S364*H364</f>
        <v>0</v>
      </c>
      <c r="AR364" s="148" t="s">
        <v>359</v>
      </c>
      <c r="AT364" s="148" t="s">
        <v>192</v>
      </c>
      <c r="AU364" s="148" t="s">
        <v>86</v>
      </c>
      <c r="AY364" s="17" t="s">
        <v>175</v>
      </c>
      <c r="BE364" s="149">
        <f>IF(N364="základní",J364,0)</f>
        <v>0</v>
      </c>
      <c r="BF364" s="149">
        <f>IF(N364="snížená",J364,0)</f>
        <v>0</v>
      </c>
      <c r="BG364" s="149">
        <f>IF(N364="zákl. přenesená",J364,0)</f>
        <v>0</v>
      </c>
      <c r="BH364" s="149">
        <f>IF(N364="sníž. přenesená",J364,0)</f>
        <v>0</v>
      </c>
      <c r="BI364" s="149">
        <f>IF(N364="nulová",J364,0)</f>
        <v>0</v>
      </c>
      <c r="BJ364" s="17" t="s">
        <v>84</v>
      </c>
      <c r="BK364" s="149">
        <f>ROUND(I364*H364,2)</f>
        <v>0</v>
      </c>
      <c r="BL364" s="17" t="s">
        <v>278</v>
      </c>
      <c r="BM364" s="148" t="s">
        <v>990</v>
      </c>
    </row>
    <row r="365" spans="2:65" s="13" customFormat="1">
      <c r="B365" s="157"/>
      <c r="D365" s="151" t="s">
        <v>184</v>
      </c>
      <c r="E365" s="158" t="s">
        <v>1</v>
      </c>
      <c r="F365" s="159" t="s">
        <v>1521</v>
      </c>
      <c r="H365" s="160">
        <v>6</v>
      </c>
      <c r="I365" s="161"/>
      <c r="L365" s="157"/>
      <c r="M365" s="162"/>
      <c r="T365" s="163"/>
      <c r="AT365" s="158" t="s">
        <v>184</v>
      </c>
      <c r="AU365" s="158" t="s">
        <v>86</v>
      </c>
      <c r="AV365" s="13" t="s">
        <v>86</v>
      </c>
      <c r="AW365" s="13" t="s">
        <v>32</v>
      </c>
      <c r="AX365" s="13" t="s">
        <v>77</v>
      </c>
      <c r="AY365" s="158" t="s">
        <v>175</v>
      </c>
    </row>
    <row r="366" spans="2:65" s="14" customFormat="1">
      <c r="B366" s="164"/>
      <c r="D366" s="151" t="s">
        <v>184</v>
      </c>
      <c r="E366" s="165" t="s">
        <v>1</v>
      </c>
      <c r="F366" s="166" t="s">
        <v>187</v>
      </c>
      <c r="H366" s="167">
        <v>6</v>
      </c>
      <c r="I366" s="168"/>
      <c r="L366" s="164"/>
      <c r="M366" s="169"/>
      <c r="T366" s="170"/>
      <c r="AT366" s="165" t="s">
        <v>184</v>
      </c>
      <c r="AU366" s="165" t="s">
        <v>86</v>
      </c>
      <c r="AV366" s="14" t="s">
        <v>182</v>
      </c>
      <c r="AW366" s="14" t="s">
        <v>32</v>
      </c>
      <c r="AX366" s="14" t="s">
        <v>84</v>
      </c>
      <c r="AY366" s="165" t="s">
        <v>175</v>
      </c>
    </row>
    <row r="367" spans="2:65" s="1" customFormat="1" ht="24.15" customHeight="1">
      <c r="B367" s="136"/>
      <c r="C367" s="137" t="s">
        <v>623</v>
      </c>
      <c r="D367" s="137" t="s">
        <v>177</v>
      </c>
      <c r="E367" s="138" t="s">
        <v>1524</v>
      </c>
      <c r="F367" s="139" t="s">
        <v>1525</v>
      </c>
      <c r="G367" s="140" t="s">
        <v>1150</v>
      </c>
      <c r="H367" s="141">
        <v>3</v>
      </c>
      <c r="I367" s="142"/>
      <c r="J367" s="143">
        <f>ROUND(I367*H367,2)</f>
        <v>0</v>
      </c>
      <c r="K367" s="139" t="s">
        <v>181</v>
      </c>
      <c r="L367" s="32"/>
      <c r="M367" s="144" t="s">
        <v>1</v>
      </c>
      <c r="N367" s="145" t="s">
        <v>42</v>
      </c>
      <c r="P367" s="146">
        <f>O367*H367</f>
        <v>0</v>
      </c>
      <c r="Q367" s="146">
        <v>2.913E-2</v>
      </c>
      <c r="R367" s="146">
        <f>Q367*H367</f>
        <v>8.7389999999999995E-2</v>
      </c>
      <c r="S367" s="146">
        <v>0</v>
      </c>
      <c r="T367" s="147">
        <f>S367*H367</f>
        <v>0</v>
      </c>
      <c r="AR367" s="148" t="s">
        <v>278</v>
      </c>
      <c r="AT367" s="148" t="s">
        <v>177</v>
      </c>
      <c r="AU367" s="148" t="s">
        <v>86</v>
      </c>
      <c r="AY367" s="17" t="s">
        <v>175</v>
      </c>
      <c r="BE367" s="149">
        <f>IF(N367="základní",J367,0)</f>
        <v>0</v>
      </c>
      <c r="BF367" s="149">
        <f>IF(N367="snížená",J367,0)</f>
        <v>0</v>
      </c>
      <c r="BG367" s="149">
        <f>IF(N367="zákl. přenesená",J367,0)</f>
        <v>0</v>
      </c>
      <c r="BH367" s="149">
        <f>IF(N367="sníž. přenesená",J367,0)</f>
        <v>0</v>
      </c>
      <c r="BI367" s="149">
        <f>IF(N367="nulová",J367,0)</f>
        <v>0</v>
      </c>
      <c r="BJ367" s="17" t="s">
        <v>84</v>
      </c>
      <c r="BK367" s="149">
        <f>ROUND(I367*H367,2)</f>
        <v>0</v>
      </c>
      <c r="BL367" s="17" t="s">
        <v>278</v>
      </c>
      <c r="BM367" s="148" t="s">
        <v>1002</v>
      </c>
    </row>
    <row r="368" spans="2:65" s="13" customFormat="1">
      <c r="B368" s="157"/>
      <c r="D368" s="151" t="s">
        <v>184</v>
      </c>
      <c r="E368" s="158" t="s">
        <v>1</v>
      </c>
      <c r="F368" s="159" t="s">
        <v>1526</v>
      </c>
      <c r="H368" s="160">
        <v>3</v>
      </c>
      <c r="I368" s="161"/>
      <c r="L368" s="157"/>
      <c r="M368" s="162"/>
      <c r="T368" s="163"/>
      <c r="AT368" s="158" t="s">
        <v>184</v>
      </c>
      <c r="AU368" s="158" t="s">
        <v>86</v>
      </c>
      <c r="AV368" s="13" t="s">
        <v>86</v>
      </c>
      <c r="AW368" s="13" t="s">
        <v>32</v>
      </c>
      <c r="AX368" s="13" t="s">
        <v>77</v>
      </c>
      <c r="AY368" s="158" t="s">
        <v>175</v>
      </c>
    </row>
    <row r="369" spans="2:65" s="14" customFormat="1">
      <c r="B369" s="164"/>
      <c r="D369" s="151" t="s">
        <v>184</v>
      </c>
      <c r="E369" s="165" t="s">
        <v>1</v>
      </c>
      <c r="F369" s="166" t="s">
        <v>187</v>
      </c>
      <c r="H369" s="167">
        <v>3</v>
      </c>
      <c r="I369" s="168"/>
      <c r="L369" s="164"/>
      <c r="M369" s="169"/>
      <c r="T369" s="170"/>
      <c r="AT369" s="165" t="s">
        <v>184</v>
      </c>
      <c r="AU369" s="165" t="s">
        <v>86</v>
      </c>
      <c r="AV369" s="14" t="s">
        <v>182</v>
      </c>
      <c r="AW369" s="14" t="s">
        <v>32</v>
      </c>
      <c r="AX369" s="14" t="s">
        <v>84</v>
      </c>
      <c r="AY369" s="165" t="s">
        <v>175</v>
      </c>
    </row>
    <row r="370" spans="2:65" s="1" customFormat="1" ht="16.5" customHeight="1">
      <c r="B370" s="136"/>
      <c r="C370" s="137" t="s">
        <v>627</v>
      </c>
      <c r="D370" s="137" t="s">
        <v>177</v>
      </c>
      <c r="E370" s="138" t="s">
        <v>1527</v>
      </c>
      <c r="F370" s="139" t="s">
        <v>1528</v>
      </c>
      <c r="G370" s="140" t="s">
        <v>1150</v>
      </c>
      <c r="H370" s="141">
        <v>1</v>
      </c>
      <c r="I370" s="142"/>
      <c r="J370" s="143">
        <f>ROUND(I370*H370,2)</f>
        <v>0</v>
      </c>
      <c r="K370" s="139" t="s">
        <v>181</v>
      </c>
      <c r="L370" s="32"/>
      <c r="M370" s="144" t="s">
        <v>1</v>
      </c>
      <c r="N370" s="145" t="s">
        <v>42</v>
      </c>
      <c r="P370" s="146">
        <f>O370*H370</f>
        <v>0</v>
      </c>
      <c r="Q370" s="146">
        <v>1.093E-2</v>
      </c>
      <c r="R370" s="146">
        <f>Q370*H370</f>
        <v>1.093E-2</v>
      </c>
      <c r="S370" s="146">
        <v>0</v>
      </c>
      <c r="T370" s="147">
        <f>S370*H370</f>
        <v>0</v>
      </c>
      <c r="AR370" s="148" t="s">
        <v>278</v>
      </c>
      <c r="AT370" s="148" t="s">
        <v>177</v>
      </c>
      <c r="AU370" s="148" t="s">
        <v>86</v>
      </c>
      <c r="AY370" s="17" t="s">
        <v>175</v>
      </c>
      <c r="BE370" s="149">
        <f>IF(N370="základní",J370,0)</f>
        <v>0</v>
      </c>
      <c r="BF370" s="149">
        <f>IF(N370="snížená",J370,0)</f>
        <v>0</v>
      </c>
      <c r="BG370" s="149">
        <f>IF(N370="zákl. přenesená",J370,0)</f>
        <v>0</v>
      </c>
      <c r="BH370" s="149">
        <f>IF(N370="sníž. přenesená",J370,0)</f>
        <v>0</v>
      </c>
      <c r="BI370" s="149">
        <f>IF(N370="nulová",J370,0)</f>
        <v>0</v>
      </c>
      <c r="BJ370" s="17" t="s">
        <v>84</v>
      </c>
      <c r="BK370" s="149">
        <f>ROUND(I370*H370,2)</f>
        <v>0</v>
      </c>
      <c r="BL370" s="17" t="s">
        <v>278</v>
      </c>
      <c r="BM370" s="148" t="s">
        <v>1012</v>
      </c>
    </row>
    <row r="371" spans="2:65" s="13" customFormat="1">
      <c r="B371" s="157"/>
      <c r="D371" s="151" t="s">
        <v>184</v>
      </c>
      <c r="E371" s="158" t="s">
        <v>1</v>
      </c>
      <c r="F371" s="159" t="s">
        <v>1529</v>
      </c>
      <c r="H371" s="160">
        <v>1</v>
      </c>
      <c r="I371" s="161"/>
      <c r="L371" s="157"/>
      <c r="M371" s="162"/>
      <c r="T371" s="163"/>
      <c r="AT371" s="158" t="s">
        <v>184</v>
      </c>
      <c r="AU371" s="158" t="s">
        <v>86</v>
      </c>
      <c r="AV371" s="13" t="s">
        <v>86</v>
      </c>
      <c r="AW371" s="13" t="s">
        <v>32</v>
      </c>
      <c r="AX371" s="13" t="s">
        <v>77</v>
      </c>
      <c r="AY371" s="158" t="s">
        <v>175</v>
      </c>
    </row>
    <row r="372" spans="2:65" s="14" customFormat="1">
      <c r="B372" s="164"/>
      <c r="D372" s="151" t="s">
        <v>184</v>
      </c>
      <c r="E372" s="165" t="s">
        <v>1</v>
      </c>
      <c r="F372" s="166" t="s">
        <v>187</v>
      </c>
      <c r="H372" s="167">
        <v>1</v>
      </c>
      <c r="I372" s="168"/>
      <c r="L372" s="164"/>
      <c r="M372" s="169"/>
      <c r="T372" s="170"/>
      <c r="AT372" s="165" t="s">
        <v>184</v>
      </c>
      <c r="AU372" s="165" t="s">
        <v>86</v>
      </c>
      <c r="AV372" s="14" t="s">
        <v>182</v>
      </c>
      <c r="AW372" s="14" t="s">
        <v>32</v>
      </c>
      <c r="AX372" s="14" t="s">
        <v>84</v>
      </c>
      <c r="AY372" s="165" t="s">
        <v>175</v>
      </c>
    </row>
    <row r="373" spans="2:65" s="1" customFormat="1" ht="37.799999999999997" customHeight="1">
      <c r="B373" s="136"/>
      <c r="C373" s="137" t="s">
        <v>635</v>
      </c>
      <c r="D373" s="137" t="s">
        <v>177</v>
      </c>
      <c r="E373" s="138" t="s">
        <v>1530</v>
      </c>
      <c r="F373" s="139" t="s">
        <v>1531</v>
      </c>
      <c r="G373" s="140" t="s">
        <v>190</v>
      </c>
      <c r="H373" s="141">
        <v>1</v>
      </c>
      <c r="I373" s="142"/>
      <c r="J373" s="143">
        <f>ROUND(I373*H373,2)</f>
        <v>0</v>
      </c>
      <c r="K373" s="139" t="s">
        <v>221</v>
      </c>
      <c r="L373" s="32"/>
      <c r="M373" s="144" t="s">
        <v>1</v>
      </c>
      <c r="N373" s="145" t="s">
        <v>42</v>
      </c>
      <c r="P373" s="146">
        <f>O373*H373</f>
        <v>0</v>
      </c>
      <c r="Q373" s="146">
        <v>0</v>
      </c>
      <c r="R373" s="146">
        <f>Q373*H373</f>
        <v>0</v>
      </c>
      <c r="S373" s="146">
        <v>0</v>
      </c>
      <c r="T373" s="147">
        <f>S373*H373</f>
        <v>0</v>
      </c>
      <c r="AR373" s="148" t="s">
        <v>278</v>
      </c>
      <c r="AT373" s="148" t="s">
        <v>177</v>
      </c>
      <c r="AU373" s="148" t="s">
        <v>86</v>
      </c>
      <c r="AY373" s="17" t="s">
        <v>175</v>
      </c>
      <c r="BE373" s="149">
        <f>IF(N373="základní",J373,0)</f>
        <v>0</v>
      </c>
      <c r="BF373" s="149">
        <f>IF(N373="snížená",J373,0)</f>
        <v>0</v>
      </c>
      <c r="BG373" s="149">
        <f>IF(N373="zákl. přenesená",J373,0)</f>
        <v>0</v>
      </c>
      <c r="BH373" s="149">
        <f>IF(N373="sníž. přenesená",J373,0)</f>
        <v>0</v>
      </c>
      <c r="BI373" s="149">
        <f>IF(N373="nulová",J373,0)</f>
        <v>0</v>
      </c>
      <c r="BJ373" s="17" t="s">
        <v>84</v>
      </c>
      <c r="BK373" s="149">
        <f>ROUND(I373*H373,2)</f>
        <v>0</v>
      </c>
      <c r="BL373" s="17" t="s">
        <v>278</v>
      </c>
      <c r="BM373" s="148" t="s">
        <v>1022</v>
      </c>
    </row>
    <row r="374" spans="2:65" s="13" customFormat="1">
      <c r="B374" s="157"/>
      <c r="D374" s="151" t="s">
        <v>184</v>
      </c>
      <c r="E374" s="158" t="s">
        <v>1</v>
      </c>
      <c r="F374" s="159" t="s">
        <v>1532</v>
      </c>
      <c r="H374" s="160">
        <v>1</v>
      </c>
      <c r="I374" s="161"/>
      <c r="L374" s="157"/>
      <c r="M374" s="162"/>
      <c r="T374" s="163"/>
      <c r="AT374" s="158" t="s">
        <v>184</v>
      </c>
      <c r="AU374" s="158" t="s">
        <v>86</v>
      </c>
      <c r="AV374" s="13" t="s">
        <v>86</v>
      </c>
      <c r="AW374" s="13" t="s">
        <v>32</v>
      </c>
      <c r="AX374" s="13" t="s">
        <v>77</v>
      </c>
      <c r="AY374" s="158" t="s">
        <v>175</v>
      </c>
    </row>
    <row r="375" spans="2:65" s="14" customFormat="1">
      <c r="B375" s="164"/>
      <c r="D375" s="151" t="s">
        <v>184</v>
      </c>
      <c r="E375" s="165" t="s">
        <v>1</v>
      </c>
      <c r="F375" s="166" t="s">
        <v>187</v>
      </c>
      <c r="H375" s="167">
        <v>1</v>
      </c>
      <c r="I375" s="168"/>
      <c r="L375" s="164"/>
      <c r="M375" s="169"/>
      <c r="T375" s="170"/>
      <c r="AT375" s="165" t="s">
        <v>184</v>
      </c>
      <c r="AU375" s="165" t="s">
        <v>86</v>
      </c>
      <c r="AV375" s="14" t="s">
        <v>182</v>
      </c>
      <c r="AW375" s="14" t="s">
        <v>32</v>
      </c>
      <c r="AX375" s="14" t="s">
        <v>84</v>
      </c>
      <c r="AY375" s="165" t="s">
        <v>175</v>
      </c>
    </row>
    <row r="376" spans="2:65" s="1" customFormat="1" ht="21.75" customHeight="1">
      <c r="B376" s="136"/>
      <c r="C376" s="137" t="s">
        <v>640</v>
      </c>
      <c r="D376" s="137" t="s">
        <v>177</v>
      </c>
      <c r="E376" s="138" t="s">
        <v>1533</v>
      </c>
      <c r="F376" s="139" t="s">
        <v>1534</v>
      </c>
      <c r="G376" s="140" t="s">
        <v>263</v>
      </c>
      <c r="H376" s="141">
        <v>375</v>
      </c>
      <c r="I376" s="142"/>
      <c r="J376" s="143">
        <f>ROUND(I376*H376,2)</f>
        <v>0</v>
      </c>
      <c r="K376" s="139" t="s">
        <v>181</v>
      </c>
      <c r="L376" s="32"/>
      <c r="M376" s="144" t="s">
        <v>1</v>
      </c>
      <c r="N376" s="145" t="s">
        <v>42</v>
      </c>
      <c r="P376" s="146">
        <f>O376*H376</f>
        <v>0</v>
      </c>
      <c r="Q376" s="146">
        <v>1.0000000000000001E-5</v>
      </c>
      <c r="R376" s="146">
        <f>Q376*H376</f>
        <v>3.7500000000000003E-3</v>
      </c>
      <c r="S376" s="146">
        <v>0</v>
      </c>
      <c r="T376" s="147">
        <f>S376*H376</f>
        <v>0</v>
      </c>
      <c r="AR376" s="148" t="s">
        <v>278</v>
      </c>
      <c r="AT376" s="148" t="s">
        <v>177</v>
      </c>
      <c r="AU376" s="148" t="s">
        <v>86</v>
      </c>
      <c r="AY376" s="17" t="s">
        <v>175</v>
      </c>
      <c r="BE376" s="149">
        <f>IF(N376="základní",J376,0)</f>
        <v>0</v>
      </c>
      <c r="BF376" s="149">
        <f>IF(N376="snížená",J376,0)</f>
        <v>0</v>
      </c>
      <c r="BG376" s="149">
        <f>IF(N376="zákl. přenesená",J376,0)</f>
        <v>0</v>
      </c>
      <c r="BH376" s="149">
        <f>IF(N376="sníž. přenesená",J376,0)</f>
        <v>0</v>
      </c>
      <c r="BI376" s="149">
        <f>IF(N376="nulová",J376,0)</f>
        <v>0</v>
      </c>
      <c r="BJ376" s="17" t="s">
        <v>84</v>
      </c>
      <c r="BK376" s="149">
        <f>ROUND(I376*H376,2)</f>
        <v>0</v>
      </c>
      <c r="BL376" s="17" t="s">
        <v>278</v>
      </c>
      <c r="BM376" s="148" t="s">
        <v>1031</v>
      </c>
    </row>
    <row r="377" spans="2:65" s="13" customFormat="1">
      <c r="B377" s="157"/>
      <c r="D377" s="151" t="s">
        <v>184</v>
      </c>
      <c r="E377" s="158" t="s">
        <v>1</v>
      </c>
      <c r="F377" s="159" t="s">
        <v>1535</v>
      </c>
      <c r="H377" s="160">
        <v>105</v>
      </c>
      <c r="I377" s="161"/>
      <c r="L377" s="157"/>
      <c r="M377" s="162"/>
      <c r="T377" s="163"/>
      <c r="AT377" s="158" t="s">
        <v>184</v>
      </c>
      <c r="AU377" s="158" t="s">
        <v>86</v>
      </c>
      <c r="AV377" s="13" t="s">
        <v>86</v>
      </c>
      <c r="AW377" s="13" t="s">
        <v>32</v>
      </c>
      <c r="AX377" s="13" t="s">
        <v>77</v>
      </c>
      <c r="AY377" s="158" t="s">
        <v>175</v>
      </c>
    </row>
    <row r="378" spans="2:65" s="13" customFormat="1">
      <c r="B378" s="157"/>
      <c r="D378" s="151" t="s">
        <v>184</v>
      </c>
      <c r="E378" s="158" t="s">
        <v>1</v>
      </c>
      <c r="F378" s="159" t="s">
        <v>1536</v>
      </c>
      <c r="H378" s="160">
        <v>223</v>
      </c>
      <c r="I378" s="161"/>
      <c r="L378" s="157"/>
      <c r="M378" s="162"/>
      <c r="T378" s="163"/>
      <c r="AT378" s="158" t="s">
        <v>184</v>
      </c>
      <c r="AU378" s="158" t="s">
        <v>86</v>
      </c>
      <c r="AV378" s="13" t="s">
        <v>86</v>
      </c>
      <c r="AW378" s="13" t="s">
        <v>32</v>
      </c>
      <c r="AX378" s="13" t="s">
        <v>77</v>
      </c>
      <c r="AY378" s="158" t="s">
        <v>175</v>
      </c>
    </row>
    <row r="379" spans="2:65" s="13" customFormat="1">
      <c r="B379" s="157"/>
      <c r="D379" s="151" t="s">
        <v>184</v>
      </c>
      <c r="E379" s="158" t="s">
        <v>1</v>
      </c>
      <c r="F379" s="159" t="s">
        <v>1537</v>
      </c>
      <c r="H379" s="160">
        <v>47</v>
      </c>
      <c r="I379" s="161"/>
      <c r="L379" s="157"/>
      <c r="M379" s="162"/>
      <c r="T379" s="163"/>
      <c r="AT379" s="158" t="s">
        <v>184</v>
      </c>
      <c r="AU379" s="158" t="s">
        <v>86</v>
      </c>
      <c r="AV379" s="13" t="s">
        <v>86</v>
      </c>
      <c r="AW379" s="13" t="s">
        <v>32</v>
      </c>
      <c r="AX379" s="13" t="s">
        <v>77</v>
      </c>
      <c r="AY379" s="158" t="s">
        <v>175</v>
      </c>
    </row>
    <row r="380" spans="2:65" s="14" customFormat="1">
      <c r="B380" s="164"/>
      <c r="D380" s="151" t="s">
        <v>184</v>
      </c>
      <c r="E380" s="165" t="s">
        <v>1</v>
      </c>
      <c r="F380" s="166" t="s">
        <v>187</v>
      </c>
      <c r="H380" s="167">
        <v>375</v>
      </c>
      <c r="I380" s="168"/>
      <c r="L380" s="164"/>
      <c r="M380" s="169"/>
      <c r="T380" s="170"/>
      <c r="AT380" s="165" t="s">
        <v>184</v>
      </c>
      <c r="AU380" s="165" t="s">
        <v>86</v>
      </c>
      <c r="AV380" s="14" t="s">
        <v>182</v>
      </c>
      <c r="AW380" s="14" t="s">
        <v>32</v>
      </c>
      <c r="AX380" s="14" t="s">
        <v>84</v>
      </c>
      <c r="AY380" s="165" t="s">
        <v>175</v>
      </c>
    </row>
    <row r="381" spans="2:65" s="1" customFormat="1" ht="24.15" customHeight="1">
      <c r="B381" s="136"/>
      <c r="C381" s="137" t="s">
        <v>645</v>
      </c>
      <c r="D381" s="137" t="s">
        <v>177</v>
      </c>
      <c r="E381" s="138" t="s">
        <v>1538</v>
      </c>
      <c r="F381" s="139" t="s">
        <v>1539</v>
      </c>
      <c r="G381" s="140" t="s">
        <v>263</v>
      </c>
      <c r="H381" s="141">
        <v>375</v>
      </c>
      <c r="I381" s="142"/>
      <c r="J381" s="143">
        <f>ROUND(I381*H381,2)</f>
        <v>0</v>
      </c>
      <c r="K381" s="139" t="s">
        <v>181</v>
      </c>
      <c r="L381" s="32"/>
      <c r="M381" s="144" t="s">
        <v>1</v>
      </c>
      <c r="N381" s="145" t="s">
        <v>42</v>
      </c>
      <c r="P381" s="146">
        <f>O381*H381</f>
        <v>0</v>
      </c>
      <c r="Q381" s="146">
        <v>2.0000000000000002E-5</v>
      </c>
      <c r="R381" s="146">
        <f>Q381*H381</f>
        <v>7.5000000000000006E-3</v>
      </c>
      <c r="S381" s="146">
        <v>0</v>
      </c>
      <c r="T381" s="147">
        <f>S381*H381</f>
        <v>0</v>
      </c>
      <c r="AR381" s="148" t="s">
        <v>278</v>
      </c>
      <c r="AT381" s="148" t="s">
        <v>177</v>
      </c>
      <c r="AU381" s="148" t="s">
        <v>86</v>
      </c>
      <c r="AY381" s="17" t="s">
        <v>175</v>
      </c>
      <c r="BE381" s="149">
        <f>IF(N381="základní",J381,0)</f>
        <v>0</v>
      </c>
      <c r="BF381" s="149">
        <f>IF(N381="snížená",J381,0)</f>
        <v>0</v>
      </c>
      <c r="BG381" s="149">
        <f>IF(N381="zákl. přenesená",J381,0)</f>
        <v>0</v>
      </c>
      <c r="BH381" s="149">
        <f>IF(N381="sníž. přenesená",J381,0)</f>
        <v>0</v>
      </c>
      <c r="BI381" s="149">
        <f>IF(N381="nulová",J381,0)</f>
        <v>0</v>
      </c>
      <c r="BJ381" s="17" t="s">
        <v>84</v>
      </c>
      <c r="BK381" s="149">
        <f>ROUND(I381*H381,2)</f>
        <v>0</v>
      </c>
      <c r="BL381" s="17" t="s">
        <v>278</v>
      </c>
      <c r="BM381" s="148" t="s">
        <v>1043</v>
      </c>
    </row>
    <row r="382" spans="2:65" s="1" customFormat="1" ht="24.15" customHeight="1">
      <c r="B382" s="136"/>
      <c r="C382" s="137" t="s">
        <v>650</v>
      </c>
      <c r="D382" s="137" t="s">
        <v>177</v>
      </c>
      <c r="E382" s="138" t="s">
        <v>1540</v>
      </c>
      <c r="F382" s="139" t="s">
        <v>1541</v>
      </c>
      <c r="G382" s="140" t="s">
        <v>494</v>
      </c>
      <c r="H382" s="141">
        <v>0.71299999999999997</v>
      </c>
      <c r="I382" s="142"/>
      <c r="J382" s="143">
        <f>ROUND(I382*H382,2)</f>
        <v>0</v>
      </c>
      <c r="K382" s="139" t="s">
        <v>181</v>
      </c>
      <c r="L382" s="32"/>
      <c r="M382" s="144" t="s">
        <v>1</v>
      </c>
      <c r="N382" s="145" t="s">
        <v>42</v>
      </c>
      <c r="P382" s="146">
        <f>O382*H382</f>
        <v>0</v>
      </c>
      <c r="Q382" s="146">
        <v>0</v>
      </c>
      <c r="R382" s="146">
        <f>Q382*H382</f>
        <v>0</v>
      </c>
      <c r="S382" s="146">
        <v>0</v>
      </c>
      <c r="T382" s="147">
        <f>S382*H382</f>
        <v>0</v>
      </c>
      <c r="AR382" s="148" t="s">
        <v>278</v>
      </c>
      <c r="AT382" s="148" t="s">
        <v>177</v>
      </c>
      <c r="AU382" s="148" t="s">
        <v>86</v>
      </c>
      <c r="AY382" s="17" t="s">
        <v>175</v>
      </c>
      <c r="BE382" s="149">
        <f>IF(N382="základní",J382,0)</f>
        <v>0</v>
      </c>
      <c r="BF382" s="149">
        <f>IF(N382="snížená",J382,0)</f>
        <v>0</v>
      </c>
      <c r="BG382" s="149">
        <f>IF(N382="zákl. přenesená",J382,0)</f>
        <v>0</v>
      </c>
      <c r="BH382" s="149">
        <f>IF(N382="sníž. přenesená",J382,0)</f>
        <v>0</v>
      </c>
      <c r="BI382" s="149">
        <f>IF(N382="nulová",J382,0)</f>
        <v>0</v>
      </c>
      <c r="BJ382" s="17" t="s">
        <v>84</v>
      </c>
      <c r="BK382" s="149">
        <f>ROUND(I382*H382,2)</f>
        <v>0</v>
      </c>
      <c r="BL382" s="17" t="s">
        <v>278</v>
      </c>
      <c r="BM382" s="148" t="s">
        <v>1056</v>
      </c>
    </row>
    <row r="383" spans="2:65" s="11" customFormat="1" ht="22.8" customHeight="1">
      <c r="B383" s="124"/>
      <c r="D383" s="125" t="s">
        <v>76</v>
      </c>
      <c r="E383" s="134" t="s">
        <v>1542</v>
      </c>
      <c r="F383" s="134" t="s">
        <v>1543</v>
      </c>
      <c r="I383" s="127"/>
      <c r="J383" s="135">
        <f>BK383</f>
        <v>0</v>
      </c>
      <c r="L383" s="124"/>
      <c r="M383" s="129"/>
      <c r="P383" s="130">
        <f>SUM(P384:P402)</f>
        <v>0</v>
      </c>
      <c r="R383" s="130">
        <f>SUM(R384:R402)</f>
        <v>9.0100000000000006E-3</v>
      </c>
      <c r="T383" s="131">
        <f>SUM(T384:T402)</f>
        <v>0.155</v>
      </c>
      <c r="AR383" s="125" t="s">
        <v>86</v>
      </c>
      <c r="AT383" s="132" t="s">
        <v>76</v>
      </c>
      <c r="AU383" s="132" t="s">
        <v>84</v>
      </c>
      <c r="AY383" s="125" t="s">
        <v>175</v>
      </c>
      <c r="BK383" s="133">
        <f>SUM(BK384:BK402)</f>
        <v>0</v>
      </c>
    </row>
    <row r="384" spans="2:65" s="1" customFormat="1" ht="33" customHeight="1">
      <c r="B384" s="136"/>
      <c r="C384" s="137" t="s">
        <v>654</v>
      </c>
      <c r="D384" s="137" t="s">
        <v>177</v>
      </c>
      <c r="E384" s="138" t="s">
        <v>1544</v>
      </c>
      <c r="F384" s="139" t="s">
        <v>1545</v>
      </c>
      <c r="G384" s="140" t="s">
        <v>1150</v>
      </c>
      <c r="H384" s="141">
        <v>1</v>
      </c>
      <c r="I384" s="142"/>
      <c r="J384" s="143">
        <f>ROUND(I384*H384,2)</f>
        <v>0</v>
      </c>
      <c r="K384" s="139" t="s">
        <v>181</v>
      </c>
      <c r="L384" s="32"/>
      <c r="M384" s="144" t="s">
        <v>1</v>
      </c>
      <c r="N384" s="145" t="s">
        <v>42</v>
      </c>
      <c r="P384" s="146">
        <f>O384*H384</f>
        <v>0</v>
      </c>
      <c r="Q384" s="146">
        <v>1.8799999999999999E-3</v>
      </c>
      <c r="R384" s="146">
        <f>Q384*H384</f>
        <v>1.8799999999999999E-3</v>
      </c>
      <c r="S384" s="146">
        <v>0</v>
      </c>
      <c r="T384" s="147">
        <f>S384*H384</f>
        <v>0</v>
      </c>
      <c r="AR384" s="148" t="s">
        <v>278</v>
      </c>
      <c r="AT384" s="148" t="s">
        <v>177</v>
      </c>
      <c r="AU384" s="148" t="s">
        <v>86</v>
      </c>
      <c r="AY384" s="17" t="s">
        <v>175</v>
      </c>
      <c r="BE384" s="149">
        <f>IF(N384="základní",J384,0)</f>
        <v>0</v>
      </c>
      <c r="BF384" s="149">
        <f>IF(N384="snížená",J384,0)</f>
        <v>0</v>
      </c>
      <c r="BG384" s="149">
        <f>IF(N384="zákl. přenesená",J384,0)</f>
        <v>0</v>
      </c>
      <c r="BH384" s="149">
        <f>IF(N384="sníž. přenesená",J384,0)</f>
        <v>0</v>
      </c>
      <c r="BI384" s="149">
        <f>IF(N384="nulová",J384,0)</f>
        <v>0</v>
      </c>
      <c r="BJ384" s="17" t="s">
        <v>84</v>
      </c>
      <c r="BK384" s="149">
        <f>ROUND(I384*H384,2)</f>
        <v>0</v>
      </c>
      <c r="BL384" s="17" t="s">
        <v>278</v>
      </c>
      <c r="BM384" s="148" t="s">
        <v>1546</v>
      </c>
    </row>
    <row r="385" spans="2:65" s="13" customFormat="1">
      <c r="B385" s="157"/>
      <c r="D385" s="151" t="s">
        <v>184</v>
      </c>
      <c r="E385" s="158" t="s">
        <v>1</v>
      </c>
      <c r="F385" s="159" t="s">
        <v>1502</v>
      </c>
      <c r="H385" s="160">
        <v>1</v>
      </c>
      <c r="I385" s="161"/>
      <c r="L385" s="157"/>
      <c r="M385" s="162"/>
      <c r="T385" s="163"/>
      <c r="AT385" s="158" t="s">
        <v>184</v>
      </c>
      <c r="AU385" s="158" t="s">
        <v>86</v>
      </c>
      <c r="AV385" s="13" t="s">
        <v>86</v>
      </c>
      <c r="AW385" s="13" t="s">
        <v>32</v>
      </c>
      <c r="AX385" s="13" t="s">
        <v>77</v>
      </c>
      <c r="AY385" s="158" t="s">
        <v>175</v>
      </c>
    </row>
    <row r="386" spans="2:65" s="14" customFormat="1">
      <c r="B386" s="164"/>
      <c r="D386" s="151" t="s">
        <v>184</v>
      </c>
      <c r="E386" s="165" t="s">
        <v>1</v>
      </c>
      <c r="F386" s="166" t="s">
        <v>187</v>
      </c>
      <c r="H386" s="167">
        <v>1</v>
      </c>
      <c r="I386" s="168"/>
      <c r="L386" s="164"/>
      <c r="M386" s="169"/>
      <c r="T386" s="170"/>
      <c r="AT386" s="165" t="s">
        <v>184</v>
      </c>
      <c r="AU386" s="165" t="s">
        <v>86</v>
      </c>
      <c r="AV386" s="14" t="s">
        <v>182</v>
      </c>
      <c r="AW386" s="14" t="s">
        <v>32</v>
      </c>
      <c r="AX386" s="14" t="s">
        <v>84</v>
      </c>
      <c r="AY386" s="165" t="s">
        <v>175</v>
      </c>
    </row>
    <row r="387" spans="2:65" s="1" customFormat="1" ht="24.15" customHeight="1">
      <c r="B387" s="136"/>
      <c r="C387" s="137" t="s">
        <v>662</v>
      </c>
      <c r="D387" s="137" t="s">
        <v>177</v>
      </c>
      <c r="E387" s="138" t="s">
        <v>1547</v>
      </c>
      <c r="F387" s="139" t="s">
        <v>1548</v>
      </c>
      <c r="G387" s="140" t="s">
        <v>190</v>
      </c>
      <c r="H387" s="141">
        <v>1</v>
      </c>
      <c r="I387" s="142"/>
      <c r="J387" s="143">
        <f>ROUND(I387*H387,2)</f>
        <v>0</v>
      </c>
      <c r="K387" s="139" t="s">
        <v>221</v>
      </c>
      <c r="L387" s="32"/>
      <c r="M387" s="144" t="s">
        <v>1</v>
      </c>
      <c r="N387" s="145" t="s">
        <v>42</v>
      </c>
      <c r="P387" s="146">
        <f>O387*H387</f>
        <v>0</v>
      </c>
      <c r="Q387" s="146">
        <v>0</v>
      </c>
      <c r="R387" s="146">
        <f>Q387*H387</f>
        <v>0</v>
      </c>
      <c r="S387" s="146">
        <v>0</v>
      </c>
      <c r="T387" s="147">
        <f>S387*H387</f>
        <v>0</v>
      </c>
      <c r="AR387" s="148" t="s">
        <v>278</v>
      </c>
      <c r="AT387" s="148" t="s">
        <v>177</v>
      </c>
      <c r="AU387" s="148" t="s">
        <v>86</v>
      </c>
      <c r="AY387" s="17" t="s">
        <v>175</v>
      </c>
      <c r="BE387" s="149">
        <f>IF(N387="základní",J387,0)</f>
        <v>0</v>
      </c>
      <c r="BF387" s="149">
        <f>IF(N387="snížená",J387,0)</f>
        <v>0</v>
      </c>
      <c r="BG387" s="149">
        <f>IF(N387="zákl. přenesená",J387,0)</f>
        <v>0</v>
      </c>
      <c r="BH387" s="149">
        <f>IF(N387="sníž. přenesená",J387,0)</f>
        <v>0</v>
      </c>
      <c r="BI387" s="149">
        <f>IF(N387="nulová",J387,0)</f>
        <v>0</v>
      </c>
      <c r="BJ387" s="17" t="s">
        <v>84</v>
      </c>
      <c r="BK387" s="149">
        <f>ROUND(I387*H387,2)</f>
        <v>0</v>
      </c>
      <c r="BL387" s="17" t="s">
        <v>278</v>
      </c>
      <c r="BM387" s="148" t="s">
        <v>1549</v>
      </c>
    </row>
    <row r="388" spans="2:65" s="13" customFormat="1">
      <c r="B388" s="157"/>
      <c r="D388" s="151" t="s">
        <v>184</v>
      </c>
      <c r="E388" s="158" t="s">
        <v>1</v>
      </c>
      <c r="F388" s="159" t="s">
        <v>1502</v>
      </c>
      <c r="H388" s="160">
        <v>1</v>
      </c>
      <c r="I388" s="161"/>
      <c r="L388" s="157"/>
      <c r="M388" s="162"/>
      <c r="T388" s="163"/>
      <c r="AT388" s="158" t="s">
        <v>184</v>
      </c>
      <c r="AU388" s="158" t="s">
        <v>86</v>
      </c>
      <c r="AV388" s="13" t="s">
        <v>86</v>
      </c>
      <c r="AW388" s="13" t="s">
        <v>32</v>
      </c>
      <c r="AX388" s="13" t="s">
        <v>77</v>
      </c>
      <c r="AY388" s="158" t="s">
        <v>175</v>
      </c>
    </row>
    <row r="389" spans="2:65" s="14" customFormat="1">
      <c r="B389" s="164"/>
      <c r="D389" s="151" t="s">
        <v>184</v>
      </c>
      <c r="E389" s="165" t="s">
        <v>1</v>
      </c>
      <c r="F389" s="166" t="s">
        <v>187</v>
      </c>
      <c r="H389" s="167">
        <v>1</v>
      </c>
      <c r="I389" s="168"/>
      <c r="L389" s="164"/>
      <c r="M389" s="169"/>
      <c r="T389" s="170"/>
      <c r="AT389" s="165" t="s">
        <v>184</v>
      </c>
      <c r="AU389" s="165" t="s">
        <v>86</v>
      </c>
      <c r="AV389" s="14" t="s">
        <v>182</v>
      </c>
      <c r="AW389" s="14" t="s">
        <v>32</v>
      </c>
      <c r="AX389" s="14" t="s">
        <v>84</v>
      </c>
      <c r="AY389" s="165" t="s">
        <v>175</v>
      </c>
    </row>
    <row r="390" spans="2:65" s="1" customFormat="1" ht="24.15" customHeight="1">
      <c r="B390" s="136"/>
      <c r="C390" s="137" t="s">
        <v>675</v>
      </c>
      <c r="D390" s="137" t="s">
        <v>177</v>
      </c>
      <c r="E390" s="138" t="s">
        <v>1550</v>
      </c>
      <c r="F390" s="139" t="s">
        <v>1551</v>
      </c>
      <c r="G390" s="140" t="s">
        <v>190</v>
      </c>
      <c r="H390" s="141">
        <v>1</v>
      </c>
      <c r="I390" s="142"/>
      <c r="J390" s="143">
        <f>ROUND(I390*H390,2)</f>
        <v>0</v>
      </c>
      <c r="K390" s="139" t="s">
        <v>181</v>
      </c>
      <c r="L390" s="32"/>
      <c r="M390" s="144" t="s">
        <v>1</v>
      </c>
      <c r="N390" s="145" t="s">
        <v>42</v>
      </c>
      <c r="P390" s="146">
        <f>O390*H390</f>
        <v>0</v>
      </c>
      <c r="Q390" s="146">
        <v>5.5000000000000003E-4</v>
      </c>
      <c r="R390" s="146">
        <f>Q390*H390</f>
        <v>5.5000000000000003E-4</v>
      </c>
      <c r="S390" s="146">
        <v>0</v>
      </c>
      <c r="T390" s="147">
        <f>S390*H390</f>
        <v>0</v>
      </c>
      <c r="AR390" s="148" t="s">
        <v>278</v>
      </c>
      <c r="AT390" s="148" t="s">
        <v>177</v>
      </c>
      <c r="AU390" s="148" t="s">
        <v>86</v>
      </c>
      <c r="AY390" s="17" t="s">
        <v>175</v>
      </c>
      <c r="BE390" s="149">
        <f>IF(N390="základní",J390,0)</f>
        <v>0</v>
      </c>
      <c r="BF390" s="149">
        <f>IF(N390="snížená",J390,0)</f>
        <v>0</v>
      </c>
      <c r="BG390" s="149">
        <f>IF(N390="zákl. přenesená",J390,0)</f>
        <v>0</v>
      </c>
      <c r="BH390" s="149">
        <f>IF(N390="sníž. přenesená",J390,0)</f>
        <v>0</v>
      </c>
      <c r="BI390" s="149">
        <f>IF(N390="nulová",J390,0)</f>
        <v>0</v>
      </c>
      <c r="BJ390" s="17" t="s">
        <v>84</v>
      </c>
      <c r="BK390" s="149">
        <f>ROUND(I390*H390,2)</f>
        <v>0</v>
      </c>
      <c r="BL390" s="17" t="s">
        <v>278</v>
      </c>
      <c r="BM390" s="148" t="s">
        <v>1552</v>
      </c>
    </row>
    <row r="391" spans="2:65" s="13" customFormat="1">
      <c r="B391" s="157"/>
      <c r="D391" s="151" t="s">
        <v>184</v>
      </c>
      <c r="E391" s="158" t="s">
        <v>1</v>
      </c>
      <c r="F391" s="159" t="s">
        <v>1502</v>
      </c>
      <c r="H391" s="160">
        <v>1</v>
      </c>
      <c r="I391" s="161"/>
      <c r="L391" s="157"/>
      <c r="M391" s="162"/>
      <c r="T391" s="163"/>
      <c r="AT391" s="158" t="s">
        <v>184</v>
      </c>
      <c r="AU391" s="158" t="s">
        <v>86</v>
      </c>
      <c r="AV391" s="13" t="s">
        <v>86</v>
      </c>
      <c r="AW391" s="13" t="s">
        <v>32</v>
      </c>
      <c r="AX391" s="13" t="s">
        <v>77</v>
      </c>
      <c r="AY391" s="158" t="s">
        <v>175</v>
      </c>
    </row>
    <row r="392" spans="2:65" s="14" customFormat="1">
      <c r="B392" s="164"/>
      <c r="D392" s="151" t="s">
        <v>184</v>
      </c>
      <c r="E392" s="165" t="s">
        <v>1</v>
      </c>
      <c r="F392" s="166" t="s">
        <v>187</v>
      </c>
      <c r="H392" s="167">
        <v>1</v>
      </c>
      <c r="I392" s="168"/>
      <c r="L392" s="164"/>
      <c r="M392" s="169"/>
      <c r="T392" s="170"/>
      <c r="AT392" s="165" t="s">
        <v>184</v>
      </c>
      <c r="AU392" s="165" t="s">
        <v>86</v>
      </c>
      <c r="AV392" s="14" t="s">
        <v>182</v>
      </c>
      <c r="AW392" s="14" t="s">
        <v>32</v>
      </c>
      <c r="AX392" s="14" t="s">
        <v>84</v>
      </c>
      <c r="AY392" s="165" t="s">
        <v>175</v>
      </c>
    </row>
    <row r="393" spans="2:65" s="1" customFormat="1" ht="24.15" customHeight="1">
      <c r="B393" s="136"/>
      <c r="C393" s="137" t="s">
        <v>681</v>
      </c>
      <c r="D393" s="137" t="s">
        <v>177</v>
      </c>
      <c r="E393" s="138" t="s">
        <v>1257</v>
      </c>
      <c r="F393" s="139" t="s">
        <v>1258</v>
      </c>
      <c r="G393" s="140" t="s">
        <v>190</v>
      </c>
      <c r="H393" s="141">
        <v>1</v>
      </c>
      <c r="I393" s="142"/>
      <c r="J393" s="143">
        <f>ROUND(I393*H393,2)</f>
        <v>0</v>
      </c>
      <c r="K393" s="139" t="s">
        <v>181</v>
      </c>
      <c r="L393" s="32"/>
      <c r="M393" s="144" t="s">
        <v>1</v>
      </c>
      <c r="N393" s="145" t="s">
        <v>42</v>
      </c>
      <c r="P393" s="146">
        <f>O393*H393</f>
        <v>0</v>
      </c>
      <c r="Q393" s="146">
        <v>1.47E-3</v>
      </c>
      <c r="R393" s="146">
        <f>Q393*H393</f>
        <v>1.47E-3</v>
      </c>
      <c r="S393" s="146">
        <v>0</v>
      </c>
      <c r="T393" s="147">
        <f>S393*H393</f>
        <v>0</v>
      </c>
      <c r="AR393" s="148" t="s">
        <v>278</v>
      </c>
      <c r="AT393" s="148" t="s">
        <v>177</v>
      </c>
      <c r="AU393" s="148" t="s">
        <v>86</v>
      </c>
      <c r="AY393" s="17" t="s">
        <v>175</v>
      </c>
      <c r="BE393" s="149">
        <f>IF(N393="základní",J393,0)</f>
        <v>0</v>
      </c>
      <c r="BF393" s="149">
        <f>IF(N393="snížená",J393,0)</f>
        <v>0</v>
      </c>
      <c r="BG393" s="149">
        <f>IF(N393="zákl. přenesená",J393,0)</f>
        <v>0</v>
      </c>
      <c r="BH393" s="149">
        <f>IF(N393="sníž. přenesená",J393,0)</f>
        <v>0</v>
      </c>
      <c r="BI393" s="149">
        <f>IF(N393="nulová",J393,0)</f>
        <v>0</v>
      </c>
      <c r="BJ393" s="17" t="s">
        <v>84</v>
      </c>
      <c r="BK393" s="149">
        <f>ROUND(I393*H393,2)</f>
        <v>0</v>
      </c>
      <c r="BL393" s="17" t="s">
        <v>278</v>
      </c>
      <c r="BM393" s="148" t="s">
        <v>1553</v>
      </c>
    </row>
    <row r="394" spans="2:65" s="13" customFormat="1">
      <c r="B394" s="157"/>
      <c r="D394" s="151" t="s">
        <v>184</v>
      </c>
      <c r="E394" s="158" t="s">
        <v>1</v>
      </c>
      <c r="F394" s="159" t="s">
        <v>1502</v>
      </c>
      <c r="H394" s="160">
        <v>1</v>
      </c>
      <c r="I394" s="161"/>
      <c r="L394" s="157"/>
      <c r="M394" s="162"/>
      <c r="T394" s="163"/>
      <c r="AT394" s="158" t="s">
        <v>184</v>
      </c>
      <c r="AU394" s="158" t="s">
        <v>86</v>
      </c>
      <c r="AV394" s="13" t="s">
        <v>86</v>
      </c>
      <c r="AW394" s="13" t="s">
        <v>32</v>
      </c>
      <c r="AX394" s="13" t="s">
        <v>77</v>
      </c>
      <c r="AY394" s="158" t="s">
        <v>175</v>
      </c>
    </row>
    <row r="395" spans="2:65" s="14" customFormat="1">
      <c r="B395" s="164"/>
      <c r="D395" s="151" t="s">
        <v>184</v>
      </c>
      <c r="E395" s="165" t="s">
        <v>1</v>
      </c>
      <c r="F395" s="166" t="s">
        <v>187</v>
      </c>
      <c r="H395" s="167">
        <v>1</v>
      </c>
      <c r="I395" s="168"/>
      <c r="L395" s="164"/>
      <c r="M395" s="169"/>
      <c r="T395" s="170"/>
      <c r="AT395" s="165" t="s">
        <v>184</v>
      </c>
      <c r="AU395" s="165" t="s">
        <v>86</v>
      </c>
      <c r="AV395" s="14" t="s">
        <v>182</v>
      </c>
      <c r="AW395" s="14" t="s">
        <v>32</v>
      </c>
      <c r="AX395" s="14" t="s">
        <v>84</v>
      </c>
      <c r="AY395" s="165" t="s">
        <v>175</v>
      </c>
    </row>
    <row r="396" spans="2:65" s="1" customFormat="1" ht="21.75" customHeight="1">
      <c r="B396" s="136"/>
      <c r="C396" s="137" t="s">
        <v>685</v>
      </c>
      <c r="D396" s="137" t="s">
        <v>177</v>
      </c>
      <c r="E396" s="138" t="s">
        <v>1554</v>
      </c>
      <c r="F396" s="139" t="s">
        <v>1555</v>
      </c>
      <c r="G396" s="140" t="s">
        <v>1150</v>
      </c>
      <c r="H396" s="141">
        <v>1</v>
      </c>
      <c r="I396" s="142"/>
      <c r="J396" s="143">
        <f>ROUND(I396*H396,2)</f>
        <v>0</v>
      </c>
      <c r="K396" s="139" t="s">
        <v>181</v>
      </c>
      <c r="L396" s="32"/>
      <c r="M396" s="144" t="s">
        <v>1</v>
      </c>
      <c r="N396" s="145" t="s">
        <v>42</v>
      </c>
      <c r="P396" s="146">
        <f>O396*H396</f>
        <v>0</v>
      </c>
      <c r="Q396" s="146">
        <v>0</v>
      </c>
      <c r="R396" s="146">
        <f>Q396*H396</f>
        <v>0</v>
      </c>
      <c r="S396" s="146">
        <v>0.155</v>
      </c>
      <c r="T396" s="147">
        <f>S396*H396</f>
        <v>0.155</v>
      </c>
      <c r="AR396" s="148" t="s">
        <v>278</v>
      </c>
      <c r="AT396" s="148" t="s">
        <v>177</v>
      </c>
      <c r="AU396" s="148" t="s">
        <v>86</v>
      </c>
      <c r="AY396" s="17" t="s">
        <v>175</v>
      </c>
      <c r="BE396" s="149">
        <f>IF(N396="základní",J396,0)</f>
        <v>0</v>
      </c>
      <c r="BF396" s="149">
        <f>IF(N396="snížená",J396,0)</f>
        <v>0</v>
      </c>
      <c r="BG396" s="149">
        <f>IF(N396="zákl. přenesená",J396,0)</f>
        <v>0</v>
      </c>
      <c r="BH396" s="149">
        <f>IF(N396="sníž. přenesená",J396,0)</f>
        <v>0</v>
      </c>
      <c r="BI396" s="149">
        <f>IF(N396="nulová",J396,0)</f>
        <v>0</v>
      </c>
      <c r="BJ396" s="17" t="s">
        <v>84</v>
      </c>
      <c r="BK396" s="149">
        <f>ROUND(I396*H396,2)</f>
        <v>0</v>
      </c>
      <c r="BL396" s="17" t="s">
        <v>278</v>
      </c>
      <c r="BM396" s="148" t="s">
        <v>1556</v>
      </c>
    </row>
    <row r="397" spans="2:65" s="13" customFormat="1">
      <c r="B397" s="157"/>
      <c r="D397" s="151" t="s">
        <v>184</v>
      </c>
      <c r="E397" s="158" t="s">
        <v>1</v>
      </c>
      <c r="F397" s="159" t="s">
        <v>1557</v>
      </c>
      <c r="H397" s="160">
        <v>1</v>
      </c>
      <c r="I397" s="161"/>
      <c r="L397" s="157"/>
      <c r="M397" s="162"/>
      <c r="T397" s="163"/>
      <c r="AT397" s="158" t="s">
        <v>184</v>
      </c>
      <c r="AU397" s="158" t="s">
        <v>86</v>
      </c>
      <c r="AV397" s="13" t="s">
        <v>86</v>
      </c>
      <c r="AW397" s="13" t="s">
        <v>32</v>
      </c>
      <c r="AX397" s="13" t="s">
        <v>77</v>
      </c>
      <c r="AY397" s="158" t="s">
        <v>175</v>
      </c>
    </row>
    <row r="398" spans="2:65" s="14" customFormat="1">
      <c r="B398" s="164"/>
      <c r="D398" s="151" t="s">
        <v>184</v>
      </c>
      <c r="E398" s="165" t="s">
        <v>1</v>
      </c>
      <c r="F398" s="166" t="s">
        <v>187</v>
      </c>
      <c r="H398" s="167">
        <v>1</v>
      </c>
      <c r="I398" s="168"/>
      <c r="L398" s="164"/>
      <c r="M398" s="169"/>
      <c r="T398" s="170"/>
      <c r="AT398" s="165" t="s">
        <v>184</v>
      </c>
      <c r="AU398" s="165" t="s">
        <v>86</v>
      </c>
      <c r="AV398" s="14" t="s">
        <v>182</v>
      </c>
      <c r="AW398" s="14" t="s">
        <v>32</v>
      </c>
      <c r="AX398" s="14" t="s">
        <v>84</v>
      </c>
      <c r="AY398" s="165" t="s">
        <v>175</v>
      </c>
    </row>
    <row r="399" spans="2:65" s="1" customFormat="1" ht="24.15" customHeight="1">
      <c r="B399" s="136"/>
      <c r="C399" s="137" t="s">
        <v>691</v>
      </c>
      <c r="D399" s="137" t="s">
        <v>177</v>
      </c>
      <c r="E399" s="138" t="s">
        <v>1558</v>
      </c>
      <c r="F399" s="139" t="s">
        <v>1559</v>
      </c>
      <c r="G399" s="140" t="s">
        <v>1150</v>
      </c>
      <c r="H399" s="141">
        <v>1</v>
      </c>
      <c r="I399" s="142"/>
      <c r="J399" s="143">
        <f>ROUND(I399*H399,2)</f>
        <v>0</v>
      </c>
      <c r="K399" s="139" t="s">
        <v>181</v>
      </c>
      <c r="L399" s="32"/>
      <c r="M399" s="144" t="s">
        <v>1</v>
      </c>
      <c r="N399" s="145" t="s">
        <v>42</v>
      </c>
      <c r="P399" s="146">
        <f>O399*H399</f>
        <v>0</v>
      </c>
      <c r="Q399" s="146">
        <v>5.11E-3</v>
      </c>
      <c r="R399" s="146">
        <f>Q399*H399</f>
        <v>5.11E-3</v>
      </c>
      <c r="S399" s="146">
        <v>0</v>
      </c>
      <c r="T399" s="147">
        <f>S399*H399</f>
        <v>0</v>
      </c>
      <c r="AR399" s="148" t="s">
        <v>278</v>
      </c>
      <c r="AT399" s="148" t="s">
        <v>177</v>
      </c>
      <c r="AU399" s="148" t="s">
        <v>86</v>
      </c>
      <c r="AY399" s="17" t="s">
        <v>175</v>
      </c>
      <c r="BE399" s="149">
        <f>IF(N399="základní",J399,0)</f>
        <v>0</v>
      </c>
      <c r="BF399" s="149">
        <f>IF(N399="snížená",J399,0)</f>
        <v>0</v>
      </c>
      <c r="BG399" s="149">
        <f>IF(N399="zákl. přenesená",J399,0)</f>
        <v>0</v>
      </c>
      <c r="BH399" s="149">
        <f>IF(N399="sníž. přenesená",J399,0)</f>
        <v>0</v>
      </c>
      <c r="BI399" s="149">
        <f>IF(N399="nulová",J399,0)</f>
        <v>0</v>
      </c>
      <c r="BJ399" s="17" t="s">
        <v>84</v>
      </c>
      <c r="BK399" s="149">
        <f>ROUND(I399*H399,2)</f>
        <v>0</v>
      </c>
      <c r="BL399" s="17" t="s">
        <v>278</v>
      </c>
      <c r="BM399" s="148" t="s">
        <v>1560</v>
      </c>
    </row>
    <row r="400" spans="2:65" s="13" customFormat="1">
      <c r="B400" s="157"/>
      <c r="D400" s="151" t="s">
        <v>184</v>
      </c>
      <c r="E400" s="158" t="s">
        <v>1</v>
      </c>
      <c r="F400" s="159" t="s">
        <v>1557</v>
      </c>
      <c r="H400" s="160">
        <v>1</v>
      </c>
      <c r="I400" s="161"/>
      <c r="L400" s="157"/>
      <c r="M400" s="162"/>
      <c r="T400" s="163"/>
      <c r="AT400" s="158" t="s">
        <v>184</v>
      </c>
      <c r="AU400" s="158" t="s">
        <v>86</v>
      </c>
      <c r="AV400" s="13" t="s">
        <v>86</v>
      </c>
      <c r="AW400" s="13" t="s">
        <v>32</v>
      </c>
      <c r="AX400" s="13" t="s">
        <v>77</v>
      </c>
      <c r="AY400" s="158" t="s">
        <v>175</v>
      </c>
    </row>
    <row r="401" spans="2:65" s="14" customFormat="1">
      <c r="B401" s="164"/>
      <c r="D401" s="151" t="s">
        <v>184</v>
      </c>
      <c r="E401" s="165" t="s">
        <v>1</v>
      </c>
      <c r="F401" s="166" t="s">
        <v>187</v>
      </c>
      <c r="H401" s="167">
        <v>1</v>
      </c>
      <c r="I401" s="168"/>
      <c r="L401" s="164"/>
      <c r="M401" s="169"/>
      <c r="T401" s="170"/>
      <c r="AT401" s="165" t="s">
        <v>184</v>
      </c>
      <c r="AU401" s="165" t="s">
        <v>86</v>
      </c>
      <c r="AV401" s="14" t="s">
        <v>182</v>
      </c>
      <c r="AW401" s="14" t="s">
        <v>32</v>
      </c>
      <c r="AX401" s="14" t="s">
        <v>84</v>
      </c>
      <c r="AY401" s="165" t="s">
        <v>175</v>
      </c>
    </row>
    <row r="402" spans="2:65" s="1" customFormat="1" ht="24.15" customHeight="1">
      <c r="B402" s="136"/>
      <c r="C402" s="137" t="s">
        <v>696</v>
      </c>
      <c r="D402" s="137" t="s">
        <v>177</v>
      </c>
      <c r="E402" s="138" t="s">
        <v>1561</v>
      </c>
      <c r="F402" s="139" t="s">
        <v>1562</v>
      </c>
      <c r="G402" s="140" t="s">
        <v>494</v>
      </c>
      <c r="H402" s="141">
        <v>8.9999999999999993E-3</v>
      </c>
      <c r="I402" s="142"/>
      <c r="J402" s="143">
        <f>ROUND(I402*H402,2)</f>
        <v>0</v>
      </c>
      <c r="K402" s="139" t="s">
        <v>181</v>
      </c>
      <c r="L402" s="32"/>
      <c r="M402" s="144" t="s">
        <v>1</v>
      </c>
      <c r="N402" s="145" t="s">
        <v>42</v>
      </c>
      <c r="P402" s="146">
        <f>O402*H402</f>
        <v>0</v>
      </c>
      <c r="Q402" s="146">
        <v>0</v>
      </c>
      <c r="R402" s="146">
        <f>Q402*H402</f>
        <v>0</v>
      </c>
      <c r="S402" s="146">
        <v>0</v>
      </c>
      <c r="T402" s="147">
        <f>S402*H402</f>
        <v>0</v>
      </c>
      <c r="AR402" s="148" t="s">
        <v>278</v>
      </c>
      <c r="AT402" s="148" t="s">
        <v>177</v>
      </c>
      <c r="AU402" s="148" t="s">
        <v>86</v>
      </c>
      <c r="AY402" s="17" t="s">
        <v>175</v>
      </c>
      <c r="BE402" s="149">
        <f>IF(N402="základní",J402,0)</f>
        <v>0</v>
      </c>
      <c r="BF402" s="149">
        <f>IF(N402="snížená",J402,0)</f>
        <v>0</v>
      </c>
      <c r="BG402" s="149">
        <f>IF(N402="zákl. přenesená",J402,0)</f>
        <v>0</v>
      </c>
      <c r="BH402" s="149">
        <f>IF(N402="sníž. přenesená",J402,0)</f>
        <v>0</v>
      </c>
      <c r="BI402" s="149">
        <f>IF(N402="nulová",J402,0)</f>
        <v>0</v>
      </c>
      <c r="BJ402" s="17" t="s">
        <v>84</v>
      </c>
      <c r="BK402" s="149">
        <f>ROUND(I402*H402,2)</f>
        <v>0</v>
      </c>
      <c r="BL402" s="17" t="s">
        <v>278</v>
      </c>
      <c r="BM402" s="148" t="s">
        <v>1563</v>
      </c>
    </row>
    <row r="403" spans="2:65" s="11" customFormat="1" ht="22.8" customHeight="1">
      <c r="B403" s="124"/>
      <c r="D403" s="125" t="s">
        <v>76</v>
      </c>
      <c r="E403" s="134" t="s">
        <v>517</v>
      </c>
      <c r="F403" s="134" t="s">
        <v>518</v>
      </c>
      <c r="I403" s="127"/>
      <c r="J403" s="135">
        <f>BK403</f>
        <v>0</v>
      </c>
      <c r="L403" s="124"/>
      <c r="M403" s="129"/>
      <c r="P403" s="130">
        <f>SUM(P404:P494)</f>
        <v>0</v>
      </c>
      <c r="R403" s="130">
        <f>SUM(R404:R494)</f>
        <v>0.37776999999999994</v>
      </c>
      <c r="T403" s="131">
        <f>SUM(T404:T494)</f>
        <v>0</v>
      </c>
      <c r="AR403" s="125" t="s">
        <v>86</v>
      </c>
      <c r="AT403" s="132" t="s">
        <v>76</v>
      </c>
      <c r="AU403" s="132" t="s">
        <v>84</v>
      </c>
      <c r="AY403" s="125" t="s">
        <v>175</v>
      </c>
      <c r="BK403" s="133">
        <f>SUM(BK404:BK494)</f>
        <v>0</v>
      </c>
    </row>
    <row r="404" spans="2:65" s="1" customFormat="1" ht="21.75" customHeight="1">
      <c r="B404" s="136"/>
      <c r="C404" s="137" t="s">
        <v>700</v>
      </c>
      <c r="D404" s="137" t="s">
        <v>177</v>
      </c>
      <c r="E404" s="138" t="s">
        <v>1564</v>
      </c>
      <c r="F404" s="139" t="s">
        <v>1565</v>
      </c>
      <c r="G404" s="140" t="s">
        <v>190</v>
      </c>
      <c r="H404" s="141">
        <v>10</v>
      </c>
      <c r="I404" s="142"/>
      <c r="J404" s="143">
        <f>ROUND(I404*H404,2)</f>
        <v>0</v>
      </c>
      <c r="K404" s="139" t="s">
        <v>181</v>
      </c>
      <c r="L404" s="32"/>
      <c r="M404" s="144" t="s">
        <v>1</v>
      </c>
      <c r="N404" s="145" t="s">
        <v>42</v>
      </c>
      <c r="P404" s="146">
        <f>O404*H404</f>
        <v>0</v>
      </c>
      <c r="Q404" s="146">
        <v>1.2700000000000001E-3</v>
      </c>
      <c r="R404" s="146">
        <f>Q404*H404</f>
        <v>1.2700000000000001E-2</v>
      </c>
      <c r="S404" s="146">
        <v>0</v>
      </c>
      <c r="T404" s="147">
        <f>S404*H404</f>
        <v>0</v>
      </c>
      <c r="AR404" s="148" t="s">
        <v>278</v>
      </c>
      <c r="AT404" s="148" t="s">
        <v>177</v>
      </c>
      <c r="AU404" s="148" t="s">
        <v>86</v>
      </c>
      <c r="AY404" s="17" t="s">
        <v>175</v>
      </c>
      <c r="BE404" s="149">
        <f>IF(N404="základní",J404,0)</f>
        <v>0</v>
      </c>
      <c r="BF404" s="149">
        <f>IF(N404="snížená",J404,0)</f>
        <v>0</v>
      </c>
      <c r="BG404" s="149">
        <f>IF(N404="zákl. přenesená",J404,0)</f>
        <v>0</v>
      </c>
      <c r="BH404" s="149">
        <f>IF(N404="sníž. přenesená",J404,0)</f>
        <v>0</v>
      </c>
      <c r="BI404" s="149">
        <f>IF(N404="nulová",J404,0)</f>
        <v>0</v>
      </c>
      <c r="BJ404" s="17" t="s">
        <v>84</v>
      </c>
      <c r="BK404" s="149">
        <f>ROUND(I404*H404,2)</f>
        <v>0</v>
      </c>
      <c r="BL404" s="17" t="s">
        <v>278</v>
      </c>
      <c r="BM404" s="148" t="s">
        <v>1566</v>
      </c>
    </row>
    <row r="405" spans="2:65" s="13" customFormat="1">
      <c r="B405" s="157"/>
      <c r="D405" s="151" t="s">
        <v>184</v>
      </c>
      <c r="E405" s="158" t="s">
        <v>1</v>
      </c>
      <c r="F405" s="159" t="s">
        <v>1567</v>
      </c>
      <c r="H405" s="160">
        <v>9</v>
      </c>
      <c r="I405" s="161"/>
      <c r="L405" s="157"/>
      <c r="M405" s="162"/>
      <c r="T405" s="163"/>
      <c r="AT405" s="158" t="s">
        <v>184</v>
      </c>
      <c r="AU405" s="158" t="s">
        <v>86</v>
      </c>
      <c r="AV405" s="13" t="s">
        <v>86</v>
      </c>
      <c r="AW405" s="13" t="s">
        <v>32</v>
      </c>
      <c r="AX405" s="13" t="s">
        <v>77</v>
      </c>
      <c r="AY405" s="158" t="s">
        <v>175</v>
      </c>
    </row>
    <row r="406" spans="2:65" s="13" customFormat="1">
      <c r="B406" s="157"/>
      <c r="D406" s="151" t="s">
        <v>184</v>
      </c>
      <c r="E406" s="158" t="s">
        <v>1</v>
      </c>
      <c r="F406" s="159" t="s">
        <v>1568</v>
      </c>
      <c r="H406" s="160">
        <v>1</v>
      </c>
      <c r="I406" s="161"/>
      <c r="L406" s="157"/>
      <c r="M406" s="162"/>
      <c r="T406" s="163"/>
      <c r="AT406" s="158" t="s">
        <v>184</v>
      </c>
      <c r="AU406" s="158" t="s">
        <v>86</v>
      </c>
      <c r="AV406" s="13" t="s">
        <v>86</v>
      </c>
      <c r="AW406" s="13" t="s">
        <v>32</v>
      </c>
      <c r="AX406" s="13" t="s">
        <v>77</v>
      </c>
      <c r="AY406" s="158" t="s">
        <v>175</v>
      </c>
    </row>
    <row r="407" spans="2:65" s="14" customFormat="1">
      <c r="B407" s="164"/>
      <c r="D407" s="151" t="s">
        <v>184</v>
      </c>
      <c r="E407" s="165" t="s">
        <v>1</v>
      </c>
      <c r="F407" s="166" t="s">
        <v>187</v>
      </c>
      <c r="H407" s="167">
        <v>10</v>
      </c>
      <c r="I407" s="168"/>
      <c r="L407" s="164"/>
      <c r="M407" s="169"/>
      <c r="T407" s="170"/>
      <c r="AT407" s="165" t="s">
        <v>184</v>
      </c>
      <c r="AU407" s="165" t="s">
        <v>86</v>
      </c>
      <c r="AV407" s="14" t="s">
        <v>182</v>
      </c>
      <c r="AW407" s="14" t="s">
        <v>32</v>
      </c>
      <c r="AX407" s="14" t="s">
        <v>84</v>
      </c>
      <c r="AY407" s="165" t="s">
        <v>175</v>
      </c>
    </row>
    <row r="408" spans="2:65" s="1" customFormat="1" ht="21.75" customHeight="1">
      <c r="B408" s="136"/>
      <c r="C408" s="171" t="s">
        <v>704</v>
      </c>
      <c r="D408" s="171" t="s">
        <v>192</v>
      </c>
      <c r="E408" s="172" t="s">
        <v>1569</v>
      </c>
      <c r="F408" s="173" t="s">
        <v>1570</v>
      </c>
      <c r="G408" s="174" t="s">
        <v>190</v>
      </c>
      <c r="H408" s="175">
        <v>9</v>
      </c>
      <c r="I408" s="176"/>
      <c r="J408" s="177">
        <f>ROUND(I408*H408,2)</f>
        <v>0</v>
      </c>
      <c r="K408" s="173" t="s">
        <v>221</v>
      </c>
      <c r="L408" s="178"/>
      <c r="M408" s="179" t="s">
        <v>1</v>
      </c>
      <c r="N408" s="180" t="s">
        <v>42</v>
      </c>
      <c r="P408" s="146">
        <f>O408*H408</f>
        <v>0</v>
      </c>
      <c r="Q408" s="146">
        <v>0</v>
      </c>
      <c r="R408" s="146">
        <f>Q408*H408</f>
        <v>0</v>
      </c>
      <c r="S408" s="146">
        <v>0</v>
      </c>
      <c r="T408" s="147">
        <f>S408*H408</f>
        <v>0</v>
      </c>
      <c r="AR408" s="148" t="s">
        <v>359</v>
      </c>
      <c r="AT408" s="148" t="s">
        <v>192</v>
      </c>
      <c r="AU408" s="148" t="s">
        <v>86</v>
      </c>
      <c r="AY408" s="17" t="s">
        <v>175</v>
      </c>
      <c r="BE408" s="149">
        <f>IF(N408="základní",J408,0)</f>
        <v>0</v>
      </c>
      <c r="BF408" s="149">
        <f>IF(N408="snížená",J408,0)</f>
        <v>0</v>
      </c>
      <c r="BG408" s="149">
        <f>IF(N408="zákl. přenesená",J408,0)</f>
        <v>0</v>
      </c>
      <c r="BH408" s="149">
        <f>IF(N408="sníž. přenesená",J408,0)</f>
        <v>0</v>
      </c>
      <c r="BI408" s="149">
        <f>IF(N408="nulová",J408,0)</f>
        <v>0</v>
      </c>
      <c r="BJ408" s="17" t="s">
        <v>84</v>
      </c>
      <c r="BK408" s="149">
        <f>ROUND(I408*H408,2)</f>
        <v>0</v>
      </c>
      <c r="BL408" s="17" t="s">
        <v>278</v>
      </c>
      <c r="BM408" s="148" t="s">
        <v>1571</v>
      </c>
    </row>
    <row r="409" spans="2:65" s="13" customFormat="1">
      <c r="B409" s="157"/>
      <c r="D409" s="151" t="s">
        <v>184</v>
      </c>
      <c r="E409" s="158" t="s">
        <v>1</v>
      </c>
      <c r="F409" s="159" t="s">
        <v>1567</v>
      </c>
      <c r="H409" s="160">
        <v>9</v>
      </c>
      <c r="I409" s="161"/>
      <c r="L409" s="157"/>
      <c r="M409" s="162"/>
      <c r="T409" s="163"/>
      <c r="AT409" s="158" t="s">
        <v>184</v>
      </c>
      <c r="AU409" s="158" t="s">
        <v>86</v>
      </c>
      <c r="AV409" s="13" t="s">
        <v>86</v>
      </c>
      <c r="AW409" s="13" t="s">
        <v>32</v>
      </c>
      <c r="AX409" s="13" t="s">
        <v>77</v>
      </c>
      <c r="AY409" s="158" t="s">
        <v>175</v>
      </c>
    </row>
    <row r="410" spans="2:65" s="14" customFormat="1">
      <c r="B410" s="164"/>
      <c r="D410" s="151" t="s">
        <v>184</v>
      </c>
      <c r="E410" s="165" t="s">
        <v>1</v>
      </c>
      <c r="F410" s="166" t="s">
        <v>187</v>
      </c>
      <c r="H410" s="167">
        <v>9</v>
      </c>
      <c r="I410" s="168"/>
      <c r="L410" s="164"/>
      <c r="M410" s="169"/>
      <c r="T410" s="170"/>
      <c r="AT410" s="165" t="s">
        <v>184</v>
      </c>
      <c r="AU410" s="165" t="s">
        <v>86</v>
      </c>
      <c r="AV410" s="14" t="s">
        <v>182</v>
      </c>
      <c r="AW410" s="14" t="s">
        <v>32</v>
      </c>
      <c r="AX410" s="14" t="s">
        <v>84</v>
      </c>
      <c r="AY410" s="165" t="s">
        <v>175</v>
      </c>
    </row>
    <row r="411" spans="2:65" s="1" customFormat="1" ht="24.15" customHeight="1">
      <c r="B411" s="136"/>
      <c r="C411" s="171" t="s">
        <v>709</v>
      </c>
      <c r="D411" s="171" t="s">
        <v>192</v>
      </c>
      <c r="E411" s="172" t="s">
        <v>1572</v>
      </c>
      <c r="F411" s="173" t="s">
        <v>1573</v>
      </c>
      <c r="G411" s="174" t="s">
        <v>190</v>
      </c>
      <c r="H411" s="175">
        <v>1</v>
      </c>
      <c r="I411" s="176"/>
      <c r="J411" s="177">
        <f>ROUND(I411*H411,2)</f>
        <v>0</v>
      </c>
      <c r="K411" s="173" t="s">
        <v>181</v>
      </c>
      <c r="L411" s="178"/>
      <c r="M411" s="179" t="s">
        <v>1</v>
      </c>
      <c r="N411" s="180" t="s">
        <v>42</v>
      </c>
      <c r="P411" s="146">
        <f>O411*H411</f>
        <v>0</v>
      </c>
      <c r="Q411" s="146">
        <v>2.1899999999999999E-2</v>
      </c>
      <c r="R411" s="146">
        <f>Q411*H411</f>
        <v>2.1899999999999999E-2</v>
      </c>
      <c r="S411" s="146">
        <v>0</v>
      </c>
      <c r="T411" s="147">
        <f>S411*H411</f>
        <v>0</v>
      </c>
      <c r="AR411" s="148" t="s">
        <v>359</v>
      </c>
      <c r="AT411" s="148" t="s">
        <v>192</v>
      </c>
      <c r="AU411" s="148" t="s">
        <v>86</v>
      </c>
      <c r="AY411" s="17" t="s">
        <v>175</v>
      </c>
      <c r="BE411" s="149">
        <f>IF(N411="základní",J411,0)</f>
        <v>0</v>
      </c>
      <c r="BF411" s="149">
        <f>IF(N411="snížená",J411,0)</f>
        <v>0</v>
      </c>
      <c r="BG411" s="149">
        <f>IF(N411="zákl. přenesená",J411,0)</f>
        <v>0</v>
      </c>
      <c r="BH411" s="149">
        <f>IF(N411="sníž. přenesená",J411,0)</f>
        <v>0</v>
      </c>
      <c r="BI411" s="149">
        <f>IF(N411="nulová",J411,0)</f>
        <v>0</v>
      </c>
      <c r="BJ411" s="17" t="s">
        <v>84</v>
      </c>
      <c r="BK411" s="149">
        <f>ROUND(I411*H411,2)</f>
        <v>0</v>
      </c>
      <c r="BL411" s="17" t="s">
        <v>278</v>
      </c>
      <c r="BM411" s="148" t="s">
        <v>1574</v>
      </c>
    </row>
    <row r="412" spans="2:65" s="13" customFormat="1">
      <c r="B412" s="157"/>
      <c r="D412" s="151" t="s">
        <v>184</v>
      </c>
      <c r="E412" s="158" t="s">
        <v>1</v>
      </c>
      <c r="F412" s="159" t="s">
        <v>1575</v>
      </c>
      <c r="H412" s="160">
        <v>1</v>
      </c>
      <c r="I412" s="161"/>
      <c r="L412" s="157"/>
      <c r="M412" s="162"/>
      <c r="T412" s="163"/>
      <c r="AT412" s="158" t="s">
        <v>184</v>
      </c>
      <c r="AU412" s="158" t="s">
        <v>86</v>
      </c>
      <c r="AV412" s="13" t="s">
        <v>86</v>
      </c>
      <c r="AW412" s="13" t="s">
        <v>32</v>
      </c>
      <c r="AX412" s="13" t="s">
        <v>77</v>
      </c>
      <c r="AY412" s="158" t="s">
        <v>175</v>
      </c>
    </row>
    <row r="413" spans="2:65" s="14" customFormat="1">
      <c r="B413" s="164"/>
      <c r="D413" s="151" t="s">
        <v>184</v>
      </c>
      <c r="E413" s="165" t="s">
        <v>1</v>
      </c>
      <c r="F413" s="166" t="s">
        <v>187</v>
      </c>
      <c r="H413" s="167">
        <v>1</v>
      </c>
      <c r="I413" s="168"/>
      <c r="L413" s="164"/>
      <c r="M413" s="169"/>
      <c r="T413" s="170"/>
      <c r="AT413" s="165" t="s">
        <v>184</v>
      </c>
      <c r="AU413" s="165" t="s">
        <v>86</v>
      </c>
      <c r="AV413" s="14" t="s">
        <v>182</v>
      </c>
      <c r="AW413" s="14" t="s">
        <v>32</v>
      </c>
      <c r="AX413" s="14" t="s">
        <v>84</v>
      </c>
      <c r="AY413" s="165" t="s">
        <v>175</v>
      </c>
    </row>
    <row r="414" spans="2:65" s="1" customFormat="1" ht="24.15" customHeight="1">
      <c r="B414" s="136"/>
      <c r="C414" s="171" t="s">
        <v>713</v>
      </c>
      <c r="D414" s="171" t="s">
        <v>192</v>
      </c>
      <c r="E414" s="172" t="s">
        <v>1576</v>
      </c>
      <c r="F414" s="173" t="s">
        <v>1577</v>
      </c>
      <c r="G414" s="174" t="s">
        <v>190</v>
      </c>
      <c r="H414" s="175">
        <v>10</v>
      </c>
      <c r="I414" s="176"/>
      <c r="J414" s="177">
        <f>ROUND(I414*H414,2)</f>
        <v>0</v>
      </c>
      <c r="K414" s="173" t="s">
        <v>181</v>
      </c>
      <c r="L414" s="178"/>
      <c r="M414" s="179" t="s">
        <v>1</v>
      </c>
      <c r="N414" s="180" t="s">
        <v>42</v>
      </c>
      <c r="P414" s="146">
        <f>O414*H414</f>
        <v>0</v>
      </c>
      <c r="Q414" s="146">
        <v>1E-3</v>
      </c>
      <c r="R414" s="146">
        <f>Q414*H414</f>
        <v>0.01</v>
      </c>
      <c r="S414" s="146">
        <v>0</v>
      </c>
      <c r="T414" s="147">
        <f>S414*H414</f>
        <v>0</v>
      </c>
      <c r="AR414" s="148" t="s">
        <v>359</v>
      </c>
      <c r="AT414" s="148" t="s">
        <v>192</v>
      </c>
      <c r="AU414" s="148" t="s">
        <v>86</v>
      </c>
      <c r="AY414" s="17" t="s">
        <v>175</v>
      </c>
      <c r="BE414" s="149">
        <f>IF(N414="základní",J414,0)</f>
        <v>0</v>
      </c>
      <c r="BF414" s="149">
        <f>IF(N414="snížená",J414,0)</f>
        <v>0</v>
      </c>
      <c r="BG414" s="149">
        <f>IF(N414="zákl. přenesená",J414,0)</f>
        <v>0</v>
      </c>
      <c r="BH414" s="149">
        <f>IF(N414="sníž. přenesená",J414,0)</f>
        <v>0</v>
      </c>
      <c r="BI414" s="149">
        <f>IF(N414="nulová",J414,0)</f>
        <v>0</v>
      </c>
      <c r="BJ414" s="17" t="s">
        <v>84</v>
      </c>
      <c r="BK414" s="149">
        <f>ROUND(I414*H414,2)</f>
        <v>0</v>
      </c>
      <c r="BL414" s="17" t="s">
        <v>278</v>
      </c>
      <c r="BM414" s="148" t="s">
        <v>1578</v>
      </c>
    </row>
    <row r="415" spans="2:65" s="13" customFormat="1">
      <c r="B415" s="157"/>
      <c r="D415" s="151" t="s">
        <v>184</v>
      </c>
      <c r="E415" s="158" t="s">
        <v>1</v>
      </c>
      <c r="F415" s="159" t="s">
        <v>1567</v>
      </c>
      <c r="H415" s="160">
        <v>9</v>
      </c>
      <c r="I415" s="161"/>
      <c r="L415" s="157"/>
      <c r="M415" s="162"/>
      <c r="T415" s="163"/>
      <c r="AT415" s="158" t="s">
        <v>184</v>
      </c>
      <c r="AU415" s="158" t="s">
        <v>86</v>
      </c>
      <c r="AV415" s="13" t="s">
        <v>86</v>
      </c>
      <c r="AW415" s="13" t="s">
        <v>32</v>
      </c>
      <c r="AX415" s="13" t="s">
        <v>77</v>
      </c>
      <c r="AY415" s="158" t="s">
        <v>175</v>
      </c>
    </row>
    <row r="416" spans="2:65" s="13" customFormat="1">
      <c r="B416" s="157"/>
      <c r="D416" s="151" t="s">
        <v>184</v>
      </c>
      <c r="E416" s="158" t="s">
        <v>1</v>
      </c>
      <c r="F416" s="159" t="s">
        <v>1568</v>
      </c>
      <c r="H416" s="160">
        <v>1</v>
      </c>
      <c r="I416" s="161"/>
      <c r="L416" s="157"/>
      <c r="M416" s="162"/>
      <c r="T416" s="163"/>
      <c r="AT416" s="158" t="s">
        <v>184</v>
      </c>
      <c r="AU416" s="158" t="s">
        <v>86</v>
      </c>
      <c r="AV416" s="13" t="s">
        <v>86</v>
      </c>
      <c r="AW416" s="13" t="s">
        <v>32</v>
      </c>
      <c r="AX416" s="13" t="s">
        <v>77</v>
      </c>
      <c r="AY416" s="158" t="s">
        <v>175</v>
      </c>
    </row>
    <row r="417" spans="2:65" s="14" customFormat="1">
      <c r="B417" s="164"/>
      <c r="D417" s="151" t="s">
        <v>184</v>
      </c>
      <c r="E417" s="165" t="s">
        <v>1</v>
      </c>
      <c r="F417" s="166" t="s">
        <v>187</v>
      </c>
      <c r="H417" s="167">
        <v>10</v>
      </c>
      <c r="I417" s="168"/>
      <c r="L417" s="164"/>
      <c r="M417" s="169"/>
      <c r="T417" s="170"/>
      <c r="AT417" s="165" t="s">
        <v>184</v>
      </c>
      <c r="AU417" s="165" t="s">
        <v>86</v>
      </c>
      <c r="AV417" s="14" t="s">
        <v>182</v>
      </c>
      <c r="AW417" s="14" t="s">
        <v>32</v>
      </c>
      <c r="AX417" s="14" t="s">
        <v>84</v>
      </c>
      <c r="AY417" s="165" t="s">
        <v>175</v>
      </c>
    </row>
    <row r="418" spans="2:65" s="1" customFormat="1" ht="33" customHeight="1">
      <c r="B418" s="136"/>
      <c r="C418" s="171" t="s">
        <v>717</v>
      </c>
      <c r="D418" s="171" t="s">
        <v>192</v>
      </c>
      <c r="E418" s="172" t="s">
        <v>1579</v>
      </c>
      <c r="F418" s="173" t="s">
        <v>1580</v>
      </c>
      <c r="G418" s="174" t="s">
        <v>190</v>
      </c>
      <c r="H418" s="175">
        <v>1</v>
      </c>
      <c r="I418" s="176"/>
      <c r="J418" s="177">
        <f>ROUND(I418*H418,2)</f>
        <v>0</v>
      </c>
      <c r="K418" s="173" t="s">
        <v>221</v>
      </c>
      <c r="L418" s="178"/>
      <c r="M418" s="179" t="s">
        <v>1</v>
      </c>
      <c r="N418" s="180" t="s">
        <v>42</v>
      </c>
      <c r="P418" s="146">
        <f>O418*H418</f>
        <v>0</v>
      </c>
      <c r="Q418" s="146">
        <v>0</v>
      </c>
      <c r="R418" s="146">
        <f>Q418*H418</f>
        <v>0</v>
      </c>
      <c r="S418" s="146">
        <v>0</v>
      </c>
      <c r="T418" s="147">
        <f>S418*H418</f>
        <v>0</v>
      </c>
      <c r="AR418" s="148" t="s">
        <v>359</v>
      </c>
      <c r="AT418" s="148" t="s">
        <v>192</v>
      </c>
      <c r="AU418" s="148" t="s">
        <v>86</v>
      </c>
      <c r="AY418" s="17" t="s">
        <v>175</v>
      </c>
      <c r="BE418" s="149">
        <f>IF(N418="základní",J418,0)</f>
        <v>0</v>
      </c>
      <c r="BF418" s="149">
        <f>IF(N418="snížená",J418,0)</f>
        <v>0</v>
      </c>
      <c r="BG418" s="149">
        <f>IF(N418="zákl. přenesená",J418,0)</f>
        <v>0</v>
      </c>
      <c r="BH418" s="149">
        <f>IF(N418="sníž. přenesená",J418,0)</f>
        <v>0</v>
      </c>
      <c r="BI418" s="149">
        <f>IF(N418="nulová",J418,0)</f>
        <v>0</v>
      </c>
      <c r="BJ418" s="17" t="s">
        <v>84</v>
      </c>
      <c r="BK418" s="149">
        <f>ROUND(I418*H418,2)</f>
        <v>0</v>
      </c>
      <c r="BL418" s="17" t="s">
        <v>278</v>
      </c>
      <c r="BM418" s="148" t="s">
        <v>1581</v>
      </c>
    </row>
    <row r="419" spans="2:65" s="13" customFormat="1">
      <c r="B419" s="157"/>
      <c r="D419" s="151" t="s">
        <v>184</v>
      </c>
      <c r="E419" s="158" t="s">
        <v>1</v>
      </c>
      <c r="F419" s="159" t="s">
        <v>1568</v>
      </c>
      <c r="H419" s="160">
        <v>1</v>
      </c>
      <c r="I419" s="161"/>
      <c r="L419" s="157"/>
      <c r="M419" s="162"/>
      <c r="T419" s="163"/>
      <c r="AT419" s="158" t="s">
        <v>184</v>
      </c>
      <c r="AU419" s="158" t="s">
        <v>86</v>
      </c>
      <c r="AV419" s="13" t="s">
        <v>86</v>
      </c>
      <c r="AW419" s="13" t="s">
        <v>32</v>
      </c>
      <c r="AX419" s="13" t="s">
        <v>77</v>
      </c>
      <c r="AY419" s="158" t="s">
        <v>175</v>
      </c>
    </row>
    <row r="420" spans="2:65" s="14" customFormat="1">
      <c r="B420" s="164"/>
      <c r="D420" s="151" t="s">
        <v>184</v>
      </c>
      <c r="E420" s="165" t="s">
        <v>1</v>
      </c>
      <c r="F420" s="166" t="s">
        <v>187</v>
      </c>
      <c r="H420" s="167">
        <v>1</v>
      </c>
      <c r="I420" s="168"/>
      <c r="L420" s="164"/>
      <c r="M420" s="169"/>
      <c r="T420" s="170"/>
      <c r="AT420" s="165" t="s">
        <v>184</v>
      </c>
      <c r="AU420" s="165" t="s">
        <v>86</v>
      </c>
      <c r="AV420" s="14" t="s">
        <v>182</v>
      </c>
      <c r="AW420" s="14" t="s">
        <v>32</v>
      </c>
      <c r="AX420" s="14" t="s">
        <v>84</v>
      </c>
      <c r="AY420" s="165" t="s">
        <v>175</v>
      </c>
    </row>
    <row r="421" spans="2:65" s="1" customFormat="1" ht="24.15" customHeight="1">
      <c r="B421" s="136"/>
      <c r="C421" s="171" t="s">
        <v>721</v>
      </c>
      <c r="D421" s="171" t="s">
        <v>192</v>
      </c>
      <c r="E421" s="172" t="s">
        <v>1582</v>
      </c>
      <c r="F421" s="173" t="s">
        <v>1583</v>
      </c>
      <c r="G421" s="174" t="s">
        <v>190</v>
      </c>
      <c r="H421" s="175">
        <v>9</v>
      </c>
      <c r="I421" s="176"/>
      <c r="J421" s="177">
        <f>ROUND(I421*H421,2)</f>
        <v>0</v>
      </c>
      <c r="K421" s="173" t="s">
        <v>221</v>
      </c>
      <c r="L421" s="178"/>
      <c r="M421" s="179" t="s">
        <v>1</v>
      </c>
      <c r="N421" s="180" t="s">
        <v>42</v>
      </c>
      <c r="P421" s="146">
        <f>O421*H421</f>
        <v>0</v>
      </c>
      <c r="Q421" s="146">
        <v>0</v>
      </c>
      <c r="R421" s="146">
        <f>Q421*H421</f>
        <v>0</v>
      </c>
      <c r="S421" s="146">
        <v>0</v>
      </c>
      <c r="T421" s="147">
        <f>S421*H421</f>
        <v>0</v>
      </c>
      <c r="AR421" s="148" t="s">
        <v>359</v>
      </c>
      <c r="AT421" s="148" t="s">
        <v>192</v>
      </c>
      <c r="AU421" s="148" t="s">
        <v>86</v>
      </c>
      <c r="AY421" s="17" t="s">
        <v>175</v>
      </c>
      <c r="BE421" s="149">
        <f>IF(N421="základní",J421,0)</f>
        <v>0</v>
      </c>
      <c r="BF421" s="149">
        <f>IF(N421="snížená",J421,0)</f>
        <v>0</v>
      </c>
      <c r="BG421" s="149">
        <f>IF(N421="zákl. přenesená",J421,0)</f>
        <v>0</v>
      </c>
      <c r="BH421" s="149">
        <f>IF(N421="sníž. přenesená",J421,0)</f>
        <v>0</v>
      </c>
      <c r="BI421" s="149">
        <f>IF(N421="nulová",J421,0)</f>
        <v>0</v>
      </c>
      <c r="BJ421" s="17" t="s">
        <v>84</v>
      </c>
      <c r="BK421" s="149">
        <f>ROUND(I421*H421,2)</f>
        <v>0</v>
      </c>
      <c r="BL421" s="17" t="s">
        <v>278</v>
      </c>
      <c r="BM421" s="148" t="s">
        <v>1584</v>
      </c>
    </row>
    <row r="422" spans="2:65" s="13" customFormat="1">
      <c r="B422" s="157"/>
      <c r="D422" s="151" t="s">
        <v>184</v>
      </c>
      <c r="E422" s="158" t="s">
        <v>1</v>
      </c>
      <c r="F422" s="159" t="s">
        <v>1567</v>
      </c>
      <c r="H422" s="160">
        <v>9</v>
      </c>
      <c r="I422" s="161"/>
      <c r="L422" s="157"/>
      <c r="M422" s="162"/>
      <c r="T422" s="163"/>
      <c r="AT422" s="158" t="s">
        <v>184</v>
      </c>
      <c r="AU422" s="158" t="s">
        <v>86</v>
      </c>
      <c r="AV422" s="13" t="s">
        <v>86</v>
      </c>
      <c r="AW422" s="13" t="s">
        <v>32</v>
      </c>
      <c r="AX422" s="13" t="s">
        <v>77</v>
      </c>
      <c r="AY422" s="158" t="s">
        <v>175</v>
      </c>
    </row>
    <row r="423" spans="2:65" s="14" customFormat="1">
      <c r="B423" s="164"/>
      <c r="D423" s="151" t="s">
        <v>184</v>
      </c>
      <c r="E423" s="165" t="s">
        <v>1</v>
      </c>
      <c r="F423" s="166" t="s">
        <v>187</v>
      </c>
      <c r="H423" s="167">
        <v>9</v>
      </c>
      <c r="I423" s="168"/>
      <c r="L423" s="164"/>
      <c r="M423" s="169"/>
      <c r="T423" s="170"/>
      <c r="AT423" s="165" t="s">
        <v>184</v>
      </c>
      <c r="AU423" s="165" t="s">
        <v>86</v>
      </c>
      <c r="AV423" s="14" t="s">
        <v>182</v>
      </c>
      <c r="AW423" s="14" t="s">
        <v>32</v>
      </c>
      <c r="AX423" s="14" t="s">
        <v>84</v>
      </c>
      <c r="AY423" s="165" t="s">
        <v>175</v>
      </c>
    </row>
    <row r="424" spans="2:65" s="1" customFormat="1" ht="24.15" customHeight="1">
      <c r="B424" s="136"/>
      <c r="C424" s="171" t="s">
        <v>725</v>
      </c>
      <c r="D424" s="171" t="s">
        <v>192</v>
      </c>
      <c r="E424" s="172" t="s">
        <v>1585</v>
      </c>
      <c r="F424" s="173" t="s">
        <v>1586</v>
      </c>
      <c r="G424" s="174" t="s">
        <v>190</v>
      </c>
      <c r="H424" s="175">
        <v>1</v>
      </c>
      <c r="I424" s="176"/>
      <c r="J424" s="177">
        <f>ROUND(I424*H424,2)</f>
        <v>0</v>
      </c>
      <c r="K424" s="173" t="s">
        <v>221</v>
      </c>
      <c r="L424" s="178"/>
      <c r="M424" s="179" t="s">
        <v>1</v>
      </c>
      <c r="N424" s="180" t="s">
        <v>42</v>
      </c>
      <c r="P424" s="146">
        <f>O424*H424</f>
        <v>0</v>
      </c>
      <c r="Q424" s="146">
        <v>0</v>
      </c>
      <c r="R424" s="146">
        <f>Q424*H424</f>
        <v>0</v>
      </c>
      <c r="S424" s="146">
        <v>0</v>
      </c>
      <c r="T424" s="147">
        <f>S424*H424</f>
        <v>0</v>
      </c>
      <c r="AR424" s="148" t="s">
        <v>359</v>
      </c>
      <c r="AT424" s="148" t="s">
        <v>192</v>
      </c>
      <c r="AU424" s="148" t="s">
        <v>86</v>
      </c>
      <c r="AY424" s="17" t="s">
        <v>175</v>
      </c>
      <c r="BE424" s="149">
        <f>IF(N424="základní",J424,0)</f>
        <v>0</v>
      </c>
      <c r="BF424" s="149">
        <f>IF(N424="snížená",J424,0)</f>
        <v>0</v>
      </c>
      <c r="BG424" s="149">
        <f>IF(N424="zákl. přenesená",J424,0)</f>
        <v>0</v>
      </c>
      <c r="BH424" s="149">
        <f>IF(N424="sníž. přenesená",J424,0)</f>
        <v>0</v>
      </c>
      <c r="BI424" s="149">
        <f>IF(N424="nulová",J424,0)</f>
        <v>0</v>
      </c>
      <c r="BJ424" s="17" t="s">
        <v>84</v>
      </c>
      <c r="BK424" s="149">
        <f>ROUND(I424*H424,2)</f>
        <v>0</v>
      </c>
      <c r="BL424" s="17" t="s">
        <v>278</v>
      </c>
      <c r="BM424" s="148" t="s">
        <v>1587</v>
      </c>
    </row>
    <row r="425" spans="2:65" s="13" customFormat="1">
      <c r="B425" s="157"/>
      <c r="D425" s="151" t="s">
        <v>184</v>
      </c>
      <c r="E425" s="158" t="s">
        <v>1</v>
      </c>
      <c r="F425" s="159" t="s">
        <v>1568</v>
      </c>
      <c r="H425" s="160">
        <v>1</v>
      </c>
      <c r="I425" s="161"/>
      <c r="L425" s="157"/>
      <c r="M425" s="162"/>
      <c r="T425" s="163"/>
      <c r="AT425" s="158" t="s">
        <v>184</v>
      </c>
      <c r="AU425" s="158" t="s">
        <v>86</v>
      </c>
      <c r="AV425" s="13" t="s">
        <v>86</v>
      </c>
      <c r="AW425" s="13" t="s">
        <v>32</v>
      </c>
      <c r="AX425" s="13" t="s">
        <v>77</v>
      </c>
      <c r="AY425" s="158" t="s">
        <v>175</v>
      </c>
    </row>
    <row r="426" spans="2:65" s="14" customFormat="1">
      <c r="B426" s="164"/>
      <c r="D426" s="151" t="s">
        <v>184</v>
      </c>
      <c r="E426" s="165" t="s">
        <v>1</v>
      </c>
      <c r="F426" s="166" t="s">
        <v>187</v>
      </c>
      <c r="H426" s="167">
        <v>1</v>
      </c>
      <c r="I426" s="168"/>
      <c r="L426" s="164"/>
      <c r="M426" s="169"/>
      <c r="T426" s="170"/>
      <c r="AT426" s="165" t="s">
        <v>184</v>
      </c>
      <c r="AU426" s="165" t="s">
        <v>86</v>
      </c>
      <c r="AV426" s="14" t="s">
        <v>182</v>
      </c>
      <c r="AW426" s="14" t="s">
        <v>32</v>
      </c>
      <c r="AX426" s="14" t="s">
        <v>84</v>
      </c>
      <c r="AY426" s="165" t="s">
        <v>175</v>
      </c>
    </row>
    <row r="427" spans="2:65" s="1" customFormat="1" ht="24.15" customHeight="1">
      <c r="B427" s="136"/>
      <c r="C427" s="137" t="s">
        <v>729</v>
      </c>
      <c r="D427" s="137" t="s">
        <v>177</v>
      </c>
      <c r="E427" s="138" t="s">
        <v>1588</v>
      </c>
      <c r="F427" s="139" t="s">
        <v>1589</v>
      </c>
      <c r="G427" s="140" t="s">
        <v>1150</v>
      </c>
      <c r="H427" s="141">
        <v>1</v>
      </c>
      <c r="I427" s="142"/>
      <c r="J427" s="143">
        <f>ROUND(I427*H427,2)</f>
        <v>0</v>
      </c>
      <c r="K427" s="139" t="s">
        <v>221</v>
      </c>
      <c r="L427" s="32"/>
      <c r="M427" s="144" t="s">
        <v>1</v>
      </c>
      <c r="N427" s="145" t="s">
        <v>42</v>
      </c>
      <c r="P427" s="146">
        <f>O427*H427</f>
        <v>0</v>
      </c>
      <c r="Q427" s="146">
        <v>0</v>
      </c>
      <c r="R427" s="146">
        <f>Q427*H427</f>
        <v>0</v>
      </c>
      <c r="S427" s="146">
        <v>0</v>
      </c>
      <c r="T427" s="147">
        <f>S427*H427</f>
        <v>0</v>
      </c>
      <c r="AR427" s="148" t="s">
        <v>278</v>
      </c>
      <c r="AT427" s="148" t="s">
        <v>177</v>
      </c>
      <c r="AU427" s="148" t="s">
        <v>86</v>
      </c>
      <c r="AY427" s="17" t="s">
        <v>175</v>
      </c>
      <c r="BE427" s="149">
        <f>IF(N427="základní",J427,0)</f>
        <v>0</v>
      </c>
      <c r="BF427" s="149">
        <f>IF(N427="snížená",J427,0)</f>
        <v>0</v>
      </c>
      <c r="BG427" s="149">
        <f>IF(N427="zákl. přenesená",J427,0)</f>
        <v>0</v>
      </c>
      <c r="BH427" s="149">
        <f>IF(N427="sníž. přenesená",J427,0)</f>
        <v>0</v>
      </c>
      <c r="BI427" s="149">
        <f>IF(N427="nulová",J427,0)</f>
        <v>0</v>
      </c>
      <c r="BJ427" s="17" t="s">
        <v>84</v>
      </c>
      <c r="BK427" s="149">
        <f>ROUND(I427*H427,2)</f>
        <v>0</v>
      </c>
      <c r="BL427" s="17" t="s">
        <v>278</v>
      </c>
      <c r="BM427" s="148" t="s">
        <v>1590</v>
      </c>
    </row>
    <row r="428" spans="2:65" s="13" customFormat="1">
      <c r="B428" s="157"/>
      <c r="D428" s="151" t="s">
        <v>184</v>
      </c>
      <c r="E428" s="158" t="s">
        <v>1</v>
      </c>
      <c r="F428" s="159" t="s">
        <v>1568</v>
      </c>
      <c r="H428" s="160">
        <v>1</v>
      </c>
      <c r="I428" s="161"/>
      <c r="L428" s="157"/>
      <c r="M428" s="162"/>
      <c r="T428" s="163"/>
      <c r="AT428" s="158" t="s">
        <v>184</v>
      </c>
      <c r="AU428" s="158" t="s">
        <v>86</v>
      </c>
      <c r="AV428" s="13" t="s">
        <v>86</v>
      </c>
      <c r="AW428" s="13" t="s">
        <v>32</v>
      </c>
      <c r="AX428" s="13" t="s">
        <v>77</v>
      </c>
      <c r="AY428" s="158" t="s">
        <v>175</v>
      </c>
    </row>
    <row r="429" spans="2:65" s="14" customFormat="1">
      <c r="B429" s="164"/>
      <c r="D429" s="151" t="s">
        <v>184</v>
      </c>
      <c r="E429" s="165" t="s">
        <v>1</v>
      </c>
      <c r="F429" s="166" t="s">
        <v>187</v>
      </c>
      <c r="H429" s="167">
        <v>1</v>
      </c>
      <c r="I429" s="168"/>
      <c r="L429" s="164"/>
      <c r="M429" s="169"/>
      <c r="T429" s="170"/>
      <c r="AT429" s="165" t="s">
        <v>184</v>
      </c>
      <c r="AU429" s="165" t="s">
        <v>86</v>
      </c>
      <c r="AV429" s="14" t="s">
        <v>182</v>
      </c>
      <c r="AW429" s="14" t="s">
        <v>32</v>
      </c>
      <c r="AX429" s="14" t="s">
        <v>84</v>
      </c>
      <c r="AY429" s="165" t="s">
        <v>175</v>
      </c>
    </row>
    <row r="430" spans="2:65" s="1" customFormat="1" ht="24.15" customHeight="1">
      <c r="B430" s="136"/>
      <c r="C430" s="137" t="s">
        <v>733</v>
      </c>
      <c r="D430" s="137" t="s">
        <v>177</v>
      </c>
      <c r="E430" s="138" t="s">
        <v>1591</v>
      </c>
      <c r="F430" s="139" t="s">
        <v>1592</v>
      </c>
      <c r="G430" s="140" t="s">
        <v>1150</v>
      </c>
      <c r="H430" s="141">
        <v>1</v>
      </c>
      <c r="I430" s="142"/>
      <c r="J430" s="143">
        <f>ROUND(I430*H430,2)</f>
        <v>0</v>
      </c>
      <c r="K430" s="139" t="s">
        <v>221</v>
      </c>
      <c r="L430" s="32"/>
      <c r="M430" s="144" t="s">
        <v>1</v>
      </c>
      <c r="N430" s="145" t="s">
        <v>42</v>
      </c>
      <c r="P430" s="146">
        <f>O430*H430</f>
        <v>0</v>
      </c>
      <c r="Q430" s="146">
        <v>0</v>
      </c>
      <c r="R430" s="146">
        <f>Q430*H430</f>
        <v>0</v>
      </c>
      <c r="S430" s="146">
        <v>0</v>
      </c>
      <c r="T430" s="147">
        <f>S430*H430</f>
        <v>0</v>
      </c>
      <c r="AR430" s="148" t="s">
        <v>278</v>
      </c>
      <c r="AT430" s="148" t="s">
        <v>177</v>
      </c>
      <c r="AU430" s="148" t="s">
        <v>86</v>
      </c>
      <c r="AY430" s="17" t="s">
        <v>175</v>
      </c>
      <c r="BE430" s="149">
        <f>IF(N430="základní",J430,0)</f>
        <v>0</v>
      </c>
      <c r="BF430" s="149">
        <f>IF(N430="snížená",J430,0)</f>
        <v>0</v>
      </c>
      <c r="BG430" s="149">
        <f>IF(N430="zákl. přenesená",J430,0)</f>
        <v>0</v>
      </c>
      <c r="BH430" s="149">
        <f>IF(N430="sníž. přenesená",J430,0)</f>
        <v>0</v>
      </c>
      <c r="BI430" s="149">
        <f>IF(N430="nulová",J430,0)</f>
        <v>0</v>
      </c>
      <c r="BJ430" s="17" t="s">
        <v>84</v>
      </c>
      <c r="BK430" s="149">
        <f>ROUND(I430*H430,2)</f>
        <v>0</v>
      </c>
      <c r="BL430" s="17" t="s">
        <v>278</v>
      </c>
      <c r="BM430" s="148" t="s">
        <v>1593</v>
      </c>
    </row>
    <row r="431" spans="2:65" s="13" customFormat="1">
      <c r="B431" s="157"/>
      <c r="D431" s="151" t="s">
        <v>184</v>
      </c>
      <c r="E431" s="158" t="s">
        <v>1</v>
      </c>
      <c r="F431" s="159" t="s">
        <v>1568</v>
      </c>
      <c r="H431" s="160">
        <v>1</v>
      </c>
      <c r="I431" s="161"/>
      <c r="L431" s="157"/>
      <c r="M431" s="162"/>
      <c r="T431" s="163"/>
      <c r="AT431" s="158" t="s">
        <v>184</v>
      </c>
      <c r="AU431" s="158" t="s">
        <v>86</v>
      </c>
      <c r="AV431" s="13" t="s">
        <v>86</v>
      </c>
      <c r="AW431" s="13" t="s">
        <v>32</v>
      </c>
      <c r="AX431" s="13" t="s">
        <v>77</v>
      </c>
      <c r="AY431" s="158" t="s">
        <v>175</v>
      </c>
    </row>
    <row r="432" spans="2:65" s="14" customFormat="1">
      <c r="B432" s="164"/>
      <c r="D432" s="151" t="s">
        <v>184</v>
      </c>
      <c r="E432" s="165" t="s">
        <v>1</v>
      </c>
      <c r="F432" s="166" t="s">
        <v>187</v>
      </c>
      <c r="H432" s="167">
        <v>1</v>
      </c>
      <c r="I432" s="168"/>
      <c r="L432" s="164"/>
      <c r="M432" s="169"/>
      <c r="T432" s="170"/>
      <c r="AT432" s="165" t="s">
        <v>184</v>
      </c>
      <c r="AU432" s="165" t="s">
        <v>86</v>
      </c>
      <c r="AV432" s="14" t="s">
        <v>182</v>
      </c>
      <c r="AW432" s="14" t="s">
        <v>32</v>
      </c>
      <c r="AX432" s="14" t="s">
        <v>84</v>
      </c>
      <c r="AY432" s="165" t="s">
        <v>175</v>
      </c>
    </row>
    <row r="433" spans="2:65" s="1" customFormat="1" ht="24.15" customHeight="1">
      <c r="B433" s="136"/>
      <c r="C433" s="137" t="s">
        <v>737</v>
      </c>
      <c r="D433" s="137" t="s">
        <v>177</v>
      </c>
      <c r="E433" s="138" t="s">
        <v>1594</v>
      </c>
      <c r="F433" s="139" t="s">
        <v>1595</v>
      </c>
      <c r="G433" s="140" t="s">
        <v>1150</v>
      </c>
      <c r="H433" s="141">
        <v>1</v>
      </c>
      <c r="I433" s="142"/>
      <c r="J433" s="143">
        <f>ROUND(I433*H433,2)</f>
        <v>0</v>
      </c>
      <c r="K433" s="139" t="s">
        <v>181</v>
      </c>
      <c r="L433" s="32"/>
      <c r="M433" s="144" t="s">
        <v>1</v>
      </c>
      <c r="N433" s="145" t="s">
        <v>42</v>
      </c>
      <c r="P433" s="146">
        <f>O433*H433</f>
        <v>0</v>
      </c>
      <c r="Q433" s="146">
        <v>1.7389999999999999E-2</v>
      </c>
      <c r="R433" s="146">
        <f>Q433*H433</f>
        <v>1.7389999999999999E-2</v>
      </c>
      <c r="S433" s="146">
        <v>0</v>
      </c>
      <c r="T433" s="147">
        <f>S433*H433</f>
        <v>0</v>
      </c>
      <c r="AR433" s="148" t="s">
        <v>278</v>
      </c>
      <c r="AT433" s="148" t="s">
        <v>177</v>
      </c>
      <c r="AU433" s="148" t="s">
        <v>86</v>
      </c>
      <c r="AY433" s="17" t="s">
        <v>175</v>
      </c>
      <c r="BE433" s="149">
        <f>IF(N433="základní",J433,0)</f>
        <v>0</v>
      </c>
      <c r="BF433" s="149">
        <f>IF(N433="snížená",J433,0)</f>
        <v>0</v>
      </c>
      <c r="BG433" s="149">
        <f>IF(N433="zákl. přenesená",J433,0)</f>
        <v>0</v>
      </c>
      <c r="BH433" s="149">
        <f>IF(N433="sníž. přenesená",J433,0)</f>
        <v>0</v>
      </c>
      <c r="BI433" s="149">
        <f>IF(N433="nulová",J433,0)</f>
        <v>0</v>
      </c>
      <c r="BJ433" s="17" t="s">
        <v>84</v>
      </c>
      <c r="BK433" s="149">
        <f>ROUND(I433*H433,2)</f>
        <v>0</v>
      </c>
      <c r="BL433" s="17" t="s">
        <v>278</v>
      </c>
      <c r="BM433" s="148" t="s">
        <v>1596</v>
      </c>
    </row>
    <row r="434" spans="2:65" s="13" customFormat="1">
      <c r="B434" s="157"/>
      <c r="D434" s="151" t="s">
        <v>184</v>
      </c>
      <c r="E434" s="158" t="s">
        <v>1</v>
      </c>
      <c r="F434" s="159" t="s">
        <v>1597</v>
      </c>
      <c r="H434" s="160">
        <v>1</v>
      </c>
      <c r="I434" s="161"/>
      <c r="L434" s="157"/>
      <c r="M434" s="162"/>
      <c r="T434" s="163"/>
      <c r="AT434" s="158" t="s">
        <v>184</v>
      </c>
      <c r="AU434" s="158" t="s">
        <v>86</v>
      </c>
      <c r="AV434" s="13" t="s">
        <v>86</v>
      </c>
      <c r="AW434" s="13" t="s">
        <v>32</v>
      </c>
      <c r="AX434" s="13" t="s">
        <v>77</v>
      </c>
      <c r="AY434" s="158" t="s">
        <v>175</v>
      </c>
    </row>
    <row r="435" spans="2:65" s="14" customFormat="1">
      <c r="B435" s="164"/>
      <c r="D435" s="151" t="s">
        <v>184</v>
      </c>
      <c r="E435" s="165" t="s">
        <v>1</v>
      </c>
      <c r="F435" s="166" t="s">
        <v>187</v>
      </c>
      <c r="H435" s="167">
        <v>1</v>
      </c>
      <c r="I435" s="168"/>
      <c r="L435" s="164"/>
      <c r="M435" s="169"/>
      <c r="T435" s="170"/>
      <c r="AT435" s="165" t="s">
        <v>184</v>
      </c>
      <c r="AU435" s="165" t="s">
        <v>86</v>
      </c>
      <c r="AV435" s="14" t="s">
        <v>182</v>
      </c>
      <c r="AW435" s="14" t="s">
        <v>32</v>
      </c>
      <c r="AX435" s="14" t="s">
        <v>84</v>
      </c>
      <c r="AY435" s="165" t="s">
        <v>175</v>
      </c>
    </row>
    <row r="436" spans="2:65" s="1" customFormat="1" ht="16.5" customHeight="1">
      <c r="B436" s="136"/>
      <c r="C436" s="137" t="s">
        <v>741</v>
      </c>
      <c r="D436" s="137" t="s">
        <v>177</v>
      </c>
      <c r="E436" s="138" t="s">
        <v>1598</v>
      </c>
      <c r="F436" s="139" t="s">
        <v>1599</v>
      </c>
      <c r="G436" s="140" t="s">
        <v>1150</v>
      </c>
      <c r="H436" s="141">
        <v>1</v>
      </c>
      <c r="I436" s="142"/>
      <c r="J436" s="143">
        <f>ROUND(I436*H436,2)</f>
        <v>0</v>
      </c>
      <c r="K436" s="139" t="s">
        <v>181</v>
      </c>
      <c r="L436" s="32"/>
      <c r="M436" s="144" t="s">
        <v>1</v>
      </c>
      <c r="N436" s="145" t="s">
        <v>42</v>
      </c>
      <c r="P436" s="146">
        <f>O436*H436</f>
        <v>0</v>
      </c>
      <c r="Q436" s="146">
        <v>1.8400000000000001E-3</v>
      </c>
      <c r="R436" s="146">
        <f>Q436*H436</f>
        <v>1.8400000000000001E-3</v>
      </c>
      <c r="S436" s="146">
        <v>0</v>
      </c>
      <c r="T436" s="147">
        <f>S436*H436</f>
        <v>0</v>
      </c>
      <c r="AR436" s="148" t="s">
        <v>278</v>
      </c>
      <c r="AT436" s="148" t="s">
        <v>177</v>
      </c>
      <c r="AU436" s="148" t="s">
        <v>86</v>
      </c>
      <c r="AY436" s="17" t="s">
        <v>175</v>
      </c>
      <c r="BE436" s="149">
        <f>IF(N436="základní",J436,0)</f>
        <v>0</v>
      </c>
      <c r="BF436" s="149">
        <f>IF(N436="snížená",J436,0)</f>
        <v>0</v>
      </c>
      <c r="BG436" s="149">
        <f>IF(N436="zákl. přenesená",J436,0)</f>
        <v>0</v>
      </c>
      <c r="BH436" s="149">
        <f>IF(N436="sníž. přenesená",J436,0)</f>
        <v>0</v>
      </c>
      <c r="BI436" s="149">
        <f>IF(N436="nulová",J436,0)</f>
        <v>0</v>
      </c>
      <c r="BJ436" s="17" t="s">
        <v>84</v>
      </c>
      <c r="BK436" s="149">
        <f>ROUND(I436*H436,2)</f>
        <v>0</v>
      </c>
      <c r="BL436" s="17" t="s">
        <v>278</v>
      </c>
      <c r="BM436" s="148" t="s">
        <v>1600</v>
      </c>
    </row>
    <row r="437" spans="2:65" s="13" customFormat="1">
      <c r="B437" s="157"/>
      <c r="D437" s="151" t="s">
        <v>184</v>
      </c>
      <c r="E437" s="158" t="s">
        <v>1</v>
      </c>
      <c r="F437" s="159" t="s">
        <v>1597</v>
      </c>
      <c r="H437" s="160">
        <v>1</v>
      </c>
      <c r="I437" s="161"/>
      <c r="L437" s="157"/>
      <c r="M437" s="162"/>
      <c r="T437" s="163"/>
      <c r="AT437" s="158" t="s">
        <v>184</v>
      </c>
      <c r="AU437" s="158" t="s">
        <v>86</v>
      </c>
      <c r="AV437" s="13" t="s">
        <v>86</v>
      </c>
      <c r="AW437" s="13" t="s">
        <v>32</v>
      </c>
      <c r="AX437" s="13" t="s">
        <v>77</v>
      </c>
      <c r="AY437" s="158" t="s">
        <v>175</v>
      </c>
    </row>
    <row r="438" spans="2:65" s="14" customFormat="1">
      <c r="B438" s="164"/>
      <c r="D438" s="151" t="s">
        <v>184</v>
      </c>
      <c r="E438" s="165" t="s">
        <v>1</v>
      </c>
      <c r="F438" s="166" t="s">
        <v>187</v>
      </c>
      <c r="H438" s="167">
        <v>1</v>
      </c>
      <c r="I438" s="168"/>
      <c r="L438" s="164"/>
      <c r="M438" s="169"/>
      <c r="T438" s="170"/>
      <c r="AT438" s="165" t="s">
        <v>184</v>
      </c>
      <c r="AU438" s="165" t="s">
        <v>86</v>
      </c>
      <c r="AV438" s="14" t="s">
        <v>182</v>
      </c>
      <c r="AW438" s="14" t="s">
        <v>32</v>
      </c>
      <c r="AX438" s="14" t="s">
        <v>84</v>
      </c>
      <c r="AY438" s="165" t="s">
        <v>175</v>
      </c>
    </row>
    <row r="439" spans="2:65" s="1" customFormat="1" ht="16.5" customHeight="1">
      <c r="B439" s="136"/>
      <c r="C439" s="137" t="s">
        <v>745</v>
      </c>
      <c r="D439" s="137" t="s">
        <v>177</v>
      </c>
      <c r="E439" s="138" t="s">
        <v>1601</v>
      </c>
      <c r="F439" s="139" t="s">
        <v>1602</v>
      </c>
      <c r="G439" s="140" t="s">
        <v>190</v>
      </c>
      <c r="H439" s="141">
        <v>1</v>
      </c>
      <c r="I439" s="142"/>
      <c r="J439" s="143">
        <f>ROUND(I439*H439,2)</f>
        <v>0</v>
      </c>
      <c r="K439" s="139" t="s">
        <v>181</v>
      </c>
      <c r="L439" s="32"/>
      <c r="M439" s="144" t="s">
        <v>1</v>
      </c>
      <c r="N439" s="145" t="s">
        <v>42</v>
      </c>
      <c r="P439" s="146">
        <f>O439*H439</f>
        <v>0</v>
      </c>
      <c r="Q439" s="146">
        <v>3.6999999999999999E-4</v>
      </c>
      <c r="R439" s="146">
        <f>Q439*H439</f>
        <v>3.6999999999999999E-4</v>
      </c>
      <c r="S439" s="146">
        <v>0</v>
      </c>
      <c r="T439" s="147">
        <f>S439*H439</f>
        <v>0</v>
      </c>
      <c r="AR439" s="148" t="s">
        <v>278</v>
      </c>
      <c r="AT439" s="148" t="s">
        <v>177</v>
      </c>
      <c r="AU439" s="148" t="s">
        <v>86</v>
      </c>
      <c r="AY439" s="17" t="s">
        <v>175</v>
      </c>
      <c r="BE439" s="149">
        <f>IF(N439="základní",J439,0)</f>
        <v>0</v>
      </c>
      <c r="BF439" s="149">
        <f>IF(N439="snížená",J439,0)</f>
        <v>0</v>
      </c>
      <c r="BG439" s="149">
        <f>IF(N439="zákl. přenesená",J439,0)</f>
        <v>0</v>
      </c>
      <c r="BH439" s="149">
        <f>IF(N439="sníž. přenesená",J439,0)</f>
        <v>0</v>
      </c>
      <c r="BI439" s="149">
        <f>IF(N439="nulová",J439,0)</f>
        <v>0</v>
      </c>
      <c r="BJ439" s="17" t="s">
        <v>84</v>
      </c>
      <c r="BK439" s="149">
        <f>ROUND(I439*H439,2)</f>
        <v>0</v>
      </c>
      <c r="BL439" s="17" t="s">
        <v>278</v>
      </c>
      <c r="BM439" s="148" t="s">
        <v>1603</v>
      </c>
    </row>
    <row r="440" spans="2:65" s="13" customFormat="1">
      <c r="B440" s="157"/>
      <c r="D440" s="151" t="s">
        <v>184</v>
      </c>
      <c r="E440" s="158" t="s">
        <v>1</v>
      </c>
      <c r="F440" s="159" t="s">
        <v>1597</v>
      </c>
      <c r="H440" s="160">
        <v>1</v>
      </c>
      <c r="I440" s="161"/>
      <c r="L440" s="157"/>
      <c r="M440" s="162"/>
      <c r="T440" s="163"/>
      <c r="AT440" s="158" t="s">
        <v>184</v>
      </c>
      <c r="AU440" s="158" t="s">
        <v>86</v>
      </c>
      <c r="AV440" s="13" t="s">
        <v>86</v>
      </c>
      <c r="AW440" s="13" t="s">
        <v>32</v>
      </c>
      <c r="AX440" s="13" t="s">
        <v>77</v>
      </c>
      <c r="AY440" s="158" t="s">
        <v>175</v>
      </c>
    </row>
    <row r="441" spans="2:65" s="14" customFormat="1">
      <c r="B441" s="164"/>
      <c r="D441" s="151" t="s">
        <v>184</v>
      </c>
      <c r="E441" s="165" t="s">
        <v>1</v>
      </c>
      <c r="F441" s="166" t="s">
        <v>187</v>
      </c>
      <c r="H441" s="167">
        <v>1</v>
      </c>
      <c r="I441" s="168"/>
      <c r="L441" s="164"/>
      <c r="M441" s="169"/>
      <c r="T441" s="170"/>
      <c r="AT441" s="165" t="s">
        <v>184</v>
      </c>
      <c r="AU441" s="165" t="s">
        <v>86</v>
      </c>
      <c r="AV441" s="14" t="s">
        <v>182</v>
      </c>
      <c r="AW441" s="14" t="s">
        <v>32</v>
      </c>
      <c r="AX441" s="14" t="s">
        <v>84</v>
      </c>
      <c r="AY441" s="165" t="s">
        <v>175</v>
      </c>
    </row>
    <row r="442" spans="2:65" s="1" customFormat="1" ht="21.75" customHeight="1">
      <c r="B442" s="136"/>
      <c r="C442" s="137" t="s">
        <v>749</v>
      </c>
      <c r="D442" s="137" t="s">
        <v>177</v>
      </c>
      <c r="E442" s="138" t="s">
        <v>1604</v>
      </c>
      <c r="F442" s="139" t="s">
        <v>1605</v>
      </c>
      <c r="G442" s="140" t="s">
        <v>1150</v>
      </c>
      <c r="H442" s="141">
        <v>4</v>
      </c>
      <c r="I442" s="142"/>
      <c r="J442" s="143">
        <f>ROUND(I442*H442,2)</f>
        <v>0</v>
      </c>
      <c r="K442" s="139" t="s">
        <v>181</v>
      </c>
      <c r="L442" s="32"/>
      <c r="M442" s="144" t="s">
        <v>1</v>
      </c>
      <c r="N442" s="145" t="s">
        <v>42</v>
      </c>
      <c r="P442" s="146">
        <f>O442*H442</f>
        <v>0</v>
      </c>
      <c r="Q442" s="146">
        <v>1.0580000000000001E-2</v>
      </c>
      <c r="R442" s="146">
        <f>Q442*H442</f>
        <v>4.2320000000000003E-2</v>
      </c>
      <c r="S442" s="146">
        <v>0</v>
      </c>
      <c r="T442" s="147">
        <f>S442*H442</f>
        <v>0</v>
      </c>
      <c r="AR442" s="148" t="s">
        <v>278</v>
      </c>
      <c r="AT442" s="148" t="s">
        <v>177</v>
      </c>
      <c r="AU442" s="148" t="s">
        <v>86</v>
      </c>
      <c r="AY442" s="17" t="s">
        <v>175</v>
      </c>
      <c r="BE442" s="149">
        <f>IF(N442="základní",J442,0)</f>
        <v>0</v>
      </c>
      <c r="BF442" s="149">
        <f>IF(N442="snížená",J442,0)</f>
        <v>0</v>
      </c>
      <c r="BG442" s="149">
        <f>IF(N442="zákl. přenesená",J442,0)</f>
        <v>0</v>
      </c>
      <c r="BH442" s="149">
        <f>IF(N442="sníž. přenesená",J442,0)</f>
        <v>0</v>
      </c>
      <c r="BI442" s="149">
        <f>IF(N442="nulová",J442,0)</f>
        <v>0</v>
      </c>
      <c r="BJ442" s="17" t="s">
        <v>84</v>
      </c>
      <c r="BK442" s="149">
        <f>ROUND(I442*H442,2)</f>
        <v>0</v>
      </c>
      <c r="BL442" s="17" t="s">
        <v>278</v>
      </c>
      <c r="BM442" s="148" t="s">
        <v>1606</v>
      </c>
    </row>
    <row r="443" spans="2:65" s="13" customFormat="1">
      <c r="B443" s="157"/>
      <c r="D443" s="151" t="s">
        <v>184</v>
      </c>
      <c r="E443" s="158" t="s">
        <v>1</v>
      </c>
      <c r="F443" s="159" t="s">
        <v>1607</v>
      </c>
      <c r="H443" s="160">
        <v>4</v>
      </c>
      <c r="I443" s="161"/>
      <c r="L443" s="157"/>
      <c r="M443" s="162"/>
      <c r="T443" s="163"/>
      <c r="AT443" s="158" t="s">
        <v>184</v>
      </c>
      <c r="AU443" s="158" t="s">
        <v>86</v>
      </c>
      <c r="AV443" s="13" t="s">
        <v>86</v>
      </c>
      <c r="AW443" s="13" t="s">
        <v>32</v>
      </c>
      <c r="AX443" s="13" t="s">
        <v>77</v>
      </c>
      <c r="AY443" s="158" t="s">
        <v>175</v>
      </c>
    </row>
    <row r="444" spans="2:65" s="14" customFormat="1">
      <c r="B444" s="164"/>
      <c r="D444" s="151" t="s">
        <v>184</v>
      </c>
      <c r="E444" s="165" t="s">
        <v>1</v>
      </c>
      <c r="F444" s="166" t="s">
        <v>187</v>
      </c>
      <c r="H444" s="167">
        <v>4</v>
      </c>
      <c r="I444" s="168"/>
      <c r="L444" s="164"/>
      <c r="M444" s="169"/>
      <c r="T444" s="170"/>
      <c r="AT444" s="165" t="s">
        <v>184</v>
      </c>
      <c r="AU444" s="165" t="s">
        <v>86</v>
      </c>
      <c r="AV444" s="14" t="s">
        <v>182</v>
      </c>
      <c r="AW444" s="14" t="s">
        <v>32</v>
      </c>
      <c r="AX444" s="14" t="s">
        <v>84</v>
      </c>
      <c r="AY444" s="165" t="s">
        <v>175</v>
      </c>
    </row>
    <row r="445" spans="2:65" s="1" customFormat="1" ht="16.5" customHeight="1">
      <c r="B445" s="136"/>
      <c r="C445" s="137" t="s">
        <v>753</v>
      </c>
      <c r="D445" s="137" t="s">
        <v>177</v>
      </c>
      <c r="E445" s="138" t="s">
        <v>1608</v>
      </c>
      <c r="F445" s="139" t="s">
        <v>1609</v>
      </c>
      <c r="G445" s="140" t="s">
        <v>190</v>
      </c>
      <c r="H445" s="141">
        <v>4</v>
      </c>
      <c r="I445" s="142"/>
      <c r="J445" s="143">
        <f>ROUND(I445*H445,2)</f>
        <v>0</v>
      </c>
      <c r="K445" s="139" t="s">
        <v>181</v>
      </c>
      <c r="L445" s="32"/>
      <c r="M445" s="144" t="s">
        <v>1</v>
      </c>
      <c r="N445" s="145" t="s">
        <v>42</v>
      </c>
      <c r="P445" s="146">
        <f>O445*H445</f>
        <v>0</v>
      </c>
      <c r="Q445" s="146">
        <v>2.7999999999999998E-4</v>
      </c>
      <c r="R445" s="146">
        <f>Q445*H445</f>
        <v>1.1199999999999999E-3</v>
      </c>
      <c r="S445" s="146">
        <v>0</v>
      </c>
      <c r="T445" s="147">
        <f>S445*H445</f>
        <v>0</v>
      </c>
      <c r="AR445" s="148" t="s">
        <v>278</v>
      </c>
      <c r="AT445" s="148" t="s">
        <v>177</v>
      </c>
      <c r="AU445" s="148" t="s">
        <v>86</v>
      </c>
      <c r="AY445" s="17" t="s">
        <v>175</v>
      </c>
      <c r="BE445" s="149">
        <f>IF(N445="základní",J445,0)</f>
        <v>0</v>
      </c>
      <c r="BF445" s="149">
        <f>IF(N445="snížená",J445,0)</f>
        <v>0</v>
      </c>
      <c r="BG445" s="149">
        <f>IF(N445="zákl. přenesená",J445,0)</f>
        <v>0</v>
      </c>
      <c r="BH445" s="149">
        <f>IF(N445="sníž. přenesená",J445,0)</f>
        <v>0</v>
      </c>
      <c r="BI445" s="149">
        <f>IF(N445="nulová",J445,0)</f>
        <v>0</v>
      </c>
      <c r="BJ445" s="17" t="s">
        <v>84</v>
      </c>
      <c r="BK445" s="149">
        <f>ROUND(I445*H445,2)</f>
        <v>0</v>
      </c>
      <c r="BL445" s="17" t="s">
        <v>278</v>
      </c>
      <c r="BM445" s="148" t="s">
        <v>1610</v>
      </c>
    </row>
    <row r="446" spans="2:65" s="13" customFormat="1">
      <c r="B446" s="157"/>
      <c r="D446" s="151" t="s">
        <v>184</v>
      </c>
      <c r="E446" s="158" t="s">
        <v>1</v>
      </c>
      <c r="F446" s="159" t="s">
        <v>1607</v>
      </c>
      <c r="H446" s="160">
        <v>4</v>
      </c>
      <c r="I446" s="161"/>
      <c r="L446" s="157"/>
      <c r="M446" s="162"/>
      <c r="T446" s="163"/>
      <c r="AT446" s="158" t="s">
        <v>184</v>
      </c>
      <c r="AU446" s="158" t="s">
        <v>86</v>
      </c>
      <c r="AV446" s="13" t="s">
        <v>86</v>
      </c>
      <c r="AW446" s="13" t="s">
        <v>32</v>
      </c>
      <c r="AX446" s="13" t="s">
        <v>77</v>
      </c>
      <c r="AY446" s="158" t="s">
        <v>175</v>
      </c>
    </row>
    <row r="447" spans="2:65" s="14" customFormat="1">
      <c r="B447" s="164"/>
      <c r="D447" s="151" t="s">
        <v>184</v>
      </c>
      <c r="E447" s="165" t="s">
        <v>1</v>
      </c>
      <c r="F447" s="166" t="s">
        <v>187</v>
      </c>
      <c r="H447" s="167">
        <v>4</v>
      </c>
      <c r="I447" s="168"/>
      <c r="L447" s="164"/>
      <c r="M447" s="169"/>
      <c r="T447" s="170"/>
      <c r="AT447" s="165" t="s">
        <v>184</v>
      </c>
      <c r="AU447" s="165" t="s">
        <v>86</v>
      </c>
      <c r="AV447" s="14" t="s">
        <v>182</v>
      </c>
      <c r="AW447" s="14" t="s">
        <v>32</v>
      </c>
      <c r="AX447" s="14" t="s">
        <v>84</v>
      </c>
      <c r="AY447" s="165" t="s">
        <v>175</v>
      </c>
    </row>
    <row r="448" spans="2:65" s="1" customFormat="1" ht="24.15" customHeight="1">
      <c r="B448" s="136"/>
      <c r="C448" s="137" t="s">
        <v>757</v>
      </c>
      <c r="D448" s="137" t="s">
        <v>177</v>
      </c>
      <c r="E448" s="138" t="s">
        <v>1611</v>
      </c>
      <c r="F448" s="139" t="s">
        <v>1612</v>
      </c>
      <c r="G448" s="140" t="s">
        <v>1150</v>
      </c>
      <c r="H448" s="141">
        <v>8</v>
      </c>
      <c r="I448" s="142"/>
      <c r="J448" s="143">
        <f>ROUND(I448*H448,2)</f>
        <v>0</v>
      </c>
      <c r="K448" s="139" t="s">
        <v>181</v>
      </c>
      <c r="L448" s="32"/>
      <c r="M448" s="144" t="s">
        <v>1</v>
      </c>
      <c r="N448" s="145" t="s">
        <v>42</v>
      </c>
      <c r="P448" s="146">
        <f>O448*H448</f>
        <v>0</v>
      </c>
      <c r="Q448" s="146">
        <v>1.823E-2</v>
      </c>
      <c r="R448" s="146">
        <f>Q448*H448</f>
        <v>0.14584</v>
      </c>
      <c r="S448" s="146">
        <v>0</v>
      </c>
      <c r="T448" s="147">
        <f>S448*H448</f>
        <v>0</v>
      </c>
      <c r="AR448" s="148" t="s">
        <v>278</v>
      </c>
      <c r="AT448" s="148" t="s">
        <v>177</v>
      </c>
      <c r="AU448" s="148" t="s">
        <v>86</v>
      </c>
      <c r="AY448" s="17" t="s">
        <v>175</v>
      </c>
      <c r="BE448" s="149">
        <f>IF(N448="základní",J448,0)</f>
        <v>0</v>
      </c>
      <c r="BF448" s="149">
        <f>IF(N448="snížená",J448,0)</f>
        <v>0</v>
      </c>
      <c r="BG448" s="149">
        <f>IF(N448="zákl. přenesená",J448,0)</f>
        <v>0</v>
      </c>
      <c r="BH448" s="149">
        <f>IF(N448="sníž. přenesená",J448,0)</f>
        <v>0</v>
      </c>
      <c r="BI448" s="149">
        <f>IF(N448="nulová",J448,0)</f>
        <v>0</v>
      </c>
      <c r="BJ448" s="17" t="s">
        <v>84</v>
      </c>
      <c r="BK448" s="149">
        <f>ROUND(I448*H448,2)</f>
        <v>0</v>
      </c>
      <c r="BL448" s="17" t="s">
        <v>278</v>
      </c>
      <c r="BM448" s="148" t="s">
        <v>1613</v>
      </c>
    </row>
    <row r="449" spans="2:65" s="13" customFormat="1">
      <c r="B449" s="157"/>
      <c r="D449" s="151" t="s">
        <v>184</v>
      </c>
      <c r="E449" s="158" t="s">
        <v>1</v>
      </c>
      <c r="F449" s="159" t="s">
        <v>1614</v>
      </c>
      <c r="H449" s="160">
        <v>8</v>
      </c>
      <c r="I449" s="161"/>
      <c r="L449" s="157"/>
      <c r="M449" s="162"/>
      <c r="T449" s="163"/>
      <c r="AT449" s="158" t="s">
        <v>184</v>
      </c>
      <c r="AU449" s="158" t="s">
        <v>86</v>
      </c>
      <c r="AV449" s="13" t="s">
        <v>86</v>
      </c>
      <c r="AW449" s="13" t="s">
        <v>32</v>
      </c>
      <c r="AX449" s="13" t="s">
        <v>77</v>
      </c>
      <c r="AY449" s="158" t="s">
        <v>175</v>
      </c>
    </row>
    <row r="450" spans="2:65" s="14" customFormat="1">
      <c r="B450" s="164"/>
      <c r="D450" s="151" t="s">
        <v>184</v>
      </c>
      <c r="E450" s="165" t="s">
        <v>1</v>
      </c>
      <c r="F450" s="166" t="s">
        <v>187</v>
      </c>
      <c r="H450" s="167">
        <v>8</v>
      </c>
      <c r="I450" s="168"/>
      <c r="L450" s="164"/>
      <c r="M450" s="169"/>
      <c r="T450" s="170"/>
      <c r="AT450" s="165" t="s">
        <v>184</v>
      </c>
      <c r="AU450" s="165" t="s">
        <v>86</v>
      </c>
      <c r="AV450" s="14" t="s">
        <v>182</v>
      </c>
      <c r="AW450" s="14" t="s">
        <v>32</v>
      </c>
      <c r="AX450" s="14" t="s">
        <v>84</v>
      </c>
      <c r="AY450" s="165" t="s">
        <v>175</v>
      </c>
    </row>
    <row r="451" spans="2:65" s="1" customFormat="1" ht="24.15" customHeight="1">
      <c r="B451" s="136"/>
      <c r="C451" s="137" t="s">
        <v>761</v>
      </c>
      <c r="D451" s="137" t="s">
        <v>177</v>
      </c>
      <c r="E451" s="138" t="s">
        <v>1615</v>
      </c>
      <c r="F451" s="139" t="s">
        <v>1616</v>
      </c>
      <c r="G451" s="140" t="s">
        <v>1150</v>
      </c>
      <c r="H451" s="141">
        <v>1</v>
      </c>
      <c r="I451" s="142"/>
      <c r="J451" s="143">
        <f>ROUND(I451*H451,2)</f>
        <v>0</v>
      </c>
      <c r="K451" s="139" t="s">
        <v>181</v>
      </c>
      <c r="L451" s="32"/>
      <c r="M451" s="144" t="s">
        <v>1</v>
      </c>
      <c r="N451" s="145" t="s">
        <v>42</v>
      </c>
      <c r="P451" s="146">
        <f>O451*H451</f>
        <v>0</v>
      </c>
      <c r="Q451" s="146">
        <v>1.9709999999999998E-2</v>
      </c>
      <c r="R451" s="146">
        <f>Q451*H451</f>
        <v>1.9709999999999998E-2</v>
      </c>
      <c r="S451" s="146">
        <v>0</v>
      </c>
      <c r="T451" s="147">
        <f>S451*H451</f>
        <v>0</v>
      </c>
      <c r="AR451" s="148" t="s">
        <v>278</v>
      </c>
      <c r="AT451" s="148" t="s">
        <v>177</v>
      </c>
      <c r="AU451" s="148" t="s">
        <v>86</v>
      </c>
      <c r="AY451" s="17" t="s">
        <v>175</v>
      </c>
      <c r="BE451" s="149">
        <f>IF(N451="základní",J451,0)</f>
        <v>0</v>
      </c>
      <c r="BF451" s="149">
        <f>IF(N451="snížená",J451,0)</f>
        <v>0</v>
      </c>
      <c r="BG451" s="149">
        <f>IF(N451="zákl. přenesená",J451,0)</f>
        <v>0</v>
      </c>
      <c r="BH451" s="149">
        <f>IF(N451="sníž. přenesená",J451,0)</f>
        <v>0</v>
      </c>
      <c r="BI451" s="149">
        <f>IF(N451="nulová",J451,0)</f>
        <v>0</v>
      </c>
      <c r="BJ451" s="17" t="s">
        <v>84</v>
      </c>
      <c r="BK451" s="149">
        <f>ROUND(I451*H451,2)</f>
        <v>0</v>
      </c>
      <c r="BL451" s="17" t="s">
        <v>278</v>
      </c>
      <c r="BM451" s="148" t="s">
        <v>1617</v>
      </c>
    </row>
    <row r="452" spans="2:65" s="13" customFormat="1">
      <c r="B452" s="157"/>
      <c r="D452" s="151" t="s">
        <v>184</v>
      </c>
      <c r="E452" s="158" t="s">
        <v>1</v>
      </c>
      <c r="F452" s="159" t="s">
        <v>1618</v>
      </c>
      <c r="H452" s="160">
        <v>1</v>
      </c>
      <c r="I452" s="161"/>
      <c r="L452" s="157"/>
      <c r="M452" s="162"/>
      <c r="T452" s="163"/>
      <c r="AT452" s="158" t="s">
        <v>184</v>
      </c>
      <c r="AU452" s="158" t="s">
        <v>86</v>
      </c>
      <c r="AV452" s="13" t="s">
        <v>86</v>
      </c>
      <c r="AW452" s="13" t="s">
        <v>32</v>
      </c>
      <c r="AX452" s="13" t="s">
        <v>77</v>
      </c>
      <c r="AY452" s="158" t="s">
        <v>175</v>
      </c>
    </row>
    <row r="453" spans="2:65" s="14" customFormat="1">
      <c r="B453" s="164"/>
      <c r="D453" s="151" t="s">
        <v>184</v>
      </c>
      <c r="E453" s="165" t="s">
        <v>1</v>
      </c>
      <c r="F453" s="166" t="s">
        <v>187</v>
      </c>
      <c r="H453" s="167">
        <v>1</v>
      </c>
      <c r="I453" s="168"/>
      <c r="L453" s="164"/>
      <c r="M453" s="169"/>
      <c r="T453" s="170"/>
      <c r="AT453" s="165" t="s">
        <v>184</v>
      </c>
      <c r="AU453" s="165" t="s">
        <v>86</v>
      </c>
      <c r="AV453" s="14" t="s">
        <v>182</v>
      </c>
      <c r="AW453" s="14" t="s">
        <v>32</v>
      </c>
      <c r="AX453" s="14" t="s">
        <v>84</v>
      </c>
      <c r="AY453" s="165" t="s">
        <v>175</v>
      </c>
    </row>
    <row r="454" spans="2:65" s="1" customFormat="1" ht="16.5" customHeight="1">
      <c r="B454" s="136"/>
      <c r="C454" s="137" t="s">
        <v>765</v>
      </c>
      <c r="D454" s="137" t="s">
        <v>177</v>
      </c>
      <c r="E454" s="138" t="s">
        <v>1619</v>
      </c>
      <c r="F454" s="139" t="s">
        <v>1620</v>
      </c>
      <c r="G454" s="140" t="s">
        <v>1150</v>
      </c>
      <c r="H454" s="141">
        <v>8</v>
      </c>
      <c r="I454" s="142"/>
      <c r="J454" s="143">
        <f>ROUND(I454*H454,2)</f>
        <v>0</v>
      </c>
      <c r="K454" s="139" t="s">
        <v>181</v>
      </c>
      <c r="L454" s="32"/>
      <c r="M454" s="144" t="s">
        <v>1</v>
      </c>
      <c r="N454" s="145" t="s">
        <v>42</v>
      </c>
      <c r="P454" s="146">
        <f>O454*H454</f>
        <v>0</v>
      </c>
      <c r="Q454" s="146">
        <v>1.8400000000000001E-3</v>
      </c>
      <c r="R454" s="146">
        <f>Q454*H454</f>
        <v>1.472E-2</v>
      </c>
      <c r="S454" s="146">
        <v>0</v>
      </c>
      <c r="T454" s="147">
        <f>S454*H454</f>
        <v>0</v>
      </c>
      <c r="AR454" s="148" t="s">
        <v>278</v>
      </c>
      <c r="AT454" s="148" t="s">
        <v>177</v>
      </c>
      <c r="AU454" s="148" t="s">
        <v>86</v>
      </c>
      <c r="AY454" s="17" t="s">
        <v>175</v>
      </c>
      <c r="BE454" s="149">
        <f>IF(N454="základní",J454,0)</f>
        <v>0</v>
      </c>
      <c r="BF454" s="149">
        <f>IF(N454="snížená",J454,0)</f>
        <v>0</v>
      </c>
      <c r="BG454" s="149">
        <f>IF(N454="zákl. přenesená",J454,0)</f>
        <v>0</v>
      </c>
      <c r="BH454" s="149">
        <f>IF(N454="sníž. přenesená",J454,0)</f>
        <v>0</v>
      </c>
      <c r="BI454" s="149">
        <f>IF(N454="nulová",J454,0)</f>
        <v>0</v>
      </c>
      <c r="BJ454" s="17" t="s">
        <v>84</v>
      </c>
      <c r="BK454" s="149">
        <f>ROUND(I454*H454,2)</f>
        <v>0</v>
      </c>
      <c r="BL454" s="17" t="s">
        <v>278</v>
      </c>
      <c r="BM454" s="148" t="s">
        <v>1621</v>
      </c>
    </row>
    <row r="455" spans="2:65" s="13" customFormat="1">
      <c r="B455" s="157"/>
      <c r="D455" s="151" t="s">
        <v>184</v>
      </c>
      <c r="E455" s="158" t="s">
        <v>1</v>
      </c>
      <c r="F455" s="159" t="s">
        <v>1614</v>
      </c>
      <c r="H455" s="160">
        <v>8</v>
      </c>
      <c r="I455" s="161"/>
      <c r="L455" s="157"/>
      <c r="M455" s="162"/>
      <c r="T455" s="163"/>
      <c r="AT455" s="158" t="s">
        <v>184</v>
      </c>
      <c r="AU455" s="158" t="s">
        <v>86</v>
      </c>
      <c r="AV455" s="13" t="s">
        <v>86</v>
      </c>
      <c r="AW455" s="13" t="s">
        <v>32</v>
      </c>
      <c r="AX455" s="13" t="s">
        <v>77</v>
      </c>
      <c r="AY455" s="158" t="s">
        <v>175</v>
      </c>
    </row>
    <row r="456" spans="2:65" s="14" customFormat="1">
      <c r="B456" s="164"/>
      <c r="D456" s="151" t="s">
        <v>184</v>
      </c>
      <c r="E456" s="165" t="s">
        <v>1</v>
      </c>
      <c r="F456" s="166" t="s">
        <v>187</v>
      </c>
      <c r="H456" s="167">
        <v>8</v>
      </c>
      <c r="I456" s="168"/>
      <c r="L456" s="164"/>
      <c r="M456" s="169"/>
      <c r="T456" s="170"/>
      <c r="AT456" s="165" t="s">
        <v>184</v>
      </c>
      <c r="AU456" s="165" t="s">
        <v>86</v>
      </c>
      <c r="AV456" s="14" t="s">
        <v>182</v>
      </c>
      <c r="AW456" s="14" t="s">
        <v>32</v>
      </c>
      <c r="AX456" s="14" t="s">
        <v>84</v>
      </c>
      <c r="AY456" s="165" t="s">
        <v>175</v>
      </c>
    </row>
    <row r="457" spans="2:65" s="1" customFormat="1" ht="24.15" customHeight="1">
      <c r="B457" s="136"/>
      <c r="C457" s="137" t="s">
        <v>769</v>
      </c>
      <c r="D457" s="137" t="s">
        <v>177</v>
      </c>
      <c r="E457" s="138" t="s">
        <v>1622</v>
      </c>
      <c r="F457" s="139" t="s">
        <v>1623</v>
      </c>
      <c r="G457" s="140" t="s">
        <v>1150</v>
      </c>
      <c r="H457" s="141">
        <v>1</v>
      </c>
      <c r="I457" s="142"/>
      <c r="J457" s="143">
        <f>ROUND(I457*H457,2)</f>
        <v>0</v>
      </c>
      <c r="K457" s="139" t="s">
        <v>221</v>
      </c>
      <c r="L457" s="32"/>
      <c r="M457" s="144" t="s">
        <v>1</v>
      </c>
      <c r="N457" s="145" t="s">
        <v>42</v>
      </c>
      <c r="P457" s="146">
        <f>O457*H457</f>
        <v>0</v>
      </c>
      <c r="Q457" s="146">
        <v>0</v>
      </c>
      <c r="R457" s="146">
        <f>Q457*H457</f>
        <v>0</v>
      </c>
      <c r="S457" s="146">
        <v>0</v>
      </c>
      <c r="T457" s="147">
        <f>S457*H457</f>
        <v>0</v>
      </c>
      <c r="AR457" s="148" t="s">
        <v>278</v>
      </c>
      <c r="AT457" s="148" t="s">
        <v>177</v>
      </c>
      <c r="AU457" s="148" t="s">
        <v>86</v>
      </c>
      <c r="AY457" s="17" t="s">
        <v>175</v>
      </c>
      <c r="BE457" s="149">
        <f>IF(N457="základní",J457,0)</f>
        <v>0</v>
      </c>
      <c r="BF457" s="149">
        <f>IF(N457="snížená",J457,0)</f>
        <v>0</v>
      </c>
      <c r="BG457" s="149">
        <f>IF(N457="zákl. přenesená",J457,0)</f>
        <v>0</v>
      </c>
      <c r="BH457" s="149">
        <f>IF(N457="sníž. přenesená",J457,0)</f>
        <v>0</v>
      </c>
      <c r="BI457" s="149">
        <f>IF(N457="nulová",J457,0)</f>
        <v>0</v>
      </c>
      <c r="BJ457" s="17" t="s">
        <v>84</v>
      </c>
      <c r="BK457" s="149">
        <f>ROUND(I457*H457,2)</f>
        <v>0</v>
      </c>
      <c r="BL457" s="17" t="s">
        <v>278</v>
      </c>
      <c r="BM457" s="148" t="s">
        <v>1624</v>
      </c>
    </row>
    <row r="458" spans="2:65" s="13" customFormat="1">
      <c r="B458" s="157"/>
      <c r="D458" s="151" t="s">
        <v>184</v>
      </c>
      <c r="E458" s="158" t="s">
        <v>1</v>
      </c>
      <c r="F458" s="159" t="s">
        <v>1618</v>
      </c>
      <c r="H458" s="160">
        <v>1</v>
      </c>
      <c r="I458" s="161"/>
      <c r="L458" s="157"/>
      <c r="M458" s="162"/>
      <c r="T458" s="163"/>
      <c r="AT458" s="158" t="s">
        <v>184</v>
      </c>
      <c r="AU458" s="158" t="s">
        <v>86</v>
      </c>
      <c r="AV458" s="13" t="s">
        <v>86</v>
      </c>
      <c r="AW458" s="13" t="s">
        <v>32</v>
      </c>
      <c r="AX458" s="13" t="s">
        <v>77</v>
      </c>
      <c r="AY458" s="158" t="s">
        <v>175</v>
      </c>
    </row>
    <row r="459" spans="2:65" s="14" customFormat="1">
      <c r="B459" s="164"/>
      <c r="D459" s="151" t="s">
        <v>184</v>
      </c>
      <c r="E459" s="165" t="s">
        <v>1</v>
      </c>
      <c r="F459" s="166" t="s">
        <v>187</v>
      </c>
      <c r="H459" s="167">
        <v>1</v>
      </c>
      <c r="I459" s="168"/>
      <c r="L459" s="164"/>
      <c r="M459" s="169"/>
      <c r="T459" s="170"/>
      <c r="AT459" s="165" t="s">
        <v>184</v>
      </c>
      <c r="AU459" s="165" t="s">
        <v>86</v>
      </c>
      <c r="AV459" s="14" t="s">
        <v>182</v>
      </c>
      <c r="AW459" s="14" t="s">
        <v>32</v>
      </c>
      <c r="AX459" s="14" t="s">
        <v>84</v>
      </c>
      <c r="AY459" s="165" t="s">
        <v>175</v>
      </c>
    </row>
    <row r="460" spans="2:65" s="1" customFormat="1" ht="21.75" customHeight="1">
      <c r="B460" s="136"/>
      <c r="C460" s="137" t="s">
        <v>773</v>
      </c>
      <c r="D460" s="137" t="s">
        <v>177</v>
      </c>
      <c r="E460" s="138" t="s">
        <v>1625</v>
      </c>
      <c r="F460" s="139" t="s">
        <v>1626</v>
      </c>
      <c r="G460" s="140" t="s">
        <v>190</v>
      </c>
      <c r="H460" s="141">
        <v>9</v>
      </c>
      <c r="I460" s="142"/>
      <c r="J460" s="143">
        <f>ROUND(I460*H460,2)</f>
        <v>0</v>
      </c>
      <c r="K460" s="139" t="s">
        <v>181</v>
      </c>
      <c r="L460" s="32"/>
      <c r="M460" s="144" t="s">
        <v>1</v>
      </c>
      <c r="N460" s="145" t="s">
        <v>42</v>
      </c>
      <c r="P460" s="146">
        <f>O460*H460</f>
        <v>0</v>
      </c>
      <c r="Q460" s="146">
        <v>1.3999999999999999E-4</v>
      </c>
      <c r="R460" s="146">
        <f>Q460*H460</f>
        <v>1.2599999999999998E-3</v>
      </c>
      <c r="S460" s="146">
        <v>0</v>
      </c>
      <c r="T460" s="147">
        <f>S460*H460</f>
        <v>0</v>
      </c>
      <c r="AR460" s="148" t="s">
        <v>278</v>
      </c>
      <c r="AT460" s="148" t="s">
        <v>177</v>
      </c>
      <c r="AU460" s="148" t="s">
        <v>86</v>
      </c>
      <c r="AY460" s="17" t="s">
        <v>175</v>
      </c>
      <c r="BE460" s="149">
        <f>IF(N460="základní",J460,0)</f>
        <v>0</v>
      </c>
      <c r="BF460" s="149">
        <f>IF(N460="snížená",J460,0)</f>
        <v>0</v>
      </c>
      <c r="BG460" s="149">
        <f>IF(N460="zákl. přenesená",J460,0)</f>
        <v>0</v>
      </c>
      <c r="BH460" s="149">
        <f>IF(N460="sníž. přenesená",J460,0)</f>
        <v>0</v>
      </c>
      <c r="BI460" s="149">
        <f>IF(N460="nulová",J460,0)</f>
        <v>0</v>
      </c>
      <c r="BJ460" s="17" t="s">
        <v>84</v>
      </c>
      <c r="BK460" s="149">
        <f>ROUND(I460*H460,2)</f>
        <v>0</v>
      </c>
      <c r="BL460" s="17" t="s">
        <v>278</v>
      </c>
      <c r="BM460" s="148" t="s">
        <v>1627</v>
      </c>
    </row>
    <row r="461" spans="2:65" s="13" customFormat="1">
      <c r="B461" s="157"/>
      <c r="D461" s="151" t="s">
        <v>184</v>
      </c>
      <c r="E461" s="158" t="s">
        <v>1</v>
      </c>
      <c r="F461" s="159" t="s">
        <v>1614</v>
      </c>
      <c r="H461" s="160">
        <v>8</v>
      </c>
      <c r="I461" s="161"/>
      <c r="L461" s="157"/>
      <c r="M461" s="162"/>
      <c r="T461" s="163"/>
      <c r="AT461" s="158" t="s">
        <v>184</v>
      </c>
      <c r="AU461" s="158" t="s">
        <v>86</v>
      </c>
      <c r="AV461" s="13" t="s">
        <v>86</v>
      </c>
      <c r="AW461" s="13" t="s">
        <v>32</v>
      </c>
      <c r="AX461" s="13" t="s">
        <v>77</v>
      </c>
      <c r="AY461" s="158" t="s">
        <v>175</v>
      </c>
    </row>
    <row r="462" spans="2:65" s="13" customFormat="1">
      <c r="B462" s="157"/>
      <c r="D462" s="151" t="s">
        <v>184</v>
      </c>
      <c r="E462" s="158" t="s">
        <v>1</v>
      </c>
      <c r="F462" s="159" t="s">
        <v>1618</v>
      </c>
      <c r="H462" s="160">
        <v>1</v>
      </c>
      <c r="I462" s="161"/>
      <c r="L462" s="157"/>
      <c r="M462" s="162"/>
      <c r="T462" s="163"/>
      <c r="AT462" s="158" t="s">
        <v>184</v>
      </c>
      <c r="AU462" s="158" t="s">
        <v>86</v>
      </c>
      <c r="AV462" s="13" t="s">
        <v>86</v>
      </c>
      <c r="AW462" s="13" t="s">
        <v>32</v>
      </c>
      <c r="AX462" s="13" t="s">
        <v>77</v>
      </c>
      <c r="AY462" s="158" t="s">
        <v>175</v>
      </c>
    </row>
    <row r="463" spans="2:65" s="14" customFormat="1">
      <c r="B463" s="164"/>
      <c r="D463" s="151" t="s">
        <v>184</v>
      </c>
      <c r="E463" s="165" t="s">
        <v>1</v>
      </c>
      <c r="F463" s="166" t="s">
        <v>187</v>
      </c>
      <c r="H463" s="167">
        <v>9</v>
      </c>
      <c r="I463" s="168"/>
      <c r="L463" s="164"/>
      <c r="M463" s="169"/>
      <c r="T463" s="170"/>
      <c r="AT463" s="165" t="s">
        <v>184</v>
      </c>
      <c r="AU463" s="165" t="s">
        <v>86</v>
      </c>
      <c r="AV463" s="14" t="s">
        <v>182</v>
      </c>
      <c r="AW463" s="14" t="s">
        <v>32</v>
      </c>
      <c r="AX463" s="14" t="s">
        <v>84</v>
      </c>
      <c r="AY463" s="165" t="s">
        <v>175</v>
      </c>
    </row>
    <row r="464" spans="2:65" s="1" customFormat="1" ht="16.5" customHeight="1">
      <c r="B464" s="136"/>
      <c r="C464" s="137" t="s">
        <v>777</v>
      </c>
      <c r="D464" s="137" t="s">
        <v>177</v>
      </c>
      <c r="E464" s="138" t="s">
        <v>1628</v>
      </c>
      <c r="F464" s="139" t="s">
        <v>1629</v>
      </c>
      <c r="G464" s="140" t="s">
        <v>190</v>
      </c>
      <c r="H464" s="141">
        <v>8</v>
      </c>
      <c r="I464" s="142"/>
      <c r="J464" s="143">
        <f>ROUND(I464*H464,2)</f>
        <v>0</v>
      </c>
      <c r="K464" s="139" t="s">
        <v>181</v>
      </c>
      <c r="L464" s="32"/>
      <c r="M464" s="144" t="s">
        <v>1</v>
      </c>
      <c r="N464" s="145" t="s">
        <v>42</v>
      </c>
      <c r="P464" s="146">
        <f>O464*H464</f>
        <v>0</v>
      </c>
      <c r="Q464" s="146">
        <v>2.4000000000000001E-4</v>
      </c>
      <c r="R464" s="146">
        <f>Q464*H464</f>
        <v>1.92E-3</v>
      </c>
      <c r="S464" s="146">
        <v>0</v>
      </c>
      <c r="T464" s="147">
        <f>S464*H464</f>
        <v>0</v>
      </c>
      <c r="AR464" s="148" t="s">
        <v>278</v>
      </c>
      <c r="AT464" s="148" t="s">
        <v>177</v>
      </c>
      <c r="AU464" s="148" t="s">
        <v>86</v>
      </c>
      <c r="AY464" s="17" t="s">
        <v>175</v>
      </c>
      <c r="BE464" s="149">
        <f>IF(N464="základní",J464,0)</f>
        <v>0</v>
      </c>
      <c r="BF464" s="149">
        <f>IF(N464="snížená",J464,0)</f>
        <v>0</v>
      </c>
      <c r="BG464" s="149">
        <f>IF(N464="zákl. přenesená",J464,0)</f>
        <v>0</v>
      </c>
      <c r="BH464" s="149">
        <f>IF(N464="sníž. přenesená",J464,0)</f>
        <v>0</v>
      </c>
      <c r="BI464" s="149">
        <f>IF(N464="nulová",J464,0)</f>
        <v>0</v>
      </c>
      <c r="BJ464" s="17" t="s">
        <v>84</v>
      </c>
      <c r="BK464" s="149">
        <f>ROUND(I464*H464,2)</f>
        <v>0</v>
      </c>
      <c r="BL464" s="17" t="s">
        <v>278</v>
      </c>
      <c r="BM464" s="148" t="s">
        <v>1630</v>
      </c>
    </row>
    <row r="465" spans="2:65" s="13" customFormat="1">
      <c r="B465" s="157"/>
      <c r="D465" s="151" t="s">
        <v>184</v>
      </c>
      <c r="E465" s="158" t="s">
        <v>1</v>
      </c>
      <c r="F465" s="159" t="s">
        <v>1614</v>
      </c>
      <c r="H465" s="160">
        <v>8</v>
      </c>
      <c r="I465" s="161"/>
      <c r="L465" s="157"/>
      <c r="M465" s="162"/>
      <c r="T465" s="163"/>
      <c r="AT465" s="158" t="s">
        <v>184</v>
      </c>
      <c r="AU465" s="158" t="s">
        <v>86</v>
      </c>
      <c r="AV465" s="13" t="s">
        <v>86</v>
      </c>
      <c r="AW465" s="13" t="s">
        <v>32</v>
      </c>
      <c r="AX465" s="13" t="s">
        <v>77</v>
      </c>
      <c r="AY465" s="158" t="s">
        <v>175</v>
      </c>
    </row>
    <row r="466" spans="2:65" s="14" customFormat="1">
      <c r="B466" s="164"/>
      <c r="D466" s="151" t="s">
        <v>184</v>
      </c>
      <c r="E466" s="165" t="s">
        <v>1</v>
      </c>
      <c r="F466" s="166" t="s">
        <v>187</v>
      </c>
      <c r="H466" s="167">
        <v>8</v>
      </c>
      <c r="I466" s="168"/>
      <c r="L466" s="164"/>
      <c r="M466" s="169"/>
      <c r="T466" s="170"/>
      <c r="AT466" s="165" t="s">
        <v>184</v>
      </c>
      <c r="AU466" s="165" t="s">
        <v>86</v>
      </c>
      <c r="AV466" s="14" t="s">
        <v>182</v>
      </c>
      <c r="AW466" s="14" t="s">
        <v>32</v>
      </c>
      <c r="AX466" s="14" t="s">
        <v>84</v>
      </c>
      <c r="AY466" s="165" t="s">
        <v>175</v>
      </c>
    </row>
    <row r="467" spans="2:65" s="1" customFormat="1" ht="21.75" customHeight="1">
      <c r="B467" s="136"/>
      <c r="C467" s="137" t="s">
        <v>781</v>
      </c>
      <c r="D467" s="137" t="s">
        <v>177</v>
      </c>
      <c r="E467" s="138" t="s">
        <v>1631</v>
      </c>
      <c r="F467" s="139" t="s">
        <v>1632</v>
      </c>
      <c r="G467" s="140" t="s">
        <v>190</v>
      </c>
      <c r="H467" s="141">
        <v>1</v>
      </c>
      <c r="I467" s="142"/>
      <c r="J467" s="143">
        <f>ROUND(I467*H467,2)</f>
        <v>0</v>
      </c>
      <c r="K467" s="139" t="s">
        <v>181</v>
      </c>
      <c r="L467" s="32"/>
      <c r="M467" s="144" t="s">
        <v>1</v>
      </c>
      <c r="N467" s="145" t="s">
        <v>42</v>
      </c>
      <c r="P467" s="146">
        <f>O467*H467</f>
        <v>0</v>
      </c>
      <c r="Q467" s="146">
        <v>5.5000000000000003E-4</v>
      </c>
      <c r="R467" s="146">
        <f>Q467*H467</f>
        <v>5.5000000000000003E-4</v>
      </c>
      <c r="S467" s="146">
        <v>0</v>
      </c>
      <c r="T467" s="147">
        <f>S467*H467</f>
        <v>0</v>
      </c>
      <c r="AR467" s="148" t="s">
        <v>278</v>
      </c>
      <c r="AT467" s="148" t="s">
        <v>177</v>
      </c>
      <c r="AU467" s="148" t="s">
        <v>86</v>
      </c>
      <c r="AY467" s="17" t="s">
        <v>175</v>
      </c>
      <c r="BE467" s="149">
        <f>IF(N467="základní",J467,0)</f>
        <v>0</v>
      </c>
      <c r="BF467" s="149">
        <f>IF(N467="snížená",J467,0)</f>
        <v>0</v>
      </c>
      <c r="BG467" s="149">
        <f>IF(N467="zákl. přenesená",J467,0)</f>
        <v>0</v>
      </c>
      <c r="BH467" s="149">
        <f>IF(N467="sníž. přenesená",J467,0)</f>
        <v>0</v>
      </c>
      <c r="BI467" s="149">
        <f>IF(N467="nulová",J467,0)</f>
        <v>0</v>
      </c>
      <c r="BJ467" s="17" t="s">
        <v>84</v>
      </c>
      <c r="BK467" s="149">
        <f>ROUND(I467*H467,2)</f>
        <v>0</v>
      </c>
      <c r="BL467" s="17" t="s">
        <v>278</v>
      </c>
      <c r="BM467" s="148" t="s">
        <v>1633</v>
      </c>
    </row>
    <row r="468" spans="2:65" s="13" customFormat="1">
      <c r="B468" s="157"/>
      <c r="D468" s="151" t="s">
        <v>184</v>
      </c>
      <c r="E468" s="158" t="s">
        <v>1</v>
      </c>
      <c r="F468" s="159" t="s">
        <v>1618</v>
      </c>
      <c r="H468" s="160">
        <v>1</v>
      </c>
      <c r="I468" s="161"/>
      <c r="L468" s="157"/>
      <c r="M468" s="162"/>
      <c r="T468" s="163"/>
      <c r="AT468" s="158" t="s">
        <v>184</v>
      </c>
      <c r="AU468" s="158" t="s">
        <v>86</v>
      </c>
      <c r="AV468" s="13" t="s">
        <v>86</v>
      </c>
      <c r="AW468" s="13" t="s">
        <v>32</v>
      </c>
      <c r="AX468" s="13" t="s">
        <v>77</v>
      </c>
      <c r="AY468" s="158" t="s">
        <v>175</v>
      </c>
    </row>
    <row r="469" spans="2:65" s="14" customFormat="1">
      <c r="B469" s="164"/>
      <c r="D469" s="151" t="s">
        <v>184</v>
      </c>
      <c r="E469" s="165" t="s">
        <v>1</v>
      </c>
      <c r="F469" s="166" t="s">
        <v>187</v>
      </c>
      <c r="H469" s="167">
        <v>1</v>
      </c>
      <c r="I469" s="168"/>
      <c r="L469" s="164"/>
      <c r="M469" s="169"/>
      <c r="T469" s="170"/>
      <c r="AT469" s="165" t="s">
        <v>184</v>
      </c>
      <c r="AU469" s="165" t="s">
        <v>86</v>
      </c>
      <c r="AV469" s="14" t="s">
        <v>182</v>
      </c>
      <c r="AW469" s="14" t="s">
        <v>32</v>
      </c>
      <c r="AX469" s="14" t="s">
        <v>84</v>
      </c>
      <c r="AY469" s="165" t="s">
        <v>175</v>
      </c>
    </row>
    <row r="470" spans="2:65" s="1" customFormat="1" ht="33" customHeight="1">
      <c r="B470" s="136"/>
      <c r="C470" s="137" t="s">
        <v>785</v>
      </c>
      <c r="D470" s="137" t="s">
        <v>177</v>
      </c>
      <c r="E470" s="138" t="s">
        <v>1634</v>
      </c>
      <c r="F470" s="139" t="s">
        <v>1635</v>
      </c>
      <c r="G470" s="140" t="s">
        <v>1150</v>
      </c>
      <c r="H470" s="141">
        <v>2</v>
      </c>
      <c r="I470" s="142"/>
      <c r="J470" s="143">
        <f>ROUND(I470*H470,2)</f>
        <v>0</v>
      </c>
      <c r="K470" s="139" t="s">
        <v>181</v>
      </c>
      <c r="L470" s="32"/>
      <c r="M470" s="144" t="s">
        <v>1</v>
      </c>
      <c r="N470" s="145" t="s">
        <v>42</v>
      </c>
      <c r="P470" s="146">
        <f>O470*H470</f>
        <v>0</v>
      </c>
      <c r="Q470" s="146">
        <v>5.0600000000000003E-3</v>
      </c>
      <c r="R470" s="146">
        <f>Q470*H470</f>
        <v>1.0120000000000001E-2</v>
      </c>
      <c r="S470" s="146">
        <v>0</v>
      </c>
      <c r="T470" s="147">
        <f>S470*H470</f>
        <v>0</v>
      </c>
      <c r="AR470" s="148" t="s">
        <v>278</v>
      </c>
      <c r="AT470" s="148" t="s">
        <v>177</v>
      </c>
      <c r="AU470" s="148" t="s">
        <v>86</v>
      </c>
      <c r="AY470" s="17" t="s">
        <v>175</v>
      </c>
      <c r="BE470" s="149">
        <f>IF(N470="základní",J470,0)</f>
        <v>0</v>
      </c>
      <c r="BF470" s="149">
        <f>IF(N470="snížená",J470,0)</f>
        <v>0</v>
      </c>
      <c r="BG470" s="149">
        <f>IF(N470="zákl. přenesená",J470,0)</f>
        <v>0</v>
      </c>
      <c r="BH470" s="149">
        <f>IF(N470="sníž. přenesená",J470,0)</f>
        <v>0</v>
      </c>
      <c r="BI470" s="149">
        <f>IF(N470="nulová",J470,0)</f>
        <v>0</v>
      </c>
      <c r="BJ470" s="17" t="s">
        <v>84</v>
      </c>
      <c r="BK470" s="149">
        <f>ROUND(I470*H470,2)</f>
        <v>0</v>
      </c>
      <c r="BL470" s="17" t="s">
        <v>278</v>
      </c>
      <c r="BM470" s="148" t="s">
        <v>1636</v>
      </c>
    </row>
    <row r="471" spans="2:65" s="13" customFormat="1">
      <c r="B471" s="157"/>
      <c r="D471" s="151" t="s">
        <v>184</v>
      </c>
      <c r="E471" s="158" t="s">
        <v>1</v>
      </c>
      <c r="F471" s="159" t="s">
        <v>1637</v>
      </c>
      <c r="H471" s="160">
        <v>2</v>
      </c>
      <c r="I471" s="161"/>
      <c r="L471" s="157"/>
      <c r="M471" s="162"/>
      <c r="T471" s="163"/>
      <c r="AT471" s="158" t="s">
        <v>184</v>
      </c>
      <c r="AU471" s="158" t="s">
        <v>86</v>
      </c>
      <c r="AV471" s="13" t="s">
        <v>86</v>
      </c>
      <c r="AW471" s="13" t="s">
        <v>32</v>
      </c>
      <c r="AX471" s="13" t="s">
        <v>77</v>
      </c>
      <c r="AY471" s="158" t="s">
        <v>175</v>
      </c>
    </row>
    <row r="472" spans="2:65" s="14" customFormat="1">
      <c r="B472" s="164"/>
      <c r="D472" s="151" t="s">
        <v>184</v>
      </c>
      <c r="E472" s="165" t="s">
        <v>1</v>
      </c>
      <c r="F472" s="166" t="s">
        <v>187</v>
      </c>
      <c r="H472" s="167">
        <v>2</v>
      </c>
      <c r="I472" s="168"/>
      <c r="L472" s="164"/>
      <c r="M472" s="169"/>
      <c r="T472" s="170"/>
      <c r="AT472" s="165" t="s">
        <v>184</v>
      </c>
      <c r="AU472" s="165" t="s">
        <v>86</v>
      </c>
      <c r="AV472" s="14" t="s">
        <v>182</v>
      </c>
      <c r="AW472" s="14" t="s">
        <v>32</v>
      </c>
      <c r="AX472" s="14" t="s">
        <v>84</v>
      </c>
      <c r="AY472" s="165" t="s">
        <v>175</v>
      </c>
    </row>
    <row r="473" spans="2:65" s="1" customFormat="1" ht="24.15" customHeight="1">
      <c r="B473" s="136"/>
      <c r="C473" s="137" t="s">
        <v>789</v>
      </c>
      <c r="D473" s="137" t="s">
        <v>177</v>
      </c>
      <c r="E473" s="138" t="s">
        <v>1638</v>
      </c>
      <c r="F473" s="139" t="s">
        <v>1639</v>
      </c>
      <c r="G473" s="140" t="s">
        <v>1150</v>
      </c>
      <c r="H473" s="141">
        <v>2</v>
      </c>
      <c r="I473" s="142"/>
      <c r="J473" s="143">
        <f>ROUND(I473*H473,2)</f>
        <v>0</v>
      </c>
      <c r="K473" s="139" t="s">
        <v>181</v>
      </c>
      <c r="L473" s="32"/>
      <c r="M473" s="144" t="s">
        <v>1</v>
      </c>
      <c r="N473" s="145" t="s">
        <v>42</v>
      </c>
      <c r="P473" s="146">
        <f>O473*H473</f>
        <v>0</v>
      </c>
      <c r="Q473" s="146">
        <v>1.8E-3</v>
      </c>
      <c r="R473" s="146">
        <f>Q473*H473</f>
        <v>3.5999999999999999E-3</v>
      </c>
      <c r="S473" s="146">
        <v>0</v>
      </c>
      <c r="T473" s="147">
        <f>S473*H473</f>
        <v>0</v>
      </c>
      <c r="AR473" s="148" t="s">
        <v>278</v>
      </c>
      <c r="AT473" s="148" t="s">
        <v>177</v>
      </c>
      <c r="AU473" s="148" t="s">
        <v>86</v>
      </c>
      <c r="AY473" s="17" t="s">
        <v>175</v>
      </c>
      <c r="BE473" s="149">
        <f>IF(N473="základní",J473,0)</f>
        <v>0</v>
      </c>
      <c r="BF473" s="149">
        <f>IF(N473="snížená",J473,0)</f>
        <v>0</v>
      </c>
      <c r="BG473" s="149">
        <f>IF(N473="zákl. přenesená",J473,0)</f>
        <v>0</v>
      </c>
      <c r="BH473" s="149">
        <f>IF(N473="sníž. přenesená",J473,0)</f>
        <v>0</v>
      </c>
      <c r="BI473" s="149">
        <f>IF(N473="nulová",J473,0)</f>
        <v>0</v>
      </c>
      <c r="BJ473" s="17" t="s">
        <v>84</v>
      </c>
      <c r="BK473" s="149">
        <f>ROUND(I473*H473,2)</f>
        <v>0</v>
      </c>
      <c r="BL473" s="17" t="s">
        <v>278</v>
      </c>
      <c r="BM473" s="148" t="s">
        <v>1640</v>
      </c>
    </row>
    <row r="474" spans="2:65" s="13" customFormat="1">
      <c r="B474" s="157"/>
      <c r="D474" s="151" t="s">
        <v>184</v>
      </c>
      <c r="E474" s="158" t="s">
        <v>1</v>
      </c>
      <c r="F474" s="159" t="s">
        <v>1637</v>
      </c>
      <c r="H474" s="160">
        <v>2</v>
      </c>
      <c r="I474" s="161"/>
      <c r="L474" s="157"/>
      <c r="M474" s="162"/>
      <c r="T474" s="163"/>
      <c r="AT474" s="158" t="s">
        <v>184</v>
      </c>
      <c r="AU474" s="158" t="s">
        <v>86</v>
      </c>
      <c r="AV474" s="13" t="s">
        <v>86</v>
      </c>
      <c r="AW474" s="13" t="s">
        <v>32</v>
      </c>
      <c r="AX474" s="13" t="s">
        <v>77</v>
      </c>
      <c r="AY474" s="158" t="s">
        <v>175</v>
      </c>
    </row>
    <row r="475" spans="2:65" s="14" customFormat="1">
      <c r="B475" s="164"/>
      <c r="D475" s="151" t="s">
        <v>184</v>
      </c>
      <c r="E475" s="165" t="s">
        <v>1</v>
      </c>
      <c r="F475" s="166" t="s">
        <v>187</v>
      </c>
      <c r="H475" s="167">
        <v>2</v>
      </c>
      <c r="I475" s="168"/>
      <c r="L475" s="164"/>
      <c r="M475" s="169"/>
      <c r="T475" s="170"/>
      <c r="AT475" s="165" t="s">
        <v>184</v>
      </c>
      <c r="AU475" s="165" t="s">
        <v>86</v>
      </c>
      <c r="AV475" s="14" t="s">
        <v>182</v>
      </c>
      <c r="AW475" s="14" t="s">
        <v>32</v>
      </c>
      <c r="AX475" s="14" t="s">
        <v>84</v>
      </c>
      <c r="AY475" s="165" t="s">
        <v>175</v>
      </c>
    </row>
    <row r="476" spans="2:65" s="1" customFormat="1" ht="16.5" customHeight="1">
      <c r="B476" s="136"/>
      <c r="C476" s="137" t="s">
        <v>793</v>
      </c>
      <c r="D476" s="137" t="s">
        <v>177</v>
      </c>
      <c r="E476" s="138" t="s">
        <v>1641</v>
      </c>
      <c r="F476" s="139" t="s">
        <v>1642</v>
      </c>
      <c r="G476" s="140" t="s">
        <v>190</v>
      </c>
      <c r="H476" s="141">
        <v>2</v>
      </c>
      <c r="I476" s="142"/>
      <c r="J476" s="143">
        <f>ROUND(I476*H476,2)</f>
        <v>0</v>
      </c>
      <c r="K476" s="139" t="s">
        <v>181</v>
      </c>
      <c r="L476" s="32"/>
      <c r="M476" s="144" t="s">
        <v>1</v>
      </c>
      <c r="N476" s="145" t="s">
        <v>42</v>
      </c>
      <c r="P476" s="146">
        <f>O476*H476</f>
        <v>0</v>
      </c>
      <c r="Q476" s="146">
        <v>2.7999999999999998E-4</v>
      </c>
      <c r="R476" s="146">
        <f>Q476*H476</f>
        <v>5.5999999999999995E-4</v>
      </c>
      <c r="S476" s="146">
        <v>0</v>
      </c>
      <c r="T476" s="147">
        <f>S476*H476</f>
        <v>0</v>
      </c>
      <c r="AR476" s="148" t="s">
        <v>278</v>
      </c>
      <c r="AT476" s="148" t="s">
        <v>177</v>
      </c>
      <c r="AU476" s="148" t="s">
        <v>86</v>
      </c>
      <c r="AY476" s="17" t="s">
        <v>175</v>
      </c>
      <c r="BE476" s="149">
        <f>IF(N476="základní",J476,0)</f>
        <v>0</v>
      </c>
      <c r="BF476" s="149">
        <f>IF(N476="snížená",J476,0)</f>
        <v>0</v>
      </c>
      <c r="BG476" s="149">
        <f>IF(N476="zákl. přenesená",J476,0)</f>
        <v>0</v>
      </c>
      <c r="BH476" s="149">
        <f>IF(N476="sníž. přenesená",J476,0)</f>
        <v>0</v>
      </c>
      <c r="BI476" s="149">
        <f>IF(N476="nulová",J476,0)</f>
        <v>0</v>
      </c>
      <c r="BJ476" s="17" t="s">
        <v>84</v>
      </c>
      <c r="BK476" s="149">
        <f>ROUND(I476*H476,2)</f>
        <v>0</v>
      </c>
      <c r="BL476" s="17" t="s">
        <v>278</v>
      </c>
      <c r="BM476" s="148" t="s">
        <v>1643</v>
      </c>
    </row>
    <row r="477" spans="2:65" s="13" customFormat="1">
      <c r="B477" s="157"/>
      <c r="D477" s="151" t="s">
        <v>184</v>
      </c>
      <c r="E477" s="158" t="s">
        <v>1</v>
      </c>
      <c r="F477" s="159" t="s">
        <v>1637</v>
      </c>
      <c r="H477" s="160">
        <v>2</v>
      </c>
      <c r="I477" s="161"/>
      <c r="L477" s="157"/>
      <c r="M477" s="162"/>
      <c r="T477" s="163"/>
      <c r="AT477" s="158" t="s">
        <v>184</v>
      </c>
      <c r="AU477" s="158" t="s">
        <v>86</v>
      </c>
      <c r="AV477" s="13" t="s">
        <v>86</v>
      </c>
      <c r="AW477" s="13" t="s">
        <v>32</v>
      </c>
      <c r="AX477" s="13" t="s">
        <v>77</v>
      </c>
      <c r="AY477" s="158" t="s">
        <v>175</v>
      </c>
    </row>
    <row r="478" spans="2:65" s="14" customFormat="1">
      <c r="B478" s="164"/>
      <c r="D478" s="151" t="s">
        <v>184</v>
      </c>
      <c r="E478" s="165" t="s">
        <v>1</v>
      </c>
      <c r="F478" s="166" t="s">
        <v>187</v>
      </c>
      <c r="H478" s="167">
        <v>2</v>
      </c>
      <c r="I478" s="168"/>
      <c r="L478" s="164"/>
      <c r="M478" s="169"/>
      <c r="T478" s="170"/>
      <c r="AT478" s="165" t="s">
        <v>184</v>
      </c>
      <c r="AU478" s="165" t="s">
        <v>86</v>
      </c>
      <c r="AV478" s="14" t="s">
        <v>182</v>
      </c>
      <c r="AW478" s="14" t="s">
        <v>32</v>
      </c>
      <c r="AX478" s="14" t="s">
        <v>84</v>
      </c>
      <c r="AY478" s="165" t="s">
        <v>175</v>
      </c>
    </row>
    <row r="479" spans="2:65" s="1" customFormat="1" ht="16.5" customHeight="1">
      <c r="B479" s="136"/>
      <c r="C479" s="137" t="s">
        <v>799</v>
      </c>
      <c r="D479" s="137" t="s">
        <v>177</v>
      </c>
      <c r="E479" s="138" t="s">
        <v>1644</v>
      </c>
      <c r="F479" s="139" t="s">
        <v>1645</v>
      </c>
      <c r="G479" s="140" t="s">
        <v>190</v>
      </c>
      <c r="H479" s="141">
        <v>2</v>
      </c>
      <c r="I479" s="142"/>
      <c r="J479" s="143">
        <f>ROUND(I479*H479,2)</f>
        <v>0</v>
      </c>
      <c r="K479" s="139" t="s">
        <v>181</v>
      </c>
      <c r="L479" s="32"/>
      <c r="M479" s="144" t="s">
        <v>1</v>
      </c>
      <c r="N479" s="145" t="s">
        <v>42</v>
      </c>
      <c r="P479" s="146">
        <f>O479*H479</f>
        <v>0</v>
      </c>
      <c r="Q479" s="146">
        <v>3.6000000000000002E-4</v>
      </c>
      <c r="R479" s="146">
        <f>Q479*H479</f>
        <v>7.2000000000000005E-4</v>
      </c>
      <c r="S479" s="146">
        <v>0</v>
      </c>
      <c r="T479" s="147">
        <f>S479*H479</f>
        <v>0</v>
      </c>
      <c r="AR479" s="148" t="s">
        <v>278</v>
      </c>
      <c r="AT479" s="148" t="s">
        <v>177</v>
      </c>
      <c r="AU479" s="148" t="s">
        <v>86</v>
      </c>
      <c r="AY479" s="17" t="s">
        <v>175</v>
      </c>
      <c r="BE479" s="149">
        <f>IF(N479="základní",J479,0)</f>
        <v>0</v>
      </c>
      <c r="BF479" s="149">
        <f>IF(N479="snížená",J479,0)</f>
        <v>0</v>
      </c>
      <c r="BG479" s="149">
        <f>IF(N479="zákl. přenesená",J479,0)</f>
        <v>0</v>
      </c>
      <c r="BH479" s="149">
        <f>IF(N479="sníž. přenesená",J479,0)</f>
        <v>0</v>
      </c>
      <c r="BI479" s="149">
        <f>IF(N479="nulová",J479,0)</f>
        <v>0</v>
      </c>
      <c r="BJ479" s="17" t="s">
        <v>84</v>
      </c>
      <c r="BK479" s="149">
        <f>ROUND(I479*H479,2)</f>
        <v>0</v>
      </c>
      <c r="BL479" s="17" t="s">
        <v>278</v>
      </c>
      <c r="BM479" s="148" t="s">
        <v>1646</v>
      </c>
    </row>
    <row r="480" spans="2:65" s="13" customFormat="1">
      <c r="B480" s="157"/>
      <c r="D480" s="151" t="s">
        <v>184</v>
      </c>
      <c r="E480" s="158" t="s">
        <v>1</v>
      </c>
      <c r="F480" s="159" t="s">
        <v>1637</v>
      </c>
      <c r="H480" s="160">
        <v>2</v>
      </c>
      <c r="I480" s="161"/>
      <c r="L480" s="157"/>
      <c r="M480" s="162"/>
      <c r="T480" s="163"/>
      <c r="AT480" s="158" t="s">
        <v>184</v>
      </c>
      <c r="AU480" s="158" t="s">
        <v>86</v>
      </c>
      <c r="AV480" s="13" t="s">
        <v>86</v>
      </c>
      <c r="AW480" s="13" t="s">
        <v>32</v>
      </c>
      <c r="AX480" s="13" t="s">
        <v>77</v>
      </c>
      <c r="AY480" s="158" t="s">
        <v>175</v>
      </c>
    </row>
    <row r="481" spans="2:65" s="14" customFormat="1">
      <c r="B481" s="164"/>
      <c r="D481" s="151" t="s">
        <v>184</v>
      </c>
      <c r="E481" s="165" t="s">
        <v>1</v>
      </c>
      <c r="F481" s="166" t="s">
        <v>187</v>
      </c>
      <c r="H481" s="167">
        <v>2</v>
      </c>
      <c r="I481" s="168"/>
      <c r="L481" s="164"/>
      <c r="M481" s="169"/>
      <c r="T481" s="170"/>
      <c r="AT481" s="165" t="s">
        <v>184</v>
      </c>
      <c r="AU481" s="165" t="s">
        <v>86</v>
      </c>
      <c r="AV481" s="14" t="s">
        <v>182</v>
      </c>
      <c r="AW481" s="14" t="s">
        <v>32</v>
      </c>
      <c r="AX481" s="14" t="s">
        <v>84</v>
      </c>
      <c r="AY481" s="165" t="s">
        <v>175</v>
      </c>
    </row>
    <row r="482" spans="2:65" s="1" customFormat="1" ht="24.15" customHeight="1">
      <c r="B482" s="136"/>
      <c r="C482" s="137" t="s">
        <v>805</v>
      </c>
      <c r="D482" s="137" t="s">
        <v>177</v>
      </c>
      <c r="E482" s="138" t="s">
        <v>1647</v>
      </c>
      <c r="F482" s="139" t="s">
        <v>1648</v>
      </c>
      <c r="G482" s="140" t="s">
        <v>1150</v>
      </c>
      <c r="H482" s="141">
        <v>3</v>
      </c>
      <c r="I482" s="142"/>
      <c r="J482" s="143">
        <f>ROUND(I482*H482,2)</f>
        <v>0</v>
      </c>
      <c r="K482" s="139" t="s">
        <v>181</v>
      </c>
      <c r="L482" s="32"/>
      <c r="M482" s="144" t="s">
        <v>1</v>
      </c>
      <c r="N482" s="145" t="s">
        <v>42</v>
      </c>
      <c r="P482" s="146">
        <f>O482*H482</f>
        <v>0</v>
      </c>
      <c r="Q482" s="146">
        <v>1.525E-2</v>
      </c>
      <c r="R482" s="146">
        <f>Q482*H482</f>
        <v>4.5749999999999999E-2</v>
      </c>
      <c r="S482" s="146">
        <v>0</v>
      </c>
      <c r="T482" s="147">
        <f>S482*H482</f>
        <v>0</v>
      </c>
      <c r="AR482" s="148" t="s">
        <v>278</v>
      </c>
      <c r="AT482" s="148" t="s">
        <v>177</v>
      </c>
      <c r="AU482" s="148" t="s">
        <v>86</v>
      </c>
      <c r="AY482" s="17" t="s">
        <v>175</v>
      </c>
      <c r="BE482" s="149">
        <f>IF(N482="základní",J482,0)</f>
        <v>0</v>
      </c>
      <c r="BF482" s="149">
        <f>IF(N482="snížená",J482,0)</f>
        <v>0</v>
      </c>
      <c r="BG482" s="149">
        <f>IF(N482="zákl. přenesená",J482,0)</f>
        <v>0</v>
      </c>
      <c r="BH482" s="149">
        <f>IF(N482="sníž. přenesená",J482,0)</f>
        <v>0</v>
      </c>
      <c r="BI482" s="149">
        <f>IF(N482="nulová",J482,0)</f>
        <v>0</v>
      </c>
      <c r="BJ482" s="17" t="s">
        <v>84</v>
      </c>
      <c r="BK482" s="149">
        <f>ROUND(I482*H482,2)</f>
        <v>0</v>
      </c>
      <c r="BL482" s="17" t="s">
        <v>278</v>
      </c>
      <c r="BM482" s="148" t="s">
        <v>1649</v>
      </c>
    </row>
    <row r="483" spans="2:65" s="13" customFormat="1">
      <c r="B483" s="157"/>
      <c r="D483" s="151" t="s">
        <v>184</v>
      </c>
      <c r="E483" s="158" t="s">
        <v>1</v>
      </c>
      <c r="F483" s="159" t="s">
        <v>1650</v>
      </c>
      <c r="H483" s="160">
        <v>3</v>
      </c>
      <c r="I483" s="161"/>
      <c r="L483" s="157"/>
      <c r="M483" s="162"/>
      <c r="T483" s="163"/>
      <c r="AT483" s="158" t="s">
        <v>184</v>
      </c>
      <c r="AU483" s="158" t="s">
        <v>86</v>
      </c>
      <c r="AV483" s="13" t="s">
        <v>86</v>
      </c>
      <c r="AW483" s="13" t="s">
        <v>32</v>
      </c>
      <c r="AX483" s="13" t="s">
        <v>77</v>
      </c>
      <c r="AY483" s="158" t="s">
        <v>175</v>
      </c>
    </row>
    <row r="484" spans="2:65" s="14" customFormat="1">
      <c r="B484" s="164"/>
      <c r="D484" s="151" t="s">
        <v>184</v>
      </c>
      <c r="E484" s="165" t="s">
        <v>1</v>
      </c>
      <c r="F484" s="166" t="s">
        <v>187</v>
      </c>
      <c r="H484" s="167">
        <v>3</v>
      </c>
      <c r="I484" s="168"/>
      <c r="L484" s="164"/>
      <c r="M484" s="169"/>
      <c r="T484" s="170"/>
      <c r="AT484" s="165" t="s">
        <v>184</v>
      </c>
      <c r="AU484" s="165" t="s">
        <v>86</v>
      </c>
      <c r="AV484" s="14" t="s">
        <v>182</v>
      </c>
      <c r="AW484" s="14" t="s">
        <v>32</v>
      </c>
      <c r="AX484" s="14" t="s">
        <v>84</v>
      </c>
      <c r="AY484" s="165" t="s">
        <v>175</v>
      </c>
    </row>
    <row r="485" spans="2:65" s="1" customFormat="1" ht="24.15" customHeight="1">
      <c r="B485" s="136"/>
      <c r="C485" s="137" t="s">
        <v>810</v>
      </c>
      <c r="D485" s="137" t="s">
        <v>177</v>
      </c>
      <c r="E485" s="138" t="s">
        <v>1651</v>
      </c>
      <c r="F485" s="139" t="s">
        <v>1652</v>
      </c>
      <c r="G485" s="140" t="s">
        <v>1150</v>
      </c>
      <c r="H485" s="141">
        <v>3</v>
      </c>
      <c r="I485" s="142"/>
      <c r="J485" s="143">
        <f>ROUND(I485*H485,2)</f>
        <v>0</v>
      </c>
      <c r="K485" s="139" t="s">
        <v>181</v>
      </c>
      <c r="L485" s="32"/>
      <c r="M485" s="144" t="s">
        <v>1</v>
      </c>
      <c r="N485" s="145" t="s">
        <v>42</v>
      </c>
      <c r="P485" s="146">
        <f>O485*H485</f>
        <v>0</v>
      </c>
      <c r="Q485" s="146">
        <v>1.9599999999999999E-3</v>
      </c>
      <c r="R485" s="146">
        <f>Q485*H485</f>
        <v>5.8799999999999998E-3</v>
      </c>
      <c r="S485" s="146">
        <v>0</v>
      </c>
      <c r="T485" s="147">
        <f>S485*H485</f>
        <v>0</v>
      </c>
      <c r="AR485" s="148" t="s">
        <v>278</v>
      </c>
      <c r="AT485" s="148" t="s">
        <v>177</v>
      </c>
      <c r="AU485" s="148" t="s">
        <v>86</v>
      </c>
      <c r="AY485" s="17" t="s">
        <v>175</v>
      </c>
      <c r="BE485" s="149">
        <f>IF(N485="základní",J485,0)</f>
        <v>0</v>
      </c>
      <c r="BF485" s="149">
        <f>IF(N485="snížená",J485,0)</f>
        <v>0</v>
      </c>
      <c r="BG485" s="149">
        <f>IF(N485="zákl. přenesená",J485,0)</f>
        <v>0</v>
      </c>
      <c r="BH485" s="149">
        <f>IF(N485="sníž. přenesená",J485,0)</f>
        <v>0</v>
      </c>
      <c r="BI485" s="149">
        <f>IF(N485="nulová",J485,0)</f>
        <v>0</v>
      </c>
      <c r="BJ485" s="17" t="s">
        <v>84</v>
      </c>
      <c r="BK485" s="149">
        <f>ROUND(I485*H485,2)</f>
        <v>0</v>
      </c>
      <c r="BL485" s="17" t="s">
        <v>278</v>
      </c>
      <c r="BM485" s="148" t="s">
        <v>1653</v>
      </c>
    </row>
    <row r="486" spans="2:65" s="13" customFormat="1">
      <c r="B486" s="157"/>
      <c r="D486" s="151" t="s">
        <v>184</v>
      </c>
      <c r="E486" s="158" t="s">
        <v>1</v>
      </c>
      <c r="F486" s="159" t="s">
        <v>1650</v>
      </c>
      <c r="H486" s="160">
        <v>3</v>
      </c>
      <c r="I486" s="161"/>
      <c r="L486" s="157"/>
      <c r="M486" s="162"/>
      <c r="T486" s="163"/>
      <c r="AT486" s="158" t="s">
        <v>184</v>
      </c>
      <c r="AU486" s="158" t="s">
        <v>86</v>
      </c>
      <c r="AV486" s="13" t="s">
        <v>86</v>
      </c>
      <c r="AW486" s="13" t="s">
        <v>32</v>
      </c>
      <c r="AX486" s="13" t="s">
        <v>77</v>
      </c>
      <c r="AY486" s="158" t="s">
        <v>175</v>
      </c>
    </row>
    <row r="487" spans="2:65" s="14" customFormat="1">
      <c r="B487" s="164"/>
      <c r="D487" s="151" t="s">
        <v>184</v>
      </c>
      <c r="E487" s="165" t="s">
        <v>1</v>
      </c>
      <c r="F487" s="166" t="s">
        <v>187</v>
      </c>
      <c r="H487" s="167">
        <v>3</v>
      </c>
      <c r="I487" s="168"/>
      <c r="L487" s="164"/>
      <c r="M487" s="169"/>
      <c r="T487" s="170"/>
      <c r="AT487" s="165" t="s">
        <v>184</v>
      </c>
      <c r="AU487" s="165" t="s">
        <v>86</v>
      </c>
      <c r="AV487" s="14" t="s">
        <v>182</v>
      </c>
      <c r="AW487" s="14" t="s">
        <v>32</v>
      </c>
      <c r="AX487" s="14" t="s">
        <v>84</v>
      </c>
      <c r="AY487" s="165" t="s">
        <v>175</v>
      </c>
    </row>
    <row r="488" spans="2:65" s="1" customFormat="1" ht="24.15" customHeight="1">
      <c r="B488" s="136"/>
      <c r="C488" s="137" t="s">
        <v>817</v>
      </c>
      <c r="D488" s="137" t="s">
        <v>177</v>
      </c>
      <c r="E488" s="138" t="s">
        <v>1654</v>
      </c>
      <c r="F488" s="139" t="s">
        <v>1655</v>
      </c>
      <c r="G488" s="140" t="s">
        <v>1150</v>
      </c>
      <c r="H488" s="141">
        <v>3</v>
      </c>
      <c r="I488" s="142"/>
      <c r="J488" s="143">
        <f>ROUND(I488*H488,2)</f>
        <v>0</v>
      </c>
      <c r="K488" s="139" t="s">
        <v>181</v>
      </c>
      <c r="L488" s="32"/>
      <c r="M488" s="144" t="s">
        <v>1</v>
      </c>
      <c r="N488" s="145" t="s">
        <v>42</v>
      </c>
      <c r="P488" s="146">
        <f>O488*H488</f>
        <v>0</v>
      </c>
      <c r="Q488" s="146">
        <v>3.7100000000000002E-3</v>
      </c>
      <c r="R488" s="146">
        <f>Q488*H488</f>
        <v>1.1130000000000001E-2</v>
      </c>
      <c r="S488" s="146">
        <v>0</v>
      </c>
      <c r="T488" s="147">
        <f>S488*H488</f>
        <v>0</v>
      </c>
      <c r="AR488" s="148" t="s">
        <v>278</v>
      </c>
      <c r="AT488" s="148" t="s">
        <v>177</v>
      </c>
      <c r="AU488" s="148" t="s">
        <v>86</v>
      </c>
      <c r="AY488" s="17" t="s">
        <v>175</v>
      </c>
      <c r="BE488" s="149">
        <f>IF(N488="základní",J488,0)</f>
        <v>0</v>
      </c>
      <c r="BF488" s="149">
        <f>IF(N488="snížená",J488,0)</f>
        <v>0</v>
      </c>
      <c r="BG488" s="149">
        <f>IF(N488="zákl. přenesená",J488,0)</f>
        <v>0</v>
      </c>
      <c r="BH488" s="149">
        <f>IF(N488="sníž. přenesená",J488,0)</f>
        <v>0</v>
      </c>
      <c r="BI488" s="149">
        <f>IF(N488="nulová",J488,0)</f>
        <v>0</v>
      </c>
      <c r="BJ488" s="17" t="s">
        <v>84</v>
      </c>
      <c r="BK488" s="149">
        <f>ROUND(I488*H488,2)</f>
        <v>0</v>
      </c>
      <c r="BL488" s="17" t="s">
        <v>278</v>
      </c>
      <c r="BM488" s="148" t="s">
        <v>1656</v>
      </c>
    </row>
    <row r="489" spans="2:65" s="13" customFormat="1">
      <c r="B489" s="157"/>
      <c r="D489" s="151" t="s">
        <v>184</v>
      </c>
      <c r="E489" s="158" t="s">
        <v>1</v>
      </c>
      <c r="F489" s="159" t="s">
        <v>1650</v>
      </c>
      <c r="H489" s="160">
        <v>3</v>
      </c>
      <c r="I489" s="161"/>
      <c r="L489" s="157"/>
      <c r="M489" s="162"/>
      <c r="T489" s="163"/>
      <c r="AT489" s="158" t="s">
        <v>184</v>
      </c>
      <c r="AU489" s="158" t="s">
        <v>86</v>
      </c>
      <c r="AV489" s="13" t="s">
        <v>86</v>
      </c>
      <c r="AW489" s="13" t="s">
        <v>32</v>
      </c>
      <c r="AX489" s="13" t="s">
        <v>77</v>
      </c>
      <c r="AY489" s="158" t="s">
        <v>175</v>
      </c>
    </row>
    <row r="490" spans="2:65" s="14" customFormat="1">
      <c r="B490" s="164"/>
      <c r="D490" s="151" t="s">
        <v>184</v>
      </c>
      <c r="E490" s="165" t="s">
        <v>1</v>
      </c>
      <c r="F490" s="166" t="s">
        <v>187</v>
      </c>
      <c r="H490" s="167">
        <v>3</v>
      </c>
      <c r="I490" s="168"/>
      <c r="L490" s="164"/>
      <c r="M490" s="169"/>
      <c r="T490" s="170"/>
      <c r="AT490" s="165" t="s">
        <v>184</v>
      </c>
      <c r="AU490" s="165" t="s">
        <v>86</v>
      </c>
      <c r="AV490" s="14" t="s">
        <v>182</v>
      </c>
      <c r="AW490" s="14" t="s">
        <v>32</v>
      </c>
      <c r="AX490" s="14" t="s">
        <v>84</v>
      </c>
      <c r="AY490" s="165" t="s">
        <v>175</v>
      </c>
    </row>
    <row r="491" spans="2:65" s="1" customFormat="1" ht="16.5" customHeight="1">
      <c r="B491" s="136"/>
      <c r="C491" s="137" t="s">
        <v>825</v>
      </c>
      <c r="D491" s="137" t="s">
        <v>177</v>
      </c>
      <c r="E491" s="138" t="s">
        <v>1657</v>
      </c>
      <c r="F491" s="139" t="s">
        <v>1658</v>
      </c>
      <c r="G491" s="140" t="s">
        <v>190</v>
      </c>
      <c r="H491" s="141">
        <v>27</v>
      </c>
      <c r="I491" s="142"/>
      <c r="J491" s="143">
        <f>ROUND(I491*H491,2)</f>
        <v>0</v>
      </c>
      <c r="K491" s="139" t="s">
        <v>181</v>
      </c>
      <c r="L491" s="32"/>
      <c r="M491" s="144" t="s">
        <v>1</v>
      </c>
      <c r="N491" s="145" t="s">
        <v>42</v>
      </c>
      <c r="P491" s="146">
        <f>O491*H491</f>
        <v>0</v>
      </c>
      <c r="Q491" s="146">
        <v>3.1E-4</v>
      </c>
      <c r="R491" s="146">
        <f>Q491*H491</f>
        <v>8.3700000000000007E-3</v>
      </c>
      <c r="S491" s="146">
        <v>0</v>
      </c>
      <c r="T491" s="147">
        <f>S491*H491</f>
        <v>0</v>
      </c>
      <c r="AR491" s="148" t="s">
        <v>278</v>
      </c>
      <c r="AT491" s="148" t="s">
        <v>177</v>
      </c>
      <c r="AU491" s="148" t="s">
        <v>86</v>
      </c>
      <c r="AY491" s="17" t="s">
        <v>175</v>
      </c>
      <c r="BE491" s="149">
        <f>IF(N491="základní",J491,0)</f>
        <v>0</v>
      </c>
      <c r="BF491" s="149">
        <f>IF(N491="snížená",J491,0)</f>
        <v>0</v>
      </c>
      <c r="BG491" s="149">
        <f>IF(N491="zákl. přenesená",J491,0)</f>
        <v>0</v>
      </c>
      <c r="BH491" s="149">
        <f>IF(N491="sníž. přenesená",J491,0)</f>
        <v>0</v>
      </c>
      <c r="BI491" s="149">
        <f>IF(N491="nulová",J491,0)</f>
        <v>0</v>
      </c>
      <c r="BJ491" s="17" t="s">
        <v>84</v>
      </c>
      <c r="BK491" s="149">
        <f>ROUND(I491*H491,2)</f>
        <v>0</v>
      </c>
      <c r="BL491" s="17" t="s">
        <v>278</v>
      </c>
      <c r="BM491" s="148" t="s">
        <v>1659</v>
      </c>
    </row>
    <row r="492" spans="2:65" s="13" customFormat="1">
      <c r="B492" s="157"/>
      <c r="D492" s="151" t="s">
        <v>184</v>
      </c>
      <c r="E492" s="158" t="s">
        <v>1</v>
      </c>
      <c r="F492" s="159" t="s">
        <v>1660</v>
      </c>
      <c r="H492" s="160">
        <v>27</v>
      </c>
      <c r="I492" s="161"/>
      <c r="L492" s="157"/>
      <c r="M492" s="162"/>
      <c r="T492" s="163"/>
      <c r="AT492" s="158" t="s">
        <v>184</v>
      </c>
      <c r="AU492" s="158" t="s">
        <v>86</v>
      </c>
      <c r="AV492" s="13" t="s">
        <v>86</v>
      </c>
      <c r="AW492" s="13" t="s">
        <v>32</v>
      </c>
      <c r="AX492" s="13" t="s">
        <v>77</v>
      </c>
      <c r="AY492" s="158" t="s">
        <v>175</v>
      </c>
    </row>
    <row r="493" spans="2:65" s="14" customFormat="1">
      <c r="B493" s="164"/>
      <c r="D493" s="151" t="s">
        <v>184</v>
      </c>
      <c r="E493" s="165" t="s">
        <v>1</v>
      </c>
      <c r="F493" s="166" t="s">
        <v>187</v>
      </c>
      <c r="H493" s="167">
        <v>27</v>
      </c>
      <c r="I493" s="168"/>
      <c r="L493" s="164"/>
      <c r="M493" s="169"/>
      <c r="T493" s="170"/>
      <c r="AT493" s="165" t="s">
        <v>184</v>
      </c>
      <c r="AU493" s="165" t="s">
        <v>86</v>
      </c>
      <c r="AV493" s="14" t="s">
        <v>182</v>
      </c>
      <c r="AW493" s="14" t="s">
        <v>32</v>
      </c>
      <c r="AX493" s="14" t="s">
        <v>84</v>
      </c>
      <c r="AY493" s="165" t="s">
        <v>175</v>
      </c>
    </row>
    <row r="494" spans="2:65" s="1" customFormat="1" ht="24.15" customHeight="1">
      <c r="B494" s="136"/>
      <c r="C494" s="137" t="s">
        <v>829</v>
      </c>
      <c r="D494" s="137" t="s">
        <v>177</v>
      </c>
      <c r="E494" s="138" t="s">
        <v>1661</v>
      </c>
      <c r="F494" s="139" t="s">
        <v>1662</v>
      </c>
      <c r="G494" s="140" t="s">
        <v>494</v>
      </c>
      <c r="H494" s="141">
        <v>0.378</v>
      </c>
      <c r="I494" s="142"/>
      <c r="J494" s="143">
        <f>ROUND(I494*H494,2)</f>
        <v>0</v>
      </c>
      <c r="K494" s="139" t="s">
        <v>181</v>
      </c>
      <c r="L494" s="32"/>
      <c r="M494" s="144" t="s">
        <v>1</v>
      </c>
      <c r="N494" s="145" t="s">
        <v>42</v>
      </c>
      <c r="P494" s="146">
        <f>O494*H494</f>
        <v>0</v>
      </c>
      <c r="Q494" s="146">
        <v>0</v>
      </c>
      <c r="R494" s="146">
        <f>Q494*H494</f>
        <v>0</v>
      </c>
      <c r="S494" s="146">
        <v>0</v>
      </c>
      <c r="T494" s="147">
        <f>S494*H494</f>
        <v>0</v>
      </c>
      <c r="AR494" s="148" t="s">
        <v>278</v>
      </c>
      <c r="AT494" s="148" t="s">
        <v>177</v>
      </c>
      <c r="AU494" s="148" t="s">
        <v>86</v>
      </c>
      <c r="AY494" s="17" t="s">
        <v>175</v>
      </c>
      <c r="BE494" s="149">
        <f>IF(N494="základní",J494,0)</f>
        <v>0</v>
      </c>
      <c r="BF494" s="149">
        <f>IF(N494="snížená",J494,0)</f>
        <v>0</v>
      </c>
      <c r="BG494" s="149">
        <f>IF(N494="zákl. přenesená",J494,0)</f>
        <v>0</v>
      </c>
      <c r="BH494" s="149">
        <f>IF(N494="sníž. přenesená",J494,0)</f>
        <v>0</v>
      </c>
      <c r="BI494" s="149">
        <f>IF(N494="nulová",J494,0)</f>
        <v>0</v>
      </c>
      <c r="BJ494" s="17" t="s">
        <v>84</v>
      </c>
      <c r="BK494" s="149">
        <f>ROUND(I494*H494,2)</f>
        <v>0</v>
      </c>
      <c r="BL494" s="17" t="s">
        <v>278</v>
      </c>
      <c r="BM494" s="148" t="s">
        <v>1663</v>
      </c>
    </row>
    <row r="495" spans="2:65" s="11" customFormat="1" ht="22.8" customHeight="1">
      <c r="B495" s="124"/>
      <c r="D495" s="125" t="s">
        <v>76</v>
      </c>
      <c r="E495" s="134" t="s">
        <v>1664</v>
      </c>
      <c r="F495" s="134" t="s">
        <v>1665</v>
      </c>
      <c r="I495" s="127"/>
      <c r="J495" s="135">
        <f>BK495</f>
        <v>0</v>
      </c>
      <c r="L495" s="124"/>
      <c r="M495" s="129"/>
      <c r="P495" s="130">
        <f>SUM(P496:P513)</f>
        <v>0</v>
      </c>
      <c r="R495" s="130">
        <f>SUM(R496:R513)</f>
        <v>9.3200000000000005E-2</v>
      </c>
      <c r="T495" s="131">
        <f>SUM(T496:T513)</f>
        <v>0</v>
      </c>
      <c r="AR495" s="125" t="s">
        <v>86</v>
      </c>
      <c r="AT495" s="132" t="s">
        <v>76</v>
      </c>
      <c r="AU495" s="132" t="s">
        <v>84</v>
      </c>
      <c r="AY495" s="125" t="s">
        <v>175</v>
      </c>
      <c r="BK495" s="133">
        <f>SUM(BK496:BK513)</f>
        <v>0</v>
      </c>
    </row>
    <row r="496" spans="2:65" s="1" customFormat="1" ht="24.15" customHeight="1">
      <c r="B496" s="136"/>
      <c r="C496" s="137" t="s">
        <v>833</v>
      </c>
      <c r="D496" s="137" t="s">
        <v>177</v>
      </c>
      <c r="E496" s="138" t="s">
        <v>1666</v>
      </c>
      <c r="F496" s="139" t="s">
        <v>1667</v>
      </c>
      <c r="G496" s="140" t="s">
        <v>1150</v>
      </c>
      <c r="H496" s="141">
        <v>1</v>
      </c>
      <c r="I496" s="142"/>
      <c r="J496" s="143">
        <f>ROUND(I496*H496,2)</f>
        <v>0</v>
      </c>
      <c r="K496" s="139" t="s">
        <v>181</v>
      </c>
      <c r="L496" s="32"/>
      <c r="M496" s="144" t="s">
        <v>1</v>
      </c>
      <c r="N496" s="145" t="s">
        <v>42</v>
      </c>
      <c r="P496" s="146">
        <f>O496*H496</f>
        <v>0</v>
      </c>
      <c r="Q496" s="146">
        <v>3.8999999999999998E-3</v>
      </c>
      <c r="R496" s="146">
        <f>Q496*H496</f>
        <v>3.8999999999999998E-3</v>
      </c>
      <c r="S496" s="146">
        <v>0</v>
      </c>
      <c r="T496" s="147">
        <f>S496*H496</f>
        <v>0</v>
      </c>
      <c r="AR496" s="148" t="s">
        <v>278</v>
      </c>
      <c r="AT496" s="148" t="s">
        <v>177</v>
      </c>
      <c r="AU496" s="148" t="s">
        <v>86</v>
      </c>
      <c r="AY496" s="17" t="s">
        <v>175</v>
      </c>
      <c r="BE496" s="149">
        <f>IF(N496="základní",J496,0)</f>
        <v>0</v>
      </c>
      <c r="BF496" s="149">
        <f>IF(N496="snížená",J496,0)</f>
        <v>0</v>
      </c>
      <c r="BG496" s="149">
        <f>IF(N496="zákl. přenesená",J496,0)</f>
        <v>0</v>
      </c>
      <c r="BH496" s="149">
        <f>IF(N496="sníž. přenesená",J496,0)</f>
        <v>0</v>
      </c>
      <c r="BI496" s="149">
        <f>IF(N496="nulová",J496,0)</f>
        <v>0</v>
      </c>
      <c r="BJ496" s="17" t="s">
        <v>84</v>
      </c>
      <c r="BK496" s="149">
        <f>ROUND(I496*H496,2)</f>
        <v>0</v>
      </c>
      <c r="BL496" s="17" t="s">
        <v>278</v>
      </c>
      <c r="BM496" s="148" t="s">
        <v>1668</v>
      </c>
    </row>
    <row r="497" spans="2:65" s="13" customFormat="1">
      <c r="B497" s="157"/>
      <c r="D497" s="151" t="s">
        <v>184</v>
      </c>
      <c r="E497" s="158" t="s">
        <v>1</v>
      </c>
      <c r="F497" s="159" t="s">
        <v>1669</v>
      </c>
      <c r="H497" s="160">
        <v>1</v>
      </c>
      <c r="I497" s="161"/>
      <c r="L497" s="157"/>
      <c r="M497" s="162"/>
      <c r="T497" s="163"/>
      <c r="AT497" s="158" t="s">
        <v>184</v>
      </c>
      <c r="AU497" s="158" t="s">
        <v>86</v>
      </c>
      <c r="AV497" s="13" t="s">
        <v>86</v>
      </c>
      <c r="AW497" s="13" t="s">
        <v>32</v>
      </c>
      <c r="AX497" s="13" t="s">
        <v>77</v>
      </c>
      <c r="AY497" s="158" t="s">
        <v>175</v>
      </c>
    </row>
    <row r="498" spans="2:65" s="14" customFormat="1">
      <c r="B498" s="164"/>
      <c r="D498" s="151" t="s">
        <v>184</v>
      </c>
      <c r="E498" s="165" t="s">
        <v>1</v>
      </c>
      <c r="F498" s="166" t="s">
        <v>187</v>
      </c>
      <c r="H498" s="167">
        <v>1</v>
      </c>
      <c r="I498" s="168"/>
      <c r="L498" s="164"/>
      <c r="M498" s="169"/>
      <c r="T498" s="170"/>
      <c r="AT498" s="165" t="s">
        <v>184</v>
      </c>
      <c r="AU498" s="165" t="s">
        <v>86</v>
      </c>
      <c r="AV498" s="14" t="s">
        <v>182</v>
      </c>
      <c r="AW498" s="14" t="s">
        <v>32</v>
      </c>
      <c r="AX498" s="14" t="s">
        <v>84</v>
      </c>
      <c r="AY498" s="165" t="s">
        <v>175</v>
      </c>
    </row>
    <row r="499" spans="2:65" s="1" customFormat="1" ht="33" customHeight="1">
      <c r="B499" s="136"/>
      <c r="C499" s="137" t="s">
        <v>838</v>
      </c>
      <c r="D499" s="137" t="s">
        <v>177</v>
      </c>
      <c r="E499" s="138" t="s">
        <v>1670</v>
      </c>
      <c r="F499" s="139" t="s">
        <v>1671</v>
      </c>
      <c r="G499" s="140" t="s">
        <v>1150</v>
      </c>
      <c r="H499" s="141">
        <v>9</v>
      </c>
      <c r="I499" s="142"/>
      <c r="J499" s="143">
        <f>ROUND(I499*H499,2)</f>
        <v>0</v>
      </c>
      <c r="K499" s="139" t="s">
        <v>181</v>
      </c>
      <c r="L499" s="32"/>
      <c r="M499" s="144" t="s">
        <v>1</v>
      </c>
      <c r="N499" s="145" t="s">
        <v>42</v>
      </c>
      <c r="P499" s="146">
        <f>O499*H499</f>
        <v>0</v>
      </c>
      <c r="Q499" s="146">
        <v>9.1999999999999998E-3</v>
      </c>
      <c r="R499" s="146">
        <f>Q499*H499</f>
        <v>8.2799999999999999E-2</v>
      </c>
      <c r="S499" s="146">
        <v>0</v>
      </c>
      <c r="T499" s="147">
        <f>S499*H499</f>
        <v>0</v>
      </c>
      <c r="AR499" s="148" t="s">
        <v>278</v>
      </c>
      <c r="AT499" s="148" t="s">
        <v>177</v>
      </c>
      <c r="AU499" s="148" t="s">
        <v>86</v>
      </c>
      <c r="AY499" s="17" t="s">
        <v>175</v>
      </c>
      <c r="BE499" s="149">
        <f>IF(N499="základní",J499,0)</f>
        <v>0</v>
      </c>
      <c r="BF499" s="149">
        <f>IF(N499="snížená",J499,0)</f>
        <v>0</v>
      </c>
      <c r="BG499" s="149">
        <f>IF(N499="zákl. přenesená",J499,0)</f>
        <v>0</v>
      </c>
      <c r="BH499" s="149">
        <f>IF(N499="sníž. přenesená",J499,0)</f>
        <v>0</v>
      </c>
      <c r="BI499" s="149">
        <f>IF(N499="nulová",J499,0)</f>
        <v>0</v>
      </c>
      <c r="BJ499" s="17" t="s">
        <v>84</v>
      </c>
      <c r="BK499" s="149">
        <f>ROUND(I499*H499,2)</f>
        <v>0</v>
      </c>
      <c r="BL499" s="17" t="s">
        <v>278</v>
      </c>
      <c r="BM499" s="148" t="s">
        <v>1672</v>
      </c>
    </row>
    <row r="500" spans="2:65" s="13" customFormat="1">
      <c r="B500" s="157"/>
      <c r="D500" s="151" t="s">
        <v>184</v>
      </c>
      <c r="E500" s="158" t="s">
        <v>1</v>
      </c>
      <c r="F500" s="159" t="s">
        <v>1567</v>
      </c>
      <c r="H500" s="160">
        <v>9</v>
      </c>
      <c r="I500" s="161"/>
      <c r="L500" s="157"/>
      <c r="M500" s="162"/>
      <c r="T500" s="163"/>
      <c r="AT500" s="158" t="s">
        <v>184</v>
      </c>
      <c r="AU500" s="158" t="s">
        <v>86</v>
      </c>
      <c r="AV500" s="13" t="s">
        <v>86</v>
      </c>
      <c r="AW500" s="13" t="s">
        <v>32</v>
      </c>
      <c r="AX500" s="13" t="s">
        <v>77</v>
      </c>
      <c r="AY500" s="158" t="s">
        <v>175</v>
      </c>
    </row>
    <row r="501" spans="2:65" s="14" customFormat="1">
      <c r="B501" s="164"/>
      <c r="D501" s="151" t="s">
        <v>184</v>
      </c>
      <c r="E501" s="165" t="s">
        <v>1</v>
      </c>
      <c r="F501" s="166" t="s">
        <v>187</v>
      </c>
      <c r="H501" s="167">
        <v>9</v>
      </c>
      <c r="I501" s="168"/>
      <c r="L501" s="164"/>
      <c r="M501" s="169"/>
      <c r="T501" s="170"/>
      <c r="AT501" s="165" t="s">
        <v>184</v>
      </c>
      <c r="AU501" s="165" t="s">
        <v>86</v>
      </c>
      <c r="AV501" s="14" t="s">
        <v>182</v>
      </c>
      <c r="AW501" s="14" t="s">
        <v>32</v>
      </c>
      <c r="AX501" s="14" t="s">
        <v>84</v>
      </c>
      <c r="AY501" s="165" t="s">
        <v>175</v>
      </c>
    </row>
    <row r="502" spans="2:65" s="1" customFormat="1" ht="37.799999999999997" customHeight="1">
      <c r="B502" s="136"/>
      <c r="C502" s="137" t="s">
        <v>842</v>
      </c>
      <c r="D502" s="137" t="s">
        <v>177</v>
      </c>
      <c r="E502" s="138" t="s">
        <v>1673</v>
      </c>
      <c r="F502" s="139" t="s">
        <v>1674</v>
      </c>
      <c r="G502" s="140" t="s">
        <v>1150</v>
      </c>
      <c r="H502" s="141">
        <v>1</v>
      </c>
      <c r="I502" s="142"/>
      <c r="J502" s="143">
        <f>ROUND(I502*H502,2)</f>
        <v>0</v>
      </c>
      <c r="K502" s="139" t="s">
        <v>221</v>
      </c>
      <c r="L502" s="32"/>
      <c r="M502" s="144" t="s">
        <v>1</v>
      </c>
      <c r="N502" s="145" t="s">
        <v>42</v>
      </c>
      <c r="P502" s="146">
        <f>O502*H502</f>
        <v>0</v>
      </c>
      <c r="Q502" s="146">
        <v>0</v>
      </c>
      <c r="R502" s="146">
        <f>Q502*H502</f>
        <v>0</v>
      </c>
      <c r="S502" s="146">
        <v>0</v>
      </c>
      <c r="T502" s="147">
        <f>S502*H502</f>
        <v>0</v>
      </c>
      <c r="AR502" s="148" t="s">
        <v>278</v>
      </c>
      <c r="AT502" s="148" t="s">
        <v>177</v>
      </c>
      <c r="AU502" s="148" t="s">
        <v>86</v>
      </c>
      <c r="AY502" s="17" t="s">
        <v>175</v>
      </c>
      <c r="BE502" s="149">
        <f>IF(N502="základní",J502,0)</f>
        <v>0</v>
      </c>
      <c r="BF502" s="149">
        <f>IF(N502="snížená",J502,0)</f>
        <v>0</v>
      </c>
      <c r="BG502" s="149">
        <f>IF(N502="zákl. přenesená",J502,0)</f>
        <v>0</v>
      </c>
      <c r="BH502" s="149">
        <f>IF(N502="sníž. přenesená",J502,0)</f>
        <v>0</v>
      </c>
      <c r="BI502" s="149">
        <f>IF(N502="nulová",J502,0)</f>
        <v>0</v>
      </c>
      <c r="BJ502" s="17" t="s">
        <v>84</v>
      </c>
      <c r="BK502" s="149">
        <f>ROUND(I502*H502,2)</f>
        <v>0</v>
      </c>
      <c r="BL502" s="17" t="s">
        <v>278</v>
      </c>
      <c r="BM502" s="148" t="s">
        <v>1675</v>
      </c>
    </row>
    <row r="503" spans="2:65" s="13" customFormat="1">
      <c r="B503" s="157"/>
      <c r="D503" s="151" t="s">
        <v>184</v>
      </c>
      <c r="E503" s="158" t="s">
        <v>1</v>
      </c>
      <c r="F503" s="159" t="s">
        <v>1575</v>
      </c>
      <c r="H503" s="160">
        <v>1</v>
      </c>
      <c r="I503" s="161"/>
      <c r="L503" s="157"/>
      <c r="M503" s="162"/>
      <c r="T503" s="163"/>
      <c r="AT503" s="158" t="s">
        <v>184</v>
      </c>
      <c r="AU503" s="158" t="s">
        <v>86</v>
      </c>
      <c r="AV503" s="13" t="s">
        <v>86</v>
      </c>
      <c r="AW503" s="13" t="s">
        <v>32</v>
      </c>
      <c r="AX503" s="13" t="s">
        <v>77</v>
      </c>
      <c r="AY503" s="158" t="s">
        <v>175</v>
      </c>
    </row>
    <row r="504" spans="2:65" s="14" customFormat="1">
      <c r="B504" s="164"/>
      <c r="D504" s="151" t="s">
        <v>184</v>
      </c>
      <c r="E504" s="165" t="s">
        <v>1</v>
      </c>
      <c r="F504" s="166" t="s">
        <v>187</v>
      </c>
      <c r="H504" s="167">
        <v>1</v>
      </c>
      <c r="I504" s="168"/>
      <c r="L504" s="164"/>
      <c r="M504" s="169"/>
      <c r="T504" s="170"/>
      <c r="AT504" s="165" t="s">
        <v>184</v>
      </c>
      <c r="AU504" s="165" t="s">
        <v>86</v>
      </c>
      <c r="AV504" s="14" t="s">
        <v>182</v>
      </c>
      <c r="AW504" s="14" t="s">
        <v>32</v>
      </c>
      <c r="AX504" s="14" t="s">
        <v>84</v>
      </c>
      <c r="AY504" s="165" t="s">
        <v>175</v>
      </c>
    </row>
    <row r="505" spans="2:65" s="1" customFormat="1" ht="16.5" customHeight="1">
      <c r="B505" s="136"/>
      <c r="C505" s="137" t="s">
        <v>848</v>
      </c>
      <c r="D505" s="137" t="s">
        <v>177</v>
      </c>
      <c r="E505" s="138" t="s">
        <v>1676</v>
      </c>
      <c r="F505" s="139" t="s">
        <v>1677</v>
      </c>
      <c r="G505" s="140" t="s">
        <v>1150</v>
      </c>
      <c r="H505" s="141">
        <v>10</v>
      </c>
      <c r="I505" s="142"/>
      <c r="J505" s="143">
        <f>ROUND(I505*H505,2)</f>
        <v>0</v>
      </c>
      <c r="K505" s="139" t="s">
        <v>181</v>
      </c>
      <c r="L505" s="32"/>
      <c r="M505" s="144" t="s">
        <v>1</v>
      </c>
      <c r="N505" s="145" t="s">
        <v>42</v>
      </c>
      <c r="P505" s="146">
        <f>O505*H505</f>
        <v>0</v>
      </c>
      <c r="Q505" s="146">
        <v>1.4999999999999999E-4</v>
      </c>
      <c r="R505" s="146">
        <f>Q505*H505</f>
        <v>1.4999999999999998E-3</v>
      </c>
      <c r="S505" s="146">
        <v>0</v>
      </c>
      <c r="T505" s="147">
        <f>S505*H505</f>
        <v>0</v>
      </c>
      <c r="AR505" s="148" t="s">
        <v>278</v>
      </c>
      <c r="AT505" s="148" t="s">
        <v>177</v>
      </c>
      <c r="AU505" s="148" t="s">
        <v>86</v>
      </c>
      <c r="AY505" s="17" t="s">
        <v>175</v>
      </c>
      <c r="BE505" s="149">
        <f>IF(N505="základní",J505,0)</f>
        <v>0</v>
      </c>
      <c r="BF505" s="149">
        <f>IF(N505="snížená",J505,0)</f>
        <v>0</v>
      </c>
      <c r="BG505" s="149">
        <f>IF(N505="zákl. přenesená",J505,0)</f>
        <v>0</v>
      </c>
      <c r="BH505" s="149">
        <f>IF(N505="sníž. přenesená",J505,0)</f>
        <v>0</v>
      </c>
      <c r="BI505" s="149">
        <f>IF(N505="nulová",J505,0)</f>
        <v>0</v>
      </c>
      <c r="BJ505" s="17" t="s">
        <v>84</v>
      </c>
      <c r="BK505" s="149">
        <f>ROUND(I505*H505,2)</f>
        <v>0</v>
      </c>
      <c r="BL505" s="17" t="s">
        <v>278</v>
      </c>
      <c r="BM505" s="148" t="s">
        <v>1678</v>
      </c>
    </row>
    <row r="506" spans="2:65" s="13" customFormat="1">
      <c r="B506" s="157"/>
      <c r="D506" s="151" t="s">
        <v>184</v>
      </c>
      <c r="E506" s="158" t="s">
        <v>1</v>
      </c>
      <c r="F506" s="159" t="s">
        <v>1567</v>
      </c>
      <c r="H506" s="160">
        <v>9</v>
      </c>
      <c r="I506" s="161"/>
      <c r="L506" s="157"/>
      <c r="M506" s="162"/>
      <c r="T506" s="163"/>
      <c r="AT506" s="158" t="s">
        <v>184</v>
      </c>
      <c r="AU506" s="158" t="s">
        <v>86</v>
      </c>
      <c r="AV506" s="13" t="s">
        <v>86</v>
      </c>
      <c r="AW506" s="13" t="s">
        <v>32</v>
      </c>
      <c r="AX506" s="13" t="s">
        <v>77</v>
      </c>
      <c r="AY506" s="158" t="s">
        <v>175</v>
      </c>
    </row>
    <row r="507" spans="2:65" s="13" customFormat="1">
      <c r="B507" s="157"/>
      <c r="D507" s="151" t="s">
        <v>184</v>
      </c>
      <c r="E507" s="158" t="s">
        <v>1</v>
      </c>
      <c r="F507" s="159" t="s">
        <v>1575</v>
      </c>
      <c r="H507" s="160">
        <v>1</v>
      </c>
      <c r="I507" s="161"/>
      <c r="L507" s="157"/>
      <c r="M507" s="162"/>
      <c r="T507" s="163"/>
      <c r="AT507" s="158" t="s">
        <v>184</v>
      </c>
      <c r="AU507" s="158" t="s">
        <v>86</v>
      </c>
      <c r="AV507" s="13" t="s">
        <v>86</v>
      </c>
      <c r="AW507" s="13" t="s">
        <v>32</v>
      </c>
      <c r="AX507" s="13" t="s">
        <v>77</v>
      </c>
      <c r="AY507" s="158" t="s">
        <v>175</v>
      </c>
    </row>
    <row r="508" spans="2:65" s="14" customFormat="1">
      <c r="B508" s="164"/>
      <c r="D508" s="151" t="s">
        <v>184</v>
      </c>
      <c r="E508" s="165" t="s">
        <v>1</v>
      </c>
      <c r="F508" s="166" t="s">
        <v>187</v>
      </c>
      <c r="H508" s="167">
        <v>10</v>
      </c>
      <c r="I508" s="168"/>
      <c r="L508" s="164"/>
      <c r="M508" s="169"/>
      <c r="T508" s="170"/>
      <c r="AT508" s="165" t="s">
        <v>184</v>
      </c>
      <c r="AU508" s="165" t="s">
        <v>86</v>
      </c>
      <c r="AV508" s="14" t="s">
        <v>182</v>
      </c>
      <c r="AW508" s="14" t="s">
        <v>32</v>
      </c>
      <c r="AX508" s="14" t="s">
        <v>84</v>
      </c>
      <c r="AY508" s="165" t="s">
        <v>175</v>
      </c>
    </row>
    <row r="509" spans="2:65" s="1" customFormat="1" ht="16.5" customHeight="1">
      <c r="B509" s="136"/>
      <c r="C509" s="137" t="s">
        <v>857</v>
      </c>
      <c r="D509" s="137" t="s">
        <v>177</v>
      </c>
      <c r="E509" s="138" t="s">
        <v>1679</v>
      </c>
      <c r="F509" s="139" t="s">
        <v>1680</v>
      </c>
      <c r="G509" s="140" t="s">
        <v>1150</v>
      </c>
      <c r="H509" s="141">
        <v>10</v>
      </c>
      <c r="I509" s="142"/>
      <c r="J509" s="143">
        <f>ROUND(I509*H509,2)</f>
        <v>0</v>
      </c>
      <c r="K509" s="139" t="s">
        <v>181</v>
      </c>
      <c r="L509" s="32"/>
      <c r="M509" s="144" t="s">
        <v>1</v>
      </c>
      <c r="N509" s="145" t="s">
        <v>42</v>
      </c>
      <c r="P509" s="146">
        <f>O509*H509</f>
        <v>0</v>
      </c>
      <c r="Q509" s="146">
        <v>5.0000000000000001E-4</v>
      </c>
      <c r="R509" s="146">
        <f>Q509*H509</f>
        <v>5.0000000000000001E-3</v>
      </c>
      <c r="S509" s="146">
        <v>0</v>
      </c>
      <c r="T509" s="147">
        <f>S509*H509</f>
        <v>0</v>
      </c>
      <c r="AR509" s="148" t="s">
        <v>278</v>
      </c>
      <c r="AT509" s="148" t="s">
        <v>177</v>
      </c>
      <c r="AU509" s="148" t="s">
        <v>86</v>
      </c>
      <c r="AY509" s="17" t="s">
        <v>175</v>
      </c>
      <c r="BE509" s="149">
        <f>IF(N509="základní",J509,0)</f>
        <v>0</v>
      </c>
      <c r="BF509" s="149">
        <f>IF(N509="snížená",J509,0)</f>
        <v>0</v>
      </c>
      <c r="BG509" s="149">
        <f>IF(N509="zákl. přenesená",J509,0)</f>
        <v>0</v>
      </c>
      <c r="BH509" s="149">
        <f>IF(N509="sníž. přenesená",J509,0)</f>
        <v>0</v>
      </c>
      <c r="BI509" s="149">
        <f>IF(N509="nulová",J509,0)</f>
        <v>0</v>
      </c>
      <c r="BJ509" s="17" t="s">
        <v>84</v>
      </c>
      <c r="BK509" s="149">
        <f>ROUND(I509*H509,2)</f>
        <v>0</v>
      </c>
      <c r="BL509" s="17" t="s">
        <v>278</v>
      </c>
      <c r="BM509" s="148" t="s">
        <v>1681</v>
      </c>
    </row>
    <row r="510" spans="2:65" s="13" customFormat="1">
      <c r="B510" s="157"/>
      <c r="D510" s="151" t="s">
        <v>184</v>
      </c>
      <c r="E510" s="158" t="s">
        <v>1</v>
      </c>
      <c r="F510" s="159" t="s">
        <v>1567</v>
      </c>
      <c r="H510" s="160">
        <v>9</v>
      </c>
      <c r="I510" s="161"/>
      <c r="L510" s="157"/>
      <c r="M510" s="162"/>
      <c r="T510" s="163"/>
      <c r="AT510" s="158" t="s">
        <v>184</v>
      </c>
      <c r="AU510" s="158" t="s">
        <v>86</v>
      </c>
      <c r="AV510" s="13" t="s">
        <v>86</v>
      </c>
      <c r="AW510" s="13" t="s">
        <v>32</v>
      </c>
      <c r="AX510" s="13" t="s">
        <v>77</v>
      </c>
      <c r="AY510" s="158" t="s">
        <v>175</v>
      </c>
    </row>
    <row r="511" spans="2:65" s="13" customFormat="1">
      <c r="B511" s="157"/>
      <c r="D511" s="151" t="s">
        <v>184</v>
      </c>
      <c r="E511" s="158" t="s">
        <v>1</v>
      </c>
      <c r="F511" s="159" t="s">
        <v>1575</v>
      </c>
      <c r="H511" s="160">
        <v>1</v>
      </c>
      <c r="I511" s="161"/>
      <c r="L511" s="157"/>
      <c r="M511" s="162"/>
      <c r="T511" s="163"/>
      <c r="AT511" s="158" t="s">
        <v>184</v>
      </c>
      <c r="AU511" s="158" t="s">
        <v>86</v>
      </c>
      <c r="AV511" s="13" t="s">
        <v>86</v>
      </c>
      <c r="AW511" s="13" t="s">
        <v>32</v>
      </c>
      <c r="AX511" s="13" t="s">
        <v>77</v>
      </c>
      <c r="AY511" s="158" t="s">
        <v>175</v>
      </c>
    </row>
    <row r="512" spans="2:65" s="14" customFormat="1">
      <c r="B512" s="164"/>
      <c r="D512" s="151" t="s">
        <v>184</v>
      </c>
      <c r="E512" s="165" t="s">
        <v>1</v>
      </c>
      <c r="F512" s="166" t="s">
        <v>187</v>
      </c>
      <c r="H512" s="167">
        <v>10</v>
      </c>
      <c r="I512" s="168"/>
      <c r="L512" s="164"/>
      <c r="M512" s="169"/>
      <c r="T512" s="170"/>
      <c r="AT512" s="165" t="s">
        <v>184</v>
      </c>
      <c r="AU512" s="165" t="s">
        <v>86</v>
      </c>
      <c r="AV512" s="14" t="s">
        <v>182</v>
      </c>
      <c r="AW512" s="14" t="s">
        <v>32</v>
      </c>
      <c r="AX512" s="14" t="s">
        <v>84</v>
      </c>
      <c r="AY512" s="165" t="s">
        <v>175</v>
      </c>
    </row>
    <row r="513" spans="2:65" s="1" customFormat="1" ht="24.15" customHeight="1">
      <c r="B513" s="136"/>
      <c r="C513" s="137" t="s">
        <v>866</v>
      </c>
      <c r="D513" s="137" t="s">
        <v>177</v>
      </c>
      <c r="E513" s="138" t="s">
        <v>1682</v>
      </c>
      <c r="F513" s="139" t="s">
        <v>1683</v>
      </c>
      <c r="G513" s="140" t="s">
        <v>494</v>
      </c>
      <c r="H513" s="141">
        <v>9.2999999999999999E-2</v>
      </c>
      <c r="I513" s="142"/>
      <c r="J513" s="143">
        <f>ROUND(I513*H513,2)</f>
        <v>0</v>
      </c>
      <c r="K513" s="139" t="s">
        <v>181</v>
      </c>
      <c r="L513" s="32"/>
      <c r="M513" s="144" t="s">
        <v>1</v>
      </c>
      <c r="N513" s="145" t="s">
        <v>42</v>
      </c>
      <c r="P513" s="146">
        <f>O513*H513</f>
        <v>0</v>
      </c>
      <c r="Q513" s="146">
        <v>0</v>
      </c>
      <c r="R513" s="146">
        <f>Q513*H513</f>
        <v>0</v>
      </c>
      <c r="S513" s="146">
        <v>0</v>
      </c>
      <c r="T513" s="147">
        <f>S513*H513</f>
        <v>0</v>
      </c>
      <c r="AR513" s="148" t="s">
        <v>278</v>
      </c>
      <c r="AT513" s="148" t="s">
        <v>177</v>
      </c>
      <c r="AU513" s="148" t="s">
        <v>86</v>
      </c>
      <c r="AY513" s="17" t="s">
        <v>175</v>
      </c>
      <c r="BE513" s="149">
        <f>IF(N513="základní",J513,0)</f>
        <v>0</v>
      </c>
      <c r="BF513" s="149">
        <f>IF(N513="snížená",J513,0)</f>
        <v>0</v>
      </c>
      <c r="BG513" s="149">
        <f>IF(N513="zákl. přenesená",J513,0)</f>
        <v>0</v>
      </c>
      <c r="BH513" s="149">
        <f>IF(N513="sníž. přenesená",J513,0)</f>
        <v>0</v>
      </c>
      <c r="BI513" s="149">
        <f>IF(N513="nulová",J513,0)</f>
        <v>0</v>
      </c>
      <c r="BJ513" s="17" t="s">
        <v>84</v>
      </c>
      <c r="BK513" s="149">
        <f>ROUND(I513*H513,2)</f>
        <v>0</v>
      </c>
      <c r="BL513" s="17" t="s">
        <v>278</v>
      </c>
      <c r="BM513" s="148" t="s">
        <v>1684</v>
      </c>
    </row>
    <row r="514" spans="2:65" s="11" customFormat="1" ht="22.8" customHeight="1">
      <c r="B514" s="124"/>
      <c r="D514" s="125" t="s">
        <v>76</v>
      </c>
      <c r="E514" s="134" t="s">
        <v>1685</v>
      </c>
      <c r="F514" s="134" t="s">
        <v>1686</v>
      </c>
      <c r="I514" s="127"/>
      <c r="J514" s="135">
        <f>BK514</f>
        <v>0</v>
      </c>
      <c r="L514" s="124"/>
      <c r="M514" s="129"/>
      <c r="P514" s="130">
        <f>SUM(P515:P521)</f>
        <v>0</v>
      </c>
      <c r="R514" s="130">
        <f>SUM(R515:R521)</f>
        <v>7.2800000000000009E-3</v>
      </c>
      <c r="T514" s="131">
        <f>SUM(T515:T521)</f>
        <v>0</v>
      </c>
      <c r="AR514" s="125" t="s">
        <v>86</v>
      </c>
      <c r="AT514" s="132" t="s">
        <v>76</v>
      </c>
      <c r="AU514" s="132" t="s">
        <v>84</v>
      </c>
      <c r="AY514" s="125" t="s">
        <v>175</v>
      </c>
      <c r="BK514" s="133">
        <f>SUM(BK515:BK521)</f>
        <v>0</v>
      </c>
    </row>
    <row r="515" spans="2:65" s="1" customFormat="1" ht="33" customHeight="1">
      <c r="B515" s="136"/>
      <c r="C515" s="137" t="s">
        <v>870</v>
      </c>
      <c r="D515" s="137" t="s">
        <v>177</v>
      </c>
      <c r="E515" s="138" t="s">
        <v>1687</v>
      </c>
      <c r="F515" s="139" t="s">
        <v>1688</v>
      </c>
      <c r="G515" s="140" t="s">
        <v>190</v>
      </c>
      <c r="H515" s="141">
        <v>8</v>
      </c>
      <c r="I515" s="142"/>
      <c r="J515" s="143">
        <f>ROUND(I515*H515,2)</f>
        <v>0</v>
      </c>
      <c r="K515" s="139" t="s">
        <v>181</v>
      </c>
      <c r="L515" s="32"/>
      <c r="M515" s="144" t="s">
        <v>1</v>
      </c>
      <c r="N515" s="145" t="s">
        <v>42</v>
      </c>
      <c r="P515" s="146">
        <f>O515*H515</f>
        <v>0</v>
      </c>
      <c r="Q515" s="146">
        <v>6.0000000000000002E-5</v>
      </c>
      <c r="R515" s="146">
        <f>Q515*H515</f>
        <v>4.8000000000000001E-4</v>
      </c>
      <c r="S515" s="146">
        <v>0</v>
      </c>
      <c r="T515" s="147">
        <f>S515*H515</f>
        <v>0</v>
      </c>
      <c r="AR515" s="148" t="s">
        <v>278</v>
      </c>
      <c r="AT515" s="148" t="s">
        <v>177</v>
      </c>
      <c r="AU515" s="148" t="s">
        <v>86</v>
      </c>
      <c r="AY515" s="17" t="s">
        <v>175</v>
      </c>
      <c r="BE515" s="149">
        <f>IF(N515="základní",J515,0)</f>
        <v>0</v>
      </c>
      <c r="BF515" s="149">
        <f>IF(N515="snížená",J515,0)</f>
        <v>0</v>
      </c>
      <c r="BG515" s="149">
        <f>IF(N515="zákl. přenesená",J515,0)</f>
        <v>0</v>
      </c>
      <c r="BH515" s="149">
        <f>IF(N515="sníž. přenesená",J515,0)</f>
        <v>0</v>
      </c>
      <c r="BI515" s="149">
        <f>IF(N515="nulová",J515,0)</f>
        <v>0</v>
      </c>
      <c r="BJ515" s="17" t="s">
        <v>84</v>
      </c>
      <c r="BK515" s="149">
        <f>ROUND(I515*H515,2)</f>
        <v>0</v>
      </c>
      <c r="BL515" s="17" t="s">
        <v>278</v>
      </c>
      <c r="BM515" s="148" t="s">
        <v>1689</v>
      </c>
    </row>
    <row r="516" spans="2:65" s="13" customFormat="1">
      <c r="B516" s="157"/>
      <c r="D516" s="151" t="s">
        <v>184</v>
      </c>
      <c r="E516" s="158" t="s">
        <v>1</v>
      </c>
      <c r="F516" s="159" t="s">
        <v>1690</v>
      </c>
      <c r="H516" s="160">
        <v>8</v>
      </c>
      <c r="I516" s="161"/>
      <c r="L516" s="157"/>
      <c r="M516" s="162"/>
      <c r="T516" s="163"/>
      <c r="AT516" s="158" t="s">
        <v>184</v>
      </c>
      <c r="AU516" s="158" t="s">
        <v>86</v>
      </c>
      <c r="AV516" s="13" t="s">
        <v>86</v>
      </c>
      <c r="AW516" s="13" t="s">
        <v>32</v>
      </c>
      <c r="AX516" s="13" t="s">
        <v>77</v>
      </c>
      <c r="AY516" s="158" t="s">
        <v>175</v>
      </c>
    </row>
    <row r="517" spans="2:65" s="14" customFormat="1">
      <c r="B517" s="164"/>
      <c r="D517" s="151" t="s">
        <v>184</v>
      </c>
      <c r="E517" s="165" t="s">
        <v>1</v>
      </c>
      <c r="F517" s="166" t="s">
        <v>187</v>
      </c>
      <c r="H517" s="167">
        <v>8</v>
      </c>
      <c r="I517" s="168"/>
      <c r="L517" s="164"/>
      <c r="M517" s="169"/>
      <c r="T517" s="170"/>
      <c r="AT517" s="165" t="s">
        <v>184</v>
      </c>
      <c r="AU517" s="165" t="s">
        <v>86</v>
      </c>
      <c r="AV517" s="14" t="s">
        <v>182</v>
      </c>
      <c r="AW517" s="14" t="s">
        <v>32</v>
      </c>
      <c r="AX517" s="14" t="s">
        <v>84</v>
      </c>
      <c r="AY517" s="165" t="s">
        <v>175</v>
      </c>
    </row>
    <row r="518" spans="2:65" s="1" customFormat="1" ht="37.799999999999997" customHeight="1">
      <c r="B518" s="136"/>
      <c r="C518" s="137" t="s">
        <v>876</v>
      </c>
      <c r="D518" s="137" t="s">
        <v>177</v>
      </c>
      <c r="E518" s="138" t="s">
        <v>1691</v>
      </c>
      <c r="F518" s="139" t="s">
        <v>1692</v>
      </c>
      <c r="G518" s="140" t="s">
        <v>190</v>
      </c>
      <c r="H518" s="141">
        <v>20</v>
      </c>
      <c r="I518" s="142"/>
      <c r="J518" s="143">
        <f>ROUND(I518*H518,2)</f>
        <v>0</v>
      </c>
      <c r="K518" s="139" t="s">
        <v>181</v>
      </c>
      <c r="L518" s="32"/>
      <c r="M518" s="144" t="s">
        <v>1</v>
      </c>
      <c r="N518" s="145" t="s">
        <v>42</v>
      </c>
      <c r="P518" s="146">
        <f>O518*H518</f>
        <v>0</v>
      </c>
      <c r="Q518" s="146">
        <v>3.4000000000000002E-4</v>
      </c>
      <c r="R518" s="146">
        <f>Q518*H518</f>
        <v>6.8000000000000005E-3</v>
      </c>
      <c r="S518" s="146">
        <v>0</v>
      </c>
      <c r="T518" s="147">
        <f>S518*H518</f>
        <v>0</v>
      </c>
      <c r="AR518" s="148" t="s">
        <v>278</v>
      </c>
      <c r="AT518" s="148" t="s">
        <v>177</v>
      </c>
      <c r="AU518" s="148" t="s">
        <v>86</v>
      </c>
      <c r="AY518" s="17" t="s">
        <v>175</v>
      </c>
      <c r="BE518" s="149">
        <f>IF(N518="základní",J518,0)</f>
        <v>0</v>
      </c>
      <c r="BF518" s="149">
        <f>IF(N518="snížená",J518,0)</f>
        <v>0</v>
      </c>
      <c r="BG518" s="149">
        <f>IF(N518="zákl. přenesená",J518,0)</f>
        <v>0</v>
      </c>
      <c r="BH518" s="149">
        <f>IF(N518="sníž. přenesená",J518,0)</f>
        <v>0</v>
      </c>
      <c r="BI518" s="149">
        <f>IF(N518="nulová",J518,0)</f>
        <v>0</v>
      </c>
      <c r="BJ518" s="17" t="s">
        <v>84</v>
      </c>
      <c r="BK518" s="149">
        <f>ROUND(I518*H518,2)</f>
        <v>0</v>
      </c>
      <c r="BL518" s="17" t="s">
        <v>278</v>
      </c>
      <c r="BM518" s="148" t="s">
        <v>1693</v>
      </c>
    </row>
    <row r="519" spans="2:65" s="13" customFormat="1">
      <c r="B519" s="157"/>
      <c r="D519" s="151" t="s">
        <v>184</v>
      </c>
      <c r="E519" s="158" t="s">
        <v>1</v>
      </c>
      <c r="F519" s="159" t="s">
        <v>1694</v>
      </c>
      <c r="H519" s="160">
        <v>20</v>
      </c>
      <c r="I519" s="161"/>
      <c r="L519" s="157"/>
      <c r="M519" s="162"/>
      <c r="T519" s="163"/>
      <c r="AT519" s="158" t="s">
        <v>184</v>
      </c>
      <c r="AU519" s="158" t="s">
        <v>86</v>
      </c>
      <c r="AV519" s="13" t="s">
        <v>86</v>
      </c>
      <c r="AW519" s="13" t="s">
        <v>32</v>
      </c>
      <c r="AX519" s="13" t="s">
        <v>77</v>
      </c>
      <c r="AY519" s="158" t="s">
        <v>175</v>
      </c>
    </row>
    <row r="520" spans="2:65" s="14" customFormat="1">
      <c r="B520" s="164"/>
      <c r="D520" s="151" t="s">
        <v>184</v>
      </c>
      <c r="E520" s="165" t="s">
        <v>1</v>
      </c>
      <c r="F520" s="166" t="s">
        <v>187</v>
      </c>
      <c r="H520" s="167">
        <v>20</v>
      </c>
      <c r="I520" s="168"/>
      <c r="L520" s="164"/>
      <c r="M520" s="169"/>
      <c r="T520" s="170"/>
      <c r="AT520" s="165" t="s">
        <v>184</v>
      </c>
      <c r="AU520" s="165" t="s">
        <v>86</v>
      </c>
      <c r="AV520" s="14" t="s">
        <v>182</v>
      </c>
      <c r="AW520" s="14" t="s">
        <v>32</v>
      </c>
      <c r="AX520" s="14" t="s">
        <v>84</v>
      </c>
      <c r="AY520" s="165" t="s">
        <v>175</v>
      </c>
    </row>
    <row r="521" spans="2:65" s="1" customFormat="1" ht="24.15" customHeight="1">
      <c r="B521" s="136"/>
      <c r="C521" s="137" t="s">
        <v>880</v>
      </c>
      <c r="D521" s="137" t="s">
        <v>177</v>
      </c>
      <c r="E521" s="138" t="s">
        <v>1695</v>
      </c>
      <c r="F521" s="139" t="s">
        <v>1696</v>
      </c>
      <c r="G521" s="140" t="s">
        <v>494</v>
      </c>
      <c r="H521" s="141">
        <v>7.0000000000000001E-3</v>
      </c>
      <c r="I521" s="142"/>
      <c r="J521" s="143">
        <f>ROUND(I521*H521,2)</f>
        <v>0</v>
      </c>
      <c r="K521" s="139" t="s">
        <v>181</v>
      </c>
      <c r="L521" s="32"/>
      <c r="M521" s="144" t="s">
        <v>1</v>
      </c>
      <c r="N521" s="145" t="s">
        <v>42</v>
      </c>
      <c r="P521" s="146">
        <f>O521*H521</f>
        <v>0</v>
      </c>
      <c r="Q521" s="146">
        <v>0</v>
      </c>
      <c r="R521" s="146">
        <f>Q521*H521</f>
        <v>0</v>
      </c>
      <c r="S521" s="146">
        <v>0</v>
      </c>
      <c r="T521" s="147">
        <f>S521*H521</f>
        <v>0</v>
      </c>
      <c r="AR521" s="148" t="s">
        <v>278</v>
      </c>
      <c r="AT521" s="148" t="s">
        <v>177</v>
      </c>
      <c r="AU521" s="148" t="s">
        <v>86</v>
      </c>
      <c r="AY521" s="17" t="s">
        <v>175</v>
      </c>
      <c r="BE521" s="149">
        <f>IF(N521="základní",J521,0)</f>
        <v>0</v>
      </c>
      <c r="BF521" s="149">
        <f>IF(N521="snížená",J521,0)</f>
        <v>0</v>
      </c>
      <c r="BG521" s="149">
        <f>IF(N521="zákl. přenesená",J521,0)</f>
        <v>0</v>
      </c>
      <c r="BH521" s="149">
        <f>IF(N521="sníž. přenesená",J521,0)</f>
        <v>0</v>
      </c>
      <c r="BI521" s="149">
        <f>IF(N521="nulová",J521,0)</f>
        <v>0</v>
      </c>
      <c r="BJ521" s="17" t="s">
        <v>84</v>
      </c>
      <c r="BK521" s="149">
        <f>ROUND(I521*H521,2)</f>
        <v>0</v>
      </c>
      <c r="BL521" s="17" t="s">
        <v>278</v>
      </c>
      <c r="BM521" s="148" t="s">
        <v>1697</v>
      </c>
    </row>
    <row r="522" spans="2:65" s="11" customFormat="1" ht="25.95" customHeight="1">
      <c r="B522" s="124"/>
      <c r="D522" s="125" t="s">
        <v>76</v>
      </c>
      <c r="E522" s="126" t="s">
        <v>1054</v>
      </c>
      <c r="F522" s="126" t="s">
        <v>1055</v>
      </c>
      <c r="I522" s="127"/>
      <c r="J522" s="128">
        <f>BK522</f>
        <v>0</v>
      </c>
      <c r="L522" s="124"/>
      <c r="M522" s="129"/>
      <c r="P522" s="130">
        <f>SUM(P523:P528)</f>
        <v>0</v>
      </c>
      <c r="R522" s="130">
        <f>SUM(R523:R528)</f>
        <v>0</v>
      </c>
      <c r="T522" s="131">
        <f>SUM(T523:T528)</f>
        <v>0</v>
      </c>
      <c r="AR522" s="125" t="s">
        <v>182</v>
      </c>
      <c r="AT522" s="132" t="s">
        <v>76</v>
      </c>
      <c r="AU522" s="132" t="s">
        <v>77</v>
      </c>
      <c r="AY522" s="125" t="s">
        <v>175</v>
      </c>
      <c r="BK522" s="133">
        <f>SUM(BK523:BK528)</f>
        <v>0</v>
      </c>
    </row>
    <row r="523" spans="2:65" s="1" customFormat="1" ht="21.75" customHeight="1">
      <c r="B523" s="136"/>
      <c r="C523" s="137" t="s">
        <v>884</v>
      </c>
      <c r="D523" s="137" t="s">
        <v>177</v>
      </c>
      <c r="E523" s="138" t="s">
        <v>1057</v>
      </c>
      <c r="F523" s="139" t="s">
        <v>1058</v>
      </c>
      <c r="G523" s="140" t="s">
        <v>1059</v>
      </c>
      <c r="H523" s="141">
        <v>100</v>
      </c>
      <c r="I523" s="142"/>
      <c r="J523" s="143">
        <f>ROUND(I523*H523,2)</f>
        <v>0</v>
      </c>
      <c r="K523" s="139" t="s">
        <v>181</v>
      </c>
      <c r="L523" s="32"/>
      <c r="M523" s="144" t="s">
        <v>1</v>
      </c>
      <c r="N523" s="145" t="s">
        <v>42</v>
      </c>
      <c r="P523" s="146">
        <f>O523*H523</f>
        <v>0</v>
      </c>
      <c r="Q523" s="146">
        <v>0</v>
      </c>
      <c r="R523" s="146">
        <f>Q523*H523</f>
        <v>0</v>
      </c>
      <c r="S523" s="146">
        <v>0</v>
      </c>
      <c r="T523" s="147">
        <f>S523*H523</f>
        <v>0</v>
      </c>
      <c r="AR523" s="148" t="s">
        <v>1172</v>
      </c>
      <c r="AT523" s="148" t="s">
        <v>177</v>
      </c>
      <c r="AU523" s="148" t="s">
        <v>84</v>
      </c>
      <c r="AY523" s="17" t="s">
        <v>175</v>
      </c>
      <c r="BE523" s="149">
        <f>IF(N523="základní",J523,0)</f>
        <v>0</v>
      </c>
      <c r="BF523" s="149">
        <f>IF(N523="snížená",J523,0)</f>
        <v>0</v>
      </c>
      <c r="BG523" s="149">
        <f>IF(N523="zákl. přenesená",J523,0)</f>
        <v>0</v>
      </c>
      <c r="BH523" s="149">
        <f>IF(N523="sníž. přenesená",J523,0)</f>
        <v>0</v>
      </c>
      <c r="BI523" s="149">
        <f>IF(N523="nulová",J523,0)</f>
        <v>0</v>
      </c>
      <c r="BJ523" s="17" t="s">
        <v>84</v>
      </c>
      <c r="BK523" s="149">
        <f>ROUND(I523*H523,2)</f>
        <v>0</v>
      </c>
      <c r="BL523" s="17" t="s">
        <v>1172</v>
      </c>
      <c r="BM523" s="148" t="s">
        <v>1698</v>
      </c>
    </row>
    <row r="524" spans="2:65" s="13" customFormat="1" ht="30.6">
      <c r="B524" s="157"/>
      <c r="D524" s="151" t="s">
        <v>184</v>
      </c>
      <c r="E524" s="158" t="s">
        <v>1</v>
      </c>
      <c r="F524" s="159" t="s">
        <v>1173</v>
      </c>
      <c r="H524" s="160">
        <v>100</v>
      </c>
      <c r="I524" s="161"/>
      <c r="L524" s="157"/>
      <c r="M524" s="162"/>
      <c r="T524" s="163"/>
      <c r="AT524" s="158" t="s">
        <v>184</v>
      </c>
      <c r="AU524" s="158" t="s">
        <v>84</v>
      </c>
      <c r="AV524" s="13" t="s">
        <v>86</v>
      </c>
      <c r="AW524" s="13" t="s">
        <v>32</v>
      </c>
      <c r="AX524" s="13" t="s">
        <v>77</v>
      </c>
      <c r="AY524" s="158" t="s">
        <v>175</v>
      </c>
    </row>
    <row r="525" spans="2:65" s="14" customFormat="1">
      <c r="B525" s="164"/>
      <c r="D525" s="151" t="s">
        <v>184</v>
      </c>
      <c r="E525" s="165" t="s">
        <v>1</v>
      </c>
      <c r="F525" s="166" t="s">
        <v>187</v>
      </c>
      <c r="H525" s="167">
        <v>100</v>
      </c>
      <c r="I525" s="168"/>
      <c r="L525" s="164"/>
      <c r="M525" s="169"/>
      <c r="T525" s="170"/>
      <c r="AT525" s="165" t="s">
        <v>184</v>
      </c>
      <c r="AU525" s="165" t="s">
        <v>84</v>
      </c>
      <c r="AV525" s="14" t="s">
        <v>182</v>
      </c>
      <c r="AW525" s="14" t="s">
        <v>32</v>
      </c>
      <c r="AX525" s="14" t="s">
        <v>84</v>
      </c>
      <c r="AY525" s="165" t="s">
        <v>175</v>
      </c>
    </row>
    <row r="526" spans="2:65" s="1" customFormat="1" ht="16.5" customHeight="1">
      <c r="B526" s="136"/>
      <c r="C526" s="137" t="s">
        <v>890</v>
      </c>
      <c r="D526" s="137" t="s">
        <v>177</v>
      </c>
      <c r="E526" s="138" t="s">
        <v>1174</v>
      </c>
      <c r="F526" s="139" t="s">
        <v>1175</v>
      </c>
      <c r="G526" s="140" t="s">
        <v>1059</v>
      </c>
      <c r="H526" s="141">
        <v>100</v>
      </c>
      <c r="I526" s="142"/>
      <c r="J526" s="143">
        <f>ROUND(I526*H526,2)</f>
        <v>0</v>
      </c>
      <c r="K526" s="139" t="s">
        <v>181</v>
      </c>
      <c r="L526" s="32"/>
      <c r="M526" s="144" t="s">
        <v>1</v>
      </c>
      <c r="N526" s="145" t="s">
        <v>42</v>
      </c>
      <c r="P526" s="146">
        <f>O526*H526</f>
        <v>0</v>
      </c>
      <c r="Q526" s="146">
        <v>0</v>
      </c>
      <c r="R526" s="146">
        <f>Q526*H526</f>
        <v>0</v>
      </c>
      <c r="S526" s="146">
        <v>0</v>
      </c>
      <c r="T526" s="147">
        <f>S526*H526</f>
        <v>0</v>
      </c>
      <c r="AR526" s="148" t="s">
        <v>1172</v>
      </c>
      <c r="AT526" s="148" t="s">
        <v>177</v>
      </c>
      <c r="AU526" s="148" t="s">
        <v>84</v>
      </c>
      <c r="AY526" s="17" t="s">
        <v>175</v>
      </c>
      <c r="BE526" s="149">
        <f>IF(N526="základní",J526,0)</f>
        <v>0</v>
      </c>
      <c r="BF526" s="149">
        <f>IF(N526="snížená",J526,0)</f>
        <v>0</v>
      </c>
      <c r="BG526" s="149">
        <f>IF(N526="zákl. přenesená",J526,0)</f>
        <v>0</v>
      </c>
      <c r="BH526" s="149">
        <f>IF(N526="sníž. přenesená",J526,0)</f>
        <v>0</v>
      </c>
      <c r="BI526" s="149">
        <f>IF(N526="nulová",J526,0)</f>
        <v>0</v>
      </c>
      <c r="BJ526" s="17" t="s">
        <v>84</v>
      </c>
      <c r="BK526" s="149">
        <f>ROUND(I526*H526,2)</f>
        <v>0</v>
      </c>
      <c r="BL526" s="17" t="s">
        <v>1172</v>
      </c>
      <c r="BM526" s="148" t="s">
        <v>1699</v>
      </c>
    </row>
    <row r="527" spans="2:65" s="13" customFormat="1" ht="20.399999999999999">
      <c r="B527" s="157"/>
      <c r="D527" s="151" t="s">
        <v>184</v>
      </c>
      <c r="E527" s="158" t="s">
        <v>1</v>
      </c>
      <c r="F527" s="159" t="s">
        <v>1176</v>
      </c>
      <c r="H527" s="160">
        <v>100</v>
      </c>
      <c r="I527" s="161"/>
      <c r="L527" s="157"/>
      <c r="M527" s="162"/>
      <c r="T527" s="163"/>
      <c r="AT527" s="158" t="s">
        <v>184</v>
      </c>
      <c r="AU527" s="158" t="s">
        <v>84</v>
      </c>
      <c r="AV527" s="13" t="s">
        <v>86</v>
      </c>
      <c r="AW527" s="13" t="s">
        <v>32</v>
      </c>
      <c r="AX527" s="13" t="s">
        <v>77</v>
      </c>
      <c r="AY527" s="158" t="s">
        <v>175</v>
      </c>
    </row>
    <row r="528" spans="2:65" s="14" customFormat="1">
      <c r="B528" s="164"/>
      <c r="D528" s="151" t="s">
        <v>184</v>
      </c>
      <c r="E528" s="165" t="s">
        <v>1</v>
      </c>
      <c r="F528" s="166" t="s">
        <v>187</v>
      </c>
      <c r="H528" s="167">
        <v>100</v>
      </c>
      <c r="I528" s="168"/>
      <c r="L528" s="164"/>
      <c r="M528" s="192"/>
      <c r="N528" s="193"/>
      <c r="O528" s="193"/>
      <c r="P528" s="193"/>
      <c r="Q528" s="193"/>
      <c r="R528" s="193"/>
      <c r="S528" s="193"/>
      <c r="T528" s="194"/>
      <c r="AT528" s="165" t="s">
        <v>184</v>
      </c>
      <c r="AU528" s="165" t="s">
        <v>84</v>
      </c>
      <c r="AV528" s="14" t="s">
        <v>182</v>
      </c>
      <c r="AW528" s="14" t="s">
        <v>32</v>
      </c>
      <c r="AX528" s="14" t="s">
        <v>84</v>
      </c>
      <c r="AY528" s="165" t="s">
        <v>175</v>
      </c>
    </row>
    <row r="529" spans="2:12" s="1" customFormat="1" ht="6.9" customHeight="1">
      <c r="B529" s="44"/>
      <c r="C529" s="45"/>
      <c r="D529" s="45"/>
      <c r="E529" s="45"/>
      <c r="F529" s="45"/>
      <c r="G529" s="45"/>
      <c r="H529" s="45"/>
      <c r="I529" s="45"/>
      <c r="J529" s="45"/>
      <c r="K529" s="45"/>
      <c r="L529" s="32"/>
    </row>
  </sheetData>
  <autoFilter ref="C133:K528" xr:uid="{00000000-0009-0000-0000-000005000000}"/>
  <mergeCells count="12">
    <mergeCell ref="E126:H126"/>
    <mergeCell ref="L2:V2"/>
    <mergeCell ref="E85:H85"/>
    <mergeCell ref="E87:H87"/>
    <mergeCell ref="E89:H89"/>
    <mergeCell ref="E122:H122"/>
    <mergeCell ref="E124:H12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144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34" t="s">
        <v>5</v>
      </c>
      <c r="M2" s="219"/>
      <c r="N2" s="219"/>
      <c r="O2" s="219"/>
      <c r="P2" s="219"/>
      <c r="Q2" s="219"/>
      <c r="R2" s="219"/>
      <c r="S2" s="219"/>
      <c r="T2" s="219"/>
      <c r="U2" s="219"/>
      <c r="V2" s="219"/>
      <c r="AT2" s="17" t="s">
        <v>110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86</v>
      </c>
    </row>
    <row r="4" spans="2:46" ht="24.9" customHeight="1">
      <c r="B4" s="20"/>
      <c r="D4" s="21" t="s">
        <v>132</v>
      </c>
      <c r="L4" s="20"/>
      <c r="M4" s="93" t="s">
        <v>10</v>
      </c>
      <c r="AT4" s="17" t="s">
        <v>3</v>
      </c>
    </row>
    <row r="5" spans="2:46" ht="6.9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47" t="str">
        <f>'Rekapitulace stavby'!K6</f>
        <v>Stavební úpravy ADM budovy Dělnická 1405, Ústí nad Orlicí</v>
      </c>
      <c r="F7" s="248"/>
      <c r="G7" s="248"/>
      <c r="H7" s="248"/>
      <c r="L7" s="20"/>
    </row>
    <row r="8" spans="2:46" ht="13.2">
      <c r="B8" s="20"/>
      <c r="D8" s="27" t="s">
        <v>133</v>
      </c>
      <c r="L8" s="20"/>
    </row>
    <row r="9" spans="2:46" ht="16.5" customHeight="1">
      <c r="B9" s="20"/>
      <c r="E9" s="247" t="s">
        <v>134</v>
      </c>
      <c r="F9" s="219"/>
      <c r="G9" s="219"/>
      <c r="H9" s="219"/>
      <c r="L9" s="20"/>
    </row>
    <row r="10" spans="2:46" ht="12" customHeight="1">
      <c r="B10" s="20"/>
      <c r="D10" s="27" t="s">
        <v>135</v>
      </c>
      <c r="L10" s="20"/>
    </row>
    <row r="11" spans="2:46" s="1" customFormat="1" ht="16.5" customHeight="1">
      <c r="B11" s="32"/>
      <c r="E11" s="244" t="s">
        <v>1700</v>
      </c>
      <c r="F11" s="246"/>
      <c r="G11" s="246"/>
      <c r="H11" s="246"/>
      <c r="L11" s="32"/>
    </row>
    <row r="12" spans="2:46" s="1" customFormat="1" ht="12" customHeight="1">
      <c r="B12" s="32"/>
      <c r="D12" s="27" t="s">
        <v>1701</v>
      </c>
      <c r="L12" s="32"/>
    </row>
    <row r="13" spans="2:46" s="1" customFormat="1" ht="16.5" customHeight="1">
      <c r="B13" s="32"/>
      <c r="E13" s="207" t="s">
        <v>1702</v>
      </c>
      <c r="F13" s="246"/>
      <c r="G13" s="246"/>
      <c r="H13" s="246"/>
      <c r="L13" s="32"/>
    </row>
    <row r="14" spans="2:46" s="1" customFormat="1">
      <c r="B14" s="32"/>
      <c r="L14" s="32"/>
    </row>
    <row r="15" spans="2:46" s="1" customFormat="1" ht="12" customHeight="1">
      <c r="B15" s="32"/>
      <c r="D15" s="27" t="s">
        <v>18</v>
      </c>
      <c r="F15" s="25" t="s">
        <v>1</v>
      </c>
      <c r="I15" s="27" t="s">
        <v>19</v>
      </c>
      <c r="J15" s="25" t="s">
        <v>1</v>
      </c>
      <c r="L15" s="32"/>
    </row>
    <row r="16" spans="2:46" s="1" customFormat="1" ht="12" customHeight="1">
      <c r="B16" s="32"/>
      <c r="D16" s="27" t="s">
        <v>20</v>
      </c>
      <c r="F16" s="25" t="s">
        <v>21</v>
      </c>
      <c r="I16" s="27" t="s">
        <v>22</v>
      </c>
      <c r="J16" s="52" t="str">
        <f>'Rekapitulace stavby'!AN8</f>
        <v>20. 8. 2024</v>
      </c>
      <c r="L16" s="32"/>
    </row>
    <row r="17" spans="2:12" s="1" customFormat="1" ht="10.8" customHeight="1">
      <c r="B17" s="32"/>
      <c r="L17" s="32"/>
    </row>
    <row r="18" spans="2:12" s="1" customFormat="1" ht="12" customHeight="1">
      <c r="B18" s="32"/>
      <c r="D18" s="27" t="s">
        <v>24</v>
      </c>
      <c r="I18" s="27" t="s">
        <v>25</v>
      </c>
      <c r="J18" s="25" t="s">
        <v>1</v>
      </c>
      <c r="L18" s="32"/>
    </row>
    <row r="19" spans="2:12" s="1" customFormat="1" ht="18" customHeight="1">
      <c r="B19" s="32"/>
      <c r="E19" s="25" t="s">
        <v>26</v>
      </c>
      <c r="I19" s="27" t="s">
        <v>27</v>
      </c>
      <c r="J19" s="25" t="s">
        <v>1</v>
      </c>
      <c r="L19" s="32"/>
    </row>
    <row r="20" spans="2:12" s="1" customFormat="1" ht="6.9" customHeight="1">
      <c r="B20" s="32"/>
      <c r="L20" s="32"/>
    </row>
    <row r="21" spans="2:12" s="1" customFormat="1" ht="12" customHeight="1">
      <c r="B21" s="32"/>
      <c r="D21" s="27" t="s">
        <v>28</v>
      </c>
      <c r="I21" s="27" t="s">
        <v>25</v>
      </c>
      <c r="J21" s="28" t="str">
        <f>'Rekapitulace stavby'!AN13</f>
        <v>Vyplň údaj</v>
      </c>
      <c r="L21" s="32"/>
    </row>
    <row r="22" spans="2:12" s="1" customFormat="1" ht="18" customHeight="1">
      <c r="B22" s="32"/>
      <c r="E22" s="249" t="str">
        <f>'Rekapitulace stavby'!E14</f>
        <v>Vyplň údaj</v>
      </c>
      <c r="F22" s="218"/>
      <c r="G22" s="218"/>
      <c r="H22" s="218"/>
      <c r="I22" s="27" t="s">
        <v>27</v>
      </c>
      <c r="J22" s="28" t="str">
        <f>'Rekapitulace stavby'!AN14</f>
        <v>Vyplň údaj</v>
      </c>
      <c r="L22" s="32"/>
    </row>
    <row r="23" spans="2:12" s="1" customFormat="1" ht="6.9" customHeight="1">
      <c r="B23" s="32"/>
      <c r="L23" s="32"/>
    </row>
    <row r="24" spans="2:12" s="1" customFormat="1" ht="12" customHeight="1">
      <c r="B24" s="32"/>
      <c r="D24" s="27" t="s">
        <v>30</v>
      </c>
      <c r="I24" s="27" t="s">
        <v>25</v>
      </c>
      <c r="J24" s="25" t="s">
        <v>1</v>
      </c>
      <c r="L24" s="32"/>
    </row>
    <row r="25" spans="2:12" s="1" customFormat="1" ht="18" customHeight="1">
      <c r="B25" s="32"/>
      <c r="E25" s="25" t="s">
        <v>31</v>
      </c>
      <c r="I25" s="27" t="s">
        <v>27</v>
      </c>
      <c r="J25" s="25" t="s">
        <v>1</v>
      </c>
      <c r="L25" s="32"/>
    </row>
    <row r="26" spans="2:12" s="1" customFormat="1" ht="6.9" customHeight="1">
      <c r="B26" s="32"/>
      <c r="L26" s="32"/>
    </row>
    <row r="27" spans="2:12" s="1" customFormat="1" ht="12" customHeight="1">
      <c r="B27" s="32"/>
      <c r="D27" s="27" t="s">
        <v>33</v>
      </c>
      <c r="I27" s="27" t="s">
        <v>25</v>
      </c>
      <c r="J27" s="25" t="str">
        <f>IF('Rekapitulace stavby'!AN19="","",'Rekapitulace stavby'!AN19)</f>
        <v/>
      </c>
      <c r="L27" s="32"/>
    </row>
    <row r="28" spans="2:12" s="1" customFormat="1" ht="18" customHeight="1">
      <c r="B28" s="32"/>
      <c r="E28" s="25" t="str">
        <f>IF('Rekapitulace stavby'!E20="","",'Rekapitulace stavby'!E20)</f>
        <v xml:space="preserve"> </v>
      </c>
      <c r="I28" s="27" t="s">
        <v>27</v>
      </c>
      <c r="J28" s="25" t="str">
        <f>IF('Rekapitulace stavby'!AN20="","",'Rekapitulace stavby'!AN20)</f>
        <v/>
      </c>
      <c r="L28" s="32"/>
    </row>
    <row r="29" spans="2:12" s="1" customFormat="1" ht="6.9" customHeight="1">
      <c r="B29" s="32"/>
      <c r="L29" s="32"/>
    </row>
    <row r="30" spans="2:12" s="1" customFormat="1" ht="12" customHeight="1">
      <c r="B30" s="32"/>
      <c r="D30" s="27" t="s">
        <v>35</v>
      </c>
      <c r="L30" s="32"/>
    </row>
    <row r="31" spans="2:12" s="7" customFormat="1" ht="16.5" customHeight="1">
      <c r="B31" s="94"/>
      <c r="E31" s="223" t="s">
        <v>1</v>
      </c>
      <c r="F31" s="223"/>
      <c r="G31" s="223"/>
      <c r="H31" s="223"/>
      <c r="L31" s="94"/>
    </row>
    <row r="32" spans="2:12" s="1" customFormat="1" ht="6.9" customHeight="1">
      <c r="B32" s="32"/>
      <c r="L32" s="32"/>
    </row>
    <row r="33" spans="2:12" s="1" customFormat="1" ht="6.9" customHeight="1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25.35" customHeight="1">
      <c r="B34" s="32"/>
      <c r="D34" s="95" t="s">
        <v>37</v>
      </c>
      <c r="J34" s="66">
        <f>ROUND(J125, 2)</f>
        <v>0</v>
      </c>
      <c r="L34" s="32"/>
    </row>
    <row r="35" spans="2:12" s="1" customFormat="1" ht="6.9" customHeight="1">
      <c r="B35" s="32"/>
      <c r="D35" s="53"/>
      <c r="E35" s="53"/>
      <c r="F35" s="53"/>
      <c r="G35" s="53"/>
      <c r="H35" s="53"/>
      <c r="I35" s="53"/>
      <c r="J35" s="53"/>
      <c r="K35" s="53"/>
      <c r="L35" s="32"/>
    </row>
    <row r="36" spans="2:12" s="1" customFormat="1" ht="14.4" customHeight="1">
      <c r="B36" s="32"/>
      <c r="F36" s="35" t="s">
        <v>39</v>
      </c>
      <c r="I36" s="35" t="s">
        <v>38</v>
      </c>
      <c r="J36" s="35" t="s">
        <v>40</v>
      </c>
      <c r="L36" s="32"/>
    </row>
    <row r="37" spans="2:12" s="1" customFormat="1" ht="14.4" customHeight="1">
      <c r="B37" s="32"/>
      <c r="D37" s="55" t="s">
        <v>41</v>
      </c>
      <c r="E37" s="27" t="s">
        <v>42</v>
      </c>
      <c r="F37" s="86">
        <f>ROUND((SUM(BE125:BE143)),  2)</f>
        <v>0</v>
      </c>
      <c r="I37" s="96">
        <v>0.21</v>
      </c>
      <c r="J37" s="86">
        <f>ROUND(((SUM(BE125:BE143))*I37),  2)</f>
        <v>0</v>
      </c>
      <c r="L37" s="32"/>
    </row>
    <row r="38" spans="2:12" s="1" customFormat="1" ht="14.4" customHeight="1">
      <c r="B38" s="32"/>
      <c r="E38" s="27" t="s">
        <v>43</v>
      </c>
      <c r="F38" s="86">
        <f>ROUND((SUM(BF125:BF143)),  2)</f>
        <v>0</v>
      </c>
      <c r="I38" s="96">
        <v>0.12</v>
      </c>
      <c r="J38" s="86">
        <f>ROUND(((SUM(BF125:BF143))*I38),  2)</f>
        <v>0</v>
      </c>
      <c r="L38" s="32"/>
    </row>
    <row r="39" spans="2:12" s="1" customFormat="1" ht="14.4" hidden="1" customHeight="1">
      <c r="B39" s="32"/>
      <c r="E39" s="27" t="s">
        <v>44</v>
      </c>
      <c r="F39" s="86">
        <f>ROUND((SUM(BG125:BG143)),  2)</f>
        <v>0</v>
      </c>
      <c r="I39" s="96">
        <v>0.21</v>
      </c>
      <c r="J39" s="86">
        <f>0</f>
        <v>0</v>
      </c>
      <c r="L39" s="32"/>
    </row>
    <row r="40" spans="2:12" s="1" customFormat="1" ht="14.4" hidden="1" customHeight="1">
      <c r="B40" s="32"/>
      <c r="E40" s="27" t="s">
        <v>45</v>
      </c>
      <c r="F40" s="86">
        <f>ROUND((SUM(BH125:BH143)),  2)</f>
        <v>0</v>
      </c>
      <c r="I40" s="96">
        <v>0.12</v>
      </c>
      <c r="J40" s="86">
        <f>0</f>
        <v>0</v>
      </c>
      <c r="L40" s="32"/>
    </row>
    <row r="41" spans="2:12" s="1" customFormat="1" ht="14.4" hidden="1" customHeight="1">
      <c r="B41" s="32"/>
      <c r="E41" s="27" t="s">
        <v>46</v>
      </c>
      <c r="F41" s="86">
        <f>ROUND((SUM(BI125:BI143)),  2)</f>
        <v>0</v>
      </c>
      <c r="I41" s="96">
        <v>0</v>
      </c>
      <c r="J41" s="86">
        <f>0</f>
        <v>0</v>
      </c>
      <c r="L41" s="32"/>
    </row>
    <row r="42" spans="2:12" s="1" customFormat="1" ht="6.9" customHeight="1">
      <c r="B42" s="32"/>
      <c r="L42" s="32"/>
    </row>
    <row r="43" spans="2:12" s="1" customFormat="1" ht="25.35" customHeight="1">
      <c r="B43" s="32"/>
      <c r="C43" s="97"/>
      <c r="D43" s="98" t="s">
        <v>47</v>
      </c>
      <c r="E43" s="57"/>
      <c r="F43" s="57"/>
      <c r="G43" s="99" t="s">
        <v>48</v>
      </c>
      <c r="H43" s="100" t="s">
        <v>49</v>
      </c>
      <c r="I43" s="57"/>
      <c r="J43" s="101">
        <f>SUM(J34:J41)</f>
        <v>0</v>
      </c>
      <c r="K43" s="102"/>
      <c r="L43" s="32"/>
    </row>
    <row r="44" spans="2:12" s="1" customFormat="1" ht="14.4" customHeight="1">
      <c r="B44" s="32"/>
      <c r="L44" s="32"/>
    </row>
    <row r="45" spans="2:12" ht="14.4" customHeight="1">
      <c r="B45" s="20"/>
      <c r="L45" s="20"/>
    </row>
    <row r="46" spans="2:12" ht="14.4" customHeight="1">
      <c r="B46" s="20"/>
      <c r="L46" s="20"/>
    </row>
    <row r="47" spans="2:12" ht="14.4" customHeight="1">
      <c r="B47" s="20"/>
      <c r="L47" s="20"/>
    </row>
    <row r="48" spans="2:12" ht="14.4" customHeight="1">
      <c r="B48" s="20"/>
      <c r="L48" s="20"/>
    </row>
    <row r="49" spans="2:12" ht="14.4" customHeight="1">
      <c r="B49" s="20"/>
      <c r="L49" s="20"/>
    </row>
    <row r="50" spans="2:12" s="1" customFormat="1" ht="14.4" customHeight="1">
      <c r="B50" s="32"/>
      <c r="D50" s="41" t="s">
        <v>50</v>
      </c>
      <c r="E50" s="42"/>
      <c r="F50" s="42"/>
      <c r="G50" s="41" t="s">
        <v>51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3.2">
      <c r="B61" s="32"/>
      <c r="D61" s="43" t="s">
        <v>52</v>
      </c>
      <c r="E61" s="34"/>
      <c r="F61" s="103" t="s">
        <v>53</v>
      </c>
      <c r="G61" s="43" t="s">
        <v>52</v>
      </c>
      <c r="H61" s="34"/>
      <c r="I61" s="34"/>
      <c r="J61" s="104" t="s">
        <v>53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3.2">
      <c r="B65" s="32"/>
      <c r="D65" s="41" t="s">
        <v>54</v>
      </c>
      <c r="E65" s="42"/>
      <c r="F65" s="42"/>
      <c r="G65" s="41" t="s">
        <v>55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3.2">
      <c r="B76" s="32"/>
      <c r="D76" s="43" t="s">
        <v>52</v>
      </c>
      <c r="E76" s="34"/>
      <c r="F76" s="103" t="s">
        <v>53</v>
      </c>
      <c r="G76" s="43" t="s">
        <v>52</v>
      </c>
      <c r="H76" s="34"/>
      <c r="I76" s="34"/>
      <c r="J76" s="104" t="s">
        <v>53</v>
      </c>
      <c r="K76" s="34"/>
      <c r="L76" s="32"/>
    </row>
    <row r="77" spans="2:12" s="1" customFormat="1" ht="14.4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" customHeight="1">
      <c r="B82" s="32"/>
      <c r="C82" s="21" t="s">
        <v>137</v>
      </c>
      <c r="L82" s="32"/>
    </row>
    <row r="83" spans="2:12" s="1" customFormat="1" ht="6.9" customHeight="1">
      <c r="B83" s="32"/>
      <c r="L83" s="32"/>
    </row>
    <row r="84" spans="2:12" s="1" customFormat="1" ht="12" customHeight="1">
      <c r="B84" s="32"/>
      <c r="C84" s="27" t="s">
        <v>16</v>
      </c>
      <c r="L84" s="32"/>
    </row>
    <row r="85" spans="2:12" s="1" customFormat="1" ht="16.5" customHeight="1">
      <c r="B85" s="32"/>
      <c r="E85" s="247" t="str">
        <f>E7</f>
        <v>Stavební úpravy ADM budovy Dělnická 1405, Ústí nad Orlicí</v>
      </c>
      <c r="F85" s="248"/>
      <c r="G85" s="248"/>
      <c r="H85" s="248"/>
      <c r="L85" s="32"/>
    </row>
    <row r="86" spans="2:12" ht="12" customHeight="1">
      <c r="B86" s="20"/>
      <c r="C86" s="27" t="s">
        <v>133</v>
      </c>
      <c r="L86" s="20"/>
    </row>
    <row r="87" spans="2:12" ht="16.5" customHeight="1">
      <c r="B87" s="20"/>
      <c r="E87" s="247" t="s">
        <v>134</v>
      </c>
      <c r="F87" s="219"/>
      <c r="G87" s="219"/>
      <c r="H87" s="219"/>
      <c r="L87" s="20"/>
    </row>
    <row r="88" spans="2:12" ht="12" customHeight="1">
      <c r="B88" s="20"/>
      <c r="C88" s="27" t="s">
        <v>135</v>
      </c>
      <c r="L88" s="20"/>
    </row>
    <row r="89" spans="2:12" s="1" customFormat="1" ht="16.5" customHeight="1">
      <c r="B89" s="32"/>
      <c r="E89" s="244" t="s">
        <v>1700</v>
      </c>
      <c r="F89" s="246"/>
      <c r="G89" s="246"/>
      <c r="H89" s="246"/>
      <c r="L89" s="32"/>
    </row>
    <row r="90" spans="2:12" s="1" customFormat="1" ht="12" customHeight="1">
      <c r="B90" s="32"/>
      <c r="C90" s="27" t="s">
        <v>1701</v>
      </c>
      <c r="L90" s="32"/>
    </row>
    <row r="91" spans="2:12" s="1" customFormat="1" ht="16.5" customHeight="1">
      <c r="B91" s="32"/>
      <c r="E91" s="207" t="str">
        <f>E13</f>
        <v>SO02.6.1 - Globální náklady stavby</v>
      </c>
      <c r="F91" s="246"/>
      <c r="G91" s="246"/>
      <c r="H91" s="246"/>
      <c r="L91" s="32"/>
    </row>
    <row r="92" spans="2:12" s="1" customFormat="1" ht="6.9" customHeight="1">
      <c r="B92" s="32"/>
      <c r="L92" s="32"/>
    </row>
    <row r="93" spans="2:12" s="1" customFormat="1" ht="12" customHeight="1">
      <c r="B93" s="32"/>
      <c r="C93" s="27" t="s">
        <v>20</v>
      </c>
      <c r="F93" s="25" t="str">
        <f>F16</f>
        <v>Dělnická 1405</v>
      </c>
      <c r="I93" s="27" t="s">
        <v>22</v>
      </c>
      <c r="J93" s="52" t="str">
        <f>IF(J16="","",J16)</f>
        <v>20. 8. 2024</v>
      </c>
      <c r="L93" s="32"/>
    </row>
    <row r="94" spans="2:12" s="1" customFormat="1" ht="6.9" customHeight="1">
      <c r="B94" s="32"/>
      <c r="L94" s="32"/>
    </row>
    <row r="95" spans="2:12" s="1" customFormat="1" ht="40.049999999999997" customHeight="1">
      <c r="B95" s="32"/>
      <c r="C95" s="27" t="s">
        <v>24</v>
      </c>
      <c r="F95" s="25" t="str">
        <f>E19</f>
        <v>Město Ústí nad Orlicí, Sychrova 16, 562 24</v>
      </c>
      <c r="I95" s="27" t="s">
        <v>30</v>
      </c>
      <c r="J95" s="30" t="str">
        <f>E25</f>
        <v xml:space="preserve">B3ATELIER, Palackého tř. 72, Brno </v>
      </c>
      <c r="L95" s="32"/>
    </row>
    <row r="96" spans="2:12" s="1" customFormat="1" ht="15.15" customHeight="1">
      <c r="B96" s="32"/>
      <c r="C96" s="27" t="s">
        <v>28</v>
      </c>
      <c r="F96" s="25" t="str">
        <f>IF(E22="","",E22)</f>
        <v>Vyplň údaj</v>
      </c>
      <c r="I96" s="27" t="s">
        <v>33</v>
      </c>
      <c r="J96" s="30" t="str">
        <f>E28</f>
        <v xml:space="preserve"> </v>
      </c>
      <c r="L96" s="32"/>
    </row>
    <row r="97" spans="2:47" s="1" customFormat="1" ht="10.35" customHeight="1">
      <c r="B97" s="32"/>
      <c r="L97" s="32"/>
    </row>
    <row r="98" spans="2:47" s="1" customFormat="1" ht="29.25" customHeight="1">
      <c r="B98" s="32"/>
      <c r="C98" s="105" t="s">
        <v>138</v>
      </c>
      <c r="D98" s="97"/>
      <c r="E98" s="97"/>
      <c r="F98" s="97"/>
      <c r="G98" s="97"/>
      <c r="H98" s="97"/>
      <c r="I98" s="97"/>
      <c r="J98" s="106" t="s">
        <v>139</v>
      </c>
      <c r="K98" s="97"/>
      <c r="L98" s="32"/>
    </row>
    <row r="99" spans="2:47" s="1" customFormat="1" ht="10.35" customHeight="1">
      <c r="B99" s="32"/>
      <c r="L99" s="32"/>
    </row>
    <row r="100" spans="2:47" s="1" customFormat="1" ht="22.8" customHeight="1">
      <c r="B100" s="32"/>
      <c r="C100" s="107" t="s">
        <v>140</v>
      </c>
      <c r="J100" s="66">
        <f>J125</f>
        <v>0</v>
      </c>
      <c r="L100" s="32"/>
      <c r="AU100" s="17" t="s">
        <v>141</v>
      </c>
    </row>
    <row r="101" spans="2:47" s="8" customFormat="1" ht="24.9" customHeight="1">
      <c r="B101" s="108"/>
      <c r="D101" s="109" t="s">
        <v>1703</v>
      </c>
      <c r="E101" s="110"/>
      <c r="F101" s="110"/>
      <c r="G101" s="110"/>
      <c r="H101" s="110"/>
      <c r="I101" s="110"/>
      <c r="J101" s="111">
        <f>J126</f>
        <v>0</v>
      </c>
      <c r="L101" s="108"/>
    </row>
    <row r="102" spans="2:47" s="1" customFormat="1" ht="21.75" customHeight="1">
      <c r="B102" s="32"/>
      <c r="L102" s="32"/>
    </row>
    <row r="103" spans="2:47" s="1" customFormat="1" ht="6.9" customHeight="1">
      <c r="B103" s="44"/>
      <c r="C103" s="45"/>
      <c r="D103" s="45"/>
      <c r="E103" s="45"/>
      <c r="F103" s="45"/>
      <c r="G103" s="45"/>
      <c r="H103" s="45"/>
      <c r="I103" s="45"/>
      <c r="J103" s="45"/>
      <c r="K103" s="45"/>
      <c r="L103" s="32"/>
    </row>
    <row r="107" spans="2:47" s="1" customFormat="1" ht="6.9" customHeight="1">
      <c r="B107" s="46"/>
      <c r="C107" s="47"/>
      <c r="D107" s="47"/>
      <c r="E107" s="47"/>
      <c r="F107" s="47"/>
      <c r="G107" s="47"/>
      <c r="H107" s="47"/>
      <c r="I107" s="47"/>
      <c r="J107" s="47"/>
      <c r="K107" s="47"/>
      <c r="L107" s="32"/>
    </row>
    <row r="108" spans="2:47" s="1" customFormat="1" ht="24.9" customHeight="1">
      <c r="B108" s="32"/>
      <c r="C108" s="21" t="s">
        <v>160</v>
      </c>
      <c r="L108" s="32"/>
    </row>
    <row r="109" spans="2:47" s="1" customFormat="1" ht="6.9" customHeight="1">
      <c r="B109" s="32"/>
      <c r="L109" s="32"/>
    </row>
    <row r="110" spans="2:47" s="1" customFormat="1" ht="12" customHeight="1">
      <c r="B110" s="32"/>
      <c r="C110" s="27" t="s">
        <v>16</v>
      </c>
      <c r="L110" s="32"/>
    </row>
    <row r="111" spans="2:47" s="1" customFormat="1" ht="16.5" customHeight="1">
      <c r="B111" s="32"/>
      <c r="E111" s="247" t="str">
        <f>E7</f>
        <v>Stavební úpravy ADM budovy Dělnická 1405, Ústí nad Orlicí</v>
      </c>
      <c r="F111" s="248"/>
      <c r="G111" s="248"/>
      <c r="H111" s="248"/>
      <c r="L111" s="32"/>
    </row>
    <row r="112" spans="2:47" ht="12" customHeight="1">
      <c r="B112" s="20"/>
      <c r="C112" s="27" t="s">
        <v>133</v>
      </c>
      <c r="L112" s="20"/>
    </row>
    <row r="113" spans="2:65" ht="16.5" customHeight="1">
      <c r="B113" s="20"/>
      <c r="E113" s="247" t="s">
        <v>134</v>
      </c>
      <c r="F113" s="219"/>
      <c r="G113" s="219"/>
      <c r="H113" s="219"/>
      <c r="L113" s="20"/>
    </row>
    <row r="114" spans="2:65" ht="12" customHeight="1">
      <c r="B114" s="20"/>
      <c r="C114" s="27" t="s">
        <v>135</v>
      </c>
      <c r="L114" s="20"/>
    </row>
    <row r="115" spans="2:65" s="1" customFormat="1" ht="16.5" customHeight="1">
      <c r="B115" s="32"/>
      <c r="E115" s="244" t="s">
        <v>1700</v>
      </c>
      <c r="F115" s="246"/>
      <c r="G115" s="246"/>
      <c r="H115" s="246"/>
      <c r="L115" s="32"/>
    </row>
    <row r="116" spans="2:65" s="1" customFormat="1" ht="12" customHeight="1">
      <c r="B116" s="32"/>
      <c r="C116" s="27" t="s">
        <v>1701</v>
      </c>
      <c r="L116" s="32"/>
    </row>
    <row r="117" spans="2:65" s="1" customFormat="1" ht="16.5" customHeight="1">
      <c r="B117" s="32"/>
      <c r="E117" s="207" t="str">
        <f>E13</f>
        <v>SO02.6.1 - Globální náklady stavby</v>
      </c>
      <c r="F117" s="246"/>
      <c r="G117" s="246"/>
      <c r="H117" s="246"/>
      <c r="L117" s="32"/>
    </row>
    <row r="118" spans="2:65" s="1" customFormat="1" ht="6.9" customHeight="1">
      <c r="B118" s="32"/>
      <c r="L118" s="32"/>
    </row>
    <row r="119" spans="2:65" s="1" customFormat="1" ht="12" customHeight="1">
      <c r="B119" s="32"/>
      <c r="C119" s="27" t="s">
        <v>20</v>
      </c>
      <c r="F119" s="25" t="str">
        <f>F16</f>
        <v>Dělnická 1405</v>
      </c>
      <c r="I119" s="27" t="s">
        <v>22</v>
      </c>
      <c r="J119" s="52" t="str">
        <f>IF(J16="","",J16)</f>
        <v>20. 8. 2024</v>
      </c>
      <c r="L119" s="32"/>
    </row>
    <row r="120" spans="2:65" s="1" customFormat="1" ht="6.9" customHeight="1">
      <c r="B120" s="32"/>
      <c r="L120" s="32"/>
    </row>
    <row r="121" spans="2:65" s="1" customFormat="1" ht="40.049999999999997" customHeight="1">
      <c r="B121" s="32"/>
      <c r="C121" s="27" t="s">
        <v>24</v>
      </c>
      <c r="F121" s="25" t="str">
        <f>E19</f>
        <v>Město Ústí nad Orlicí, Sychrova 16, 562 24</v>
      </c>
      <c r="I121" s="27" t="s">
        <v>30</v>
      </c>
      <c r="J121" s="30" t="str">
        <f>E25</f>
        <v xml:space="preserve">B3ATELIER, Palackého tř. 72, Brno </v>
      </c>
      <c r="L121" s="32"/>
    </row>
    <row r="122" spans="2:65" s="1" customFormat="1" ht="15.15" customHeight="1">
      <c r="B122" s="32"/>
      <c r="C122" s="27" t="s">
        <v>28</v>
      </c>
      <c r="F122" s="25" t="str">
        <f>IF(E22="","",E22)</f>
        <v>Vyplň údaj</v>
      </c>
      <c r="I122" s="27" t="s">
        <v>33</v>
      </c>
      <c r="J122" s="30" t="str">
        <f>E28</f>
        <v xml:space="preserve"> </v>
      </c>
      <c r="L122" s="32"/>
    </row>
    <row r="123" spans="2:65" s="1" customFormat="1" ht="10.35" customHeight="1">
      <c r="B123" s="32"/>
      <c r="L123" s="32"/>
    </row>
    <row r="124" spans="2:65" s="10" customFormat="1" ht="29.25" customHeight="1">
      <c r="B124" s="116"/>
      <c r="C124" s="117" t="s">
        <v>161</v>
      </c>
      <c r="D124" s="118" t="s">
        <v>62</v>
      </c>
      <c r="E124" s="118" t="s">
        <v>58</v>
      </c>
      <c r="F124" s="118" t="s">
        <v>59</v>
      </c>
      <c r="G124" s="118" t="s">
        <v>162</v>
      </c>
      <c r="H124" s="118" t="s">
        <v>163</v>
      </c>
      <c r="I124" s="118" t="s">
        <v>164</v>
      </c>
      <c r="J124" s="118" t="s">
        <v>139</v>
      </c>
      <c r="K124" s="119" t="s">
        <v>165</v>
      </c>
      <c r="L124" s="116"/>
      <c r="M124" s="59" t="s">
        <v>1</v>
      </c>
      <c r="N124" s="60" t="s">
        <v>41</v>
      </c>
      <c r="O124" s="60" t="s">
        <v>166</v>
      </c>
      <c r="P124" s="60" t="s">
        <v>167</v>
      </c>
      <c r="Q124" s="60" t="s">
        <v>168</v>
      </c>
      <c r="R124" s="60" t="s">
        <v>169</v>
      </c>
      <c r="S124" s="60" t="s">
        <v>170</v>
      </c>
      <c r="T124" s="61" t="s">
        <v>171</v>
      </c>
    </row>
    <row r="125" spans="2:65" s="1" customFormat="1" ht="22.8" customHeight="1">
      <c r="B125" s="32"/>
      <c r="C125" s="64" t="s">
        <v>172</v>
      </c>
      <c r="J125" s="120">
        <f>BK125</f>
        <v>0</v>
      </c>
      <c r="L125" s="32"/>
      <c r="M125" s="62"/>
      <c r="N125" s="53"/>
      <c r="O125" s="53"/>
      <c r="P125" s="121">
        <f>P126</f>
        <v>0</v>
      </c>
      <c r="Q125" s="53"/>
      <c r="R125" s="121">
        <f>R126</f>
        <v>0</v>
      </c>
      <c r="S125" s="53"/>
      <c r="T125" s="122">
        <f>T126</f>
        <v>0</v>
      </c>
      <c r="AT125" s="17" t="s">
        <v>76</v>
      </c>
      <c r="AU125" s="17" t="s">
        <v>141</v>
      </c>
      <c r="BK125" s="123">
        <f>BK126</f>
        <v>0</v>
      </c>
    </row>
    <row r="126" spans="2:65" s="11" customFormat="1" ht="25.95" customHeight="1">
      <c r="B126" s="124"/>
      <c r="D126" s="125" t="s">
        <v>76</v>
      </c>
      <c r="E126" s="126" t="s">
        <v>1106</v>
      </c>
      <c r="F126" s="126" t="s">
        <v>1704</v>
      </c>
      <c r="I126" s="127"/>
      <c r="J126" s="128">
        <f>BK126</f>
        <v>0</v>
      </c>
      <c r="L126" s="124"/>
      <c r="M126" s="129"/>
      <c r="P126" s="130">
        <f>SUM(P127:P143)</f>
        <v>0</v>
      </c>
      <c r="R126" s="130">
        <f>SUM(R127:R143)</f>
        <v>0</v>
      </c>
      <c r="T126" s="131">
        <f>SUM(T127:T143)</f>
        <v>0</v>
      </c>
      <c r="AR126" s="125" t="s">
        <v>84</v>
      </c>
      <c r="AT126" s="132" t="s">
        <v>76</v>
      </c>
      <c r="AU126" s="132" t="s">
        <v>77</v>
      </c>
      <c r="AY126" s="125" t="s">
        <v>175</v>
      </c>
      <c r="BK126" s="133">
        <f>SUM(BK127:BK143)</f>
        <v>0</v>
      </c>
    </row>
    <row r="127" spans="2:65" s="1" customFormat="1" ht="16.5" customHeight="1">
      <c r="B127" s="136"/>
      <c r="C127" s="137" t="s">
        <v>84</v>
      </c>
      <c r="D127" s="137" t="s">
        <v>177</v>
      </c>
      <c r="E127" s="138" t="s">
        <v>177</v>
      </c>
      <c r="F127" s="139" t="s">
        <v>1705</v>
      </c>
      <c r="G127" s="140" t="s">
        <v>1706</v>
      </c>
      <c r="H127" s="141">
        <v>80</v>
      </c>
      <c r="I127" s="142"/>
      <c r="J127" s="143">
        <f t="shared" ref="J127:J143" si="0">ROUND(I127*H127,2)</f>
        <v>0</v>
      </c>
      <c r="K127" s="139" t="s">
        <v>1</v>
      </c>
      <c r="L127" s="32"/>
      <c r="M127" s="144" t="s">
        <v>1</v>
      </c>
      <c r="N127" s="145" t="s">
        <v>42</v>
      </c>
      <c r="P127" s="146">
        <f t="shared" ref="P127:P143" si="1">O127*H127</f>
        <v>0</v>
      </c>
      <c r="Q127" s="146">
        <v>0</v>
      </c>
      <c r="R127" s="146">
        <f t="shared" ref="R127:R143" si="2">Q127*H127</f>
        <v>0</v>
      </c>
      <c r="S127" s="146">
        <v>0</v>
      </c>
      <c r="T127" s="147">
        <f t="shared" ref="T127:T143" si="3">S127*H127</f>
        <v>0</v>
      </c>
      <c r="AR127" s="148" t="s">
        <v>182</v>
      </c>
      <c r="AT127" s="148" t="s">
        <v>177</v>
      </c>
      <c r="AU127" s="148" t="s">
        <v>84</v>
      </c>
      <c r="AY127" s="17" t="s">
        <v>175</v>
      </c>
      <c r="BE127" s="149">
        <f t="shared" ref="BE127:BE143" si="4">IF(N127="základní",J127,0)</f>
        <v>0</v>
      </c>
      <c r="BF127" s="149">
        <f t="shared" ref="BF127:BF143" si="5">IF(N127="snížená",J127,0)</f>
        <v>0</v>
      </c>
      <c r="BG127" s="149">
        <f t="shared" ref="BG127:BG143" si="6">IF(N127="zákl. přenesená",J127,0)</f>
        <v>0</v>
      </c>
      <c r="BH127" s="149">
        <f t="shared" ref="BH127:BH143" si="7">IF(N127="sníž. přenesená",J127,0)</f>
        <v>0</v>
      </c>
      <c r="BI127" s="149">
        <f t="shared" ref="BI127:BI143" si="8">IF(N127="nulová",J127,0)</f>
        <v>0</v>
      </c>
      <c r="BJ127" s="17" t="s">
        <v>84</v>
      </c>
      <c r="BK127" s="149">
        <f t="shared" ref="BK127:BK143" si="9">ROUND(I127*H127,2)</f>
        <v>0</v>
      </c>
      <c r="BL127" s="17" t="s">
        <v>182</v>
      </c>
      <c r="BM127" s="148" t="s">
        <v>86</v>
      </c>
    </row>
    <row r="128" spans="2:65" s="1" customFormat="1" ht="16.5" customHeight="1">
      <c r="B128" s="136"/>
      <c r="C128" s="137" t="s">
        <v>86</v>
      </c>
      <c r="D128" s="137" t="s">
        <v>177</v>
      </c>
      <c r="E128" s="138" t="s">
        <v>1707</v>
      </c>
      <c r="F128" s="139" t="s">
        <v>1708</v>
      </c>
      <c r="G128" s="140" t="s">
        <v>1059</v>
      </c>
      <c r="H128" s="141">
        <v>120</v>
      </c>
      <c r="I128" s="142"/>
      <c r="J128" s="143">
        <f t="shared" si="0"/>
        <v>0</v>
      </c>
      <c r="K128" s="139" t="s">
        <v>1</v>
      </c>
      <c r="L128" s="32"/>
      <c r="M128" s="144" t="s">
        <v>1</v>
      </c>
      <c r="N128" s="145" t="s">
        <v>42</v>
      </c>
      <c r="P128" s="146">
        <f t="shared" si="1"/>
        <v>0</v>
      </c>
      <c r="Q128" s="146">
        <v>0</v>
      </c>
      <c r="R128" s="146">
        <f t="shared" si="2"/>
        <v>0</v>
      </c>
      <c r="S128" s="146">
        <v>0</v>
      </c>
      <c r="T128" s="147">
        <f t="shared" si="3"/>
        <v>0</v>
      </c>
      <c r="AR128" s="148" t="s">
        <v>182</v>
      </c>
      <c r="AT128" s="148" t="s">
        <v>177</v>
      </c>
      <c r="AU128" s="148" t="s">
        <v>84</v>
      </c>
      <c r="AY128" s="17" t="s">
        <v>175</v>
      </c>
      <c r="BE128" s="149">
        <f t="shared" si="4"/>
        <v>0</v>
      </c>
      <c r="BF128" s="149">
        <f t="shared" si="5"/>
        <v>0</v>
      </c>
      <c r="BG128" s="149">
        <f t="shared" si="6"/>
        <v>0</v>
      </c>
      <c r="BH128" s="149">
        <f t="shared" si="7"/>
        <v>0</v>
      </c>
      <c r="BI128" s="149">
        <f t="shared" si="8"/>
        <v>0</v>
      </c>
      <c r="BJ128" s="17" t="s">
        <v>84</v>
      </c>
      <c r="BK128" s="149">
        <f t="shared" si="9"/>
        <v>0</v>
      </c>
      <c r="BL128" s="17" t="s">
        <v>182</v>
      </c>
      <c r="BM128" s="148" t="s">
        <v>182</v>
      </c>
    </row>
    <row r="129" spans="2:65" s="1" customFormat="1" ht="16.5" customHeight="1">
      <c r="B129" s="136"/>
      <c r="C129" s="137" t="s">
        <v>109</v>
      </c>
      <c r="D129" s="137" t="s">
        <v>177</v>
      </c>
      <c r="E129" s="138" t="s">
        <v>1709</v>
      </c>
      <c r="F129" s="139" t="s">
        <v>1710</v>
      </c>
      <c r="G129" s="140" t="s">
        <v>1059</v>
      </c>
      <c r="H129" s="141">
        <v>48</v>
      </c>
      <c r="I129" s="142"/>
      <c r="J129" s="143">
        <f t="shared" si="0"/>
        <v>0</v>
      </c>
      <c r="K129" s="139" t="s">
        <v>1</v>
      </c>
      <c r="L129" s="32"/>
      <c r="M129" s="144" t="s">
        <v>1</v>
      </c>
      <c r="N129" s="145" t="s">
        <v>42</v>
      </c>
      <c r="P129" s="146">
        <f t="shared" si="1"/>
        <v>0</v>
      </c>
      <c r="Q129" s="146">
        <v>0</v>
      </c>
      <c r="R129" s="146">
        <f t="shared" si="2"/>
        <v>0</v>
      </c>
      <c r="S129" s="146">
        <v>0</v>
      </c>
      <c r="T129" s="147">
        <f t="shared" si="3"/>
        <v>0</v>
      </c>
      <c r="AR129" s="148" t="s">
        <v>182</v>
      </c>
      <c r="AT129" s="148" t="s">
        <v>177</v>
      </c>
      <c r="AU129" s="148" t="s">
        <v>84</v>
      </c>
      <c r="AY129" s="17" t="s">
        <v>175</v>
      </c>
      <c r="BE129" s="149">
        <f t="shared" si="4"/>
        <v>0</v>
      </c>
      <c r="BF129" s="149">
        <f t="shared" si="5"/>
        <v>0</v>
      </c>
      <c r="BG129" s="149">
        <f t="shared" si="6"/>
        <v>0</v>
      </c>
      <c r="BH129" s="149">
        <f t="shared" si="7"/>
        <v>0</v>
      </c>
      <c r="BI129" s="149">
        <f t="shared" si="8"/>
        <v>0</v>
      </c>
      <c r="BJ129" s="17" t="s">
        <v>84</v>
      </c>
      <c r="BK129" s="149">
        <f t="shared" si="9"/>
        <v>0</v>
      </c>
      <c r="BL129" s="17" t="s">
        <v>182</v>
      </c>
      <c r="BM129" s="148" t="s">
        <v>198</v>
      </c>
    </row>
    <row r="130" spans="2:65" s="1" customFormat="1" ht="16.5" customHeight="1">
      <c r="B130" s="136"/>
      <c r="C130" s="137" t="s">
        <v>182</v>
      </c>
      <c r="D130" s="137" t="s">
        <v>177</v>
      </c>
      <c r="E130" s="138" t="s">
        <v>1711</v>
      </c>
      <c r="F130" s="139" t="s">
        <v>1712</v>
      </c>
      <c r="G130" s="140" t="s">
        <v>1059</v>
      </c>
      <c r="H130" s="141">
        <v>3</v>
      </c>
      <c r="I130" s="142"/>
      <c r="J130" s="143">
        <f t="shared" si="0"/>
        <v>0</v>
      </c>
      <c r="K130" s="139" t="s">
        <v>1</v>
      </c>
      <c r="L130" s="32"/>
      <c r="M130" s="144" t="s">
        <v>1</v>
      </c>
      <c r="N130" s="145" t="s">
        <v>42</v>
      </c>
      <c r="P130" s="146">
        <f t="shared" si="1"/>
        <v>0</v>
      </c>
      <c r="Q130" s="146">
        <v>0</v>
      </c>
      <c r="R130" s="146">
        <f t="shared" si="2"/>
        <v>0</v>
      </c>
      <c r="S130" s="146">
        <v>0</v>
      </c>
      <c r="T130" s="147">
        <f t="shared" si="3"/>
        <v>0</v>
      </c>
      <c r="AR130" s="148" t="s">
        <v>182</v>
      </c>
      <c r="AT130" s="148" t="s">
        <v>177</v>
      </c>
      <c r="AU130" s="148" t="s">
        <v>84</v>
      </c>
      <c r="AY130" s="17" t="s">
        <v>175</v>
      </c>
      <c r="BE130" s="149">
        <f t="shared" si="4"/>
        <v>0</v>
      </c>
      <c r="BF130" s="149">
        <f t="shared" si="5"/>
        <v>0</v>
      </c>
      <c r="BG130" s="149">
        <f t="shared" si="6"/>
        <v>0</v>
      </c>
      <c r="BH130" s="149">
        <f t="shared" si="7"/>
        <v>0</v>
      </c>
      <c r="BI130" s="149">
        <f t="shared" si="8"/>
        <v>0</v>
      </c>
      <c r="BJ130" s="17" t="s">
        <v>84</v>
      </c>
      <c r="BK130" s="149">
        <f t="shared" si="9"/>
        <v>0</v>
      </c>
      <c r="BL130" s="17" t="s">
        <v>182</v>
      </c>
      <c r="BM130" s="148" t="s">
        <v>195</v>
      </c>
    </row>
    <row r="131" spans="2:65" s="1" customFormat="1" ht="16.5" customHeight="1">
      <c r="B131" s="136"/>
      <c r="C131" s="137" t="s">
        <v>205</v>
      </c>
      <c r="D131" s="137" t="s">
        <v>177</v>
      </c>
      <c r="E131" s="138" t="s">
        <v>1713</v>
      </c>
      <c r="F131" s="139" t="s">
        <v>1714</v>
      </c>
      <c r="G131" s="140" t="s">
        <v>1059</v>
      </c>
      <c r="H131" s="141">
        <v>4</v>
      </c>
      <c r="I131" s="142"/>
      <c r="J131" s="143">
        <f t="shared" si="0"/>
        <v>0</v>
      </c>
      <c r="K131" s="139" t="s">
        <v>1</v>
      </c>
      <c r="L131" s="32"/>
      <c r="M131" s="144" t="s">
        <v>1</v>
      </c>
      <c r="N131" s="145" t="s">
        <v>42</v>
      </c>
      <c r="P131" s="146">
        <f t="shared" si="1"/>
        <v>0</v>
      </c>
      <c r="Q131" s="146">
        <v>0</v>
      </c>
      <c r="R131" s="146">
        <f t="shared" si="2"/>
        <v>0</v>
      </c>
      <c r="S131" s="146">
        <v>0</v>
      </c>
      <c r="T131" s="147">
        <f t="shared" si="3"/>
        <v>0</v>
      </c>
      <c r="AR131" s="148" t="s">
        <v>182</v>
      </c>
      <c r="AT131" s="148" t="s">
        <v>177</v>
      </c>
      <c r="AU131" s="148" t="s">
        <v>84</v>
      </c>
      <c r="AY131" s="17" t="s">
        <v>175</v>
      </c>
      <c r="BE131" s="149">
        <f t="shared" si="4"/>
        <v>0</v>
      </c>
      <c r="BF131" s="149">
        <f t="shared" si="5"/>
        <v>0</v>
      </c>
      <c r="BG131" s="149">
        <f t="shared" si="6"/>
        <v>0</v>
      </c>
      <c r="BH131" s="149">
        <f t="shared" si="7"/>
        <v>0</v>
      </c>
      <c r="BI131" s="149">
        <f t="shared" si="8"/>
        <v>0</v>
      </c>
      <c r="BJ131" s="17" t="s">
        <v>84</v>
      </c>
      <c r="BK131" s="149">
        <f t="shared" si="9"/>
        <v>0</v>
      </c>
      <c r="BL131" s="17" t="s">
        <v>182</v>
      </c>
      <c r="BM131" s="148" t="s">
        <v>224</v>
      </c>
    </row>
    <row r="132" spans="2:65" s="1" customFormat="1" ht="16.5" customHeight="1">
      <c r="B132" s="136"/>
      <c r="C132" s="137" t="s">
        <v>198</v>
      </c>
      <c r="D132" s="137" t="s">
        <v>177</v>
      </c>
      <c r="E132" s="138" t="s">
        <v>1715</v>
      </c>
      <c r="F132" s="139" t="s">
        <v>1716</v>
      </c>
      <c r="G132" s="140" t="s">
        <v>1059</v>
      </c>
      <c r="H132" s="141">
        <v>48</v>
      </c>
      <c r="I132" s="142"/>
      <c r="J132" s="143">
        <f t="shared" si="0"/>
        <v>0</v>
      </c>
      <c r="K132" s="139" t="s">
        <v>1</v>
      </c>
      <c r="L132" s="32"/>
      <c r="M132" s="144" t="s">
        <v>1</v>
      </c>
      <c r="N132" s="145" t="s">
        <v>42</v>
      </c>
      <c r="P132" s="146">
        <f t="shared" si="1"/>
        <v>0</v>
      </c>
      <c r="Q132" s="146">
        <v>0</v>
      </c>
      <c r="R132" s="146">
        <f t="shared" si="2"/>
        <v>0</v>
      </c>
      <c r="S132" s="146">
        <v>0</v>
      </c>
      <c r="T132" s="147">
        <f t="shared" si="3"/>
        <v>0</v>
      </c>
      <c r="AR132" s="148" t="s">
        <v>182</v>
      </c>
      <c r="AT132" s="148" t="s">
        <v>177</v>
      </c>
      <c r="AU132" s="148" t="s">
        <v>84</v>
      </c>
      <c r="AY132" s="17" t="s">
        <v>175</v>
      </c>
      <c r="BE132" s="149">
        <f t="shared" si="4"/>
        <v>0</v>
      </c>
      <c r="BF132" s="149">
        <f t="shared" si="5"/>
        <v>0</v>
      </c>
      <c r="BG132" s="149">
        <f t="shared" si="6"/>
        <v>0</v>
      </c>
      <c r="BH132" s="149">
        <f t="shared" si="7"/>
        <v>0</v>
      </c>
      <c r="BI132" s="149">
        <f t="shared" si="8"/>
        <v>0</v>
      </c>
      <c r="BJ132" s="17" t="s">
        <v>84</v>
      </c>
      <c r="BK132" s="149">
        <f t="shared" si="9"/>
        <v>0</v>
      </c>
      <c r="BL132" s="17" t="s">
        <v>182</v>
      </c>
      <c r="BM132" s="148" t="s">
        <v>8</v>
      </c>
    </row>
    <row r="133" spans="2:65" s="1" customFormat="1" ht="16.5" customHeight="1">
      <c r="B133" s="136"/>
      <c r="C133" s="137" t="s">
        <v>201</v>
      </c>
      <c r="D133" s="137" t="s">
        <v>177</v>
      </c>
      <c r="E133" s="138" t="s">
        <v>1717</v>
      </c>
      <c r="F133" s="139" t="s">
        <v>1718</v>
      </c>
      <c r="G133" s="140" t="s">
        <v>1059</v>
      </c>
      <c r="H133" s="141">
        <v>6</v>
      </c>
      <c r="I133" s="142"/>
      <c r="J133" s="143">
        <f t="shared" si="0"/>
        <v>0</v>
      </c>
      <c r="K133" s="139" t="s">
        <v>1</v>
      </c>
      <c r="L133" s="32"/>
      <c r="M133" s="144" t="s">
        <v>1</v>
      </c>
      <c r="N133" s="145" t="s">
        <v>42</v>
      </c>
      <c r="P133" s="146">
        <f t="shared" si="1"/>
        <v>0</v>
      </c>
      <c r="Q133" s="146">
        <v>0</v>
      </c>
      <c r="R133" s="146">
        <f t="shared" si="2"/>
        <v>0</v>
      </c>
      <c r="S133" s="146">
        <v>0</v>
      </c>
      <c r="T133" s="147">
        <f t="shared" si="3"/>
        <v>0</v>
      </c>
      <c r="AR133" s="148" t="s">
        <v>182</v>
      </c>
      <c r="AT133" s="148" t="s">
        <v>177</v>
      </c>
      <c r="AU133" s="148" t="s">
        <v>84</v>
      </c>
      <c r="AY133" s="17" t="s">
        <v>175</v>
      </c>
      <c r="BE133" s="149">
        <f t="shared" si="4"/>
        <v>0</v>
      </c>
      <c r="BF133" s="149">
        <f t="shared" si="5"/>
        <v>0</v>
      </c>
      <c r="BG133" s="149">
        <f t="shared" si="6"/>
        <v>0</v>
      </c>
      <c r="BH133" s="149">
        <f t="shared" si="7"/>
        <v>0</v>
      </c>
      <c r="BI133" s="149">
        <f t="shared" si="8"/>
        <v>0</v>
      </c>
      <c r="BJ133" s="17" t="s">
        <v>84</v>
      </c>
      <c r="BK133" s="149">
        <f t="shared" si="9"/>
        <v>0</v>
      </c>
      <c r="BL133" s="17" t="s">
        <v>182</v>
      </c>
      <c r="BM133" s="148" t="s">
        <v>260</v>
      </c>
    </row>
    <row r="134" spans="2:65" s="1" customFormat="1" ht="16.5" customHeight="1">
      <c r="B134" s="136"/>
      <c r="C134" s="137" t="s">
        <v>195</v>
      </c>
      <c r="D134" s="137" t="s">
        <v>177</v>
      </c>
      <c r="E134" s="138" t="s">
        <v>1719</v>
      </c>
      <c r="F134" s="139" t="s">
        <v>1720</v>
      </c>
      <c r="G134" s="140" t="s">
        <v>1059</v>
      </c>
      <c r="H134" s="141">
        <v>160</v>
      </c>
      <c r="I134" s="142"/>
      <c r="J134" s="143">
        <f t="shared" si="0"/>
        <v>0</v>
      </c>
      <c r="K134" s="139" t="s">
        <v>1</v>
      </c>
      <c r="L134" s="32"/>
      <c r="M134" s="144" t="s">
        <v>1</v>
      </c>
      <c r="N134" s="145" t="s">
        <v>42</v>
      </c>
      <c r="P134" s="146">
        <f t="shared" si="1"/>
        <v>0</v>
      </c>
      <c r="Q134" s="146">
        <v>0</v>
      </c>
      <c r="R134" s="146">
        <f t="shared" si="2"/>
        <v>0</v>
      </c>
      <c r="S134" s="146">
        <v>0</v>
      </c>
      <c r="T134" s="147">
        <f t="shared" si="3"/>
        <v>0</v>
      </c>
      <c r="AR134" s="148" t="s">
        <v>182</v>
      </c>
      <c r="AT134" s="148" t="s">
        <v>177</v>
      </c>
      <c r="AU134" s="148" t="s">
        <v>84</v>
      </c>
      <c r="AY134" s="17" t="s">
        <v>175</v>
      </c>
      <c r="BE134" s="149">
        <f t="shared" si="4"/>
        <v>0</v>
      </c>
      <c r="BF134" s="149">
        <f t="shared" si="5"/>
        <v>0</v>
      </c>
      <c r="BG134" s="149">
        <f t="shared" si="6"/>
        <v>0</v>
      </c>
      <c r="BH134" s="149">
        <f t="shared" si="7"/>
        <v>0</v>
      </c>
      <c r="BI134" s="149">
        <f t="shared" si="8"/>
        <v>0</v>
      </c>
      <c r="BJ134" s="17" t="s">
        <v>84</v>
      </c>
      <c r="BK134" s="149">
        <f t="shared" si="9"/>
        <v>0</v>
      </c>
      <c r="BL134" s="17" t="s">
        <v>182</v>
      </c>
      <c r="BM134" s="148" t="s">
        <v>278</v>
      </c>
    </row>
    <row r="135" spans="2:65" s="1" customFormat="1" ht="16.5" customHeight="1">
      <c r="B135" s="136"/>
      <c r="C135" s="137" t="s">
        <v>218</v>
      </c>
      <c r="D135" s="137" t="s">
        <v>177</v>
      </c>
      <c r="E135" s="138" t="s">
        <v>1721</v>
      </c>
      <c r="F135" s="139" t="s">
        <v>1722</v>
      </c>
      <c r="G135" s="140" t="s">
        <v>1706</v>
      </c>
      <c r="H135" s="141">
        <v>80</v>
      </c>
      <c r="I135" s="142"/>
      <c r="J135" s="143">
        <f t="shared" si="0"/>
        <v>0</v>
      </c>
      <c r="K135" s="139" t="s">
        <v>1</v>
      </c>
      <c r="L135" s="32"/>
      <c r="M135" s="144" t="s">
        <v>1</v>
      </c>
      <c r="N135" s="145" t="s">
        <v>42</v>
      </c>
      <c r="P135" s="146">
        <f t="shared" si="1"/>
        <v>0</v>
      </c>
      <c r="Q135" s="146">
        <v>0</v>
      </c>
      <c r="R135" s="146">
        <f t="shared" si="2"/>
        <v>0</v>
      </c>
      <c r="S135" s="146">
        <v>0</v>
      </c>
      <c r="T135" s="147">
        <f t="shared" si="3"/>
        <v>0</v>
      </c>
      <c r="AR135" s="148" t="s">
        <v>182</v>
      </c>
      <c r="AT135" s="148" t="s">
        <v>177</v>
      </c>
      <c r="AU135" s="148" t="s">
        <v>84</v>
      </c>
      <c r="AY135" s="17" t="s">
        <v>175</v>
      </c>
      <c r="BE135" s="149">
        <f t="shared" si="4"/>
        <v>0</v>
      </c>
      <c r="BF135" s="149">
        <f t="shared" si="5"/>
        <v>0</v>
      </c>
      <c r="BG135" s="149">
        <f t="shared" si="6"/>
        <v>0</v>
      </c>
      <c r="BH135" s="149">
        <f t="shared" si="7"/>
        <v>0</v>
      </c>
      <c r="BI135" s="149">
        <f t="shared" si="8"/>
        <v>0</v>
      </c>
      <c r="BJ135" s="17" t="s">
        <v>84</v>
      </c>
      <c r="BK135" s="149">
        <f t="shared" si="9"/>
        <v>0</v>
      </c>
      <c r="BL135" s="17" t="s">
        <v>182</v>
      </c>
      <c r="BM135" s="148" t="s">
        <v>290</v>
      </c>
    </row>
    <row r="136" spans="2:65" s="1" customFormat="1" ht="16.5" customHeight="1">
      <c r="B136" s="136"/>
      <c r="C136" s="137" t="s">
        <v>224</v>
      </c>
      <c r="D136" s="137" t="s">
        <v>177</v>
      </c>
      <c r="E136" s="138" t="s">
        <v>1723</v>
      </c>
      <c r="F136" s="139" t="s">
        <v>1724</v>
      </c>
      <c r="G136" s="140" t="s">
        <v>494</v>
      </c>
      <c r="H136" s="141">
        <v>4.4000000000000004</v>
      </c>
      <c r="I136" s="142"/>
      <c r="J136" s="143">
        <f t="shared" si="0"/>
        <v>0</v>
      </c>
      <c r="K136" s="139" t="s">
        <v>1</v>
      </c>
      <c r="L136" s="32"/>
      <c r="M136" s="144" t="s">
        <v>1</v>
      </c>
      <c r="N136" s="145" t="s">
        <v>42</v>
      </c>
      <c r="P136" s="146">
        <f t="shared" si="1"/>
        <v>0</v>
      </c>
      <c r="Q136" s="146">
        <v>0</v>
      </c>
      <c r="R136" s="146">
        <f t="shared" si="2"/>
        <v>0</v>
      </c>
      <c r="S136" s="146">
        <v>0</v>
      </c>
      <c r="T136" s="147">
        <f t="shared" si="3"/>
        <v>0</v>
      </c>
      <c r="AR136" s="148" t="s">
        <v>182</v>
      </c>
      <c r="AT136" s="148" t="s">
        <v>177</v>
      </c>
      <c r="AU136" s="148" t="s">
        <v>84</v>
      </c>
      <c r="AY136" s="17" t="s">
        <v>175</v>
      </c>
      <c r="BE136" s="149">
        <f t="shared" si="4"/>
        <v>0</v>
      </c>
      <c r="BF136" s="149">
        <f t="shared" si="5"/>
        <v>0</v>
      </c>
      <c r="BG136" s="149">
        <f t="shared" si="6"/>
        <v>0</v>
      </c>
      <c r="BH136" s="149">
        <f t="shared" si="7"/>
        <v>0</v>
      </c>
      <c r="BI136" s="149">
        <f t="shared" si="8"/>
        <v>0</v>
      </c>
      <c r="BJ136" s="17" t="s">
        <v>84</v>
      </c>
      <c r="BK136" s="149">
        <f t="shared" si="9"/>
        <v>0</v>
      </c>
      <c r="BL136" s="17" t="s">
        <v>182</v>
      </c>
      <c r="BM136" s="148" t="s">
        <v>300</v>
      </c>
    </row>
    <row r="137" spans="2:65" s="1" customFormat="1" ht="16.5" customHeight="1">
      <c r="B137" s="136"/>
      <c r="C137" s="137" t="s">
        <v>230</v>
      </c>
      <c r="D137" s="137" t="s">
        <v>177</v>
      </c>
      <c r="E137" s="138" t="s">
        <v>1725</v>
      </c>
      <c r="F137" s="139" t="s">
        <v>1726</v>
      </c>
      <c r="G137" s="140" t="s">
        <v>494</v>
      </c>
      <c r="H137" s="141">
        <v>0.5</v>
      </c>
      <c r="I137" s="142"/>
      <c r="J137" s="143">
        <f t="shared" si="0"/>
        <v>0</v>
      </c>
      <c r="K137" s="139" t="s">
        <v>1</v>
      </c>
      <c r="L137" s="32"/>
      <c r="M137" s="144" t="s">
        <v>1</v>
      </c>
      <c r="N137" s="145" t="s">
        <v>42</v>
      </c>
      <c r="P137" s="146">
        <f t="shared" si="1"/>
        <v>0</v>
      </c>
      <c r="Q137" s="146">
        <v>0</v>
      </c>
      <c r="R137" s="146">
        <f t="shared" si="2"/>
        <v>0</v>
      </c>
      <c r="S137" s="146">
        <v>0</v>
      </c>
      <c r="T137" s="147">
        <f t="shared" si="3"/>
        <v>0</v>
      </c>
      <c r="AR137" s="148" t="s">
        <v>182</v>
      </c>
      <c r="AT137" s="148" t="s">
        <v>177</v>
      </c>
      <c r="AU137" s="148" t="s">
        <v>84</v>
      </c>
      <c r="AY137" s="17" t="s">
        <v>175</v>
      </c>
      <c r="BE137" s="149">
        <f t="shared" si="4"/>
        <v>0</v>
      </c>
      <c r="BF137" s="149">
        <f t="shared" si="5"/>
        <v>0</v>
      </c>
      <c r="BG137" s="149">
        <f t="shared" si="6"/>
        <v>0</v>
      </c>
      <c r="BH137" s="149">
        <f t="shared" si="7"/>
        <v>0</v>
      </c>
      <c r="BI137" s="149">
        <f t="shared" si="8"/>
        <v>0</v>
      </c>
      <c r="BJ137" s="17" t="s">
        <v>84</v>
      </c>
      <c r="BK137" s="149">
        <f t="shared" si="9"/>
        <v>0</v>
      </c>
      <c r="BL137" s="17" t="s">
        <v>182</v>
      </c>
      <c r="BM137" s="148" t="s">
        <v>307</v>
      </c>
    </row>
    <row r="138" spans="2:65" s="1" customFormat="1" ht="16.5" customHeight="1">
      <c r="B138" s="136"/>
      <c r="C138" s="137" t="s">
        <v>8</v>
      </c>
      <c r="D138" s="137" t="s">
        <v>177</v>
      </c>
      <c r="E138" s="138" t="s">
        <v>1727</v>
      </c>
      <c r="F138" s="139" t="s">
        <v>1728</v>
      </c>
      <c r="G138" s="140" t="s">
        <v>1706</v>
      </c>
      <c r="H138" s="141">
        <v>80</v>
      </c>
      <c r="I138" s="142"/>
      <c r="J138" s="143">
        <f t="shared" si="0"/>
        <v>0</v>
      </c>
      <c r="K138" s="139" t="s">
        <v>1</v>
      </c>
      <c r="L138" s="32"/>
      <c r="M138" s="144" t="s">
        <v>1</v>
      </c>
      <c r="N138" s="145" t="s">
        <v>42</v>
      </c>
      <c r="P138" s="146">
        <f t="shared" si="1"/>
        <v>0</v>
      </c>
      <c r="Q138" s="146">
        <v>0</v>
      </c>
      <c r="R138" s="146">
        <f t="shared" si="2"/>
        <v>0</v>
      </c>
      <c r="S138" s="146">
        <v>0</v>
      </c>
      <c r="T138" s="147">
        <f t="shared" si="3"/>
        <v>0</v>
      </c>
      <c r="AR138" s="148" t="s">
        <v>182</v>
      </c>
      <c r="AT138" s="148" t="s">
        <v>177</v>
      </c>
      <c r="AU138" s="148" t="s">
        <v>84</v>
      </c>
      <c r="AY138" s="17" t="s">
        <v>175</v>
      </c>
      <c r="BE138" s="149">
        <f t="shared" si="4"/>
        <v>0</v>
      </c>
      <c r="BF138" s="149">
        <f t="shared" si="5"/>
        <v>0</v>
      </c>
      <c r="BG138" s="149">
        <f t="shared" si="6"/>
        <v>0</v>
      </c>
      <c r="BH138" s="149">
        <f t="shared" si="7"/>
        <v>0</v>
      </c>
      <c r="BI138" s="149">
        <f t="shared" si="8"/>
        <v>0</v>
      </c>
      <c r="BJ138" s="17" t="s">
        <v>84</v>
      </c>
      <c r="BK138" s="149">
        <f t="shared" si="9"/>
        <v>0</v>
      </c>
      <c r="BL138" s="17" t="s">
        <v>182</v>
      </c>
      <c r="BM138" s="148" t="s">
        <v>319</v>
      </c>
    </row>
    <row r="139" spans="2:65" s="1" customFormat="1" ht="16.5" customHeight="1">
      <c r="B139" s="136"/>
      <c r="C139" s="137" t="s">
        <v>251</v>
      </c>
      <c r="D139" s="137" t="s">
        <v>177</v>
      </c>
      <c r="E139" s="138" t="s">
        <v>1729</v>
      </c>
      <c r="F139" s="139" t="s">
        <v>1730</v>
      </c>
      <c r="G139" s="140" t="s">
        <v>1069</v>
      </c>
      <c r="H139" s="141">
        <v>1</v>
      </c>
      <c r="I139" s="142"/>
      <c r="J139" s="143">
        <f t="shared" si="0"/>
        <v>0</v>
      </c>
      <c r="K139" s="139" t="s">
        <v>1</v>
      </c>
      <c r="L139" s="32"/>
      <c r="M139" s="144" t="s">
        <v>1</v>
      </c>
      <c r="N139" s="145" t="s">
        <v>42</v>
      </c>
      <c r="P139" s="146">
        <f t="shared" si="1"/>
        <v>0</v>
      </c>
      <c r="Q139" s="146">
        <v>0</v>
      </c>
      <c r="R139" s="146">
        <f t="shared" si="2"/>
        <v>0</v>
      </c>
      <c r="S139" s="146">
        <v>0</v>
      </c>
      <c r="T139" s="147">
        <f t="shared" si="3"/>
        <v>0</v>
      </c>
      <c r="AR139" s="148" t="s">
        <v>182</v>
      </c>
      <c r="AT139" s="148" t="s">
        <v>177</v>
      </c>
      <c r="AU139" s="148" t="s">
        <v>84</v>
      </c>
      <c r="AY139" s="17" t="s">
        <v>175</v>
      </c>
      <c r="BE139" s="149">
        <f t="shared" si="4"/>
        <v>0</v>
      </c>
      <c r="BF139" s="149">
        <f t="shared" si="5"/>
        <v>0</v>
      </c>
      <c r="BG139" s="149">
        <f t="shared" si="6"/>
        <v>0</v>
      </c>
      <c r="BH139" s="149">
        <f t="shared" si="7"/>
        <v>0</v>
      </c>
      <c r="BI139" s="149">
        <f t="shared" si="8"/>
        <v>0</v>
      </c>
      <c r="BJ139" s="17" t="s">
        <v>84</v>
      </c>
      <c r="BK139" s="149">
        <f t="shared" si="9"/>
        <v>0</v>
      </c>
      <c r="BL139" s="17" t="s">
        <v>182</v>
      </c>
      <c r="BM139" s="148" t="s">
        <v>332</v>
      </c>
    </row>
    <row r="140" spans="2:65" s="1" customFormat="1" ht="16.5" customHeight="1">
      <c r="B140" s="136"/>
      <c r="C140" s="137" t="s">
        <v>260</v>
      </c>
      <c r="D140" s="137" t="s">
        <v>177</v>
      </c>
      <c r="E140" s="138" t="s">
        <v>1731</v>
      </c>
      <c r="F140" s="139" t="s">
        <v>1732</v>
      </c>
      <c r="G140" s="140" t="s">
        <v>1069</v>
      </c>
      <c r="H140" s="141">
        <v>1</v>
      </c>
      <c r="I140" s="142"/>
      <c r="J140" s="143">
        <f t="shared" si="0"/>
        <v>0</v>
      </c>
      <c r="K140" s="139" t="s">
        <v>1</v>
      </c>
      <c r="L140" s="32"/>
      <c r="M140" s="144" t="s">
        <v>1</v>
      </c>
      <c r="N140" s="145" t="s">
        <v>42</v>
      </c>
      <c r="P140" s="146">
        <f t="shared" si="1"/>
        <v>0</v>
      </c>
      <c r="Q140" s="146">
        <v>0</v>
      </c>
      <c r="R140" s="146">
        <f t="shared" si="2"/>
        <v>0</v>
      </c>
      <c r="S140" s="146">
        <v>0</v>
      </c>
      <c r="T140" s="147">
        <f t="shared" si="3"/>
        <v>0</v>
      </c>
      <c r="AR140" s="148" t="s">
        <v>182</v>
      </c>
      <c r="AT140" s="148" t="s">
        <v>177</v>
      </c>
      <c r="AU140" s="148" t="s">
        <v>84</v>
      </c>
      <c r="AY140" s="17" t="s">
        <v>175</v>
      </c>
      <c r="BE140" s="149">
        <f t="shared" si="4"/>
        <v>0</v>
      </c>
      <c r="BF140" s="149">
        <f t="shared" si="5"/>
        <v>0</v>
      </c>
      <c r="BG140" s="149">
        <f t="shared" si="6"/>
        <v>0</v>
      </c>
      <c r="BH140" s="149">
        <f t="shared" si="7"/>
        <v>0</v>
      </c>
      <c r="BI140" s="149">
        <f t="shared" si="8"/>
        <v>0</v>
      </c>
      <c r="BJ140" s="17" t="s">
        <v>84</v>
      </c>
      <c r="BK140" s="149">
        <f t="shared" si="9"/>
        <v>0</v>
      </c>
      <c r="BL140" s="17" t="s">
        <v>182</v>
      </c>
      <c r="BM140" s="148" t="s">
        <v>340</v>
      </c>
    </row>
    <row r="141" spans="2:65" s="1" customFormat="1" ht="16.5" customHeight="1">
      <c r="B141" s="136"/>
      <c r="C141" s="137" t="s">
        <v>271</v>
      </c>
      <c r="D141" s="137" t="s">
        <v>177</v>
      </c>
      <c r="E141" s="138" t="s">
        <v>1733</v>
      </c>
      <c r="F141" s="139" t="s">
        <v>1734</v>
      </c>
      <c r="G141" s="140" t="s">
        <v>1059</v>
      </c>
      <c r="H141" s="141">
        <v>10</v>
      </c>
      <c r="I141" s="142"/>
      <c r="J141" s="143">
        <f t="shared" si="0"/>
        <v>0</v>
      </c>
      <c r="K141" s="139" t="s">
        <v>1</v>
      </c>
      <c r="L141" s="32"/>
      <c r="M141" s="144" t="s">
        <v>1</v>
      </c>
      <c r="N141" s="145" t="s">
        <v>42</v>
      </c>
      <c r="P141" s="146">
        <f t="shared" si="1"/>
        <v>0</v>
      </c>
      <c r="Q141" s="146">
        <v>0</v>
      </c>
      <c r="R141" s="146">
        <f t="shared" si="2"/>
        <v>0</v>
      </c>
      <c r="S141" s="146">
        <v>0</v>
      </c>
      <c r="T141" s="147">
        <f t="shared" si="3"/>
        <v>0</v>
      </c>
      <c r="AR141" s="148" t="s">
        <v>182</v>
      </c>
      <c r="AT141" s="148" t="s">
        <v>177</v>
      </c>
      <c r="AU141" s="148" t="s">
        <v>84</v>
      </c>
      <c r="AY141" s="17" t="s">
        <v>175</v>
      </c>
      <c r="BE141" s="149">
        <f t="shared" si="4"/>
        <v>0</v>
      </c>
      <c r="BF141" s="149">
        <f t="shared" si="5"/>
        <v>0</v>
      </c>
      <c r="BG141" s="149">
        <f t="shared" si="6"/>
        <v>0</v>
      </c>
      <c r="BH141" s="149">
        <f t="shared" si="7"/>
        <v>0</v>
      </c>
      <c r="BI141" s="149">
        <f t="shared" si="8"/>
        <v>0</v>
      </c>
      <c r="BJ141" s="17" t="s">
        <v>84</v>
      </c>
      <c r="BK141" s="149">
        <f t="shared" si="9"/>
        <v>0</v>
      </c>
      <c r="BL141" s="17" t="s">
        <v>182</v>
      </c>
      <c r="BM141" s="148" t="s">
        <v>348</v>
      </c>
    </row>
    <row r="142" spans="2:65" s="1" customFormat="1" ht="24.15" customHeight="1">
      <c r="B142" s="136"/>
      <c r="C142" s="137" t="s">
        <v>278</v>
      </c>
      <c r="D142" s="137" t="s">
        <v>177</v>
      </c>
      <c r="E142" s="138" t="s">
        <v>1735</v>
      </c>
      <c r="F142" s="139" t="s">
        <v>1736</v>
      </c>
      <c r="G142" s="140" t="s">
        <v>1059</v>
      </c>
      <c r="H142" s="141">
        <v>4</v>
      </c>
      <c r="I142" s="142"/>
      <c r="J142" s="143">
        <f t="shared" si="0"/>
        <v>0</v>
      </c>
      <c r="K142" s="139" t="s">
        <v>1</v>
      </c>
      <c r="L142" s="32"/>
      <c r="M142" s="144" t="s">
        <v>1</v>
      </c>
      <c r="N142" s="145" t="s">
        <v>42</v>
      </c>
      <c r="P142" s="146">
        <f t="shared" si="1"/>
        <v>0</v>
      </c>
      <c r="Q142" s="146">
        <v>0</v>
      </c>
      <c r="R142" s="146">
        <f t="shared" si="2"/>
        <v>0</v>
      </c>
      <c r="S142" s="146">
        <v>0</v>
      </c>
      <c r="T142" s="147">
        <f t="shared" si="3"/>
        <v>0</v>
      </c>
      <c r="AR142" s="148" t="s">
        <v>182</v>
      </c>
      <c r="AT142" s="148" t="s">
        <v>177</v>
      </c>
      <c r="AU142" s="148" t="s">
        <v>84</v>
      </c>
      <c r="AY142" s="17" t="s">
        <v>175</v>
      </c>
      <c r="BE142" s="149">
        <f t="shared" si="4"/>
        <v>0</v>
      </c>
      <c r="BF142" s="149">
        <f t="shared" si="5"/>
        <v>0</v>
      </c>
      <c r="BG142" s="149">
        <f t="shared" si="6"/>
        <v>0</v>
      </c>
      <c r="BH142" s="149">
        <f t="shared" si="7"/>
        <v>0</v>
      </c>
      <c r="BI142" s="149">
        <f t="shared" si="8"/>
        <v>0</v>
      </c>
      <c r="BJ142" s="17" t="s">
        <v>84</v>
      </c>
      <c r="BK142" s="149">
        <f t="shared" si="9"/>
        <v>0</v>
      </c>
      <c r="BL142" s="17" t="s">
        <v>182</v>
      </c>
      <c r="BM142" s="148" t="s">
        <v>359</v>
      </c>
    </row>
    <row r="143" spans="2:65" s="1" customFormat="1" ht="16.5" customHeight="1">
      <c r="B143" s="136"/>
      <c r="C143" s="137" t="s">
        <v>284</v>
      </c>
      <c r="D143" s="137" t="s">
        <v>177</v>
      </c>
      <c r="E143" s="138" t="s">
        <v>1737</v>
      </c>
      <c r="F143" s="139" t="s">
        <v>1738</v>
      </c>
      <c r="G143" s="140" t="s">
        <v>1059</v>
      </c>
      <c r="H143" s="141">
        <v>2</v>
      </c>
      <c r="I143" s="142"/>
      <c r="J143" s="143">
        <f t="shared" si="0"/>
        <v>0</v>
      </c>
      <c r="K143" s="139" t="s">
        <v>1</v>
      </c>
      <c r="L143" s="32"/>
      <c r="M143" s="195" t="s">
        <v>1</v>
      </c>
      <c r="N143" s="196" t="s">
        <v>42</v>
      </c>
      <c r="O143" s="197"/>
      <c r="P143" s="198">
        <f t="shared" si="1"/>
        <v>0</v>
      </c>
      <c r="Q143" s="198">
        <v>0</v>
      </c>
      <c r="R143" s="198">
        <f t="shared" si="2"/>
        <v>0</v>
      </c>
      <c r="S143" s="198">
        <v>0</v>
      </c>
      <c r="T143" s="199">
        <f t="shared" si="3"/>
        <v>0</v>
      </c>
      <c r="AR143" s="148" t="s">
        <v>182</v>
      </c>
      <c r="AT143" s="148" t="s">
        <v>177</v>
      </c>
      <c r="AU143" s="148" t="s">
        <v>84</v>
      </c>
      <c r="AY143" s="17" t="s">
        <v>175</v>
      </c>
      <c r="BE143" s="149">
        <f t="shared" si="4"/>
        <v>0</v>
      </c>
      <c r="BF143" s="149">
        <f t="shared" si="5"/>
        <v>0</v>
      </c>
      <c r="BG143" s="149">
        <f t="shared" si="6"/>
        <v>0</v>
      </c>
      <c r="BH143" s="149">
        <f t="shared" si="7"/>
        <v>0</v>
      </c>
      <c r="BI143" s="149">
        <f t="shared" si="8"/>
        <v>0</v>
      </c>
      <c r="BJ143" s="17" t="s">
        <v>84</v>
      </c>
      <c r="BK143" s="149">
        <f t="shared" si="9"/>
        <v>0</v>
      </c>
      <c r="BL143" s="17" t="s">
        <v>182</v>
      </c>
      <c r="BM143" s="148" t="s">
        <v>371</v>
      </c>
    </row>
    <row r="144" spans="2:65" s="1" customFormat="1" ht="6.9" customHeight="1">
      <c r="B144" s="44"/>
      <c r="C144" s="45"/>
      <c r="D144" s="45"/>
      <c r="E144" s="45"/>
      <c r="F144" s="45"/>
      <c r="G144" s="45"/>
      <c r="H144" s="45"/>
      <c r="I144" s="45"/>
      <c r="J144" s="45"/>
      <c r="K144" s="45"/>
      <c r="L144" s="32"/>
    </row>
  </sheetData>
  <autoFilter ref="C124:K143" xr:uid="{00000000-0009-0000-0000-000006000000}"/>
  <mergeCells count="15">
    <mergeCell ref="E111:H111"/>
    <mergeCell ref="E115:H115"/>
    <mergeCell ref="E113:H113"/>
    <mergeCell ref="E117:H117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218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34" t="s">
        <v>5</v>
      </c>
      <c r="M2" s="219"/>
      <c r="N2" s="219"/>
      <c r="O2" s="219"/>
      <c r="P2" s="219"/>
      <c r="Q2" s="219"/>
      <c r="R2" s="219"/>
      <c r="S2" s="219"/>
      <c r="T2" s="219"/>
      <c r="U2" s="219"/>
      <c r="V2" s="219"/>
      <c r="AT2" s="17" t="s">
        <v>113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86</v>
      </c>
    </row>
    <row r="4" spans="2:46" ht="24.9" customHeight="1">
      <c r="B4" s="20"/>
      <c r="D4" s="21" t="s">
        <v>132</v>
      </c>
      <c r="L4" s="20"/>
      <c r="M4" s="93" t="s">
        <v>10</v>
      </c>
      <c r="AT4" s="17" t="s">
        <v>3</v>
      </c>
    </row>
    <row r="5" spans="2:46" ht="6.9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47" t="str">
        <f>'Rekapitulace stavby'!K6</f>
        <v>Stavební úpravy ADM budovy Dělnická 1405, Ústí nad Orlicí</v>
      </c>
      <c r="F7" s="248"/>
      <c r="G7" s="248"/>
      <c r="H7" s="248"/>
      <c r="L7" s="20"/>
    </row>
    <row r="8" spans="2:46" ht="13.2">
      <c r="B8" s="20"/>
      <c r="D8" s="27" t="s">
        <v>133</v>
      </c>
      <c r="L8" s="20"/>
    </row>
    <row r="9" spans="2:46" ht="16.5" customHeight="1">
      <c r="B9" s="20"/>
      <c r="E9" s="247" t="s">
        <v>134</v>
      </c>
      <c r="F9" s="219"/>
      <c r="G9" s="219"/>
      <c r="H9" s="219"/>
      <c r="L9" s="20"/>
    </row>
    <row r="10" spans="2:46" ht="12" customHeight="1">
      <c r="B10" s="20"/>
      <c r="D10" s="27" t="s">
        <v>135</v>
      </c>
      <c r="L10" s="20"/>
    </row>
    <row r="11" spans="2:46" s="1" customFormat="1" ht="16.5" customHeight="1">
      <c r="B11" s="32"/>
      <c r="E11" s="244" t="s">
        <v>1700</v>
      </c>
      <c r="F11" s="246"/>
      <c r="G11" s="246"/>
      <c r="H11" s="246"/>
      <c r="L11" s="32"/>
    </row>
    <row r="12" spans="2:46" s="1" customFormat="1" ht="12" customHeight="1">
      <c r="B12" s="32"/>
      <c r="D12" s="27" t="s">
        <v>1701</v>
      </c>
      <c r="L12" s="32"/>
    </row>
    <row r="13" spans="2:46" s="1" customFormat="1" ht="16.5" customHeight="1">
      <c r="B13" s="32"/>
      <c r="E13" s="207" t="s">
        <v>1739</v>
      </c>
      <c r="F13" s="246"/>
      <c r="G13" s="246"/>
      <c r="H13" s="246"/>
      <c r="L13" s="32"/>
    </row>
    <row r="14" spans="2:46" s="1" customFormat="1">
      <c r="B14" s="32"/>
      <c r="L14" s="32"/>
    </row>
    <row r="15" spans="2:46" s="1" customFormat="1" ht="12" customHeight="1">
      <c r="B15" s="32"/>
      <c r="D15" s="27" t="s">
        <v>18</v>
      </c>
      <c r="F15" s="25" t="s">
        <v>1</v>
      </c>
      <c r="I15" s="27" t="s">
        <v>19</v>
      </c>
      <c r="J15" s="25" t="s">
        <v>1</v>
      </c>
      <c r="L15" s="32"/>
    </row>
    <row r="16" spans="2:46" s="1" customFormat="1" ht="12" customHeight="1">
      <c r="B16" s="32"/>
      <c r="D16" s="27" t="s">
        <v>20</v>
      </c>
      <c r="F16" s="25" t="s">
        <v>21</v>
      </c>
      <c r="I16" s="27" t="s">
        <v>22</v>
      </c>
      <c r="J16" s="52" t="str">
        <f>'Rekapitulace stavby'!AN8</f>
        <v>20. 8. 2024</v>
      </c>
      <c r="L16" s="32"/>
    </row>
    <row r="17" spans="2:12" s="1" customFormat="1" ht="10.8" customHeight="1">
      <c r="B17" s="32"/>
      <c r="L17" s="32"/>
    </row>
    <row r="18" spans="2:12" s="1" customFormat="1" ht="12" customHeight="1">
      <c r="B18" s="32"/>
      <c r="D18" s="27" t="s">
        <v>24</v>
      </c>
      <c r="I18" s="27" t="s">
        <v>25</v>
      </c>
      <c r="J18" s="25" t="s">
        <v>1</v>
      </c>
      <c r="L18" s="32"/>
    </row>
    <row r="19" spans="2:12" s="1" customFormat="1" ht="18" customHeight="1">
      <c r="B19" s="32"/>
      <c r="E19" s="25" t="s">
        <v>26</v>
      </c>
      <c r="I19" s="27" t="s">
        <v>27</v>
      </c>
      <c r="J19" s="25" t="s">
        <v>1</v>
      </c>
      <c r="L19" s="32"/>
    </row>
    <row r="20" spans="2:12" s="1" customFormat="1" ht="6.9" customHeight="1">
      <c r="B20" s="32"/>
      <c r="L20" s="32"/>
    </row>
    <row r="21" spans="2:12" s="1" customFormat="1" ht="12" customHeight="1">
      <c r="B21" s="32"/>
      <c r="D21" s="27" t="s">
        <v>28</v>
      </c>
      <c r="I21" s="27" t="s">
        <v>25</v>
      </c>
      <c r="J21" s="28" t="str">
        <f>'Rekapitulace stavby'!AN13</f>
        <v>Vyplň údaj</v>
      </c>
      <c r="L21" s="32"/>
    </row>
    <row r="22" spans="2:12" s="1" customFormat="1" ht="18" customHeight="1">
      <c r="B22" s="32"/>
      <c r="E22" s="249" t="str">
        <f>'Rekapitulace stavby'!E14</f>
        <v>Vyplň údaj</v>
      </c>
      <c r="F22" s="218"/>
      <c r="G22" s="218"/>
      <c r="H22" s="218"/>
      <c r="I22" s="27" t="s">
        <v>27</v>
      </c>
      <c r="J22" s="28" t="str">
        <f>'Rekapitulace stavby'!AN14</f>
        <v>Vyplň údaj</v>
      </c>
      <c r="L22" s="32"/>
    </row>
    <row r="23" spans="2:12" s="1" customFormat="1" ht="6.9" customHeight="1">
      <c r="B23" s="32"/>
      <c r="L23" s="32"/>
    </row>
    <row r="24" spans="2:12" s="1" customFormat="1" ht="12" customHeight="1">
      <c r="B24" s="32"/>
      <c r="D24" s="27" t="s">
        <v>30</v>
      </c>
      <c r="I24" s="27" t="s">
        <v>25</v>
      </c>
      <c r="J24" s="25" t="s">
        <v>1</v>
      </c>
      <c r="L24" s="32"/>
    </row>
    <row r="25" spans="2:12" s="1" customFormat="1" ht="18" customHeight="1">
      <c r="B25" s="32"/>
      <c r="E25" s="25" t="s">
        <v>31</v>
      </c>
      <c r="I25" s="27" t="s">
        <v>27</v>
      </c>
      <c r="J25" s="25" t="s">
        <v>1</v>
      </c>
      <c r="L25" s="32"/>
    </row>
    <row r="26" spans="2:12" s="1" customFormat="1" ht="6.9" customHeight="1">
      <c r="B26" s="32"/>
      <c r="L26" s="32"/>
    </row>
    <row r="27" spans="2:12" s="1" customFormat="1" ht="12" customHeight="1">
      <c r="B27" s="32"/>
      <c r="D27" s="27" t="s">
        <v>33</v>
      </c>
      <c r="I27" s="27" t="s">
        <v>25</v>
      </c>
      <c r="J27" s="25" t="str">
        <f>IF('Rekapitulace stavby'!AN19="","",'Rekapitulace stavby'!AN19)</f>
        <v/>
      </c>
      <c r="L27" s="32"/>
    </row>
    <row r="28" spans="2:12" s="1" customFormat="1" ht="18" customHeight="1">
      <c r="B28" s="32"/>
      <c r="E28" s="25" t="str">
        <f>IF('Rekapitulace stavby'!E20="","",'Rekapitulace stavby'!E20)</f>
        <v xml:space="preserve"> </v>
      </c>
      <c r="I28" s="27" t="s">
        <v>27</v>
      </c>
      <c r="J28" s="25" t="str">
        <f>IF('Rekapitulace stavby'!AN20="","",'Rekapitulace stavby'!AN20)</f>
        <v/>
      </c>
      <c r="L28" s="32"/>
    </row>
    <row r="29" spans="2:12" s="1" customFormat="1" ht="6.9" customHeight="1">
      <c r="B29" s="32"/>
      <c r="L29" s="32"/>
    </row>
    <row r="30" spans="2:12" s="1" customFormat="1" ht="12" customHeight="1">
      <c r="B30" s="32"/>
      <c r="D30" s="27" t="s">
        <v>35</v>
      </c>
      <c r="L30" s="32"/>
    </row>
    <row r="31" spans="2:12" s="7" customFormat="1" ht="16.5" customHeight="1">
      <c r="B31" s="94"/>
      <c r="E31" s="223" t="s">
        <v>1</v>
      </c>
      <c r="F31" s="223"/>
      <c r="G31" s="223"/>
      <c r="H31" s="223"/>
      <c r="L31" s="94"/>
    </row>
    <row r="32" spans="2:12" s="1" customFormat="1" ht="6.9" customHeight="1">
      <c r="B32" s="32"/>
      <c r="L32" s="32"/>
    </row>
    <row r="33" spans="2:12" s="1" customFormat="1" ht="6.9" customHeight="1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25.35" customHeight="1">
      <c r="B34" s="32"/>
      <c r="D34" s="95" t="s">
        <v>37</v>
      </c>
      <c r="J34" s="66">
        <f>ROUND(J127, 2)</f>
        <v>0</v>
      </c>
      <c r="L34" s="32"/>
    </row>
    <row r="35" spans="2:12" s="1" customFormat="1" ht="6.9" customHeight="1">
      <c r="B35" s="32"/>
      <c r="D35" s="53"/>
      <c r="E35" s="53"/>
      <c r="F35" s="53"/>
      <c r="G35" s="53"/>
      <c r="H35" s="53"/>
      <c r="I35" s="53"/>
      <c r="J35" s="53"/>
      <c r="K35" s="53"/>
      <c r="L35" s="32"/>
    </row>
    <row r="36" spans="2:12" s="1" customFormat="1" ht="14.4" customHeight="1">
      <c r="B36" s="32"/>
      <c r="F36" s="35" t="s">
        <v>39</v>
      </c>
      <c r="I36" s="35" t="s">
        <v>38</v>
      </c>
      <c r="J36" s="35" t="s">
        <v>40</v>
      </c>
      <c r="L36" s="32"/>
    </row>
    <row r="37" spans="2:12" s="1" customFormat="1" ht="14.4" customHeight="1">
      <c r="B37" s="32"/>
      <c r="D37" s="55" t="s">
        <v>41</v>
      </c>
      <c r="E37" s="27" t="s">
        <v>42</v>
      </c>
      <c r="F37" s="86">
        <f>ROUND((SUM(BE127:BE217)),  2)</f>
        <v>0</v>
      </c>
      <c r="I37" s="96">
        <v>0.21</v>
      </c>
      <c r="J37" s="86">
        <f>ROUND(((SUM(BE127:BE217))*I37),  2)</f>
        <v>0</v>
      </c>
      <c r="L37" s="32"/>
    </row>
    <row r="38" spans="2:12" s="1" customFormat="1" ht="14.4" customHeight="1">
      <c r="B38" s="32"/>
      <c r="E38" s="27" t="s">
        <v>43</v>
      </c>
      <c r="F38" s="86">
        <f>ROUND((SUM(BF127:BF217)),  2)</f>
        <v>0</v>
      </c>
      <c r="I38" s="96">
        <v>0.12</v>
      </c>
      <c r="J38" s="86">
        <f>ROUND(((SUM(BF127:BF217))*I38),  2)</f>
        <v>0</v>
      </c>
      <c r="L38" s="32"/>
    </row>
    <row r="39" spans="2:12" s="1" customFormat="1" ht="14.4" hidden="1" customHeight="1">
      <c r="B39" s="32"/>
      <c r="E39" s="27" t="s">
        <v>44</v>
      </c>
      <c r="F39" s="86">
        <f>ROUND((SUM(BG127:BG217)),  2)</f>
        <v>0</v>
      </c>
      <c r="I39" s="96">
        <v>0.21</v>
      </c>
      <c r="J39" s="86">
        <f>0</f>
        <v>0</v>
      </c>
      <c r="L39" s="32"/>
    </row>
    <row r="40" spans="2:12" s="1" customFormat="1" ht="14.4" hidden="1" customHeight="1">
      <c r="B40" s="32"/>
      <c r="E40" s="27" t="s">
        <v>45</v>
      </c>
      <c r="F40" s="86">
        <f>ROUND((SUM(BH127:BH217)),  2)</f>
        <v>0</v>
      </c>
      <c r="I40" s="96">
        <v>0.12</v>
      </c>
      <c r="J40" s="86">
        <f>0</f>
        <v>0</v>
      </c>
      <c r="L40" s="32"/>
    </row>
    <row r="41" spans="2:12" s="1" customFormat="1" ht="14.4" hidden="1" customHeight="1">
      <c r="B41" s="32"/>
      <c r="E41" s="27" t="s">
        <v>46</v>
      </c>
      <c r="F41" s="86">
        <f>ROUND((SUM(BI127:BI217)),  2)</f>
        <v>0</v>
      </c>
      <c r="I41" s="96">
        <v>0</v>
      </c>
      <c r="J41" s="86">
        <f>0</f>
        <v>0</v>
      </c>
      <c r="L41" s="32"/>
    </row>
    <row r="42" spans="2:12" s="1" customFormat="1" ht="6.9" customHeight="1">
      <c r="B42" s="32"/>
      <c r="L42" s="32"/>
    </row>
    <row r="43" spans="2:12" s="1" customFormat="1" ht="25.35" customHeight="1">
      <c r="B43" s="32"/>
      <c r="C43" s="97"/>
      <c r="D43" s="98" t="s">
        <v>47</v>
      </c>
      <c r="E43" s="57"/>
      <c r="F43" s="57"/>
      <c r="G43" s="99" t="s">
        <v>48</v>
      </c>
      <c r="H43" s="100" t="s">
        <v>49</v>
      </c>
      <c r="I43" s="57"/>
      <c r="J43" s="101">
        <f>SUM(J34:J41)</f>
        <v>0</v>
      </c>
      <c r="K43" s="102"/>
      <c r="L43" s="32"/>
    </row>
    <row r="44" spans="2:12" s="1" customFormat="1" ht="14.4" customHeight="1">
      <c r="B44" s="32"/>
      <c r="L44" s="32"/>
    </row>
    <row r="45" spans="2:12" ht="14.4" customHeight="1">
      <c r="B45" s="20"/>
      <c r="L45" s="20"/>
    </row>
    <row r="46" spans="2:12" ht="14.4" customHeight="1">
      <c r="B46" s="20"/>
      <c r="L46" s="20"/>
    </row>
    <row r="47" spans="2:12" ht="14.4" customHeight="1">
      <c r="B47" s="20"/>
      <c r="L47" s="20"/>
    </row>
    <row r="48" spans="2:12" ht="14.4" customHeight="1">
      <c r="B48" s="20"/>
      <c r="L48" s="20"/>
    </row>
    <row r="49" spans="2:12" ht="14.4" customHeight="1">
      <c r="B49" s="20"/>
      <c r="L49" s="20"/>
    </row>
    <row r="50" spans="2:12" s="1" customFormat="1" ht="14.4" customHeight="1">
      <c r="B50" s="32"/>
      <c r="D50" s="41" t="s">
        <v>50</v>
      </c>
      <c r="E50" s="42"/>
      <c r="F50" s="42"/>
      <c r="G50" s="41" t="s">
        <v>51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3.2">
      <c r="B61" s="32"/>
      <c r="D61" s="43" t="s">
        <v>52</v>
      </c>
      <c r="E61" s="34"/>
      <c r="F61" s="103" t="s">
        <v>53</v>
      </c>
      <c r="G61" s="43" t="s">
        <v>52</v>
      </c>
      <c r="H61" s="34"/>
      <c r="I61" s="34"/>
      <c r="J61" s="104" t="s">
        <v>53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3.2">
      <c r="B65" s="32"/>
      <c r="D65" s="41" t="s">
        <v>54</v>
      </c>
      <c r="E65" s="42"/>
      <c r="F65" s="42"/>
      <c r="G65" s="41" t="s">
        <v>55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3.2">
      <c r="B76" s="32"/>
      <c r="D76" s="43" t="s">
        <v>52</v>
      </c>
      <c r="E76" s="34"/>
      <c r="F76" s="103" t="s">
        <v>53</v>
      </c>
      <c r="G76" s="43" t="s">
        <v>52</v>
      </c>
      <c r="H76" s="34"/>
      <c r="I76" s="34"/>
      <c r="J76" s="104" t="s">
        <v>53</v>
      </c>
      <c r="K76" s="34"/>
      <c r="L76" s="32"/>
    </row>
    <row r="77" spans="2:12" s="1" customFormat="1" ht="14.4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" customHeight="1">
      <c r="B82" s="32"/>
      <c r="C82" s="21" t="s">
        <v>137</v>
      </c>
      <c r="L82" s="32"/>
    </row>
    <row r="83" spans="2:12" s="1" customFormat="1" ht="6.9" customHeight="1">
      <c r="B83" s="32"/>
      <c r="L83" s="32"/>
    </row>
    <row r="84" spans="2:12" s="1" customFormat="1" ht="12" customHeight="1">
      <c r="B84" s="32"/>
      <c r="C84" s="27" t="s">
        <v>16</v>
      </c>
      <c r="L84" s="32"/>
    </row>
    <row r="85" spans="2:12" s="1" customFormat="1" ht="16.5" customHeight="1">
      <c r="B85" s="32"/>
      <c r="E85" s="247" t="str">
        <f>E7</f>
        <v>Stavební úpravy ADM budovy Dělnická 1405, Ústí nad Orlicí</v>
      </c>
      <c r="F85" s="248"/>
      <c r="G85" s="248"/>
      <c r="H85" s="248"/>
      <c r="L85" s="32"/>
    </row>
    <row r="86" spans="2:12" ht="12" customHeight="1">
      <c r="B86" s="20"/>
      <c r="C86" s="27" t="s">
        <v>133</v>
      </c>
      <c r="L86" s="20"/>
    </row>
    <row r="87" spans="2:12" ht="16.5" customHeight="1">
      <c r="B87" s="20"/>
      <c r="E87" s="247" t="s">
        <v>134</v>
      </c>
      <c r="F87" s="219"/>
      <c r="G87" s="219"/>
      <c r="H87" s="219"/>
      <c r="L87" s="20"/>
    </row>
    <row r="88" spans="2:12" ht="12" customHeight="1">
      <c r="B88" s="20"/>
      <c r="C88" s="27" t="s">
        <v>135</v>
      </c>
      <c r="L88" s="20"/>
    </row>
    <row r="89" spans="2:12" s="1" customFormat="1" ht="16.5" customHeight="1">
      <c r="B89" s="32"/>
      <c r="E89" s="244" t="s">
        <v>1700</v>
      </c>
      <c r="F89" s="246"/>
      <c r="G89" s="246"/>
      <c r="H89" s="246"/>
      <c r="L89" s="32"/>
    </row>
    <row r="90" spans="2:12" s="1" customFormat="1" ht="12" customHeight="1">
      <c r="B90" s="32"/>
      <c r="C90" s="27" t="s">
        <v>1701</v>
      </c>
      <c r="L90" s="32"/>
    </row>
    <row r="91" spans="2:12" s="1" customFormat="1" ht="16.5" customHeight="1">
      <c r="B91" s="32"/>
      <c r="E91" s="207" t="str">
        <f>E13</f>
        <v>SO02.6.2 - Silnoproud</v>
      </c>
      <c r="F91" s="246"/>
      <c r="G91" s="246"/>
      <c r="H91" s="246"/>
      <c r="L91" s="32"/>
    </row>
    <row r="92" spans="2:12" s="1" customFormat="1" ht="6.9" customHeight="1">
      <c r="B92" s="32"/>
      <c r="L92" s="32"/>
    </row>
    <row r="93" spans="2:12" s="1" customFormat="1" ht="12" customHeight="1">
      <c r="B93" s="32"/>
      <c r="C93" s="27" t="s">
        <v>20</v>
      </c>
      <c r="F93" s="25" t="str">
        <f>F16</f>
        <v>Dělnická 1405</v>
      </c>
      <c r="I93" s="27" t="s">
        <v>22</v>
      </c>
      <c r="J93" s="52" t="str">
        <f>IF(J16="","",J16)</f>
        <v>20. 8. 2024</v>
      </c>
      <c r="L93" s="32"/>
    </row>
    <row r="94" spans="2:12" s="1" customFormat="1" ht="6.9" customHeight="1">
      <c r="B94" s="32"/>
      <c r="L94" s="32"/>
    </row>
    <row r="95" spans="2:12" s="1" customFormat="1" ht="40.049999999999997" customHeight="1">
      <c r="B95" s="32"/>
      <c r="C95" s="27" t="s">
        <v>24</v>
      </c>
      <c r="F95" s="25" t="str">
        <f>E19</f>
        <v>Město Ústí nad Orlicí, Sychrova 16, 562 24</v>
      </c>
      <c r="I95" s="27" t="s">
        <v>30</v>
      </c>
      <c r="J95" s="30" t="str">
        <f>E25</f>
        <v xml:space="preserve">B3ATELIER, Palackého tř. 72, Brno </v>
      </c>
      <c r="L95" s="32"/>
    </row>
    <row r="96" spans="2:12" s="1" customFormat="1" ht="15.15" customHeight="1">
      <c r="B96" s="32"/>
      <c r="C96" s="27" t="s">
        <v>28</v>
      </c>
      <c r="F96" s="25" t="str">
        <f>IF(E22="","",E22)</f>
        <v>Vyplň údaj</v>
      </c>
      <c r="I96" s="27" t="s">
        <v>33</v>
      </c>
      <c r="J96" s="30" t="str">
        <f>E28</f>
        <v xml:space="preserve"> </v>
      </c>
      <c r="L96" s="32"/>
    </row>
    <row r="97" spans="2:47" s="1" customFormat="1" ht="10.35" customHeight="1">
      <c r="B97" s="32"/>
      <c r="L97" s="32"/>
    </row>
    <row r="98" spans="2:47" s="1" customFormat="1" ht="29.25" customHeight="1">
      <c r="B98" s="32"/>
      <c r="C98" s="105" t="s">
        <v>138</v>
      </c>
      <c r="D98" s="97"/>
      <c r="E98" s="97"/>
      <c r="F98" s="97"/>
      <c r="G98" s="97"/>
      <c r="H98" s="97"/>
      <c r="I98" s="97"/>
      <c r="J98" s="106" t="s">
        <v>139</v>
      </c>
      <c r="K98" s="97"/>
      <c r="L98" s="32"/>
    </row>
    <row r="99" spans="2:47" s="1" customFormat="1" ht="10.35" customHeight="1">
      <c r="B99" s="32"/>
      <c r="L99" s="32"/>
    </row>
    <row r="100" spans="2:47" s="1" customFormat="1" ht="22.8" customHeight="1">
      <c r="B100" s="32"/>
      <c r="C100" s="107" t="s">
        <v>140</v>
      </c>
      <c r="J100" s="66">
        <f>J127</f>
        <v>0</v>
      </c>
      <c r="L100" s="32"/>
      <c r="AU100" s="17" t="s">
        <v>141</v>
      </c>
    </row>
    <row r="101" spans="2:47" s="8" customFormat="1" ht="24.9" customHeight="1">
      <c r="B101" s="108"/>
      <c r="D101" s="109" t="s">
        <v>1740</v>
      </c>
      <c r="E101" s="110"/>
      <c r="F101" s="110"/>
      <c r="G101" s="110"/>
      <c r="H101" s="110"/>
      <c r="I101" s="110"/>
      <c r="J101" s="111">
        <f>J128</f>
        <v>0</v>
      </c>
      <c r="L101" s="108"/>
    </row>
    <row r="102" spans="2:47" s="8" customFormat="1" ht="24.9" customHeight="1">
      <c r="B102" s="108"/>
      <c r="D102" s="109" t="s">
        <v>1741</v>
      </c>
      <c r="E102" s="110"/>
      <c r="F102" s="110"/>
      <c r="G102" s="110"/>
      <c r="H102" s="110"/>
      <c r="I102" s="110"/>
      <c r="J102" s="111">
        <f>J180</f>
        <v>0</v>
      </c>
      <c r="L102" s="108"/>
    </row>
    <row r="103" spans="2:47" s="8" customFormat="1" ht="24.9" customHeight="1">
      <c r="B103" s="108"/>
      <c r="D103" s="109" t="s">
        <v>1742</v>
      </c>
      <c r="E103" s="110"/>
      <c r="F103" s="110"/>
      <c r="G103" s="110"/>
      <c r="H103" s="110"/>
      <c r="I103" s="110"/>
      <c r="J103" s="111">
        <f>J201</f>
        <v>0</v>
      </c>
      <c r="L103" s="108"/>
    </row>
    <row r="104" spans="2:47" s="1" customFormat="1" ht="21.75" customHeight="1">
      <c r="B104" s="32"/>
      <c r="L104" s="32"/>
    </row>
    <row r="105" spans="2:47" s="1" customFormat="1" ht="6.9" customHeight="1">
      <c r="B105" s="44"/>
      <c r="C105" s="45"/>
      <c r="D105" s="45"/>
      <c r="E105" s="45"/>
      <c r="F105" s="45"/>
      <c r="G105" s="45"/>
      <c r="H105" s="45"/>
      <c r="I105" s="45"/>
      <c r="J105" s="45"/>
      <c r="K105" s="45"/>
      <c r="L105" s="32"/>
    </row>
    <row r="109" spans="2:47" s="1" customFormat="1" ht="6.9" customHeight="1">
      <c r="B109" s="46"/>
      <c r="C109" s="47"/>
      <c r="D109" s="47"/>
      <c r="E109" s="47"/>
      <c r="F109" s="47"/>
      <c r="G109" s="47"/>
      <c r="H109" s="47"/>
      <c r="I109" s="47"/>
      <c r="J109" s="47"/>
      <c r="K109" s="47"/>
      <c r="L109" s="32"/>
    </row>
    <row r="110" spans="2:47" s="1" customFormat="1" ht="24.9" customHeight="1">
      <c r="B110" s="32"/>
      <c r="C110" s="21" t="s">
        <v>160</v>
      </c>
      <c r="L110" s="32"/>
    </row>
    <row r="111" spans="2:47" s="1" customFormat="1" ht="6.9" customHeight="1">
      <c r="B111" s="32"/>
      <c r="L111" s="32"/>
    </row>
    <row r="112" spans="2:47" s="1" customFormat="1" ht="12" customHeight="1">
      <c r="B112" s="32"/>
      <c r="C112" s="27" t="s">
        <v>16</v>
      </c>
      <c r="L112" s="32"/>
    </row>
    <row r="113" spans="2:63" s="1" customFormat="1" ht="16.5" customHeight="1">
      <c r="B113" s="32"/>
      <c r="E113" s="247" t="str">
        <f>E7</f>
        <v>Stavební úpravy ADM budovy Dělnická 1405, Ústí nad Orlicí</v>
      </c>
      <c r="F113" s="248"/>
      <c r="G113" s="248"/>
      <c r="H113" s="248"/>
      <c r="L113" s="32"/>
    </row>
    <row r="114" spans="2:63" ht="12" customHeight="1">
      <c r="B114" s="20"/>
      <c r="C114" s="27" t="s">
        <v>133</v>
      </c>
      <c r="L114" s="20"/>
    </row>
    <row r="115" spans="2:63" ht="16.5" customHeight="1">
      <c r="B115" s="20"/>
      <c r="E115" s="247" t="s">
        <v>134</v>
      </c>
      <c r="F115" s="219"/>
      <c r="G115" s="219"/>
      <c r="H115" s="219"/>
      <c r="L115" s="20"/>
    </row>
    <row r="116" spans="2:63" ht="12" customHeight="1">
      <c r="B116" s="20"/>
      <c r="C116" s="27" t="s">
        <v>135</v>
      </c>
      <c r="L116" s="20"/>
    </row>
    <row r="117" spans="2:63" s="1" customFormat="1" ht="16.5" customHeight="1">
      <c r="B117" s="32"/>
      <c r="E117" s="244" t="s">
        <v>1700</v>
      </c>
      <c r="F117" s="246"/>
      <c r="G117" s="246"/>
      <c r="H117" s="246"/>
      <c r="L117" s="32"/>
    </row>
    <row r="118" spans="2:63" s="1" customFormat="1" ht="12" customHeight="1">
      <c r="B118" s="32"/>
      <c r="C118" s="27" t="s">
        <v>1701</v>
      </c>
      <c r="L118" s="32"/>
    </row>
    <row r="119" spans="2:63" s="1" customFormat="1" ht="16.5" customHeight="1">
      <c r="B119" s="32"/>
      <c r="E119" s="207" t="str">
        <f>E13</f>
        <v>SO02.6.2 - Silnoproud</v>
      </c>
      <c r="F119" s="246"/>
      <c r="G119" s="246"/>
      <c r="H119" s="246"/>
      <c r="L119" s="32"/>
    </row>
    <row r="120" spans="2:63" s="1" customFormat="1" ht="6.9" customHeight="1">
      <c r="B120" s="32"/>
      <c r="L120" s="32"/>
    </row>
    <row r="121" spans="2:63" s="1" customFormat="1" ht="12" customHeight="1">
      <c r="B121" s="32"/>
      <c r="C121" s="27" t="s">
        <v>20</v>
      </c>
      <c r="F121" s="25" t="str">
        <f>F16</f>
        <v>Dělnická 1405</v>
      </c>
      <c r="I121" s="27" t="s">
        <v>22</v>
      </c>
      <c r="J121" s="52" t="str">
        <f>IF(J16="","",J16)</f>
        <v>20. 8. 2024</v>
      </c>
      <c r="L121" s="32"/>
    </row>
    <row r="122" spans="2:63" s="1" customFormat="1" ht="6.9" customHeight="1">
      <c r="B122" s="32"/>
      <c r="L122" s="32"/>
    </row>
    <row r="123" spans="2:63" s="1" customFormat="1" ht="40.049999999999997" customHeight="1">
      <c r="B123" s="32"/>
      <c r="C123" s="27" t="s">
        <v>24</v>
      </c>
      <c r="F123" s="25" t="str">
        <f>E19</f>
        <v>Město Ústí nad Orlicí, Sychrova 16, 562 24</v>
      </c>
      <c r="I123" s="27" t="s">
        <v>30</v>
      </c>
      <c r="J123" s="30" t="str">
        <f>E25</f>
        <v xml:space="preserve">B3ATELIER, Palackého tř. 72, Brno </v>
      </c>
      <c r="L123" s="32"/>
    </row>
    <row r="124" spans="2:63" s="1" customFormat="1" ht="15.15" customHeight="1">
      <c r="B124" s="32"/>
      <c r="C124" s="27" t="s">
        <v>28</v>
      </c>
      <c r="F124" s="25" t="str">
        <f>IF(E22="","",E22)</f>
        <v>Vyplň údaj</v>
      </c>
      <c r="I124" s="27" t="s">
        <v>33</v>
      </c>
      <c r="J124" s="30" t="str">
        <f>E28</f>
        <v xml:space="preserve"> </v>
      </c>
      <c r="L124" s="32"/>
    </row>
    <row r="125" spans="2:63" s="1" customFormat="1" ht="10.35" customHeight="1">
      <c r="B125" s="32"/>
      <c r="L125" s="32"/>
    </row>
    <row r="126" spans="2:63" s="10" customFormat="1" ht="29.25" customHeight="1">
      <c r="B126" s="116"/>
      <c r="C126" s="117" t="s">
        <v>161</v>
      </c>
      <c r="D126" s="118" t="s">
        <v>62</v>
      </c>
      <c r="E126" s="118" t="s">
        <v>58</v>
      </c>
      <c r="F126" s="118" t="s">
        <v>59</v>
      </c>
      <c r="G126" s="118" t="s">
        <v>162</v>
      </c>
      <c r="H126" s="118" t="s">
        <v>163</v>
      </c>
      <c r="I126" s="118" t="s">
        <v>164</v>
      </c>
      <c r="J126" s="118" t="s">
        <v>139</v>
      </c>
      <c r="K126" s="119" t="s">
        <v>165</v>
      </c>
      <c r="L126" s="116"/>
      <c r="M126" s="59" t="s">
        <v>1</v>
      </c>
      <c r="N126" s="60" t="s">
        <v>41</v>
      </c>
      <c r="O126" s="60" t="s">
        <v>166</v>
      </c>
      <c r="P126" s="60" t="s">
        <v>167</v>
      </c>
      <c r="Q126" s="60" t="s">
        <v>168</v>
      </c>
      <c r="R126" s="60" t="s">
        <v>169</v>
      </c>
      <c r="S126" s="60" t="s">
        <v>170</v>
      </c>
      <c r="T126" s="61" t="s">
        <v>171</v>
      </c>
    </row>
    <row r="127" spans="2:63" s="1" customFormat="1" ht="22.8" customHeight="1">
      <c r="B127" s="32"/>
      <c r="C127" s="64" t="s">
        <v>172</v>
      </c>
      <c r="J127" s="120">
        <f>BK127</f>
        <v>0</v>
      </c>
      <c r="L127" s="32"/>
      <c r="M127" s="62"/>
      <c r="N127" s="53"/>
      <c r="O127" s="53"/>
      <c r="P127" s="121">
        <f>P128+P180+P201</f>
        <v>0</v>
      </c>
      <c r="Q127" s="53"/>
      <c r="R127" s="121">
        <f>R128+R180+R201</f>
        <v>0</v>
      </c>
      <c r="S127" s="53"/>
      <c r="T127" s="122">
        <f>T128+T180+T201</f>
        <v>0</v>
      </c>
      <c r="AT127" s="17" t="s">
        <v>76</v>
      </c>
      <c r="AU127" s="17" t="s">
        <v>141</v>
      </c>
      <c r="BK127" s="123">
        <f>BK128+BK180+BK201</f>
        <v>0</v>
      </c>
    </row>
    <row r="128" spans="2:63" s="11" customFormat="1" ht="25.95" customHeight="1">
      <c r="B128" s="124"/>
      <c r="D128" s="125" t="s">
        <v>76</v>
      </c>
      <c r="E128" s="126" t="s">
        <v>1106</v>
      </c>
      <c r="F128" s="126" t="s">
        <v>1743</v>
      </c>
      <c r="I128" s="127"/>
      <c r="J128" s="128">
        <f>BK128</f>
        <v>0</v>
      </c>
      <c r="L128" s="124"/>
      <c r="M128" s="129"/>
      <c r="P128" s="130">
        <f>SUM(P129:P179)</f>
        <v>0</v>
      </c>
      <c r="R128" s="130">
        <f>SUM(R129:R179)</f>
        <v>0</v>
      </c>
      <c r="T128" s="131">
        <f>SUM(T129:T179)</f>
        <v>0</v>
      </c>
      <c r="AR128" s="125" t="s">
        <v>84</v>
      </c>
      <c r="AT128" s="132" t="s">
        <v>76</v>
      </c>
      <c r="AU128" s="132" t="s">
        <v>77</v>
      </c>
      <c r="AY128" s="125" t="s">
        <v>175</v>
      </c>
      <c r="BK128" s="133">
        <f>SUM(BK129:BK179)</f>
        <v>0</v>
      </c>
    </row>
    <row r="129" spans="2:65" s="1" customFormat="1" ht="33" customHeight="1">
      <c r="B129" s="136"/>
      <c r="C129" s="171" t="s">
        <v>84</v>
      </c>
      <c r="D129" s="171" t="s">
        <v>192</v>
      </c>
      <c r="E129" s="172" t="s">
        <v>192</v>
      </c>
      <c r="F129" s="173" t="s">
        <v>1744</v>
      </c>
      <c r="G129" s="174" t="s">
        <v>190</v>
      </c>
      <c r="H129" s="175">
        <v>1</v>
      </c>
      <c r="I129" s="176"/>
      <c r="J129" s="177">
        <f t="shared" ref="J129:J160" si="0">ROUND(I129*H129,2)</f>
        <v>0</v>
      </c>
      <c r="K129" s="173" t="s">
        <v>1</v>
      </c>
      <c r="L129" s="178"/>
      <c r="M129" s="179" t="s">
        <v>1</v>
      </c>
      <c r="N129" s="180" t="s">
        <v>42</v>
      </c>
      <c r="P129" s="146">
        <f t="shared" ref="P129:P160" si="1">O129*H129</f>
        <v>0</v>
      </c>
      <c r="Q129" s="146">
        <v>0</v>
      </c>
      <c r="R129" s="146">
        <f t="shared" ref="R129:R160" si="2">Q129*H129</f>
        <v>0</v>
      </c>
      <c r="S129" s="146">
        <v>0</v>
      </c>
      <c r="T129" s="147">
        <f t="shared" ref="T129:T160" si="3">S129*H129</f>
        <v>0</v>
      </c>
      <c r="AR129" s="148" t="s">
        <v>195</v>
      </c>
      <c r="AT129" s="148" t="s">
        <v>192</v>
      </c>
      <c r="AU129" s="148" t="s">
        <v>84</v>
      </c>
      <c r="AY129" s="17" t="s">
        <v>175</v>
      </c>
      <c r="BE129" s="149">
        <f t="shared" ref="BE129:BE160" si="4">IF(N129="základní",J129,0)</f>
        <v>0</v>
      </c>
      <c r="BF129" s="149">
        <f t="shared" ref="BF129:BF160" si="5">IF(N129="snížená",J129,0)</f>
        <v>0</v>
      </c>
      <c r="BG129" s="149">
        <f t="shared" ref="BG129:BG160" si="6">IF(N129="zákl. přenesená",J129,0)</f>
        <v>0</v>
      </c>
      <c r="BH129" s="149">
        <f t="shared" ref="BH129:BH160" si="7">IF(N129="sníž. přenesená",J129,0)</f>
        <v>0</v>
      </c>
      <c r="BI129" s="149">
        <f t="shared" ref="BI129:BI160" si="8">IF(N129="nulová",J129,0)</f>
        <v>0</v>
      </c>
      <c r="BJ129" s="17" t="s">
        <v>84</v>
      </c>
      <c r="BK129" s="149">
        <f t="shared" ref="BK129:BK160" si="9">ROUND(I129*H129,2)</f>
        <v>0</v>
      </c>
      <c r="BL129" s="17" t="s">
        <v>182</v>
      </c>
      <c r="BM129" s="148" t="s">
        <v>86</v>
      </c>
    </row>
    <row r="130" spans="2:65" s="1" customFormat="1" ht="16.5" customHeight="1">
      <c r="B130" s="136"/>
      <c r="C130" s="137" t="s">
        <v>86</v>
      </c>
      <c r="D130" s="137" t="s">
        <v>177</v>
      </c>
      <c r="E130" s="138" t="s">
        <v>177</v>
      </c>
      <c r="F130" s="139" t="s">
        <v>1745</v>
      </c>
      <c r="G130" s="140" t="s">
        <v>190</v>
      </c>
      <c r="H130" s="141">
        <v>1</v>
      </c>
      <c r="I130" s="142"/>
      <c r="J130" s="143">
        <f t="shared" si="0"/>
        <v>0</v>
      </c>
      <c r="K130" s="139" t="s">
        <v>1</v>
      </c>
      <c r="L130" s="32"/>
      <c r="M130" s="144" t="s">
        <v>1</v>
      </c>
      <c r="N130" s="145" t="s">
        <v>42</v>
      </c>
      <c r="P130" s="146">
        <f t="shared" si="1"/>
        <v>0</v>
      </c>
      <c r="Q130" s="146">
        <v>0</v>
      </c>
      <c r="R130" s="146">
        <f t="shared" si="2"/>
        <v>0</v>
      </c>
      <c r="S130" s="146">
        <v>0</v>
      </c>
      <c r="T130" s="147">
        <f t="shared" si="3"/>
        <v>0</v>
      </c>
      <c r="AR130" s="148" t="s">
        <v>182</v>
      </c>
      <c r="AT130" s="148" t="s">
        <v>177</v>
      </c>
      <c r="AU130" s="148" t="s">
        <v>84</v>
      </c>
      <c r="AY130" s="17" t="s">
        <v>175</v>
      </c>
      <c r="BE130" s="149">
        <f t="shared" si="4"/>
        <v>0</v>
      </c>
      <c r="BF130" s="149">
        <f t="shared" si="5"/>
        <v>0</v>
      </c>
      <c r="BG130" s="149">
        <f t="shared" si="6"/>
        <v>0</v>
      </c>
      <c r="BH130" s="149">
        <f t="shared" si="7"/>
        <v>0</v>
      </c>
      <c r="BI130" s="149">
        <f t="shared" si="8"/>
        <v>0</v>
      </c>
      <c r="BJ130" s="17" t="s">
        <v>84</v>
      </c>
      <c r="BK130" s="149">
        <f t="shared" si="9"/>
        <v>0</v>
      </c>
      <c r="BL130" s="17" t="s">
        <v>182</v>
      </c>
      <c r="BM130" s="148" t="s">
        <v>182</v>
      </c>
    </row>
    <row r="131" spans="2:65" s="1" customFormat="1" ht="16.5" customHeight="1">
      <c r="B131" s="136"/>
      <c r="C131" s="171" t="s">
        <v>109</v>
      </c>
      <c r="D131" s="171" t="s">
        <v>192</v>
      </c>
      <c r="E131" s="172" t="s">
        <v>1746</v>
      </c>
      <c r="F131" s="173" t="s">
        <v>1747</v>
      </c>
      <c r="G131" s="174" t="s">
        <v>190</v>
      </c>
      <c r="H131" s="175">
        <v>1</v>
      </c>
      <c r="I131" s="176"/>
      <c r="J131" s="177">
        <f t="shared" si="0"/>
        <v>0</v>
      </c>
      <c r="K131" s="173" t="s">
        <v>1</v>
      </c>
      <c r="L131" s="178"/>
      <c r="M131" s="179" t="s">
        <v>1</v>
      </c>
      <c r="N131" s="180" t="s">
        <v>42</v>
      </c>
      <c r="P131" s="146">
        <f t="shared" si="1"/>
        <v>0</v>
      </c>
      <c r="Q131" s="146">
        <v>0</v>
      </c>
      <c r="R131" s="146">
        <f t="shared" si="2"/>
        <v>0</v>
      </c>
      <c r="S131" s="146">
        <v>0</v>
      </c>
      <c r="T131" s="147">
        <f t="shared" si="3"/>
        <v>0</v>
      </c>
      <c r="AR131" s="148" t="s">
        <v>195</v>
      </c>
      <c r="AT131" s="148" t="s">
        <v>192</v>
      </c>
      <c r="AU131" s="148" t="s">
        <v>84</v>
      </c>
      <c r="AY131" s="17" t="s">
        <v>175</v>
      </c>
      <c r="BE131" s="149">
        <f t="shared" si="4"/>
        <v>0</v>
      </c>
      <c r="BF131" s="149">
        <f t="shared" si="5"/>
        <v>0</v>
      </c>
      <c r="BG131" s="149">
        <f t="shared" si="6"/>
        <v>0</v>
      </c>
      <c r="BH131" s="149">
        <f t="shared" si="7"/>
        <v>0</v>
      </c>
      <c r="BI131" s="149">
        <f t="shared" si="8"/>
        <v>0</v>
      </c>
      <c r="BJ131" s="17" t="s">
        <v>84</v>
      </c>
      <c r="BK131" s="149">
        <f t="shared" si="9"/>
        <v>0</v>
      </c>
      <c r="BL131" s="17" t="s">
        <v>182</v>
      </c>
      <c r="BM131" s="148" t="s">
        <v>198</v>
      </c>
    </row>
    <row r="132" spans="2:65" s="1" customFormat="1" ht="16.5" customHeight="1">
      <c r="B132" s="136"/>
      <c r="C132" s="171" t="s">
        <v>182</v>
      </c>
      <c r="D132" s="171" t="s">
        <v>192</v>
      </c>
      <c r="E132" s="172" t="s">
        <v>1748</v>
      </c>
      <c r="F132" s="173" t="s">
        <v>1749</v>
      </c>
      <c r="G132" s="174" t="s">
        <v>190</v>
      </c>
      <c r="H132" s="175">
        <v>1</v>
      </c>
      <c r="I132" s="176"/>
      <c r="J132" s="177">
        <f t="shared" si="0"/>
        <v>0</v>
      </c>
      <c r="K132" s="173" t="s">
        <v>1</v>
      </c>
      <c r="L132" s="178"/>
      <c r="M132" s="179" t="s">
        <v>1</v>
      </c>
      <c r="N132" s="180" t="s">
        <v>42</v>
      </c>
      <c r="P132" s="146">
        <f t="shared" si="1"/>
        <v>0</v>
      </c>
      <c r="Q132" s="146">
        <v>0</v>
      </c>
      <c r="R132" s="146">
        <f t="shared" si="2"/>
        <v>0</v>
      </c>
      <c r="S132" s="146">
        <v>0</v>
      </c>
      <c r="T132" s="147">
        <f t="shared" si="3"/>
        <v>0</v>
      </c>
      <c r="AR132" s="148" t="s">
        <v>195</v>
      </c>
      <c r="AT132" s="148" t="s">
        <v>192</v>
      </c>
      <c r="AU132" s="148" t="s">
        <v>84</v>
      </c>
      <c r="AY132" s="17" t="s">
        <v>175</v>
      </c>
      <c r="BE132" s="149">
        <f t="shared" si="4"/>
        <v>0</v>
      </c>
      <c r="BF132" s="149">
        <f t="shared" si="5"/>
        <v>0</v>
      </c>
      <c r="BG132" s="149">
        <f t="shared" si="6"/>
        <v>0</v>
      </c>
      <c r="BH132" s="149">
        <f t="shared" si="7"/>
        <v>0</v>
      </c>
      <c r="BI132" s="149">
        <f t="shared" si="8"/>
        <v>0</v>
      </c>
      <c r="BJ132" s="17" t="s">
        <v>84</v>
      </c>
      <c r="BK132" s="149">
        <f t="shared" si="9"/>
        <v>0</v>
      </c>
      <c r="BL132" s="17" t="s">
        <v>182</v>
      </c>
      <c r="BM132" s="148" t="s">
        <v>195</v>
      </c>
    </row>
    <row r="133" spans="2:65" s="1" customFormat="1" ht="16.5" customHeight="1">
      <c r="B133" s="136"/>
      <c r="C133" s="137" t="s">
        <v>205</v>
      </c>
      <c r="D133" s="137" t="s">
        <v>177</v>
      </c>
      <c r="E133" s="138" t="s">
        <v>1707</v>
      </c>
      <c r="F133" s="139" t="s">
        <v>1750</v>
      </c>
      <c r="G133" s="140" t="s">
        <v>190</v>
      </c>
      <c r="H133" s="141">
        <v>2</v>
      </c>
      <c r="I133" s="142"/>
      <c r="J133" s="143">
        <f t="shared" si="0"/>
        <v>0</v>
      </c>
      <c r="K133" s="139" t="s">
        <v>1</v>
      </c>
      <c r="L133" s="32"/>
      <c r="M133" s="144" t="s">
        <v>1</v>
      </c>
      <c r="N133" s="145" t="s">
        <v>42</v>
      </c>
      <c r="P133" s="146">
        <f t="shared" si="1"/>
        <v>0</v>
      </c>
      <c r="Q133" s="146">
        <v>0</v>
      </c>
      <c r="R133" s="146">
        <f t="shared" si="2"/>
        <v>0</v>
      </c>
      <c r="S133" s="146">
        <v>0</v>
      </c>
      <c r="T133" s="147">
        <f t="shared" si="3"/>
        <v>0</v>
      </c>
      <c r="AR133" s="148" t="s">
        <v>182</v>
      </c>
      <c r="AT133" s="148" t="s">
        <v>177</v>
      </c>
      <c r="AU133" s="148" t="s">
        <v>84</v>
      </c>
      <c r="AY133" s="17" t="s">
        <v>175</v>
      </c>
      <c r="BE133" s="149">
        <f t="shared" si="4"/>
        <v>0</v>
      </c>
      <c r="BF133" s="149">
        <f t="shared" si="5"/>
        <v>0</v>
      </c>
      <c r="BG133" s="149">
        <f t="shared" si="6"/>
        <v>0</v>
      </c>
      <c r="BH133" s="149">
        <f t="shared" si="7"/>
        <v>0</v>
      </c>
      <c r="BI133" s="149">
        <f t="shared" si="8"/>
        <v>0</v>
      </c>
      <c r="BJ133" s="17" t="s">
        <v>84</v>
      </c>
      <c r="BK133" s="149">
        <f t="shared" si="9"/>
        <v>0</v>
      </c>
      <c r="BL133" s="17" t="s">
        <v>182</v>
      </c>
      <c r="BM133" s="148" t="s">
        <v>224</v>
      </c>
    </row>
    <row r="134" spans="2:65" s="1" customFormat="1" ht="16.5" customHeight="1">
      <c r="B134" s="136"/>
      <c r="C134" s="171" t="s">
        <v>198</v>
      </c>
      <c r="D134" s="171" t="s">
        <v>192</v>
      </c>
      <c r="E134" s="172" t="s">
        <v>1751</v>
      </c>
      <c r="F134" s="173" t="s">
        <v>1752</v>
      </c>
      <c r="G134" s="174" t="s">
        <v>263</v>
      </c>
      <c r="H134" s="175">
        <v>32</v>
      </c>
      <c r="I134" s="176"/>
      <c r="J134" s="177">
        <f t="shared" si="0"/>
        <v>0</v>
      </c>
      <c r="K134" s="173" t="s">
        <v>1</v>
      </c>
      <c r="L134" s="178"/>
      <c r="M134" s="179" t="s">
        <v>1</v>
      </c>
      <c r="N134" s="180" t="s">
        <v>42</v>
      </c>
      <c r="P134" s="146">
        <f t="shared" si="1"/>
        <v>0</v>
      </c>
      <c r="Q134" s="146">
        <v>0</v>
      </c>
      <c r="R134" s="146">
        <f t="shared" si="2"/>
        <v>0</v>
      </c>
      <c r="S134" s="146">
        <v>0</v>
      </c>
      <c r="T134" s="147">
        <f t="shared" si="3"/>
        <v>0</v>
      </c>
      <c r="AR134" s="148" t="s">
        <v>195</v>
      </c>
      <c r="AT134" s="148" t="s">
        <v>192</v>
      </c>
      <c r="AU134" s="148" t="s">
        <v>84</v>
      </c>
      <c r="AY134" s="17" t="s">
        <v>175</v>
      </c>
      <c r="BE134" s="149">
        <f t="shared" si="4"/>
        <v>0</v>
      </c>
      <c r="BF134" s="149">
        <f t="shared" si="5"/>
        <v>0</v>
      </c>
      <c r="BG134" s="149">
        <f t="shared" si="6"/>
        <v>0</v>
      </c>
      <c r="BH134" s="149">
        <f t="shared" si="7"/>
        <v>0</v>
      </c>
      <c r="BI134" s="149">
        <f t="shared" si="8"/>
        <v>0</v>
      </c>
      <c r="BJ134" s="17" t="s">
        <v>84</v>
      </c>
      <c r="BK134" s="149">
        <f t="shared" si="9"/>
        <v>0</v>
      </c>
      <c r="BL134" s="17" t="s">
        <v>182</v>
      </c>
      <c r="BM134" s="148" t="s">
        <v>8</v>
      </c>
    </row>
    <row r="135" spans="2:65" s="1" customFormat="1" ht="16.5" customHeight="1">
      <c r="B135" s="136"/>
      <c r="C135" s="137" t="s">
        <v>201</v>
      </c>
      <c r="D135" s="137" t="s">
        <v>177</v>
      </c>
      <c r="E135" s="138" t="s">
        <v>1709</v>
      </c>
      <c r="F135" s="139" t="s">
        <v>1753</v>
      </c>
      <c r="G135" s="140" t="s">
        <v>263</v>
      </c>
      <c r="H135" s="141">
        <v>32</v>
      </c>
      <c r="I135" s="142"/>
      <c r="J135" s="143">
        <f t="shared" si="0"/>
        <v>0</v>
      </c>
      <c r="K135" s="139" t="s">
        <v>1</v>
      </c>
      <c r="L135" s="32"/>
      <c r="M135" s="144" t="s">
        <v>1</v>
      </c>
      <c r="N135" s="145" t="s">
        <v>42</v>
      </c>
      <c r="P135" s="146">
        <f t="shared" si="1"/>
        <v>0</v>
      </c>
      <c r="Q135" s="146">
        <v>0</v>
      </c>
      <c r="R135" s="146">
        <f t="shared" si="2"/>
        <v>0</v>
      </c>
      <c r="S135" s="146">
        <v>0</v>
      </c>
      <c r="T135" s="147">
        <f t="shared" si="3"/>
        <v>0</v>
      </c>
      <c r="AR135" s="148" t="s">
        <v>182</v>
      </c>
      <c r="AT135" s="148" t="s">
        <v>177</v>
      </c>
      <c r="AU135" s="148" t="s">
        <v>84</v>
      </c>
      <c r="AY135" s="17" t="s">
        <v>175</v>
      </c>
      <c r="BE135" s="149">
        <f t="shared" si="4"/>
        <v>0</v>
      </c>
      <c r="BF135" s="149">
        <f t="shared" si="5"/>
        <v>0</v>
      </c>
      <c r="BG135" s="149">
        <f t="shared" si="6"/>
        <v>0</v>
      </c>
      <c r="BH135" s="149">
        <f t="shared" si="7"/>
        <v>0</v>
      </c>
      <c r="BI135" s="149">
        <f t="shared" si="8"/>
        <v>0</v>
      </c>
      <c r="BJ135" s="17" t="s">
        <v>84</v>
      </c>
      <c r="BK135" s="149">
        <f t="shared" si="9"/>
        <v>0</v>
      </c>
      <c r="BL135" s="17" t="s">
        <v>182</v>
      </c>
      <c r="BM135" s="148" t="s">
        <v>260</v>
      </c>
    </row>
    <row r="136" spans="2:65" s="1" customFormat="1" ht="16.5" customHeight="1">
      <c r="B136" s="136"/>
      <c r="C136" s="171" t="s">
        <v>195</v>
      </c>
      <c r="D136" s="171" t="s">
        <v>192</v>
      </c>
      <c r="E136" s="172" t="s">
        <v>1754</v>
      </c>
      <c r="F136" s="173" t="s">
        <v>1755</v>
      </c>
      <c r="G136" s="174" t="s">
        <v>263</v>
      </c>
      <c r="H136" s="175">
        <v>62</v>
      </c>
      <c r="I136" s="176"/>
      <c r="J136" s="177">
        <f t="shared" si="0"/>
        <v>0</v>
      </c>
      <c r="K136" s="173" t="s">
        <v>1</v>
      </c>
      <c r="L136" s="178"/>
      <c r="M136" s="179" t="s">
        <v>1</v>
      </c>
      <c r="N136" s="180" t="s">
        <v>42</v>
      </c>
      <c r="P136" s="146">
        <f t="shared" si="1"/>
        <v>0</v>
      </c>
      <c r="Q136" s="146">
        <v>0</v>
      </c>
      <c r="R136" s="146">
        <f t="shared" si="2"/>
        <v>0</v>
      </c>
      <c r="S136" s="146">
        <v>0</v>
      </c>
      <c r="T136" s="147">
        <f t="shared" si="3"/>
        <v>0</v>
      </c>
      <c r="AR136" s="148" t="s">
        <v>195</v>
      </c>
      <c r="AT136" s="148" t="s">
        <v>192</v>
      </c>
      <c r="AU136" s="148" t="s">
        <v>84</v>
      </c>
      <c r="AY136" s="17" t="s">
        <v>175</v>
      </c>
      <c r="BE136" s="149">
        <f t="shared" si="4"/>
        <v>0</v>
      </c>
      <c r="BF136" s="149">
        <f t="shared" si="5"/>
        <v>0</v>
      </c>
      <c r="BG136" s="149">
        <f t="shared" si="6"/>
        <v>0</v>
      </c>
      <c r="BH136" s="149">
        <f t="shared" si="7"/>
        <v>0</v>
      </c>
      <c r="BI136" s="149">
        <f t="shared" si="8"/>
        <v>0</v>
      </c>
      <c r="BJ136" s="17" t="s">
        <v>84</v>
      </c>
      <c r="BK136" s="149">
        <f t="shared" si="9"/>
        <v>0</v>
      </c>
      <c r="BL136" s="17" t="s">
        <v>182</v>
      </c>
      <c r="BM136" s="148" t="s">
        <v>278</v>
      </c>
    </row>
    <row r="137" spans="2:65" s="1" customFormat="1" ht="16.5" customHeight="1">
      <c r="B137" s="136"/>
      <c r="C137" s="137" t="s">
        <v>218</v>
      </c>
      <c r="D137" s="137" t="s">
        <v>177</v>
      </c>
      <c r="E137" s="138" t="s">
        <v>1711</v>
      </c>
      <c r="F137" s="139" t="s">
        <v>1756</v>
      </c>
      <c r="G137" s="140" t="s">
        <v>263</v>
      </c>
      <c r="H137" s="141">
        <v>62</v>
      </c>
      <c r="I137" s="142"/>
      <c r="J137" s="143">
        <f t="shared" si="0"/>
        <v>0</v>
      </c>
      <c r="K137" s="139" t="s">
        <v>1</v>
      </c>
      <c r="L137" s="32"/>
      <c r="M137" s="144" t="s">
        <v>1</v>
      </c>
      <c r="N137" s="145" t="s">
        <v>42</v>
      </c>
      <c r="P137" s="146">
        <f t="shared" si="1"/>
        <v>0</v>
      </c>
      <c r="Q137" s="146">
        <v>0</v>
      </c>
      <c r="R137" s="146">
        <f t="shared" si="2"/>
        <v>0</v>
      </c>
      <c r="S137" s="146">
        <v>0</v>
      </c>
      <c r="T137" s="147">
        <f t="shared" si="3"/>
        <v>0</v>
      </c>
      <c r="AR137" s="148" t="s">
        <v>182</v>
      </c>
      <c r="AT137" s="148" t="s">
        <v>177</v>
      </c>
      <c r="AU137" s="148" t="s">
        <v>84</v>
      </c>
      <c r="AY137" s="17" t="s">
        <v>175</v>
      </c>
      <c r="BE137" s="149">
        <f t="shared" si="4"/>
        <v>0</v>
      </c>
      <c r="BF137" s="149">
        <f t="shared" si="5"/>
        <v>0</v>
      </c>
      <c r="BG137" s="149">
        <f t="shared" si="6"/>
        <v>0</v>
      </c>
      <c r="BH137" s="149">
        <f t="shared" si="7"/>
        <v>0</v>
      </c>
      <c r="BI137" s="149">
        <f t="shared" si="8"/>
        <v>0</v>
      </c>
      <c r="BJ137" s="17" t="s">
        <v>84</v>
      </c>
      <c r="BK137" s="149">
        <f t="shared" si="9"/>
        <v>0</v>
      </c>
      <c r="BL137" s="17" t="s">
        <v>182</v>
      </c>
      <c r="BM137" s="148" t="s">
        <v>290</v>
      </c>
    </row>
    <row r="138" spans="2:65" s="1" customFormat="1" ht="16.5" customHeight="1">
      <c r="B138" s="136"/>
      <c r="C138" s="171" t="s">
        <v>224</v>
      </c>
      <c r="D138" s="171" t="s">
        <v>192</v>
      </c>
      <c r="E138" s="172" t="s">
        <v>1757</v>
      </c>
      <c r="F138" s="173" t="s">
        <v>1758</v>
      </c>
      <c r="G138" s="174" t="s">
        <v>263</v>
      </c>
      <c r="H138" s="175">
        <v>156</v>
      </c>
      <c r="I138" s="176"/>
      <c r="J138" s="177">
        <f t="shared" si="0"/>
        <v>0</v>
      </c>
      <c r="K138" s="173" t="s">
        <v>1</v>
      </c>
      <c r="L138" s="178"/>
      <c r="M138" s="179" t="s">
        <v>1</v>
      </c>
      <c r="N138" s="180" t="s">
        <v>42</v>
      </c>
      <c r="P138" s="146">
        <f t="shared" si="1"/>
        <v>0</v>
      </c>
      <c r="Q138" s="146">
        <v>0</v>
      </c>
      <c r="R138" s="146">
        <f t="shared" si="2"/>
        <v>0</v>
      </c>
      <c r="S138" s="146">
        <v>0</v>
      </c>
      <c r="T138" s="147">
        <f t="shared" si="3"/>
        <v>0</v>
      </c>
      <c r="AR138" s="148" t="s">
        <v>195</v>
      </c>
      <c r="AT138" s="148" t="s">
        <v>192</v>
      </c>
      <c r="AU138" s="148" t="s">
        <v>84</v>
      </c>
      <c r="AY138" s="17" t="s">
        <v>175</v>
      </c>
      <c r="BE138" s="149">
        <f t="shared" si="4"/>
        <v>0</v>
      </c>
      <c r="BF138" s="149">
        <f t="shared" si="5"/>
        <v>0</v>
      </c>
      <c r="BG138" s="149">
        <f t="shared" si="6"/>
        <v>0</v>
      </c>
      <c r="BH138" s="149">
        <f t="shared" si="7"/>
        <v>0</v>
      </c>
      <c r="BI138" s="149">
        <f t="shared" si="8"/>
        <v>0</v>
      </c>
      <c r="BJ138" s="17" t="s">
        <v>84</v>
      </c>
      <c r="BK138" s="149">
        <f t="shared" si="9"/>
        <v>0</v>
      </c>
      <c r="BL138" s="17" t="s">
        <v>182</v>
      </c>
      <c r="BM138" s="148" t="s">
        <v>300</v>
      </c>
    </row>
    <row r="139" spans="2:65" s="1" customFormat="1" ht="16.5" customHeight="1">
      <c r="B139" s="136"/>
      <c r="C139" s="137" t="s">
        <v>230</v>
      </c>
      <c r="D139" s="137" t="s">
        <v>177</v>
      </c>
      <c r="E139" s="138" t="s">
        <v>1713</v>
      </c>
      <c r="F139" s="139" t="s">
        <v>1759</v>
      </c>
      <c r="G139" s="140" t="s">
        <v>263</v>
      </c>
      <c r="H139" s="141">
        <v>156</v>
      </c>
      <c r="I139" s="142"/>
      <c r="J139" s="143">
        <f t="shared" si="0"/>
        <v>0</v>
      </c>
      <c r="K139" s="139" t="s">
        <v>1</v>
      </c>
      <c r="L139" s="32"/>
      <c r="M139" s="144" t="s">
        <v>1</v>
      </c>
      <c r="N139" s="145" t="s">
        <v>42</v>
      </c>
      <c r="P139" s="146">
        <f t="shared" si="1"/>
        <v>0</v>
      </c>
      <c r="Q139" s="146">
        <v>0</v>
      </c>
      <c r="R139" s="146">
        <f t="shared" si="2"/>
        <v>0</v>
      </c>
      <c r="S139" s="146">
        <v>0</v>
      </c>
      <c r="T139" s="147">
        <f t="shared" si="3"/>
        <v>0</v>
      </c>
      <c r="AR139" s="148" t="s">
        <v>182</v>
      </c>
      <c r="AT139" s="148" t="s">
        <v>177</v>
      </c>
      <c r="AU139" s="148" t="s">
        <v>84</v>
      </c>
      <c r="AY139" s="17" t="s">
        <v>175</v>
      </c>
      <c r="BE139" s="149">
        <f t="shared" si="4"/>
        <v>0</v>
      </c>
      <c r="BF139" s="149">
        <f t="shared" si="5"/>
        <v>0</v>
      </c>
      <c r="BG139" s="149">
        <f t="shared" si="6"/>
        <v>0</v>
      </c>
      <c r="BH139" s="149">
        <f t="shared" si="7"/>
        <v>0</v>
      </c>
      <c r="BI139" s="149">
        <f t="shared" si="8"/>
        <v>0</v>
      </c>
      <c r="BJ139" s="17" t="s">
        <v>84</v>
      </c>
      <c r="BK139" s="149">
        <f t="shared" si="9"/>
        <v>0</v>
      </c>
      <c r="BL139" s="17" t="s">
        <v>182</v>
      </c>
      <c r="BM139" s="148" t="s">
        <v>307</v>
      </c>
    </row>
    <row r="140" spans="2:65" s="1" customFormat="1" ht="16.5" customHeight="1">
      <c r="B140" s="136"/>
      <c r="C140" s="171" t="s">
        <v>8</v>
      </c>
      <c r="D140" s="171" t="s">
        <v>192</v>
      </c>
      <c r="E140" s="172" t="s">
        <v>1760</v>
      </c>
      <c r="F140" s="173" t="s">
        <v>1761</v>
      </c>
      <c r="G140" s="174" t="s">
        <v>263</v>
      </c>
      <c r="H140" s="175">
        <v>198</v>
      </c>
      <c r="I140" s="176"/>
      <c r="J140" s="177">
        <f t="shared" si="0"/>
        <v>0</v>
      </c>
      <c r="K140" s="173" t="s">
        <v>1</v>
      </c>
      <c r="L140" s="178"/>
      <c r="M140" s="179" t="s">
        <v>1</v>
      </c>
      <c r="N140" s="180" t="s">
        <v>42</v>
      </c>
      <c r="P140" s="146">
        <f t="shared" si="1"/>
        <v>0</v>
      </c>
      <c r="Q140" s="146">
        <v>0</v>
      </c>
      <c r="R140" s="146">
        <f t="shared" si="2"/>
        <v>0</v>
      </c>
      <c r="S140" s="146">
        <v>0</v>
      </c>
      <c r="T140" s="147">
        <f t="shared" si="3"/>
        <v>0</v>
      </c>
      <c r="AR140" s="148" t="s">
        <v>195</v>
      </c>
      <c r="AT140" s="148" t="s">
        <v>192</v>
      </c>
      <c r="AU140" s="148" t="s">
        <v>84</v>
      </c>
      <c r="AY140" s="17" t="s">
        <v>175</v>
      </c>
      <c r="BE140" s="149">
        <f t="shared" si="4"/>
        <v>0</v>
      </c>
      <c r="BF140" s="149">
        <f t="shared" si="5"/>
        <v>0</v>
      </c>
      <c r="BG140" s="149">
        <f t="shared" si="6"/>
        <v>0</v>
      </c>
      <c r="BH140" s="149">
        <f t="shared" si="7"/>
        <v>0</v>
      </c>
      <c r="BI140" s="149">
        <f t="shared" si="8"/>
        <v>0</v>
      </c>
      <c r="BJ140" s="17" t="s">
        <v>84</v>
      </c>
      <c r="BK140" s="149">
        <f t="shared" si="9"/>
        <v>0</v>
      </c>
      <c r="BL140" s="17" t="s">
        <v>182</v>
      </c>
      <c r="BM140" s="148" t="s">
        <v>319</v>
      </c>
    </row>
    <row r="141" spans="2:65" s="1" customFormat="1" ht="16.5" customHeight="1">
      <c r="B141" s="136"/>
      <c r="C141" s="137" t="s">
        <v>251</v>
      </c>
      <c r="D141" s="137" t="s">
        <v>177</v>
      </c>
      <c r="E141" s="138" t="s">
        <v>1715</v>
      </c>
      <c r="F141" s="139" t="s">
        <v>1762</v>
      </c>
      <c r="G141" s="140" t="s">
        <v>263</v>
      </c>
      <c r="H141" s="141">
        <v>198</v>
      </c>
      <c r="I141" s="142"/>
      <c r="J141" s="143">
        <f t="shared" si="0"/>
        <v>0</v>
      </c>
      <c r="K141" s="139" t="s">
        <v>1</v>
      </c>
      <c r="L141" s="32"/>
      <c r="M141" s="144" t="s">
        <v>1</v>
      </c>
      <c r="N141" s="145" t="s">
        <v>42</v>
      </c>
      <c r="P141" s="146">
        <f t="shared" si="1"/>
        <v>0</v>
      </c>
      <c r="Q141" s="146">
        <v>0</v>
      </c>
      <c r="R141" s="146">
        <f t="shared" si="2"/>
        <v>0</v>
      </c>
      <c r="S141" s="146">
        <v>0</v>
      </c>
      <c r="T141" s="147">
        <f t="shared" si="3"/>
        <v>0</v>
      </c>
      <c r="AR141" s="148" t="s">
        <v>182</v>
      </c>
      <c r="AT141" s="148" t="s">
        <v>177</v>
      </c>
      <c r="AU141" s="148" t="s">
        <v>84</v>
      </c>
      <c r="AY141" s="17" t="s">
        <v>175</v>
      </c>
      <c r="BE141" s="149">
        <f t="shared" si="4"/>
        <v>0</v>
      </c>
      <c r="BF141" s="149">
        <f t="shared" si="5"/>
        <v>0</v>
      </c>
      <c r="BG141" s="149">
        <f t="shared" si="6"/>
        <v>0</v>
      </c>
      <c r="BH141" s="149">
        <f t="shared" si="7"/>
        <v>0</v>
      </c>
      <c r="BI141" s="149">
        <f t="shared" si="8"/>
        <v>0</v>
      </c>
      <c r="BJ141" s="17" t="s">
        <v>84</v>
      </c>
      <c r="BK141" s="149">
        <f t="shared" si="9"/>
        <v>0</v>
      </c>
      <c r="BL141" s="17" t="s">
        <v>182</v>
      </c>
      <c r="BM141" s="148" t="s">
        <v>332</v>
      </c>
    </row>
    <row r="142" spans="2:65" s="1" customFormat="1" ht="16.5" customHeight="1">
      <c r="B142" s="136"/>
      <c r="C142" s="171" t="s">
        <v>260</v>
      </c>
      <c r="D142" s="171" t="s">
        <v>192</v>
      </c>
      <c r="E142" s="172" t="s">
        <v>1763</v>
      </c>
      <c r="F142" s="173" t="s">
        <v>1764</v>
      </c>
      <c r="G142" s="174" t="s">
        <v>263</v>
      </c>
      <c r="H142" s="175">
        <v>151</v>
      </c>
      <c r="I142" s="176"/>
      <c r="J142" s="177">
        <f t="shared" si="0"/>
        <v>0</v>
      </c>
      <c r="K142" s="173" t="s">
        <v>1</v>
      </c>
      <c r="L142" s="178"/>
      <c r="M142" s="179" t="s">
        <v>1</v>
      </c>
      <c r="N142" s="180" t="s">
        <v>42</v>
      </c>
      <c r="P142" s="146">
        <f t="shared" si="1"/>
        <v>0</v>
      </c>
      <c r="Q142" s="146">
        <v>0</v>
      </c>
      <c r="R142" s="146">
        <f t="shared" si="2"/>
        <v>0</v>
      </c>
      <c r="S142" s="146">
        <v>0</v>
      </c>
      <c r="T142" s="147">
        <f t="shared" si="3"/>
        <v>0</v>
      </c>
      <c r="AR142" s="148" t="s">
        <v>195</v>
      </c>
      <c r="AT142" s="148" t="s">
        <v>192</v>
      </c>
      <c r="AU142" s="148" t="s">
        <v>84</v>
      </c>
      <c r="AY142" s="17" t="s">
        <v>175</v>
      </c>
      <c r="BE142" s="149">
        <f t="shared" si="4"/>
        <v>0</v>
      </c>
      <c r="BF142" s="149">
        <f t="shared" si="5"/>
        <v>0</v>
      </c>
      <c r="BG142" s="149">
        <f t="shared" si="6"/>
        <v>0</v>
      </c>
      <c r="BH142" s="149">
        <f t="shared" si="7"/>
        <v>0</v>
      </c>
      <c r="BI142" s="149">
        <f t="shared" si="8"/>
        <v>0</v>
      </c>
      <c r="BJ142" s="17" t="s">
        <v>84</v>
      </c>
      <c r="BK142" s="149">
        <f t="shared" si="9"/>
        <v>0</v>
      </c>
      <c r="BL142" s="17" t="s">
        <v>182</v>
      </c>
      <c r="BM142" s="148" t="s">
        <v>340</v>
      </c>
    </row>
    <row r="143" spans="2:65" s="1" customFormat="1" ht="16.5" customHeight="1">
      <c r="B143" s="136"/>
      <c r="C143" s="137" t="s">
        <v>271</v>
      </c>
      <c r="D143" s="137" t="s">
        <v>177</v>
      </c>
      <c r="E143" s="138" t="s">
        <v>1717</v>
      </c>
      <c r="F143" s="139" t="s">
        <v>1765</v>
      </c>
      <c r="G143" s="140" t="s">
        <v>263</v>
      </c>
      <c r="H143" s="141">
        <v>151</v>
      </c>
      <c r="I143" s="142"/>
      <c r="J143" s="143">
        <f t="shared" si="0"/>
        <v>0</v>
      </c>
      <c r="K143" s="139" t="s">
        <v>1</v>
      </c>
      <c r="L143" s="32"/>
      <c r="M143" s="144" t="s">
        <v>1</v>
      </c>
      <c r="N143" s="145" t="s">
        <v>42</v>
      </c>
      <c r="P143" s="146">
        <f t="shared" si="1"/>
        <v>0</v>
      </c>
      <c r="Q143" s="146">
        <v>0</v>
      </c>
      <c r="R143" s="146">
        <f t="shared" si="2"/>
        <v>0</v>
      </c>
      <c r="S143" s="146">
        <v>0</v>
      </c>
      <c r="T143" s="147">
        <f t="shared" si="3"/>
        <v>0</v>
      </c>
      <c r="AR143" s="148" t="s">
        <v>182</v>
      </c>
      <c r="AT143" s="148" t="s">
        <v>177</v>
      </c>
      <c r="AU143" s="148" t="s">
        <v>84</v>
      </c>
      <c r="AY143" s="17" t="s">
        <v>175</v>
      </c>
      <c r="BE143" s="149">
        <f t="shared" si="4"/>
        <v>0</v>
      </c>
      <c r="BF143" s="149">
        <f t="shared" si="5"/>
        <v>0</v>
      </c>
      <c r="BG143" s="149">
        <f t="shared" si="6"/>
        <v>0</v>
      </c>
      <c r="BH143" s="149">
        <f t="shared" si="7"/>
        <v>0</v>
      </c>
      <c r="BI143" s="149">
        <f t="shared" si="8"/>
        <v>0</v>
      </c>
      <c r="BJ143" s="17" t="s">
        <v>84</v>
      </c>
      <c r="BK143" s="149">
        <f t="shared" si="9"/>
        <v>0</v>
      </c>
      <c r="BL143" s="17" t="s">
        <v>182</v>
      </c>
      <c r="BM143" s="148" t="s">
        <v>348</v>
      </c>
    </row>
    <row r="144" spans="2:65" s="1" customFormat="1" ht="16.5" customHeight="1">
      <c r="B144" s="136"/>
      <c r="C144" s="171" t="s">
        <v>278</v>
      </c>
      <c r="D144" s="171" t="s">
        <v>192</v>
      </c>
      <c r="E144" s="172" t="s">
        <v>1766</v>
      </c>
      <c r="F144" s="173" t="s">
        <v>1767</v>
      </c>
      <c r="G144" s="174" t="s">
        <v>263</v>
      </c>
      <c r="H144" s="175">
        <v>151</v>
      </c>
      <c r="I144" s="176"/>
      <c r="J144" s="177">
        <f t="shared" si="0"/>
        <v>0</v>
      </c>
      <c r="K144" s="173" t="s">
        <v>1</v>
      </c>
      <c r="L144" s="178"/>
      <c r="M144" s="179" t="s">
        <v>1</v>
      </c>
      <c r="N144" s="180" t="s">
        <v>42</v>
      </c>
      <c r="P144" s="146">
        <f t="shared" si="1"/>
        <v>0</v>
      </c>
      <c r="Q144" s="146">
        <v>0</v>
      </c>
      <c r="R144" s="146">
        <f t="shared" si="2"/>
        <v>0</v>
      </c>
      <c r="S144" s="146">
        <v>0</v>
      </c>
      <c r="T144" s="147">
        <f t="shared" si="3"/>
        <v>0</v>
      </c>
      <c r="AR144" s="148" t="s">
        <v>195</v>
      </c>
      <c r="AT144" s="148" t="s">
        <v>192</v>
      </c>
      <c r="AU144" s="148" t="s">
        <v>84</v>
      </c>
      <c r="AY144" s="17" t="s">
        <v>175</v>
      </c>
      <c r="BE144" s="149">
        <f t="shared" si="4"/>
        <v>0</v>
      </c>
      <c r="BF144" s="149">
        <f t="shared" si="5"/>
        <v>0</v>
      </c>
      <c r="BG144" s="149">
        <f t="shared" si="6"/>
        <v>0</v>
      </c>
      <c r="BH144" s="149">
        <f t="shared" si="7"/>
        <v>0</v>
      </c>
      <c r="BI144" s="149">
        <f t="shared" si="8"/>
        <v>0</v>
      </c>
      <c r="BJ144" s="17" t="s">
        <v>84</v>
      </c>
      <c r="BK144" s="149">
        <f t="shared" si="9"/>
        <v>0</v>
      </c>
      <c r="BL144" s="17" t="s">
        <v>182</v>
      </c>
      <c r="BM144" s="148" t="s">
        <v>359</v>
      </c>
    </row>
    <row r="145" spans="2:65" s="1" customFormat="1" ht="16.5" customHeight="1">
      <c r="B145" s="136"/>
      <c r="C145" s="137" t="s">
        <v>284</v>
      </c>
      <c r="D145" s="137" t="s">
        <v>177</v>
      </c>
      <c r="E145" s="138" t="s">
        <v>1719</v>
      </c>
      <c r="F145" s="139" t="s">
        <v>1768</v>
      </c>
      <c r="G145" s="140" t="s">
        <v>263</v>
      </c>
      <c r="H145" s="141">
        <v>151</v>
      </c>
      <c r="I145" s="142"/>
      <c r="J145" s="143">
        <f t="shared" si="0"/>
        <v>0</v>
      </c>
      <c r="K145" s="139" t="s">
        <v>1</v>
      </c>
      <c r="L145" s="32"/>
      <c r="M145" s="144" t="s">
        <v>1</v>
      </c>
      <c r="N145" s="145" t="s">
        <v>42</v>
      </c>
      <c r="P145" s="146">
        <f t="shared" si="1"/>
        <v>0</v>
      </c>
      <c r="Q145" s="146">
        <v>0</v>
      </c>
      <c r="R145" s="146">
        <f t="shared" si="2"/>
        <v>0</v>
      </c>
      <c r="S145" s="146">
        <v>0</v>
      </c>
      <c r="T145" s="147">
        <f t="shared" si="3"/>
        <v>0</v>
      </c>
      <c r="AR145" s="148" t="s">
        <v>182</v>
      </c>
      <c r="AT145" s="148" t="s">
        <v>177</v>
      </c>
      <c r="AU145" s="148" t="s">
        <v>84</v>
      </c>
      <c r="AY145" s="17" t="s">
        <v>175</v>
      </c>
      <c r="BE145" s="149">
        <f t="shared" si="4"/>
        <v>0</v>
      </c>
      <c r="BF145" s="149">
        <f t="shared" si="5"/>
        <v>0</v>
      </c>
      <c r="BG145" s="149">
        <f t="shared" si="6"/>
        <v>0</v>
      </c>
      <c r="BH145" s="149">
        <f t="shared" si="7"/>
        <v>0</v>
      </c>
      <c r="BI145" s="149">
        <f t="shared" si="8"/>
        <v>0</v>
      </c>
      <c r="BJ145" s="17" t="s">
        <v>84</v>
      </c>
      <c r="BK145" s="149">
        <f t="shared" si="9"/>
        <v>0</v>
      </c>
      <c r="BL145" s="17" t="s">
        <v>182</v>
      </c>
      <c r="BM145" s="148" t="s">
        <v>371</v>
      </c>
    </row>
    <row r="146" spans="2:65" s="1" customFormat="1" ht="16.5" customHeight="1">
      <c r="B146" s="136"/>
      <c r="C146" s="171" t="s">
        <v>290</v>
      </c>
      <c r="D146" s="171" t="s">
        <v>192</v>
      </c>
      <c r="E146" s="172" t="s">
        <v>1769</v>
      </c>
      <c r="F146" s="173" t="s">
        <v>1770</v>
      </c>
      <c r="G146" s="174" t="s">
        <v>263</v>
      </c>
      <c r="H146" s="175">
        <v>104</v>
      </c>
      <c r="I146" s="176"/>
      <c r="J146" s="177">
        <f t="shared" si="0"/>
        <v>0</v>
      </c>
      <c r="K146" s="173" t="s">
        <v>1</v>
      </c>
      <c r="L146" s="178"/>
      <c r="M146" s="179" t="s">
        <v>1</v>
      </c>
      <c r="N146" s="180" t="s">
        <v>42</v>
      </c>
      <c r="P146" s="146">
        <f t="shared" si="1"/>
        <v>0</v>
      </c>
      <c r="Q146" s="146">
        <v>0</v>
      </c>
      <c r="R146" s="146">
        <f t="shared" si="2"/>
        <v>0</v>
      </c>
      <c r="S146" s="146">
        <v>0</v>
      </c>
      <c r="T146" s="147">
        <f t="shared" si="3"/>
        <v>0</v>
      </c>
      <c r="AR146" s="148" t="s">
        <v>195</v>
      </c>
      <c r="AT146" s="148" t="s">
        <v>192</v>
      </c>
      <c r="AU146" s="148" t="s">
        <v>84</v>
      </c>
      <c r="AY146" s="17" t="s">
        <v>175</v>
      </c>
      <c r="BE146" s="149">
        <f t="shared" si="4"/>
        <v>0</v>
      </c>
      <c r="BF146" s="149">
        <f t="shared" si="5"/>
        <v>0</v>
      </c>
      <c r="BG146" s="149">
        <f t="shared" si="6"/>
        <v>0</v>
      </c>
      <c r="BH146" s="149">
        <f t="shared" si="7"/>
        <v>0</v>
      </c>
      <c r="BI146" s="149">
        <f t="shared" si="8"/>
        <v>0</v>
      </c>
      <c r="BJ146" s="17" t="s">
        <v>84</v>
      </c>
      <c r="BK146" s="149">
        <f t="shared" si="9"/>
        <v>0</v>
      </c>
      <c r="BL146" s="17" t="s">
        <v>182</v>
      </c>
      <c r="BM146" s="148" t="s">
        <v>381</v>
      </c>
    </row>
    <row r="147" spans="2:65" s="1" customFormat="1" ht="16.5" customHeight="1">
      <c r="B147" s="136"/>
      <c r="C147" s="137" t="s">
        <v>296</v>
      </c>
      <c r="D147" s="137" t="s">
        <v>177</v>
      </c>
      <c r="E147" s="138" t="s">
        <v>1721</v>
      </c>
      <c r="F147" s="139" t="s">
        <v>1771</v>
      </c>
      <c r="G147" s="140" t="s">
        <v>263</v>
      </c>
      <c r="H147" s="141">
        <v>104</v>
      </c>
      <c r="I147" s="142"/>
      <c r="J147" s="143">
        <f t="shared" si="0"/>
        <v>0</v>
      </c>
      <c r="K147" s="139" t="s">
        <v>1</v>
      </c>
      <c r="L147" s="32"/>
      <c r="M147" s="144" t="s">
        <v>1</v>
      </c>
      <c r="N147" s="145" t="s">
        <v>42</v>
      </c>
      <c r="P147" s="146">
        <f t="shared" si="1"/>
        <v>0</v>
      </c>
      <c r="Q147" s="146">
        <v>0</v>
      </c>
      <c r="R147" s="146">
        <f t="shared" si="2"/>
        <v>0</v>
      </c>
      <c r="S147" s="146">
        <v>0</v>
      </c>
      <c r="T147" s="147">
        <f t="shared" si="3"/>
        <v>0</v>
      </c>
      <c r="AR147" s="148" t="s">
        <v>182</v>
      </c>
      <c r="AT147" s="148" t="s">
        <v>177</v>
      </c>
      <c r="AU147" s="148" t="s">
        <v>84</v>
      </c>
      <c r="AY147" s="17" t="s">
        <v>175</v>
      </c>
      <c r="BE147" s="149">
        <f t="shared" si="4"/>
        <v>0</v>
      </c>
      <c r="BF147" s="149">
        <f t="shared" si="5"/>
        <v>0</v>
      </c>
      <c r="BG147" s="149">
        <f t="shared" si="6"/>
        <v>0</v>
      </c>
      <c r="BH147" s="149">
        <f t="shared" si="7"/>
        <v>0</v>
      </c>
      <c r="BI147" s="149">
        <f t="shared" si="8"/>
        <v>0</v>
      </c>
      <c r="BJ147" s="17" t="s">
        <v>84</v>
      </c>
      <c r="BK147" s="149">
        <f t="shared" si="9"/>
        <v>0</v>
      </c>
      <c r="BL147" s="17" t="s">
        <v>182</v>
      </c>
      <c r="BM147" s="148" t="s">
        <v>392</v>
      </c>
    </row>
    <row r="148" spans="2:65" s="1" customFormat="1" ht="16.5" customHeight="1">
      <c r="B148" s="136"/>
      <c r="C148" s="171" t="s">
        <v>300</v>
      </c>
      <c r="D148" s="171" t="s">
        <v>192</v>
      </c>
      <c r="E148" s="172" t="s">
        <v>1772</v>
      </c>
      <c r="F148" s="173" t="s">
        <v>1773</v>
      </c>
      <c r="G148" s="174" t="s">
        <v>263</v>
      </c>
      <c r="H148" s="175">
        <v>2261</v>
      </c>
      <c r="I148" s="176"/>
      <c r="J148" s="177">
        <f t="shared" si="0"/>
        <v>0</v>
      </c>
      <c r="K148" s="173" t="s">
        <v>1</v>
      </c>
      <c r="L148" s="178"/>
      <c r="M148" s="179" t="s">
        <v>1</v>
      </c>
      <c r="N148" s="180" t="s">
        <v>42</v>
      </c>
      <c r="P148" s="146">
        <f t="shared" si="1"/>
        <v>0</v>
      </c>
      <c r="Q148" s="146">
        <v>0</v>
      </c>
      <c r="R148" s="146">
        <f t="shared" si="2"/>
        <v>0</v>
      </c>
      <c r="S148" s="146">
        <v>0</v>
      </c>
      <c r="T148" s="147">
        <f t="shared" si="3"/>
        <v>0</v>
      </c>
      <c r="AR148" s="148" t="s">
        <v>195</v>
      </c>
      <c r="AT148" s="148" t="s">
        <v>192</v>
      </c>
      <c r="AU148" s="148" t="s">
        <v>84</v>
      </c>
      <c r="AY148" s="17" t="s">
        <v>175</v>
      </c>
      <c r="BE148" s="149">
        <f t="shared" si="4"/>
        <v>0</v>
      </c>
      <c r="BF148" s="149">
        <f t="shared" si="5"/>
        <v>0</v>
      </c>
      <c r="BG148" s="149">
        <f t="shared" si="6"/>
        <v>0</v>
      </c>
      <c r="BH148" s="149">
        <f t="shared" si="7"/>
        <v>0</v>
      </c>
      <c r="BI148" s="149">
        <f t="shared" si="8"/>
        <v>0</v>
      </c>
      <c r="BJ148" s="17" t="s">
        <v>84</v>
      </c>
      <c r="BK148" s="149">
        <f t="shared" si="9"/>
        <v>0</v>
      </c>
      <c r="BL148" s="17" t="s">
        <v>182</v>
      </c>
      <c r="BM148" s="148" t="s">
        <v>404</v>
      </c>
    </row>
    <row r="149" spans="2:65" s="1" customFormat="1" ht="16.5" customHeight="1">
      <c r="B149" s="136"/>
      <c r="C149" s="137" t="s">
        <v>7</v>
      </c>
      <c r="D149" s="137" t="s">
        <v>177</v>
      </c>
      <c r="E149" s="138" t="s">
        <v>1723</v>
      </c>
      <c r="F149" s="139" t="s">
        <v>1774</v>
      </c>
      <c r="G149" s="140" t="s">
        <v>263</v>
      </c>
      <c r="H149" s="141">
        <v>2261</v>
      </c>
      <c r="I149" s="142"/>
      <c r="J149" s="143">
        <f t="shared" si="0"/>
        <v>0</v>
      </c>
      <c r="K149" s="139" t="s">
        <v>1</v>
      </c>
      <c r="L149" s="32"/>
      <c r="M149" s="144" t="s">
        <v>1</v>
      </c>
      <c r="N149" s="145" t="s">
        <v>42</v>
      </c>
      <c r="P149" s="146">
        <f t="shared" si="1"/>
        <v>0</v>
      </c>
      <c r="Q149" s="146">
        <v>0</v>
      </c>
      <c r="R149" s="146">
        <f t="shared" si="2"/>
        <v>0</v>
      </c>
      <c r="S149" s="146">
        <v>0</v>
      </c>
      <c r="T149" s="147">
        <f t="shared" si="3"/>
        <v>0</v>
      </c>
      <c r="AR149" s="148" t="s">
        <v>182</v>
      </c>
      <c r="AT149" s="148" t="s">
        <v>177</v>
      </c>
      <c r="AU149" s="148" t="s">
        <v>84</v>
      </c>
      <c r="AY149" s="17" t="s">
        <v>175</v>
      </c>
      <c r="BE149" s="149">
        <f t="shared" si="4"/>
        <v>0</v>
      </c>
      <c r="BF149" s="149">
        <f t="shared" si="5"/>
        <v>0</v>
      </c>
      <c r="BG149" s="149">
        <f t="shared" si="6"/>
        <v>0</v>
      </c>
      <c r="BH149" s="149">
        <f t="shared" si="7"/>
        <v>0</v>
      </c>
      <c r="BI149" s="149">
        <f t="shared" si="8"/>
        <v>0</v>
      </c>
      <c r="BJ149" s="17" t="s">
        <v>84</v>
      </c>
      <c r="BK149" s="149">
        <f t="shared" si="9"/>
        <v>0</v>
      </c>
      <c r="BL149" s="17" t="s">
        <v>182</v>
      </c>
      <c r="BM149" s="148" t="s">
        <v>415</v>
      </c>
    </row>
    <row r="150" spans="2:65" s="1" customFormat="1" ht="16.5" customHeight="1">
      <c r="B150" s="136"/>
      <c r="C150" s="171" t="s">
        <v>307</v>
      </c>
      <c r="D150" s="171" t="s">
        <v>192</v>
      </c>
      <c r="E150" s="172" t="s">
        <v>1775</v>
      </c>
      <c r="F150" s="173" t="s">
        <v>1776</v>
      </c>
      <c r="G150" s="174" t="s">
        <v>263</v>
      </c>
      <c r="H150" s="175">
        <v>2100</v>
      </c>
      <c r="I150" s="176"/>
      <c r="J150" s="177">
        <f t="shared" si="0"/>
        <v>0</v>
      </c>
      <c r="K150" s="173" t="s">
        <v>1</v>
      </c>
      <c r="L150" s="178"/>
      <c r="M150" s="179" t="s">
        <v>1</v>
      </c>
      <c r="N150" s="180" t="s">
        <v>42</v>
      </c>
      <c r="P150" s="146">
        <f t="shared" si="1"/>
        <v>0</v>
      </c>
      <c r="Q150" s="146">
        <v>0</v>
      </c>
      <c r="R150" s="146">
        <f t="shared" si="2"/>
        <v>0</v>
      </c>
      <c r="S150" s="146">
        <v>0</v>
      </c>
      <c r="T150" s="147">
        <f t="shared" si="3"/>
        <v>0</v>
      </c>
      <c r="AR150" s="148" t="s">
        <v>195</v>
      </c>
      <c r="AT150" s="148" t="s">
        <v>192</v>
      </c>
      <c r="AU150" s="148" t="s">
        <v>84</v>
      </c>
      <c r="AY150" s="17" t="s">
        <v>175</v>
      </c>
      <c r="BE150" s="149">
        <f t="shared" si="4"/>
        <v>0</v>
      </c>
      <c r="BF150" s="149">
        <f t="shared" si="5"/>
        <v>0</v>
      </c>
      <c r="BG150" s="149">
        <f t="shared" si="6"/>
        <v>0</v>
      </c>
      <c r="BH150" s="149">
        <f t="shared" si="7"/>
        <v>0</v>
      </c>
      <c r="BI150" s="149">
        <f t="shared" si="8"/>
        <v>0</v>
      </c>
      <c r="BJ150" s="17" t="s">
        <v>84</v>
      </c>
      <c r="BK150" s="149">
        <f t="shared" si="9"/>
        <v>0</v>
      </c>
      <c r="BL150" s="17" t="s">
        <v>182</v>
      </c>
      <c r="BM150" s="148" t="s">
        <v>435</v>
      </c>
    </row>
    <row r="151" spans="2:65" s="1" customFormat="1" ht="16.5" customHeight="1">
      <c r="B151" s="136"/>
      <c r="C151" s="137" t="s">
        <v>314</v>
      </c>
      <c r="D151" s="137" t="s">
        <v>177</v>
      </c>
      <c r="E151" s="138" t="s">
        <v>1725</v>
      </c>
      <c r="F151" s="139" t="s">
        <v>1777</v>
      </c>
      <c r="G151" s="140" t="s">
        <v>263</v>
      </c>
      <c r="H151" s="141">
        <v>2100</v>
      </c>
      <c r="I151" s="142"/>
      <c r="J151" s="143">
        <f t="shared" si="0"/>
        <v>0</v>
      </c>
      <c r="K151" s="139" t="s">
        <v>1</v>
      </c>
      <c r="L151" s="32"/>
      <c r="M151" s="144" t="s">
        <v>1</v>
      </c>
      <c r="N151" s="145" t="s">
        <v>42</v>
      </c>
      <c r="P151" s="146">
        <f t="shared" si="1"/>
        <v>0</v>
      </c>
      <c r="Q151" s="146">
        <v>0</v>
      </c>
      <c r="R151" s="146">
        <f t="shared" si="2"/>
        <v>0</v>
      </c>
      <c r="S151" s="146">
        <v>0</v>
      </c>
      <c r="T151" s="147">
        <f t="shared" si="3"/>
        <v>0</v>
      </c>
      <c r="AR151" s="148" t="s">
        <v>182</v>
      </c>
      <c r="AT151" s="148" t="s">
        <v>177</v>
      </c>
      <c r="AU151" s="148" t="s">
        <v>84</v>
      </c>
      <c r="AY151" s="17" t="s">
        <v>175</v>
      </c>
      <c r="BE151" s="149">
        <f t="shared" si="4"/>
        <v>0</v>
      </c>
      <c r="BF151" s="149">
        <f t="shared" si="5"/>
        <v>0</v>
      </c>
      <c r="BG151" s="149">
        <f t="shared" si="6"/>
        <v>0</v>
      </c>
      <c r="BH151" s="149">
        <f t="shared" si="7"/>
        <v>0</v>
      </c>
      <c r="BI151" s="149">
        <f t="shared" si="8"/>
        <v>0</v>
      </c>
      <c r="BJ151" s="17" t="s">
        <v>84</v>
      </c>
      <c r="BK151" s="149">
        <f t="shared" si="9"/>
        <v>0</v>
      </c>
      <c r="BL151" s="17" t="s">
        <v>182</v>
      </c>
      <c r="BM151" s="148" t="s">
        <v>453</v>
      </c>
    </row>
    <row r="152" spans="2:65" s="1" customFormat="1" ht="16.5" customHeight="1">
      <c r="B152" s="136"/>
      <c r="C152" s="171" t="s">
        <v>319</v>
      </c>
      <c r="D152" s="171" t="s">
        <v>192</v>
      </c>
      <c r="E152" s="172" t="s">
        <v>1778</v>
      </c>
      <c r="F152" s="173" t="s">
        <v>1779</v>
      </c>
      <c r="G152" s="174" t="s">
        <v>263</v>
      </c>
      <c r="H152" s="175">
        <v>620</v>
      </c>
      <c r="I152" s="176"/>
      <c r="J152" s="177">
        <f t="shared" si="0"/>
        <v>0</v>
      </c>
      <c r="K152" s="173" t="s">
        <v>1</v>
      </c>
      <c r="L152" s="178"/>
      <c r="M152" s="179" t="s">
        <v>1</v>
      </c>
      <c r="N152" s="180" t="s">
        <v>42</v>
      </c>
      <c r="P152" s="146">
        <f t="shared" si="1"/>
        <v>0</v>
      </c>
      <c r="Q152" s="146">
        <v>0</v>
      </c>
      <c r="R152" s="146">
        <f t="shared" si="2"/>
        <v>0</v>
      </c>
      <c r="S152" s="146">
        <v>0</v>
      </c>
      <c r="T152" s="147">
        <f t="shared" si="3"/>
        <v>0</v>
      </c>
      <c r="AR152" s="148" t="s">
        <v>195</v>
      </c>
      <c r="AT152" s="148" t="s">
        <v>192</v>
      </c>
      <c r="AU152" s="148" t="s">
        <v>84</v>
      </c>
      <c r="AY152" s="17" t="s">
        <v>175</v>
      </c>
      <c r="BE152" s="149">
        <f t="shared" si="4"/>
        <v>0</v>
      </c>
      <c r="BF152" s="149">
        <f t="shared" si="5"/>
        <v>0</v>
      </c>
      <c r="BG152" s="149">
        <f t="shared" si="6"/>
        <v>0</v>
      </c>
      <c r="BH152" s="149">
        <f t="shared" si="7"/>
        <v>0</v>
      </c>
      <c r="BI152" s="149">
        <f t="shared" si="8"/>
        <v>0</v>
      </c>
      <c r="BJ152" s="17" t="s">
        <v>84</v>
      </c>
      <c r="BK152" s="149">
        <f t="shared" si="9"/>
        <v>0</v>
      </c>
      <c r="BL152" s="17" t="s">
        <v>182</v>
      </c>
      <c r="BM152" s="148" t="s">
        <v>467</v>
      </c>
    </row>
    <row r="153" spans="2:65" s="1" customFormat="1" ht="16.5" customHeight="1">
      <c r="B153" s="136"/>
      <c r="C153" s="137" t="s">
        <v>327</v>
      </c>
      <c r="D153" s="137" t="s">
        <v>177</v>
      </c>
      <c r="E153" s="138" t="s">
        <v>1727</v>
      </c>
      <c r="F153" s="139" t="s">
        <v>1780</v>
      </c>
      <c r="G153" s="140" t="s">
        <v>263</v>
      </c>
      <c r="H153" s="141">
        <v>620</v>
      </c>
      <c r="I153" s="142"/>
      <c r="J153" s="143">
        <f t="shared" si="0"/>
        <v>0</v>
      </c>
      <c r="K153" s="139" t="s">
        <v>1</v>
      </c>
      <c r="L153" s="32"/>
      <c r="M153" s="144" t="s">
        <v>1</v>
      </c>
      <c r="N153" s="145" t="s">
        <v>42</v>
      </c>
      <c r="P153" s="146">
        <f t="shared" si="1"/>
        <v>0</v>
      </c>
      <c r="Q153" s="146">
        <v>0</v>
      </c>
      <c r="R153" s="146">
        <f t="shared" si="2"/>
        <v>0</v>
      </c>
      <c r="S153" s="146">
        <v>0</v>
      </c>
      <c r="T153" s="147">
        <f t="shared" si="3"/>
        <v>0</v>
      </c>
      <c r="AR153" s="148" t="s">
        <v>182</v>
      </c>
      <c r="AT153" s="148" t="s">
        <v>177</v>
      </c>
      <c r="AU153" s="148" t="s">
        <v>84</v>
      </c>
      <c r="AY153" s="17" t="s">
        <v>175</v>
      </c>
      <c r="BE153" s="149">
        <f t="shared" si="4"/>
        <v>0</v>
      </c>
      <c r="BF153" s="149">
        <f t="shared" si="5"/>
        <v>0</v>
      </c>
      <c r="BG153" s="149">
        <f t="shared" si="6"/>
        <v>0</v>
      </c>
      <c r="BH153" s="149">
        <f t="shared" si="7"/>
        <v>0</v>
      </c>
      <c r="BI153" s="149">
        <f t="shared" si="8"/>
        <v>0</v>
      </c>
      <c r="BJ153" s="17" t="s">
        <v>84</v>
      </c>
      <c r="BK153" s="149">
        <f t="shared" si="9"/>
        <v>0</v>
      </c>
      <c r="BL153" s="17" t="s">
        <v>182</v>
      </c>
      <c r="BM153" s="148" t="s">
        <v>478</v>
      </c>
    </row>
    <row r="154" spans="2:65" s="1" customFormat="1" ht="16.5" customHeight="1">
      <c r="B154" s="136"/>
      <c r="C154" s="171" t="s">
        <v>332</v>
      </c>
      <c r="D154" s="171" t="s">
        <v>192</v>
      </c>
      <c r="E154" s="172" t="s">
        <v>1781</v>
      </c>
      <c r="F154" s="173" t="s">
        <v>1782</v>
      </c>
      <c r="G154" s="174" t="s">
        <v>263</v>
      </c>
      <c r="H154" s="175">
        <v>342</v>
      </c>
      <c r="I154" s="176"/>
      <c r="J154" s="177">
        <f t="shared" si="0"/>
        <v>0</v>
      </c>
      <c r="K154" s="173" t="s">
        <v>1</v>
      </c>
      <c r="L154" s="178"/>
      <c r="M154" s="179" t="s">
        <v>1</v>
      </c>
      <c r="N154" s="180" t="s">
        <v>42</v>
      </c>
      <c r="P154" s="146">
        <f t="shared" si="1"/>
        <v>0</v>
      </c>
      <c r="Q154" s="146">
        <v>0</v>
      </c>
      <c r="R154" s="146">
        <f t="shared" si="2"/>
        <v>0</v>
      </c>
      <c r="S154" s="146">
        <v>0</v>
      </c>
      <c r="T154" s="147">
        <f t="shared" si="3"/>
        <v>0</v>
      </c>
      <c r="AR154" s="148" t="s">
        <v>195</v>
      </c>
      <c r="AT154" s="148" t="s">
        <v>192</v>
      </c>
      <c r="AU154" s="148" t="s">
        <v>84</v>
      </c>
      <c r="AY154" s="17" t="s">
        <v>175</v>
      </c>
      <c r="BE154" s="149">
        <f t="shared" si="4"/>
        <v>0</v>
      </c>
      <c r="BF154" s="149">
        <f t="shared" si="5"/>
        <v>0</v>
      </c>
      <c r="BG154" s="149">
        <f t="shared" si="6"/>
        <v>0</v>
      </c>
      <c r="BH154" s="149">
        <f t="shared" si="7"/>
        <v>0</v>
      </c>
      <c r="BI154" s="149">
        <f t="shared" si="8"/>
        <v>0</v>
      </c>
      <c r="BJ154" s="17" t="s">
        <v>84</v>
      </c>
      <c r="BK154" s="149">
        <f t="shared" si="9"/>
        <v>0</v>
      </c>
      <c r="BL154" s="17" t="s">
        <v>182</v>
      </c>
      <c r="BM154" s="148" t="s">
        <v>491</v>
      </c>
    </row>
    <row r="155" spans="2:65" s="1" customFormat="1" ht="16.5" customHeight="1">
      <c r="B155" s="136"/>
      <c r="C155" s="137" t="s">
        <v>336</v>
      </c>
      <c r="D155" s="137" t="s">
        <v>177</v>
      </c>
      <c r="E155" s="138" t="s">
        <v>1729</v>
      </c>
      <c r="F155" s="139" t="s">
        <v>1783</v>
      </c>
      <c r="G155" s="140" t="s">
        <v>190</v>
      </c>
      <c r="H155" s="141">
        <v>342</v>
      </c>
      <c r="I155" s="142"/>
      <c r="J155" s="143">
        <f t="shared" si="0"/>
        <v>0</v>
      </c>
      <c r="K155" s="139" t="s">
        <v>1</v>
      </c>
      <c r="L155" s="32"/>
      <c r="M155" s="144" t="s">
        <v>1</v>
      </c>
      <c r="N155" s="145" t="s">
        <v>42</v>
      </c>
      <c r="P155" s="146">
        <f t="shared" si="1"/>
        <v>0</v>
      </c>
      <c r="Q155" s="146">
        <v>0</v>
      </c>
      <c r="R155" s="146">
        <f t="shared" si="2"/>
        <v>0</v>
      </c>
      <c r="S155" s="146">
        <v>0</v>
      </c>
      <c r="T155" s="147">
        <f t="shared" si="3"/>
        <v>0</v>
      </c>
      <c r="AR155" s="148" t="s">
        <v>182</v>
      </c>
      <c r="AT155" s="148" t="s">
        <v>177</v>
      </c>
      <c r="AU155" s="148" t="s">
        <v>84</v>
      </c>
      <c r="AY155" s="17" t="s">
        <v>175</v>
      </c>
      <c r="BE155" s="149">
        <f t="shared" si="4"/>
        <v>0</v>
      </c>
      <c r="BF155" s="149">
        <f t="shared" si="5"/>
        <v>0</v>
      </c>
      <c r="BG155" s="149">
        <f t="shared" si="6"/>
        <v>0</v>
      </c>
      <c r="BH155" s="149">
        <f t="shared" si="7"/>
        <v>0</v>
      </c>
      <c r="BI155" s="149">
        <f t="shared" si="8"/>
        <v>0</v>
      </c>
      <c r="BJ155" s="17" t="s">
        <v>84</v>
      </c>
      <c r="BK155" s="149">
        <f t="shared" si="9"/>
        <v>0</v>
      </c>
      <c r="BL155" s="17" t="s">
        <v>182</v>
      </c>
      <c r="BM155" s="148" t="s">
        <v>500</v>
      </c>
    </row>
    <row r="156" spans="2:65" s="1" customFormat="1" ht="16.5" customHeight="1">
      <c r="B156" s="136"/>
      <c r="C156" s="137" t="s">
        <v>340</v>
      </c>
      <c r="D156" s="137" t="s">
        <v>177</v>
      </c>
      <c r="E156" s="138" t="s">
        <v>1731</v>
      </c>
      <c r="F156" s="139" t="s">
        <v>1784</v>
      </c>
      <c r="G156" s="140" t="s">
        <v>190</v>
      </c>
      <c r="H156" s="141">
        <v>8</v>
      </c>
      <c r="I156" s="142"/>
      <c r="J156" s="143">
        <f t="shared" si="0"/>
        <v>0</v>
      </c>
      <c r="K156" s="139" t="s">
        <v>1</v>
      </c>
      <c r="L156" s="32"/>
      <c r="M156" s="144" t="s">
        <v>1</v>
      </c>
      <c r="N156" s="145" t="s">
        <v>42</v>
      </c>
      <c r="P156" s="146">
        <f t="shared" si="1"/>
        <v>0</v>
      </c>
      <c r="Q156" s="146">
        <v>0</v>
      </c>
      <c r="R156" s="146">
        <f t="shared" si="2"/>
        <v>0</v>
      </c>
      <c r="S156" s="146">
        <v>0</v>
      </c>
      <c r="T156" s="147">
        <f t="shared" si="3"/>
        <v>0</v>
      </c>
      <c r="AR156" s="148" t="s">
        <v>182</v>
      </c>
      <c r="AT156" s="148" t="s">
        <v>177</v>
      </c>
      <c r="AU156" s="148" t="s">
        <v>84</v>
      </c>
      <c r="AY156" s="17" t="s">
        <v>175</v>
      </c>
      <c r="BE156" s="149">
        <f t="shared" si="4"/>
        <v>0</v>
      </c>
      <c r="BF156" s="149">
        <f t="shared" si="5"/>
        <v>0</v>
      </c>
      <c r="BG156" s="149">
        <f t="shared" si="6"/>
        <v>0</v>
      </c>
      <c r="BH156" s="149">
        <f t="shared" si="7"/>
        <v>0</v>
      </c>
      <c r="BI156" s="149">
        <f t="shared" si="8"/>
        <v>0</v>
      </c>
      <c r="BJ156" s="17" t="s">
        <v>84</v>
      </c>
      <c r="BK156" s="149">
        <f t="shared" si="9"/>
        <v>0</v>
      </c>
      <c r="BL156" s="17" t="s">
        <v>182</v>
      </c>
      <c r="BM156" s="148" t="s">
        <v>511</v>
      </c>
    </row>
    <row r="157" spans="2:65" s="1" customFormat="1" ht="16.5" customHeight="1">
      <c r="B157" s="136"/>
      <c r="C157" s="137" t="s">
        <v>344</v>
      </c>
      <c r="D157" s="137" t="s">
        <v>177</v>
      </c>
      <c r="E157" s="138" t="s">
        <v>1733</v>
      </c>
      <c r="F157" s="139" t="s">
        <v>1785</v>
      </c>
      <c r="G157" s="140" t="s">
        <v>190</v>
      </c>
      <c r="H157" s="141">
        <v>20</v>
      </c>
      <c r="I157" s="142"/>
      <c r="J157" s="143">
        <f t="shared" si="0"/>
        <v>0</v>
      </c>
      <c r="K157" s="139" t="s">
        <v>1</v>
      </c>
      <c r="L157" s="32"/>
      <c r="M157" s="144" t="s">
        <v>1</v>
      </c>
      <c r="N157" s="145" t="s">
        <v>42</v>
      </c>
      <c r="P157" s="146">
        <f t="shared" si="1"/>
        <v>0</v>
      </c>
      <c r="Q157" s="146">
        <v>0</v>
      </c>
      <c r="R157" s="146">
        <f t="shared" si="2"/>
        <v>0</v>
      </c>
      <c r="S157" s="146">
        <v>0</v>
      </c>
      <c r="T157" s="147">
        <f t="shared" si="3"/>
        <v>0</v>
      </c>
      <c r="AR157" s="148" t="s">
        <v>182</v>
      </c>
      <c r="AT157" s="148" t="s">
        <v>177</v>
      </c>
      <c r="AU157" s="148" t="s">
        <v>84</v>
      </c>
      <c r="AY157" s="17" t="s">
        <v>175</v>
      </c>
      <c r="BE157" s="149">
        <f t="shared" si="4"/>
        <v>0</v>
      </c>
      <c r="BF157" s="149">
        <f t="shared" si="5"/>
        <v>0</v>
      </c>
      <c r="BG157" s="149">
        <f t="shared" si="6"/>
        <v>0</v>
      </c>
      <c r="BH157" s="149">
        <f t="shared" si="7"/>
        <v>0</v>
      </c>
      <c r="BI157" s="149">
        <f t="shared" si="8"/>
        <v>0</v>
      </c>
      <c r="BJ157" s="17" t="s">
        <v>84</v>
      </c>
      <c r="BK157" s="149">
        <f t="shared" si="9"/>
        <v>0</v>
      </c>
      <c r="BL157" s="17" t="s">
        <v>182</v>
      </c>
      <c r="BM157" s="148" t="s">
        <v>523</v>
      </c>
    </row>
    <row r="158" spans="2:65" s="1" customFormat="1" ht="16.5" customHeight="1">
      <c r="B158" s="136"/>
      <c r="C158" s="137" t="s">
        <v>348</v>
      </c>
      <c r="D158" s="137" t="s">
        <v>177</v>
      </c>
      <c r="E158" s="138" t="s">
        <v>1735</v>
      </c>
      <c r="F158" s="139" t="s">
        <v>1786</v>
      </c>
      <c r="G158" s="140" t="s">
        <v>190</v>
      </c>
      <c r="H158" s="141">
        <v>114</v>
      </c>
      <c r="I158" s="142"/>
      <c r="J158" s="143">
        <f t="shared" si="0"/>
        <v>0</v>
      </c>
      <c r="K158" s="139" t="s">
        <v>1</v>
      </c>
      <c r="L158" s="32"/>
      <c r="M158" s="144" t="s">
        <v>1</v>
      </c>
      <c r="N158" s="145" t="s">
        <v>42</v>
      </c>
      <c r="P158" s="146">
        <f t="shared" si="1"/>
        <v>0</v>
      </c>
      <c r="Q158" s="146">
        <v>0</v>
      </c>
      <c r="R158" s="146">
        <f t="shared" si="2"/>
        <v>0</v>
      </c>
      <c r="S158" s="146">
        <v>0</v>
      </c>
      <c r="T158" s="147">
        <f t="shared" si="3"/>
        <v>0</v>
      </c>
      <c r="AR158" s="148" t="s">
        <v>182</v>
      </c>
      <c r="AT158" s="148" t="s">
        <v>177</v>
      </c>
      <c r="AU158" s="148" t="s">
        <v>84</v>
      </c>
      <c r="AY158" s="17" t="s">
        <v>175</v>
      </c>
      <c r="BE158" s="149">
        <f t="shared" si="4"/>
        <v>0</v>
      </c>
      <c r="BF158" s="149">
        <f t="shared" si="5"/>
        <v>0</v>
      </c>
      <c r="BG158" s="149">
        <f t="shared" si="6"/>
        <v>0</v>
      </c>
      <c r="BH158" s="149">
        <f t="shared" si="7"/>
        <v>0</v>
      </c>
      <c r="BI158" s="149">
        <f t="shared" si="8"/>
        <v>0</v>
      </c>
      <c r="BJ158" s="17" t="s">
        <v>84</v>
      </c>
      <c r="BK158" s="149">
        <f t="shared" si="9"/>
        <v>0</v>
      </c>
      <c r="BL158" s="17" t="s">
        <v>182</v>
      </c>
      <c r="BM158" s="148" t="s">
        <v>531</v>
      </c>
    </row>
    <row r="159" spans="2:65" s="1" customFormat="1" ht="16.5" customHeight="1">
      <c r="B159" s="136"/>
      <c r="C159" s="137" t="s">
        <v>354</v>
      </c>
      <c r="D159" s="137" t="s">
        <v>177</v>
      </c>
      <c r="E159" s="138" t="s">
        <v>1737</v>
      </c>
      <c r="F159" s="139" t="s">
        <v>1787</v>
      </c>
      <c r="G159" s="140" t="s">
        <v>190</v>
      </c>
      <c r="H159" s="141">
        <v>217</v>
      </c>
      <c r="I159" s="142"/>
      <c r="J159" s="143">
        <f t="shared" si="0"/>
        <v>0</v>
      </c>
      <c r="K159" s="139" t="s">
        <v>1</v>
      </c>
      <c r="L159" s="32"/>
      <c r="M159" s="144" t="s">
        <v>1</v>
      </c>
      <c r="N159" s="145" t="s">
        <v>42</v>
      </c>
      <c r="P159" s="146">
        <f t="shared" si="1"/>
        <v>0</v>
      </c>
      <c r="Q159" s="146">
        <v>0</v>
      </c>
      <c r="R159" s="146">
        <f t="shared" si="2"/>
        <v>0</v>
      </c>
      <c r="S159" s="146">
        <v>0</v>
      </c>
      <c r="T159" s="147">
        <f t="shared" si="3"/>
        <v>0</v>
      </c>
      <c r="AR159" s="148" t="s">
        <v>182</v>
      </c>
      <c r="AT159" s="148" t="s">
        <v>177</v>
      </c>
      <c r="AU159" s="148" t="s">
        <v>84</v>
      </c>
      <c r="AY159" s="17" t="s">
        <v>175</v>
      </c>
      <c r="BE159" s="149">
        <f t="shared" si="4"/>
        <v>0</v>
      </c>
      <c r="BF159" s="149">
        <f t="shared" si="5"/>
        <v>0</v>
      </c>
      <c r="BG159" s="149">
        <f t="shared" si="6"/>
        <v>0</v>
      </c>
      <c r="BH159" s="149">
        <f t="shared" si="7"/>
        <v>0</v>
      </c>
      <c r="BI159" s="149">
        <f t="shared" si="8"/>
        <v>0</v>
      </c>
      <c r="BJ159" s="17" t="s">
        <v>84</v>
      </c>
      <c r="BK159" s="149">
        <f t="shared" si="9"/>
        <v>0</v>
      </c>
      <c r="BL159" s="17" t="s">
        <v>182</v>
      </c>
      <c r="BM159" s="148" t="s">
        <v>539</v>
      </c>
    </row>
    <row r="160" spans="2:65" s="1" customFormat="1" ht="16.5" customHeight="1">
      <c r="B160" s="136"/>
      <c r="C160" s="137" t="s">
        <v>359</v>
      </c>
      <c r="D160" s="137" t="s">
        <v>177</v>
      </c>
      <c r="E160" s="138" t="s">
        <v>1788</v>
      </c>
      <c r="F160" s="139" t="s">
        <v>1789</v>
      </c>
      <c r="G160" s="140" t="s">
        <v>190</v>
      </c>
      <c r="H160" s="141">
        <v>84</v>
      </c>
      <c r="I160" s="142"/>
      <c r="J160" s="143">
        <f t="shared" si="0"/>
        <v>0</v>
      </c>
      <c r="K160" s="139" t="s">
        <v>1</v>
      </c>
      <c r="L160" s="32"/>
      <c r="M160" s="144" t="s">
        <v>1</v>
      </c>
      <c r="N160" s="145" t="s">
        <v>42</v>
      </c>
      <c r="P160" s="146">
        <f t="shared" si="1"/>
        <v>0</v>
      </c>
      <c r="Q160" s="146">
        <v>0</v>
      </c>
      <c r="R160" s="146">
        <f t="shared" si="2"/>
        <v>0</v>
      </c>
      <c r="S160" s="146">
        <v>0</v>
      </c>
      <c r="T160" s="147">
        <f t="shared" si="3"/>
        <v>0</v>
      </c>
      <c r="AR160" s="148" t="s">
        <v>182</v>
      </c>
      <c r="AT160" s="148" t="s">
        <v>177</v>
      </c>
      <c r="AU160" s="148" t="s">
        <v>84</v>
      </c>
      <c r="AY160" s="17" t="s">
        <v>175</v>
      </c>
      <c r="BE160" s="149">
        <f t="shared" si="4"/>
        <v>0</v>
      </c>
      <c r="BF160" s="149">
        <f t="shared" si="5"/>
        <v>0</v>
      </c>
      <c r="BG160" s="149">
        <f t="shared" si="6"/>
        <v>0</v>
      </c>
      <c r="BH160" s="149">
        <f t="shared" si="7"/>
        <v>0</v>
      </c>
      <c r="BI160" s="149">
        <f t="shared" si="8"/>
        <v>0</v>
      </c>
      <c r="BJ160" s="17" t="s">
        <v>84</v>
      </c>
      <c r="BK160" s="149">
        <f t="shared" si="9"/>
        <v>0</v>
      </c>
      <c r="BL160" s="17" t="s">
        <v>182</v>
      </c>
      <c r="BM160" s="148" t="s">
        <v>547</v>
      </c>
    </row>
    <row r="161" spans="2:65" s="1" customFormat="1" ht="16.5" customHeight="1">
      <c r="B161" s="136"/>
      <c r="C161" s="137" t="s">
        <v>367</v>
      </c>
      <c r="D161" s="137" t="s">
        <v>177</v>
      </c>
      <c r="E161" s="138" t="s">
        <v>1790</v>
      </c>
      <c r="F161" s="139" t="s">
        <v>1791</v>
      </c>
      <c r="G161" s="140" t="s">
        <v>190</v>
      </c>
      <c r="H161" s="141">
        <v>2981</v>
      </c>
      <c r="I161" s="142"/>
      <c r="J161" s="143">
        <f t="shared" ref="J161:J179" si="10">ROUND(I161*H161,2)</f>
        <v>0</v>
      </c>
      <c r="K161" s="139" t="s">
        <v>1</v>
      </c>
      <c r="L161" s="32"/>
      <c r="M161" s="144" t="s">
        <v>1</v>
      </c>
      <c r="N161" s="145" t="s">
        <v>42</v>
      </c>
      <c r="P161" s="146">
        <f t="shared" ref="P161:P179" si="11">O161*H161</f>
        <v>0</v>
      </c>
      <c r="Q161" s="146">
        <v>0</v>
      </c>
      <c r="R161" s="146">
        <f t="shared" ref="R161:R179" si="12">Q161*H161</f>
        <v>0</v>
      </c>
      <c r="S161" s="146">
        <v>0</v>
      </c>
      <c r="T161" s="147">
        <f t="shared" ref="T161:T179" si="13">S161*H161</f>
        <v>0</v>
      </c>
      <c r="AR161" s="148" t="s">
        <v>182</v>
      </c>
      <c r="AT161" s="148" t="s">
        <v>177</v>
      </c>
      <c r="AU161" s="148" t="s">
        <v>84</v>
      </c>
      <c r="AY161" s="17" t="s">
        <v>175</v>
      </c>
      <c r="BE161" s="149">
        <f t="shared" ref="BE161:BE179" si="14">IF(N161="základní",J161,0)</f>
        <v>0</v>
      </c>
      <c r="BF161" s="149">
        <f t="shared" ref="BF161:BF179" si="15">IF(N161="snížená",J161,0)</f>
        <v>0</v>
      </c>
      <c r="BG161" s="149">
        <f t="shared" ref="BG161:BG179" si="16">IF(N161="zákl. přenesená",J161,0)</f>
        <v>0</v>
      </c>
      <c r="BH161" s="149">
        <f t="shared" ref="BH161:BH179" si="17">IF(N161="sníž. přenesená",J161,0)</f>
        <v>0</v>
      </c>
      <c r="BI161" s="149">
        <f t="shared" ref="BI161:BI179" si="18">IF(N161="nulová",J161,0)</f>
        <v>0</v>
      </c>
      <c r="BJ161" s="17" t="s">
        <v>84</v>
      </c>
      <c r="BK161" s="149">
        <f t="shared" ref="BK161:BK179" si="19">ROUND(I161*H161,2)</f>
        <v>0</v>
      </c>
      <c r="BL161" s="17" t="s">
        <v>182</v>
      </c>
      <c r="BM161" s="148" t="s">
        <v>558</v>
      </c>
    </row>
    <row r="162" spans="2:65" s="1" customFormat="1" ht="16.5" customHeight="1">
      <c r="B162" s="136"/>
      <c r="C162" s="171" t="s">
        <v>371</v>
      </c>
      <c r="D162" s="171" t="s">
        <v>192</v>
      </c>
      <c r="E162" s="172" t="s">
        <v>1792</v>
      </c>
      <c r="F162" s="173" t="s">
        <v>1793</v>
      </c>
      <c r="G162" s="174" t="s">
        <v>263</v>
      </c>
      <c r="H162" s="175">
        <v>36</v>
      </c>
      <c r="I162" s="176"/>
      <c r="J162" s="177">
        <f t="shared" si="10"/>
        <v>0</v>
      </c>
      <c r="K162" s="173" t="s">
        <v>1</v>
      </c>
      <c r="L162" s="178"/>
      <c r="M162" s="179" t="s">
        <v>1</v>
      </c>
      <c r="N162" s="180" t="s">
        <v>42</v>
      </c>
      <c r="P162" s="146">
        <f t="shared" si="11"/>
        <v>0</v>
      </c>
      <c r="Q162" s="146">
        <v>0</v>
      </c>
      <c r="R162" s="146">
        <f t="shared" si="12"/>
        <v>0</v>
      </c>
      <c r="S162" s="146">
        <v>0</v>
      </c>
      <c r="T162" s="147">
        <f t="shared" si="13"/>
        <v>0</v>
      </c>
      <c r="AR162" s="148" t="s">
        <v>195</v>
      </c>
      <c r="AT162" s="148" t="s">
        <v>192</v>
      </c>
      <c r="AU162" s="148" t="s">
        <v>84</v>
      </c>
      <c r="AY162" s="17" t="s">
        <v>175</v>
      </c>
      <c r="BE162" s="149">
        <f t="shared" si="14"/>
        <v>0</v>
      </c>
      <c r="BF162" s="149">
        <f t="shared" si="15"/>
        <v>0</v>
      </c>
      <c r="BG162" s="149">
        <f t="shared" si="16"/>
        <v>0</v>
      </c>
      <c r="BH162" s="149">
        <f t="shared" si="17"/>
        <v>0</v>
      </c>
      <c r="BI162" s="149">
        <f t="shared" si="18"/>
        <v>0</v>
      </c>
      <c r="BJ162" s="17" t="s">
        <v>84</v>
      </c>
      <c r="BK162" s="149">
        <f t="shared" si="19"/>
        <v>0</v>
      </c>
      <c r="BL162" s="17" t="s">
        <v>182</v>
      </c>
      <c r="BM162" s="148" t="s">
        <v>572</v>
      </c>
    </row>
    <row r="163" spans="2:65" s="1" customFormat="1" ht="16.5" customHeight="1">
      <c r="B163" s="136"/>
      <c r="C163" s="137" t="s">
        <v>375</v>
      </c>
      <c r="D163" s="137" t="s">
        <v>177</v>
      </c>
      <c r="E163" s="138" t="s">
        <v>1794</v>
      </c>
      <c r="F163" s="139" t="s">
        <v>1795</v>
      </c>
      <c r="G163" s="140" t="s">
        <v>263</v>
      </c>
      <c r="H163" s="141">
        <v>36</v>
      </c>
      <c r="I163" s="142"/>
      <c r="J163" s="143">
        <f t="shared" si="10"/>
        <v>0</v>
      </c>
      <c r="K163" s="139" t="s">
        <v>1</v>
      </c>
      <c r="L163" s="32"/>
      <c r="M163" s="144" t="s">
        <v>1</v>
      </c>
      <c r="N163" s="145" t="s">
        <v>42</v>
      </c>
      <c r="P163" s="146">
        <f t="shared" si="11"/>
        <v>0</v>
      </c>
      <c r="Q163" s="146">
        <v>0</v>
      </c>
      <c r="R163" s="146">
        <f t="shared" si="12"/>
        <v>0</v>
      </c>
      <c r="S163" s="146">
        <v>0</v>
      </c>
      <c r="T163" s="147">
        <f t="shared" si="13"/>
        <v>0</v>
      </c>
      <c r="AR163" s="148" t="s">
        <v>182</v>
      </c>
      <c r="AT163" s="148" t="s">
        <v>177</v>
      </c>
      <c r="AU163" s="148" t="s">
        <v>84</v>
      </c>
      <c r="AY163" s="17" t="s">
        <v>175</v>
      </c>
      <c r="BE163" s="149">
        <f t="shared" si="14"/>
        <v>0</v>
      </c>
      <c r="BF163" s="149">
        <f t="shared" si="15"/>
        <v>0</v>
      </c>
      <c r="BG163" s="149">
        <f t="shared" si="16"/>
        <v>0</v>
      </c>
      <c r="BH163" s="149">
        <f t="shared" si="17"/>
        <v>0</v>
      </c>
      <c r="BI163" s="149">
        <f t="shared" si="18"/>
        <v>0</v>
      </c>
      <c r="BJ163" s="17" t="s">
        <v>84</v>
      </c>
      <c r="BK163" s="149">
        <f t="shared" si="19"/>
        <v>0</v>
      </c>
      <c r="BL163" s="17" t="s">
        <v>182</v>
      </c>
      <c r="BM163" s="148" t="s">
        <v>584</v>
      </c>
    </row>
    <row r="164" spans="2:65" s="1" customFormat="1" ht="16.5" customHeight="1">
      <c r="B164" s="136"/>
      <c r="C164" s="171" t="s">
        <v>381</v>
      </c>
      <c r="D164" s="171" t="s">
        <v>192</v>
      </c>
      <c r="E164" s="172" t="s">
        <v>1796</v>
      </c>
      <c r="F164" s="173" t="s">
        <v>1797</v>
      </c>
      <c r="G164" s="174" t="s">
        <v>263</v>
      </c>
      <c r="H164" s="175">
        <v>57</v>
      </c>
      <c r="I164" s="176"/>
      <c r="J164" s="177">
        <f t="shared" si="10"/>
        <v>0</v>
      </c>
      <c r="K164" s="173" t="s">
        <v>1</v>
      </c>
      <c r="L164" s="178"/>
      <c r="M164" s="179" t="s">
        <v>1</v>
      </c>
      <c r="N164" s="180" t="s">
        <v>42</v>
      </c>
      <c r="P164" s="146">
        <f t="shared" si="11"/>
        <v>0</v>
      </c>
      <c r="Q164" s="146">
        <v>0</v>
      </c>
      <c r="R164" s="146">
        <f t="shared" si="12"/>
        <v>0</v>
      </c>
      <c r="S164" s="146">
        <v>0</v>
      </c>
      <c r="T164" s="147">
        <f t="shared" si="13"/>
        <v>0</v>
      </c>
      <c r="AR164" s="148" t="s">
        <v>195</v>
      </c>
      <c r="AT164" s="148" t="s">
        <v>192</v>
      </c>
      <c r="AU164" s="148" t="s">
        <v>84</v>
      </c>
      <c r="AY164" s="17" t="s">
        <v>175</v>
      </c>
      <c r="BE164" s="149">
        <f t="shared" si="14"/>
        <v>0</v>
      </c>
      <c r="BF164" s="149">
        <f t="shared" si="15"/>
        <v>0</v>
      </c>
      <c r="BG164" s="149">
        <f t="shared" si="16"/>
        <v>0</v>
      </c>
      <c r="BH164" s="149">
        <f t="shared" si="17"/>
        <v>0</v>
      </c>
      <c r="BI164" s="149">
        <f t="shared" si="18"/>
        <v>0</v>
      </c>
      <c r="BJ164" s="17" t="s">
        <v>84</v>
      </c>
      <c r="BK164" s="149">
        <f t="shared" si="19"/>
        <v>0</v>
      </c>
      <c r="BL164" s="17" t="s">
        <v>182</v>
      </c>
      <c r="BM164" s="148" t="s">
        <v>594</v>
      </c>
    </row>
    <row r="165" spans="2:65" s="1" customFormat="1" ht="16.5" customHeight="1">
      <c r="B165" s="136"/>
      <c r="C165" s="137" t="s">
        <v>388</v>
      </c>
      <c r="D165" s="137" t="s">
        <v>177</v>
      </c>
      <c r="E165" s="138" t="s">
        <v>1798</v>
      </c>
      <c r="F165" s="139" t="s">
        <v>1799</v>
      </c>
      <c r="G165" s="140" t="s">
        <v>263</v>
      </c>
      <c r="H165" s="141">
        <v>57</v>
      </c>
      <c r="I165" s="142"/>
      <c r="J165" s="143">
        <f t="shared" si="10"/>
        <v>0</v>
      </c>
      <c r="K165" s="139" t="s">
        <v>1</v>
      </c>
      <c r="L165" s="32"/>
      <c r="M165" s="144" t="s">
        <v>1</v>
      </c>
      <c r="N165" s="145" t="s">
        <v>42</v>
      </c>
      <c r="P165" s="146">
        <f t="shared" si="11"/>
        <v>0</v>
      </c>
      <c r="Q165" s="146">
        <v>0</v>
      </c>
      <c r="R165" s="146">
        <f t="shared" si="12"/>
        <v>0</v>
      </c>
      <c r="S165" s="146">
        <v>0</v>
      </c>
      <c r="T165" s="147">
        <f t="shared" si="13"/>
        <v>0</v>
      </c>
      <c r="AR165" s="148" t="s">
        <v>182</v>
      </c>
      <c r="AT165" s="148" t="s">
        <v>177</v>
      </c>
      <c r="AU165" s="148" t="s">
        <v>84</v>
      </c>
      <c r="AY165" s="17" t="s">
        <v>175</v>
      </c>
      <c r="BE165" s="149">
        <f t="shared" si="14"/>
        <v>0</v>
      </c>
      <c r="BF165" s="149">
        <f t="shared" si="15"/>
        <v>0</v>
      </c>
      <c r="BG165" s="149">
        <f t="shared" si="16"/>
        <v>0</v>
      </c>
      <c r="BH165" s="149">
        <f t="shared" si="17"/>
        <v>0</v>
      </c>
      <c r="BI165" s="149">
        <f t="shared" si="18"/>
        <v>0</v>
      </c>
      <c r="BJ165" s="17" t="s">
        <v>84</v>
      </c>
      <c r="BK165" s="149">
        <f t="shared" si="19"/>
        <v>0</v>
      </c>
      <c r="BL165" s="17" t="s">
        <v>182</v>
      </c>
      <c r="BM165" s="148" t="s">
        <v>608</v>
      </c>
    </row>
    <row r="166" spans="2:65" s="1" customFormat="1" ht="16.5" customHeight="1">
      <c r="B166" s="136"/>
      <c r="C166" s="171" t="s">
        <v>392</v>
      </c>
      <c r="D166" s="171" t="s">
        <v>192</v>
      </c>
      <c r="E166" s="172" t="s">
        <v>1800</v>
      </c>
      <c r="F166" s="173" t="s">
        <v>1801</v>
      </c>
      <c r="G166" s="174" t="s">
        <v>190</v>
      </c>
      <c r="H166" s="175">
        <v>15</v>
      </c>
      <c r="I166" s="176"/>
      <c r="J166" s="177">
        <f t="shared" si="10"/>
        <v>0</v>
      </c>
      <c r="K166" s="173" t="s">
        <v>1</v>
      </c>
      <c r="L166" s="178"/>
      <c r="M166" s="179" t="s">
        <v>1</v>
      </c>
      <c r="N166" s="180" t="s">
        <v>42</v>
      </c>
      <c r="P166" s="146">
        <f t="shared" si="11"/>
        <v>0</v>
      </c>
      <c r="Q166" s="146">
        <v>0</v>
      </c>
      <c r="R166" s="146">
        <f t="shared" si="12"/>
        <v>0</v>
      </c>
      <c r="S166" s="146">
        <v>0</v>
      </c>
      <c r="T166" s="147">
        <f t="shared" si="13"/>
        <v>0</v>
      </c>
      <c r="AR166" s="148" t="s">
        <v>195</v>
      </c>
      <c r="AT166" s="148" t="s">
        <v>192</v>
      </c>
      <c r="AU166" s="148" t="s">
        <v>84</v>
      </c>
      <c r="AY166" s="17" t="s">
        <v>175</v>
      </c>
      <c r="BE166" s="149">
        <f t="shared" si="14"/>
        <v>0</v>
      </c>
      <c r="BF166" s="149">
        <f t="shared" si="15"/>
        <v>0</v>
      </c>
      <c r="BG166" s="149">
        <f t="shared" si="16"/>
        <v>0</v>
      </c>
      <c r="BH166" s="149">
        <f t="shared" si="17"/>
        <v>0</v>
      </c>
      <c r="BI166" s="149">
        <f t="shared" si="18"/>
        <v>0</v>
      </c>
      <c r="BJ166" s="17" t="s">
        <v>84</v>
      </c>
      <c r="BK166" s="149">
        <f t="shared" si="19"/>
        <v>0</v>
      </c>
      <c r="BL166" s="17" t="s">
        <v>182</v>
      </c>
      <c r="BM166" s="148" t="s">
        <v>619</v>
      </c>
    </row>
    <row r="167" spans="2:65" s="1" customFormat="1" ht="16.5" customHeight="1">
      <c r="B167" s="136"/>
      <c r="C167" s="137" t="s">
        <v>399</v>
      </c>
      <c r="D167" s="137" t="s">
        <v>177</v>
      </c>
      <c r="E167" s="138" t="s">
        <v>1802</v>
      </c>
      <c r="F167" s="139" t="s">
        <v>1803</v>
      </c>
      <c r="G167" s="140" t="s">
        <v>190</v>
      </c>
      <c r="H167" s="141">
        <v>15</v>
      </c>
      <c r="I167" s="142"/>
      <c r="J167" s="143">
        <f t="shared" si="10"/>
        <v>0</v>
      </c>
      <c r="K167" s="139" t="s">
        <v>1</v>
      </c>
      <c r="L167" s="32"/>
      <c r="M167" s="144" t="s">
        <v>1</v>
      </c>
      <c r="N167" s="145" t="s">
        <v>42</v>
      </c>
      <c r="P167" s="146">
        <f t="shared" si="11"/>
        <v>0</v>
      </c>
      <c r="Q167" s="146">
        <v>0</v>
      </c>
      <c r="R167" s="146">
        <f t="shared" si="12"/>
        <v>0</v>
      </c>
      <c r="S167" s="146">
        <v>0</v>
      </c>
      <c r="T167" s="147">
        <f t="shared" si="13"/>
        <v>0</v>
      </c>
      <c r="AR167" s="148" t="s">
        <v>182</v>
      </c>
      <c r="AT167" s="148" t="s">
        <v>177</v>
      </c>
      <c r="AU167" s="148" t="s">
        <v>84</v>
      </c>
      <c r="AY167" s="17" t="s">
        <v>175</v>
      </c>
      <c r="BE167" s="149">
        <f t="shared" si="14"/>
        <v>0</v>
      </c>
      <c r="BF167" s="149">
        <f t="shared" si="15"/>
        <v>0</v>
      </c>
      <c r="BG167" s="149">
        <f t="shared" si="16"/>
        <v>0</v>
      </c>
      <c r="BH167" s="149">
        <f t="shared" si="17"/>
        <v>0</v>
      </c>
      <c r="BI167" s="149">
        <f t="shared" si="18"/>
        <v>0</v>
      </c>
      <c r="BJ167" s="17" t="s">
        <v>84</v>
      </c>
      <c r="BK167" s="149">
        <f t="shared" si="19"/>
        <v>0</v>
      </c>
      <c r="BL167" s="17" t="s">
        <v>182</v>
      </c>
      <c r="BM167" s="148" t="s">
        <v>627</v>
      </c>
    </row>
    <row r="168" spans="2:65" s="1" customFormat="1" ht="16.5" customHeight="1">
      <c r="B168" s="136"/>
      <c r="C168" s="171" t="s">
        <v>404</v>
      </c>
      <c r="D168" s="171" t="s">
        <v>192</v>
      </c>
      <c r="E168" s="172" t="s">
        <v>1804</v>
      </c>
      <c r="F168" s="173" t="s">
        <v>1805</v>
      </c>
      <c r="G168" s="174" t="s">
        <v>190</v>
      </c>
      <c r="H168" s="175">
        <v>307</v>
      </c>
      <c r="I168" s="176"/>
      <c r="J168" s="177">
        <f t="shared" si="10"/>
        <v>0</v>
      </c>
      <c r="K168" s="173" t="s">
        <v>1</v>
      </c>
      <c r="L168" s="178"/>
      <c r="M168" s="179" t="s">
        <v>1</v>
      </c>
      <c r="N168" s="180" t="s">
        <v>42</v>
      </c>
      <c r="P168" s="146">
        <f t="shared" si="11"/>
        <v>0</v>
      </c>
      <c r="Q168" s="146">
        <v>0</v>
      </c>
      <c r="R168" s="146">
        <f t="shared" si="12"/>
        <v>0</v>
      </c>
      <c r="S168" s="146">
        <v>0</v>
      </c>
      <c r="T168" s="147">
        <f t="shared" si="13"/>
        <v>0</v>
      </c>
      <c r="AR168" s="148" t="s">
        <v>195</v>
      </c>
      <c r="AT168" s="148" t="s">
        <v>192</v>
      </c>
      <c r="AU168" s="148" t="s">
        <v>84</v>
      </c>
      <c r="AY168" s="17" t="s">
        <v>175</v>
      </c>
      <c r="BE168" s="149">
        <f t="shared" si="14"/>
        <v>0</v>
      </c>
      <c r="BF168" s="149">
        <f t="shared" si="15"/>
        <v>0</v>
      </c>
      <c r="BG168" s="149">
        <f t="shared" si="16"/>
        <v>0</v>
      </c>
      <c r="BH168" s="149">
        <f t="shared" si="17"/>
        <v>0</v>
      </c>
      <c r="BI168" s="149">
        <f t="shared" si="18"/>
        <v>0</v>
      </c>
      <c r="BJ168" s="17" t="s">
        <v>84</v>
      </c>
      <c r="BK168" s="149">
        <f t="shared" si="19"/>
        <v>0</v>
      </c>
      <c r="BL168" s="17" t="s">
        <v>182</v>
      </c>
      <c r="BM168" s="148" t="s">
        <v>640</v>
      </c>
    </row>
    <row r="169" spans="2:65" s="1" customFormat="1" ht="16.5" customHeight="1">
      <c r="B169" s="136"/>
      <c r="C169" s="137" t="s">
        <v>411</v>
      </c>
      <c r="D169" s="137" t="s">
        <v>177</v>
      </c>
      <c r="E169" s="138" t="s">
        <v>1806</v>
      </c>
      <c r="F169" s="139" t="s">
        <v>1807</v>
      </c>
      <c r="G169" s="140" t="s">
        <v>190</v>
      </c>
      <c r="H169" s="141">
        <v>307</v>
      </c>
      <c r="I169" s="142"/>
      <c r="J169" s="143">
        <f t="shared" si="10"/>
        <v>0</v>
      </c>
      <c r="K169" s="139" t="s">
        <v>1</v>
      </c>
      <c r="L169" s="32"/>
      <c r="M169" s="144" t="s">
        <v>1</v>
      </c>
      <c r="N169" s="145" t="s">
        <v>42</v>
      </c>
      <c r="P169" s="146">
        <f t="shared" si="11"/>
        <v>0</v>
      </c>
      <c r="Q169" s="146">
        <v>0</v>
      </c>
      <c r="R169" s="146">
        <f t="shared" si="12"/>
        <v>0</v>
      </c>
      <c r="S169" s="146">
        <v>0</v>
      </c>
      <c r="T169" s="147">
        <f t="shared" si="13"/>
        <v>0</v>
      </c>
      <c r="AR169" s="148" t="s">
        <v>182</v>
      </c>
      <c r="AT169" s="148" t="s">
        <v>177</v>
      </c>
      <c r="AU169" s="148" t="s">
        <v>84</v>
      </c>
      <c r="AY169" s="17" t="s">
        <v>175</v>
      </c>
      <c r="BE169" s="149">
        <f t="shared" si="14"/>
        <v>0</v>
      </c>
      <c r="BF169" s="149">
        <f t="shared" si="15"/>
        <v>0</v>
      </c>
      <c r="BG169" s="149">
        <f t="shared" si="16"/>
        <v>0</v>
      </c>
      <c r="BH169" s="149">
        <f t="shared" si="17"/>
        <v>0</v>
      </c>
      <c r="BI169" s="149">
        <f t="shared" si="18"/>
        <v>0</v>
      </c>
      <c r="BJ169" s="17" t="s">
        <v>84</v>
      </c>
      <c r="BK169" s="149">
        <f t="shared" si="19"/>
        <v>0</v>
      </c>
      <c r="BL169" s="17" t="s">
        <v>182</v>
      </c>
      <c r="BM169" s="148" t="s">
        <v>650</v>
      </c>
    </row>
    <row r="170" spans="2:65" s="1" customFormat="1" ht="16.5" customHeight="1">
      <c r="B170" s="136"/>
      <c r="C170" s="171" t="s">
        <v>415</v>
      </c>
      <c r="D170" s="171" t="s">
        <v>192</v>
      </c>
      <c r="E170" s="172" t="s">
        <v>1808</v>
      </c>
      <c r="F170" s="173" t="s">
        <v>1809</v>
      </c>
      <c r="G170" s="174" t="s">
        <v>190</v>
      </c>
      <c r="H170" s="175">
        <v>87</v>
      </c>
      <c r="I170" s="176"/>
      <c r="J170" s="177">
        <f t="shared" si="10"/>
        <v>0</v>
      </c>
      <c r="K170" s="173" t="s">
        <v>1</v>
      </c>
      <c r="L170" s="178"/>
      <c r="M170" s="179" t="s">
        <v>1</v>
      </c>
      <c r="N170" s="180" t="s">
        <v>42</v>
      </c>
      <c r="P170" s="146">
        <f t="shared" si="11"/>
        <v>0</v>
      </c>
      <c r="Q170" s="146">
        <v>0</v>
      </c>
      <c r="R170" s="146">
        <f t="shared" si="12"/>
        <v>0</v>
      </c>
      <c r="S170" s="146">
        <v>0</v>
      </c>
      <c r="T170" s="147">
        <f t="shared" si="13"/>
        <v>0</v>
      </c>
      <c r="AR170" s="148" t="s">
        <v>195</v>
      </c>
      <c r="AT170" s="148" t="s">
        <v>192</v>
      </c>
      <c r="AU170" s="148" t="s">
        <v>84</v>
      </c>
      <c r="AY170" s="17" t="s">
        <v>175</v>
      </c>
      <c r="BE170" s="149">
        <f t="shared" si="14"/>
        <v>0</v>
      </c>
      <c r="BF170" s="149">
        <f t="shared" si="15"/>
        <v>0</v>
      </c>
      <c r="BG170" s="149">
        <f t="shared" si="16"/>
        <v>0</v>
      </c>
      <c r="BH170" s="149">
        <f t="shared" si="17"/>
        <v>0</v>
      </c>
      <c r="BI170" s="149">
        <f t="shared" si="18"/>
        <v>0</v>
      </c>
      <c r="BJ170" s="17" t="s">
        <v>84</v>
      </c>
      <c r="BK170" s="149">
        <f t="shared" si="19"/>
        <v>0</v>
      </c>
      <c r="BL170" s="17" t="s">
        <v>182</v>
      </c>
      <c r="BM170" s="148" t="s">
        <v>662</v>
      </c>
    </row>
    <row r="171" spans="2:65" s="1" customFormat="1" ht="16.5" customHeight="1">
      <c r="B171" s="136"/>
      <c r="C171" s="137" t="s">
        <v>425</v>
      </c>
      <c r="D171" s="137" t="s">
        <v>177</v>
      </c>
      <c r="E171" s="138" t="s">
        <v>1810</v>
      </c>
      <c r="F171" s="139" t="s">
        <v>1811</v>
      </c>
      <c r="G171" s="140" t="s">
        <v>190</v>
      </c>
      <c r="H171" s="141">
        <v>87</v>
      </c>
      <c r="I171" s="142"/>
      <c r="J171" s="143">
        <f t="shared" si="10"/>
        <v>0</v>
      </c>
      <c r="K171" s="139" t="s">
        <v>1</v>
      </c>
      <c r="L171" s="32"/>
      <c r="M171" s="144" t="s">
        <v>1</v>
      </c>
      <c r="N171" s="145" t="s">
        <v>42</v>
      </c>
      <c r="P171" s="146">
        <f t="shared" si="11"/>
        <v>0</v>
      </c>
      <c r="Q171" s="146">
        <v>0</v>
      </c>
      <c r="R171" s="146">
        <f t="shared" si="12"/>
        <v>0</v>
      </c>
      <c r="S171" s="146">
        <v>0</v>
      </c>
      <c r="T171" s="147">
        <f t="shared" si="13"/>
        <v>0</v>
      </c>
      <c r="AR171" s="148" t="s">
        <v>182</v>
      </c>
      <c r="AT171" s="148" t="s">
        <v>177</v>
      </c>
      <c r="AU171" s="148" t="s">
        <v>84</v>
      </c>
      <c r="AY171" s="17" t="s">
        <v>175</v>
      </c>
      <c r="BE171" s="149">
        <f t="shared" si="14"/>
        <v>0</v>
      </c>
      <c r="BF171" s="149">
        <f t="shared" si="15"/>
        <v>0</v>
      </c>
      <c r="BG171" s="149">
        <f t="shared" si="16"/>
        <v>0</v>
      </c>
      <c r="BH171" s="149">
        <f t="shared" si="17"/>
        <v>0</v>
      </c>
      <c r="BI171" s="149">
        <f t="shared" si="18"/>
        <v>0</v>
      </c>
      <c r="BJ171" s="17" t="s">
        <v>84</v>
      </c>
      <c r="BK171" s="149">
        <f t="shared" si="19"/>
        <v>0</v>
      </c>
      <c r="BL171" s="17" t="s">
        <v>182</v>
      </c>
      <c r="BM171" s="148" t="s">
        <v>681</v>
      </c>
    </row>
    <row r="172" spans="2:65" s="1" customFormat="1" ht="16.5" customHeight="1">
      <c r="B172" s="136"/>
      <c r="C172" s="171" t="s">
        <v>435</v>
      </c>
      <c r="D172" s="171" t="s">
        <v>192</v>
      </c>
      <c r="E172" s="172" t="s">
        <v>1812</v>
      </c>
      <c r="F172" s="173" t="s">
        <v>1813</v>
      </c>
      <c r="G172" s="174" t="s">
        <v>190</v>
      </c>
      <c r="H172" s="175">
        <v>38</v>
      </c>
      <c r="I172" s="176"/>
      <c r="J172" s="177">
        <f t="shared" si="10"/>
        <v>0</v>
      </c>
      <c r="K172" s="173" t="s">
        <v>1</v>
      </c>
      <c r="L172" s="178"/>
      <c r="M172" s="179" t="s">
        <v>1</v>
      </c>
      <c r="N172" s="180" t="s">
        <v>42</v>
      </c>
      <c r="P172" s="146">
        <f t="shared" si="11"/>
        <v>0</v>
      </c>
      <c r="Q172" s="146">
        <v>0</v>
      </c>
      <c r="R172" s="146">
        <f t="shared" si="12"/>
        <v>0</v>
      </c>
      <c r="S172" s="146">
        <v>0</v>
      </c>
      <c r="T172" s="147">
        <f t="shared" si="13"/>
        <v>0</v>
      </c>
      <c r="AR172" s="148" t="s">
        <v>195</v>
      </c>
      <c r="AT172" s="148" t="s">
        <v>192</v>
      </c>
      <c r="AU172" s="148" t="s">
        <v>84</v>
      </c>
      <c r="AY172" s="17" t="s">
        <v>175</v>
      </c>
      <c r="BE172" s="149">
        <f t="shared" si="14"/>
        <v>0</v>
      </c>
      <c r="BF172" s="149">
        <f t="shared" si="15"/>
        <v>0</v>
      </c>
      <c r="BG172" s="149">
        <f t="shared" si="16"/>
        <v>0</v>
      </c>
      <c r="BH172" s="149">
        <f t="shared" si="17"/>
        <v>0</v>
      </c>
      <c r="BI172" s="149">
        <f t="shared" si="18"/>
        <v>0</v>
      </c>
      <c r="BJ172" s="17" t="s">
        <v>84</v>
      </c>
      <c r="BK172" s="149">
        <f t="shared" si="19"/>
        <v>0</v>
      </c>
      <c r="BL172" s="17" t="s">
        <v>182</v>
      </c>
      <c r="BM172" s="148" t="s">
        <v>691</v>
      </c>
    </row>
    <row r="173" spans="2:65" s="1" customFormat="1" ht="16.5" customHeight="1">
      <c r="B173" s="136"/>
      <c r="C173" s="137" t="s">
        <v>445</v>
      </c>
      <c r="D173" s="137" t="s">
        <v>177</v>
      </c>
      <c r="E173" s="138" t="s">
        <v>1814</v>
      </c>
      <c r="F173" s="139" t="s">
        <v>1815</v>
      </c>
      <c r="G173" s="140" t="s">
        <v>190</v>
      </c>
      <c r="H173" s="141">
        <v>38</v>
      </c>
      <c r="I173" s="142"/>
      <c r="J173" s="143">
        <f t="shared" si="10"/>
        <v>0</v>
      </c>
      <c r="K173" s="139" t="s">
        <v>1</v>
      </c>
      <c r="L173" s="32"/>
      <c r="M173" s="144" t="s">
        <v>1</v>
      </c>
      <c r="N173" s="145" t="s">
        <v>42</v>
      </c>
      <c r="P173" s="146">
        <f t="shared" si="11"/>
        <v>0</v>
      </c>
      <c r="Q173" s="146">
        <v>0</v>
      </c>
      <c r="R173" s="146">
        <f t="shared" si="12"/>
        <v>0</v>
      </c>
      <c r="S173" s="146">
        <v>0</v>
      </c>
      <c r="T173" s="147">
        <f t="shared" si="13"/>
        <v>0</v>
      </c>
      <c r="AR173" s="148" t="s">
        <v>182</v>
      </c>
      <c r="AT173" s="148" t="s">
        <v>177</v>
      </c>
      <c r="AU173" s="148" t="s">
        <v>84</v>
      </c>
      <c r="AY173" s="17" t="s">
        <v>175</v>
      </c>
      <c r="BE173" s="149">
        <f t="shared" si="14"/>
        <v>0</v>
      </c>
      <c r="BF173" s="149">
        <f t="shared" si="15"/>
        <v>0</v>
      </c>
      <c r="BG173" s="149">
        <f t="shared" si="16"/>
        <v>0</v>
      </c>
      <c r="BH173" s="149">
        <f t="shared" si="17"/>
        <v>0</v>
      </c>
      <c r="BI173" s="149">
        <f t="shared" si="18"/>
        <v>0</v>
      </c>
      <c r="BJ173" s="17" t="s">
        <v>84</v>
      </c>
      <c r="BK173" s="149">
        <f t="shared" si="19"/>
        <v>0</v>
      </c>
      <c r="BL173" s="17" t="s">
        <v>182</v>
      </c>
      <c r="BM173" s="148" t="s">
        <v>700</v>
      </c>
    </row>
    <row r="174" spans="2:65" s="1" customFormat="1" ht="16.5" customHeight="1">
      <c r="B174" s="136"/>
      <c r="C174" s="171" t="s">
        <v>453</v>
      </c>
      <c r="D174" s="171" t="s">
        <v>192</v>
      </c>
      <c r="E174" s="172" t="s">
        <v>1816</v>
      </c>
      <c r="F174" s="173" t="s">
        <v>1817</v>
      </c>
      <c r="G174" s="174" t="s">
        <v>190</v>
      </c>
      <c r="H174" s="175">
        <v>405</v>
      </c>
      <c r="I174" s="176"/>
      <c r="J174" s="177">
        <f t="shared" si="10"/>
        <v>0</v>
      </c>
      <c r="K174" s="173" t="s">
        <v>1</v>
      </c>
      <c r="L174" s="178"/>
      <c r="M174" s="179" t="s">
        <v>1</v>
      </c>
      <c r="N174" s="180" t="s">
        <v>42</v>
      </c>
      <c r="P174" s="146">
        <f t="shared" si="11"/>
        <v>0</v>
      </c>
      <c r="Q174" s="146">
        <v>0</v>
      </c>
      <c r="R174" s="146">
        <f t="shared" si="12"/>
        <v>0</v>
      </c>
      <c r="S174" s="146">
        <v>0</v>
      </c>
      <c r="T174" s="147">
        <f t="shared" si="13"/>
        <v>0</v>
      </c>
      <c r="AR174" s="148" t="s">
        <v>195</v>
      </c>
      <c r="AT174" s="148" t="s">
        <v>192</v>
      </c>
      <c r="AU174" s="148" t="s">
        <v>84</v>
      </c>
      <c r="AY174" s="17" t="s">
        <v>175</v>
      </c>
      <c r="BE174" s="149">
        <f t="shared" si="14"/>
        <v>0</v>
      </c>
      <c r="BF174" s="149">
        <f t="shared" si="15"/>
        <v>0</v>
      </c>
      <c r="BG174" s="149">
        <f t="shared" si="16"/>
        <v>0</v>
      </c>
      <c r="BH174" s="149">
        <f t="shared" si="17"/>
        <v>0</v>
      </c>
      <c r="BI174" s="149">
        <f t="shared" si="18"/>
        <v>0</v>
      </c>
      <c r="BJ174" s="17" t="s">
        <v>84</v>
      </c>
      <c r="BK174" s="149">
        <f t="shared" si="19"/>
        <v>0</v>
      </c>
      <c r="BL174" s="17" t="s">
        <v>182</v>
      </c>
      <c r="BM174" s="148" t="s">
        <v>709</v>
      </c>
    </row>
    <row r="175" spans="2:65" s="1" customFormat="1" ht="16.5" customHeight="1">
      <c r="B175" s="136"/>
      <c r="C175" s="137" t="s">
        <v>461</v>
      </c>
      <c r="D175" s="137" t="s">
        <v>177</v>
      </c>
      <c r="E175" s="138" t="s">
        <v>1818</v>
      </c>
      <c r="F175" s="139" t="s">
        <v>1819</v>
      </c>
      <c r="G175" s="140" t="s">
        <v>190</v>
      </c>
      <c r="H175" s="141">
        <v>405</v>
      </c>
      <c r="I175" s="142"/>
      <c r="J175" s="143">
        <f t="shared" si="10"/>
        <v>0</v>
      </c>
      <c r="K175" s="139" t="s">
        <v>1</v>
      </c>
      <c r="L175" s="32"/>
      <c r="M175" s="144" t="s">
        <v>1</v>
      </c>
      <c r="N175" s="145" t="s">
        <v>42</v>
      </c>
      <c r="P175" s="146">
        <f t="shared" si="11"/>
        <v>0</v>
      </c>
      <c r="Q175" s="146">
        <v>0</v>
      </c>
      <c r="R175" s="146">
        <f t="shared" si="12"/>
        <v>0</v>
      </c>
      <c r="S175" s="146">
        <v>0</v>
      </c>
      <c r="T175" s="147">
        <f t="shared" si="13"/>
        <v>0</v>
      </c>
      <c r="AR175" s="148" t="s">
        <v>182</v>
      </c>
      <c r="AT175" s="148" t="s">
        <v>177</v>
      </c>
      <c r="AU175" s="148" t="s">
        <v>84</v>
      </c>
      <c r="AY175" s="17" t="s">
        <v>175</v>
      </c>
      <c r="BE175" s="149">
        <f t="shared" si="14"/>
        <v>0</v>
      </c>
      <c r="BF175" s="149">
        <f t="shared" si="15"/>
        <v>0</v>
      </c>
      <c r="BG175" s="149">
        <f t="shared" si="16"/>
        <v>0</v>
      </c>
      <c r="BH175" s="149">
        <f t="shared" si="17"/>
        <v>0</v>
      </c>
      <c r="BI175" s="149">
        <f t="shared" si="18"/>
        <v>0</v>
      </c>
      <c r="BJ175" s="17" t="s">
        <v>84</v>
      </c>
      <c r="BK175" s="149">
        <f t="shared" si="19"/>
        <v>0</v>
      </c>
      <c r="BL175" s="17" t="s">
        <v>182</v>
      </c>
      <c r="BM175" s="148" t="s">
        <v>717</v>
      </c>
    </row>
    <row r="176" spans="2:65" s="1" customFormat="1" ht="16.5" customHeight="1">
      <c r="B176" s="136"/>
      <c r="C176" s="171" t="s">
        <v>467</v>
      </c>
      <c r="D176" s="171" t="s">
        <v>192</v>
      </c>
      <c r="E176" s="172" t="s">
        <v>1820</v>
      </c>
      <c r="F176" s="173" t="s">
        <v>1821</v>
      </c>
      <c r="G176" s="174" t="s">
        <v>190</v>
      </c>
      <c r="H176" s="175">
        <v>15</v>
      </c>
      <c r="I176" s="176"/>
      <c r="J176" s="177">
        <f t="shared" si="10"/>
        <v>0</v>
      </c>
      <c r="K176" s="173" t="s">
        <v>1</v>
      </c>
      <c r="L176" s="178"/>
      <c r="M176" s="179" t="s">
        <v>1</v>
      </c>
      <c r="N176" s="180" t="s">
        <v>42</v>
      </c>
      <c r="P176" s="146">
        <f t="shared" si="11"/>
        <v>0</v>
      </c>
      <c r="Q176" s="146">
        <v>0</v>
      </c>
      <c r="R176" s="146">
        <f t="shared" si="12"/>
        <v>0</v>
      </c>
      <c r="S176" s="146">
        <v>0</v>
      </c>
      <c r="T176" s="147">
        <f t="shared" si="13"/>
        <v>0</v>
      </c>
      <c r="AR176" s="148" t="s">
        <v>195</v>
      </c>
      <c r="AT176" s="148" t="s">
        <v>192</v>
      </c>
      <c r="AU176" s="148" t="s">
        <v>84</v>
      </c>
      <c r="AY176" s="17" t="s">
        <v>175</v>
      </c>
      <c r="BE176" s="149">
        <f t="shared" si="14"/>
        <v>0</v>
      </c>
      <c r="BF176" s="149">
        <f t="shared" si="15"/>
        <v>0</v>
      </c>
      <c r="BG176" s="149">
        <f t="shared" si="16"/>
        <v>0</v>
      </c>
      <c r="BH176" s="149">
        <f t="shared" si="17"/>
        <v>0</v>
      </c>
      <c r="BI176" s="149">
        <f t="shared" si="18"/>
        <v>0</v>
      </c>
      <c r="BJ176" s="17" t="s">
        <v>84</v>
      </c>
      <c r="BK176" s="149">
        <f t="shared" si="19"/>
        <v>0</v>
      </c>
      <c r="BL176" s="17" t="s">
        <v>182</v>
      </c>
      <c r="BM176" s="148" t="s">
        <v>725</v>
      </c>
    </row>
    <row r="177" spans="2:65" s="1" customFormat="1" ht="21.75" customHeight="1">
      <c r="B177" s="136"/>
      <c r="C177" s="137" t="s">
        <v>471</v>
      </c>
      <c r="D177" s="137" t="s">
        <v>177</v>
      </c>
      <c r="E177" s="138" t="s">
        <v>1822</v>
      </c>
      <c r="F177" s="139" t="s">
        <v>1823</v>
      </c>
      <c r="G177" s="140" t="s">
        <v>190</v>
      </c>
      <c r="H177" s="141">
        <v>15</v>
      </c>
      <c r="I177" s="142"/>
      <c r="J177" s="143">
        <f t="shared" si="10"/>
        <v>0</v>
      </c>
      <c r="K177" s="139" t="s">
        <v>1</v>
      </c>
      <c r="L177" s="32"/>
      <c r="M177" s="144" t="s">
        <v>1</v>
      </c>
      <c r="N177" s="145" t="s">
        <v>42</v>
      </c>
      <c r="P177" s="146">
        <f t="shared" si="11"/>
        <v>0</v>
      </c>
      <c r="Q177" s="146">
        <v>0</v>
      </c>
      <c r="R177" s="146">
        <f t="shared" si="12"/>
        <v>0</v>
      </c>
      <c r="S177" s="146">
        <v>0</v>
      </c>
      <c r="T177" s="147">
        <f t="shared" si="13"/>
        <v>0</v>
      </c>
      <c r="AR177" s="148" t="s">
        <v>182</v>
      </c>
      <c r="AT177" s="148" t="s">
        <v>177</v>
      </c>
      <c r="AU177" s="148" t="s">
        <v>84</v>
      </c>
      <c r="AY177" s="17" t="s">
        <v>175</v>
      </c>
      <c r="BE177" s="149">
        <f t="shared" si="14"/>
        <v>0</v>
      </c>
      <c r="BF177" s="149">
        <f t="shared" si="15"/>
        <v>0</v>
      </c>
      <c r="BG177" s="149">
        <f t="shared" si="16"/>
        <v>0</v>
      </c>
      <c r="BH177" s="149">
        <f t="shared" si="17"/>
        <v>0</v>
      </c>
      <c r="BI177" s="149">
        <f t="shared" si="18"/>
        <v>0</v>
      </c>
      <c r="BJ177" s="17" t="s">
        <v>84</v>
      </c>
      <c r="BK177" s="149">
        <f t="shared" si="19"/>
        <v>0</v>
      </c>
      <c r="BL177" s="17" t="s">
        <v>182</v>
      </c>
      <c r="BM177" s="148" t="s">
        <v>733</v>
      </c>
    </row>
    <row r="178" spans="2:65" s="1" customFormat="1" ht="24.15" customHeight="1">
      <c r="B178" s="136"/>
      <c r="C178" s="171" t="s">
        <v>478</v>
      </c>
      <c r="D178" s="171" t="s">
        <v>192</v>
      </c>
      <c r="E178" s="172" t="s">
        <v>1824</v>
      </c>
      <c r="F178" s="173" t="s">
        <v>1825</v>
      </c>
      <c r="G178" s="174" t="s">
        <v>1069</v>
      </c>
      <c r="H178" s="175">
        <v>1</v>
      </c>
      <c r="I178" s="176"/>
      <c r="J178" s="177">
        <f t="shared" si="10"/>
        <v>0</v>
      </c>
      <c r="K178" s="173" t="s">
        <v>1</v>
      </c>
      <c r="L178" s="178"/>
      <c r="M178" s="179" t="s">
        <v>1</v>
      </c>
      <c r="N178" s="180" t="s">
        <v>42</v>
      </c>
      <c r="P178" s="146">
        <f t="shared" si="11"/>
        <v>0</v>
      </c>
      <c r="Q178" s="146">
        <v>0</v>
      </c>
      <c r="R178" s="146">
        <f t="shared" si="12"/>
        <v>0</v>
      </c>
      <c r="S178" s="146">
        <v>0</v>
      </c>
      <c r="T178" s="147">
        <f t="shared" si="13"/>
        <v>0</v>
      </c>
      <c r="AR178" s="148" t="s">
        <v>195</v>
      </c>
      <c r="AT178" s="148" t="s">
        <v>192</v>
      </c>
      <c r="AU178" s="148" t="s">
        <v>84</v>
      </c>
      <c r="AY178" s="17" t="s">
        <v>175</v>
      </c>
      <c r="BE178" s="149">
        <f t="shared" si="14"/>
        <v>0</v>
      </c>
      <c r="BF178" s="149">
        <f t="shared" si="15"/>
        <v>0</v>
      </c>
      <c r="BG178" s="149">
        <f t="shared" si="16"/>
        <v>0</v>
      </c>
      <c r="BH178" s="149">
        <f t="shared" si="17"/>
        <v>0</v>
      </c>
      <c r="BI178" s="149">
        <f t="shared" si="18"/>
        <v>0</v>
      </c>
      <c r="BJ178" s="17" t="s">
        <v>84</v>
      </c>
      <c r="BK178" s="149">
        <f t="shared" si="19"/>
        <v>0</v>
      </c>
      <c r="BL178" s="17" t="s">
        <v>182</v>
      </c>
      <c r="BM178" s="148" t="s">
        <v>741</v>
      </c>
    </row>
    <row r="179" spans="2:65" s="1" customFormat="1" ht="16.5" customHeight="1">
      <c r="B179" s="136"/>
      <c r="C179" s="171" t="s">
        <v>485</v>
      </c>
      <c r="D179" s="171" t="s">
        <v>192</v>
      </c>
      <c r="E179" s="172" t="s">
        <v>1826</v>
      </c>
      <c r="F179" s="173" t="s">
        <v>1827</v>
      </c>
      <c r="G179" s="174" t="s">
        <v>1069</v>
      </c>
      <c r="H179" s="175">
        <v>1</v>
      </c>
      <c r="I179" s="176"/>
      <c r="J179" s="177">
        <f t="shared" si="10"/>
        <v>0</v>
      </c>
      <c r="K179" s="173" t="s">
        <v>1</v>
      </c>
      <c r="L179" s="178"/>
      <c r="M179" s="179" t="s">
        <v>1</v>
      </c>
      <c r="N179" s="180" t="s">
        <v>42</v>
      </c>
      <c r="P179" s="146">
        <f t="shared" si="11"/>
        <v>0</v>
      </c>
      <c r="Q179" s="146">
        <v>0</v>
      </c>
      <c r="R179" s="146">
        <f t="shared" si="12"/>
        <v>0</v>
      </c>
      <c r="S179" s="146">
        <v>0</v>
      </c>
      <c r="T179" s="147">
        <f t="shared" si="13"/>
        <v>0</v>
      </c>
      <c r="AR179" s="148" t="s">
        <v>195</v>
      </c>
      <c r="AT179" s="148" t="s">
        <v>192</v>
      </c>
      <c r="AU179" s="148" t="s">
        <v>84</v>
      </c>
      <c r="AY179" s="17" t="s">
        <v>175</v>
      </c>
      <c r="BE179" s="149">
        <f t="shared" si="14"/>
        <v>0</v>
      </c>
      <c r="BF179" s="149">
        <f t="shared" si="15"/>
        <v>0</v>
      </c>
      <c r="BG179" s="149">
        <f t="shared" si="16"/>
        <v>0</v>
      </c>
      <c r="BH179" s="149">
        <f t="shared" si="17"/>
        <v>0</v>
      </c>
      <c r="BI179" s="149">
        <f t="shared" si="18"/>
        <v>0</v>
      </c>
      <c r="BJ179" s="17" t="s">
        <v>84</v>
      </c>
      <c r="BK179" s="149">
        <f t="shared" si="19"/>
        <v>0</v>
      </c>
      <c r="BL179" s="17" t="s">
        <v>182</v>
      </c>
      <c r="BM179" s="148" t="s">
        <v>749</v>
      </c>
    </row>
    <row r="180" spans="2:65" s="11" customFormat="1" ht="25.95" customHeight="1">
      <c r="B180" s="124"/>
      <c r="D180" s="125" t="s">
        <v>76</v>
      </c>
      <c r="E180" s="126" t="s">
        <v>1828</v>
      </c>
      <c r="F180" s="126" t="s">
        <v>1829</v>
      </c>
      <c r="I180" s="127"/>
      <c r="J180" s="128">
        <f>BK180</f>
        <v>0</v>
      </c>
      <c r="L180" s="124"/>
      <c r="M180" s="129"/>
      <c r="P180" s="130">
        <f>SUM(P181:P200)</f>
        <v>0</v>
      </c>
      <c r="R180" s="130">
        <f>SUM(R181:R200)</f>
        <v>0</v>
      </c>
      <c r="T180" s="131">
        <f>SUM(T181:T200)</f>
        <v>0</v>
      </c>
      <c r="AR180" s="125" t="s">
        <v>84</v>
      </c>
      <c r="AT180" s="132" t="s">
        <v>76</v>
      </c>
      <c r="AU180" s="132" t="s">
        <v>77</v>
      </c>
      <c r="AY180" s="125" t="s">
        <v>175</v>
      </c>
      <c r="BK180" s="133">
        <f>SUM(BK181:BK200)</f>
        <v>0</v>
      </c>
    </row>
    <row r="181" spans="2:65" s="1" customFormat="1" ht="16.5" customHeight="1">
      <c r="B181" s="136"/>
      <c r="C181" s="171" t="s">
        <v>491</v>
      </c>
      <c r="D181" s="171" t="s">
        <v>192</v>
      </c>
      <c r="E181" s="172" t="s">
        <v>1830</v>
      </c>
      <c r="F181" s="173" t="s">
        <v>1831</v>
      </c>
      <c r="G181" s="174" t="s">
        <v>190</v>
      </c>
      <c r="H181" s="175">
        <v>22</v>
      </c>
      <c r="I181" s="176"/>
      <c r="J181" s="177">
        <f t="shared" ref="J181:J200" si="20">ROUND(I181*H181,2)</f>
        <v>0</v>
      </c>
      <c r="K181" s="173" t="s">
        <v>1</v>
      </c>
      <c r="L181" s="178"/>
      <c r="M181" s="179" t="s">
        <v>1</v>
      </c>
      <c r="N181" s="180" t="s">
        <v>42</v>
      </c>
      <c r="P181" s="146">
        <f t="shared" ref="P181:P200" si="21">O181*H181</f>
        <v>0</v>
      </c>
      <c r="Q181" s="146">
        <v>0</v>
      </c>
      <c r="R181" s="146">
        <f t="shared" ref="R181:R200" si="22">Q181*H181</f>
        <v>0</v>
      </c>
      <c r="S181" s="146">
        <v>0</v>
      </c>
      <c r="T181" s="147">
        <f t="shared" ref="T181:T200" si="23">S181*H181</f>
        <v>0</v>
      </c>
      <c r="AR181" s="148" t="s">
        <v>195</v>
      </c>
      <c r="AT181" s="148" t="s">
        <v>192</v>
      </c>
      <c r="AU181" s="148" t="s">
        <v>84</v>
      </c>
      <c r="AY181" s="17" t="s">
        <v>175</v>
      </c>
      <c r="BE181" s="149">
        <f t="shared" ref="BE181:BE200" si="24">IF(N181="základní",J181,0)</f>
        <v>0</v>
      </c>
      <c r="BF181" s="149">
        <f t="shared" ref="BF181:BF200" si="25">IF(N181="snížená",J181,0)</f>
        <v>0</v>
      </c>
      <c r="BG181" s="149">
        <f t="shared" ref="BG181:BG200" si="26">IF(N181="zákl. přenesená",J181,0)</f>
        <v>0</v>
      </c>
      <c r="BH181" s="149">
        <f t="shared" ref="BH181:BH200" si="27">IF(N181="sníž. přenesená",J181,0)</f>
        <v>0</v>
      </c>
      <c r="BI181" s="149">
        <f t="shared" ref="BI181:BI200" si="28">IF(N181="nulová",J181,0)</f>
        <v>0</v>
      </c>
      <c r="BJ181" s="17" t="s">
        <v>84</v>
      </c>
      <c r="BK181" s="149">
        <f t="shared" ref="BK181:BK200" si="29">ROUND(I181*H181,2)</f>
        <v>0</v>
      </c>
      <c r="BL181" s="17" t="s">
        <v>182</v>
      </c>
      <c r="BM181" s="148" t="s">
        <v>757</v>
      </c>
    </row>
    <row r="182" spans="2:65" s="1" customFormat="1" ht="16.5" customHeight="1">
      <c r="B182" s="136"/>
      <c r="C182" s="171" t="s">
        <v>496</v>
      </c>
      <c r="D182" s="171" t="s">
        <v>192</v>
      </c>
      <c r="E182" s="172" t="s">
        <v>1832</v>
      </c>
      <c r="F182" s="173" t="s">
        <v>1833</v>
      </c>
      <c r="G182" s="174" t="s">
        <v>190</v>
      </c>
      <c r="H182" s="175">
        <v>18</v>
      </c>
      <c r="I182" s="176"/>
      <c r="J182" s="177">
        <f t="shared" si="20"/>
        <v>0</v>
      </c>
      <c r="K182" s="173" t="s">
        <v>1</v>
      </c>
      <c r="L182" s="178"/>
      <c r="M182" s="179" t="s">
        <v>1</v>
      </c>
      <c r="N182" s="180" t="s">
        <v>42</v>
      </c>
      <c r="P182" s="146">
        <f t="shared" si="21"/>
        <v>0</v>
      </c>
      <c r="Q182" s="146">
        <v>0</v>
      </c>
      <c r="R182" s="146">
        <f t="shared" si="22"/>
        <v>0</v>
      </c>
      <c r="S182" s="146">
        <v>0</v>
      </c>
      <c r="T182" s="147">
        <f t="shared" si="23"/>
        <v>0</v>
      </c>
      <c r="AR182" s="148" t="s">
        <v>195</v>
      </c>
      <c r="AT182" s="148" t="s">
        <v>192</v>
      </c>
      <c r="AU182" s="148" t="s">
        <v>84</v>
      </c>
      <c r="AY182" s="17" t="s">
        <v>175</v>
      </c>
      <c r="BE182" s="149">
        <f t="shared" si="24"/>
        <v>0</v>
      </c>
      <c r="BF182" s="149">
        <f t="shared" si="25"/>
        <v>0</v>
      </c>
      <c r="BG182" s="149">
        <f t="shared" si="26"/>
        <v>0</v>
      </c>
      <c r="BH182" s="149">
        <f t="shared" si="27"/>
        <v>0</v>
      </c>
      <c r="BI182" s="149">
        <f t="shared" si="28"/>
        <v>0</v>
      </c>
      <c r="BJ182" s="17" t="s">
        <v>84</v>
      </c>
      <c r="BK182" s="149">
        <f t="shared" si="29"/>
        <v>0</v>
      </c>
      <c r="BL182" s="17" t="s">
        <v>182</v>
      </c>
      <c r="BM182" s="148" t="s">
        <v>765</v>
      </c>
    </row>
    <row r="183" spans="2:65" s="1" customFormat="1" ht="16.5" customHeight="1">
      <c r="B183" s="136"/>
      <c r="C183" s="171" t="s">
        <v>500</v>
      </c>
      <c r="D183" s="171" t="s">
        <v>192</v>
      </c>
      <c r="E183" s="172" t="s">
        <v>1834</v>
      </c>
      <c r="F183" s="173" t="s">
        <v>1835</v>
      </c>
      <c r="G183" s="174" t="s">
        <v>190</v>
      </c>
      <c r="H183" s="175">
        <v>31</v>
      </c>
      <c r="I183" s="176"/>
      <c r="J183" s="177">
        <f t="shared" si="20"/>
        <v>0</v>
      </c>
      <c r="K183" s="173" t="s">
        <v>1</v>
      </c>
      <c r="L183" s="178"/>
      <c r="M183" s="179" t="s">
        <v>1</v>
      </c>
      <c r="N183" s="180" t="s">
        <v>42</v>
      </c>
      <c r="P183" s="146">
        <f t="shared" si="21"/>
        <v>0</v>
      </c>
      <c r="Q183" s="146">
        <v>0</v>
      </c>
      <c r="R183" s="146">
        <f t="shared" si="22"/>
        <v>0</v>
      </c>
      <c r="S183" s="146">
        <v>0</v>
      </c>
      <c r="T183" s="147">
        <f t="shared" si="23"/>
        <v>0</v>
      </c>
      <c r="AR183" s="148" t="s">
        <v>195</v>
      </c>
      <c r="AT183" s="148" t="s">
        <v>192</v>
      </c>
      <c r="AU183" s="148" t="s">
        <v>84</v>
      </c>
      <c r="AY183" s="17" t="s">
        <v>175</v>
      </c>
      <c r="BE183" s="149">
        <f t="shared" si="24"/>
        <v>0</v>
      </c>
      <c r="BF183" s="149">
        <f t="shared" si="25"/>
        <v>0</v>
      </c>
      <c r="BG183" s="149">
        <f t="shared" si="26"/>
        <v>0</v>
      </c>
      <c r="BH183" s="149">
        <f t="shared" si="27"/>
        <v>0</v>
      </c>
      <c r="BI183" s="149">
        <f t="shared" si="28"/>
        <v>0</v>
      </c>
      <c r="BJ183" s="17" t="s">
        <v>84</v>
      </c>
      <c r="BK183" s="149">
        <f t="shared" si="29"/>
        <v>0</v>
      </c>
      <c r="BL183" s="17" t="s">
        <v>182</v>
      </c>
      <c r="BM183" s="148" t="s">
        <v>773</v>
      </c>
    </row>
    <row r="184" spans="2:65" s="1" customFormat="1" ht="16.5" customHeight="1">
      <c r="B184" s="136"/>
      <c r="C184" s="171" t="s">
        <v>505</v>
      </c>
      <c r="D184" s="171" t="s">
        <v>192</v>
      </c>
      <c r="E184" s="172" t="s">
        <v>1836</v>
      </c>
      <c r="F184" s="173" t="s">
        <v>1837</v>
      </c>
      <c r="G184" s="174" t="s">
        <v>190</v>
      </c>
      <c r="H184" s="175">
        <v>50</v>
      </c>
      <c r="I184" s="176"/>
      <c r="J184" s="177">
        <f t="shared" si="20"/>
        <v>0</v>
      </c>
      <c r="K184" s="173" t="s">
        <v>1</v>
      </c>
      <c r="L184" s="178"/>
      <c r="M184" s="179" t="s">
        <v>1</v>
      </c>
      <c r="N184" s="180" t="s">
        <v>42</v>
      </c>
      <c r="P184" s="146">
        <f t="shared" si="21"/>
        <v>0</v>
      </c>
      <c r="Q184" s="146">
        <v>0</v>
      </c>
      <c r="R184" s="146">
        <f t="shared" si="22"/>
        <v>0</v>
      </c>
      <c r="S184" s="146">
        <v>0</v>
      </c>
      <c r="T184" s="147">
        <f t="shared" si="23"/>
        <v>0</v>
      </c>
      <c r="AR184" s="148" t="s">
        <v>195</v>
      </c>
      <c r="AT184" s="148" t="s">
        <v>192</v>
      </c>
      <c r="AU184" s="148" t="s">
        <v>84</v>
      </c>
      <c r="AY184" s="17" t="s">
        <v>175</v>
      </c>
      <c r="BE184" s="149">
        <f t="shared" si="24"/>
        <v>0</v>
      </c>
      <c r="BF184" s="149">
        <f t="shared" si="25"/>
        <v>0</v>
      </c>
      <c r="BG184" s="149">
        <f t="shared" si="26"/>
        <v>0</v>
      </c>
      <c r="BH184" s="149">
        <f t="shared" si="27"/>
        <v>0</v>
      </c>
      <c r="BI184" s="149">
        <f t="shared" si="28"/>
        <v>0</v>
      </c>
      <c r="BJ184" s="17" t="s">
        <v>84</v>
      </c>
      <c r="BK184" s="149">
        <f t="shared" si="29"/>
        <v>0</v>
      </c>
      <c r="BL184" s="17" t="s">
        <v>182</v>
      </c>
      <c r="BM184" s="148" t="s">
        <v>781</v>
      </c>
    </row>
    <row r="185" spans="2:65" s="1" customFormat="1" ht="16.5" customHeight="1">
      <c r="B185" s="136"/>
      <c r="C185" s="171" t="s">
        <v>511</v>
      </c>
      <c r="D185" s="171" t="s">
        <v>192</v>
      </c>
      <c r="E185" s="172" t="s">
        <v>1838</v>
      </c>
      <c r="F185" s="173" t="s">
        <v>1839</v>
      </c>
      <c r="G185" s="174" t="s">
        <v>190</v>
      </c>
      <c r="H185" s="175">
        <v>26</v>
      </c>
      <c r="I185" s="176"/>
      <c r="J185" s="177">
        <f t="shared" si="20"/>
        <v>0</v>
      </c>
      <c r="K185" s="173" t="s">
        <v>1</v>
      </c>
      <c r="L185" s="178"/>
      <c r="M185" s="179" t="s">
        <v>1</v>
      </c>
      <c r="N185" s="180" t="s">
        <v>42</v>
      </c>
      <c r="P185" s="146">
        <f t="shared" si="21"/>
        <v>0</v>
      </c>
      <c r="Q185" s="146">
        <v>0</v>
      </c>
      <c r="R185" s="146">
        <f t="shared" si="22"/>
        <v>0</v>
      </c>
      <c r="S185" s="146">
        <v>0</v>
      </c>
      <c r="T185" s="147">
        <f t="shared" si="23"/>
        <v>0</v>
      </c>
      <c r="AR185" s="148" t="s">
        <v>195</v>
      </c>
      <c r="AT185" s="148" t="s">
        <v>192</v>
      </c>
      <c r="AU185" s="148" t="s">
        <v>84</v>
      </c>
      <c r="AY185" s="17" t="s">
        <v>175</v>
      </c>
      <c r="BE185" s="149">
        <f t="shared" si="24"/>
        <v>0</v>
      </c>
      <c r="BF185" s="149">
        <f t="shared" si="25"/>
        <v>0</v>
      </c>
      <c r="BG185" s="149">
        <f t="shared" si="26"/>
        <v>0</v>
      </c>
      <c r="BH185" s="149">
        <f t="shared" si="27"/>
        <v>0</v>
      </c>
      <c r="BI185" s="149">
        <f t="shared" si="28"/>
        <v>0</v>
      </c>
      <c r="BJ185" s="17" t="s">
        <v>84</v>
      </c>
      <c r="BK185" s="149">
        <f t="shared" si="29"/>
        <v>0</v>
      </c>
      <c r="BL185" s="17" t="s">
        <v>182</v>
      </c>
      <c r="BM185" s="148" t="s">
        <v>789</v>
      </c>
    </row>
    <row r="186" spans="2:65" s="1" customFormat="1" ht="16.5" customHeight="1">
      <c r="B186" s="136"/>
      <c r="C186" s="171" t="s">
        <v>519</v>
      </c>
      <c r="D186" s="171" t="s">
        <v>192</v>
      </c>
      <c r="E186" s="172" t="s">
        <v>1840</v>
      </c>
      <c r="F186" s="173" t="s">
        <v>1841</v>
      </c>
      <c r="G186" s="174" t="s">
        <v>190</v>
      </c>
      <c r="H186" s="175">
        <v>24</v>
      </c>
      <c r="I186" s="176"/>
      <c r="J186" s="177">
        <f t="shared" si="20"/>
        <v>0</v>
      </c>
      <c r="K186" s="173" t="s">
        <v>1</v>
      </c>
      <c r="L186" s="178"/>
      <c r="M186" s="179" t="s">
        <v>1</v>
      </c>
      <c r="N186" s="180" t="s">
        <v>42</v>
      </c>
      <c r="P186" s="146">
        <f t="shared" si="21"/>
        <v>0</v>
      </c>
      <c r="Q186" s="146">
        <v>0</v>
      </c>
      <c r="R186" s="146">
        <f t="shared" si="22"/>
        <v>0</v>
      </c>
      <c r="S186" s="146">
        <v>0</v>
      </c>
      <c r="T186" s="147">
        <f t="shared" si="23"/>
        <v>0</v>
      </c>
      <c r="AR186" s="148" t="s">
        <v>195</v>
      </c>
      <c r="AT186" s="148" t="s">
        <v>192</v>
      </c>
      <c r="AU186" s="148" t="s">
        <v>84</v>
      </c>
      <c r="AY186" s="17" t="s">
        <v>175</v>
      </c>
      <c r="BE186" s="149">
        <f t="shared" si="24"/>
        <v>0</v>
      </c>
      <c r="BF186" s="149">
        <f t="shared" si="25"/>
        <v>0</v>
      </c>
      <c r="BG186" s="149">
        <f t="shared" si="26"/>
        <v>0</v>
      </c>
      <c r="BH186" s="149">
        <f t="shared" si="27"/>
        <v>0</v>
      </c>
      <c r="BI186" s="149">
        <f t="shared" si="28"/>
        <v>0</v>
      </c>
      <c r="BJ186" s="17" t="s">
        <v>84</v>
      </c>
      <c r="BK186" s="149">
        <f t="shared" si="29"/>
        <v>0</v>
      </c>
      <c r="BL186" s="17" t="s">
        <v>182</v>
      </c>
      <c r="BM186" s="148" t="s">
        <v>799</v>
      </c>
    </row>
    <row r="187" spans="2:65" s="1" customFormat="1" ht="16.5" customHeight="1">
      <c r="B187" s="136"/>
      <c r="C187" s="171" t="s">
        <v>523</v>
      </c>
      <c r="D187" s="171" t="s">
        <v>192</v>
      </c>
      <c r="E187" s="172" t="s">
        <v>1842</v>
      </c>
      <c r="F187" s="173" t="s">
        <v>1843</v>
      </c>
      <c r="G187" s="174" t="s">
        <v>190</v>
      </c>
      <c r="H187" s="175">
        <v>5</v>
      </c>
      <c r="I187" s="176"/>
      <c r="J187" s="177">
        <f t="shared" si="20"/>
        <v>0</v>
      </c>
      <c r="K187" s="173" t="s">
        <v>1</v>
      </c>
      <c r="L187" s="178"/>
      <c r="M187" s="179" t="s">
        <v>1</v>
      </c>
      <c r="N187" s="180" t="s">
        <v>42</v>
      </c>
      <c r="P187" s="146">
        <f t="shared" si="21"/>
        <v>0</v>
      </c>
      <c r="Q187" s="146">
        <v>0</v>
      </c>
      <c r="R187" s="146">
        <f t="shared" si="22"/>
        <v>0</v>
      </c>
      <c r="S187" s="146">
        <v>0</v>
      </c>
      <c r="T187" s="147">
        <f t="shared" si="23"/>
        <v>0</v>
      </c>
      <c r="AR187" s="148" t="s">
        <v>195</v>
      </c>
      <c r="AT187" s="148" t="s">
        <v>192</v>
      </c>
      <c r="AU187" s="148" t="s">
        <v>84</v>
      </c>
      <c r="AY187" s="17" t="s">
        <v>175</v>
      </c>
      <c r="BE187" s="149">
        <f t="shared" si="24"/>
        <v>0</v>
      </c>
      <c r="BF187" s="149">
        <f t="shared" si="25"/>
        <v>0</v>
      </c>
      <c r="BG187" s="149">
        <f t="shared" si="26"/>
        <v>0</v>
      </c>
      <c r="BH187" s="149">
        <f t="shared" si="27"/>
        <v>0</v>
      </c>
      <c r="BI187" s="149">
        <f t="shared" si="28"/>
        <v>0</v>
      </c>
      <c r="BJ187" s="17" t="s">
        <v>84</v>
      </c>
      <c r="BK187" s="149">
        <f t="shared" si="29"/>
        <v>0</v>
      </c>
      <c r="BL187" s="17" t="s">
        <v>182</v>
      </c>
      <c r="BM187" s="148" t="s">
        <v>810</v>
      </c>
    </row>
    <row r="188" spans="2:65" s="1" customFormat="1" ht="16.5" customHeight="1">
      <c r="B188" s="136"/>
      <c r="C188" s="171" t="s">
        <v>527</v>
      </c>
      <c r="D188" s="171" t="s">
        <v>192</v>
      </c>
      <c r="E188" s="172" t="s">
        <v>1844</v>
      </c>
      <c r="F188" s="173" t="s">
        <v>1845</v>
      </c>
      <c r="G188" s="174" t="s">
        <v>190</v>
      </c>
      <c r="H188" s="175">
        <v>7</v>
      </c>
      <c r="I188" s="176"/>
      <c r="J188" s="177">
        <f t="shared" si="20"/>
        <v>0</v>
      </c>
      <c r="K188" s="173" t="s">
        <v>1</v>
      </c>
      <c r="L188" s="178"/>
      <c r="M188" s="179" t="s">
        <v>1</v>
      </c>
      <c r="N188" s="180" t="s">
        <v>42</v>
      </c>
      <c r="P188" s="146">
        <f t="shared" si="21"/>
        <v>0</v>
      </c>
      <c r="Q188" s="146">
        <v>0</v>
      </c>
      <c r="R188" s="146">
        <f t="shared" si="22"/>
        <v>0</v>
      </c>
      <c r="S188" s="146">
        <v>0</v>
      </c>
      <c r="T188" s="147">
        <f t="shared" si="23"/>
        <v>0</v>
      </c>
      <c r="AR188" s="148" t="s">
        <v>195</v>
      </c>
      <c r="AT188" s="148" t="s">
        <v>192</v>
      </c>
      <c r="AU188" s="148" t="s">
        <v>84</v>
      </c>
      <c r="AY188" s="17" t="s">
        <v>175</v>
      </c>
      <c r="BE188" s="149">
        <f t="shared" si="24"/>
        <v>0</v>
      </c>
      <c r="BF188" s="149">
        <f t="shared" si="25"/>
        <v>0</v>
      </c>
      <c r="BG188" s="149">
        <f t="shared" si="26"/>
        <v>0</v>
      </c>
      <c r="BH188" s="149">
        <f t="shared" si="27"/>
        <v>0</v>
      </c>
      <c r="BI188" s="149">
        <f t="shared" si="28"/>
        <v>0</v>
      </c>
      <c r="BJ188" s="17" t="s">
        <v>84</v>
      </c>
      <c r="BK188" s="149">
        <f t="shared" si="29"/>
        <v>0</v>
      </c>
      <c r="BL188" s="17" t="s">
        <v>182</v>
      </c>
      <c r="BM188" s="148" t="s">
        <v>825</v>
      </c>
    </row>
    <row r="189" spans="2:65" s="1" customFormat="1" ht="16.5" customHeight="1">
      <c r="B189" s="136"/>
      <c r="C189" s="171" t="s">
        <v>531</v>
      </c>
      <c r="D189" s="171" t="s">
        <v>192</v>
      </c>
      <c r="E189" s="172" t="s">
        <v>1846</v>
      </c>
      <c r="F189" s="173" t="s">
        <v>1847</v>
      </c>
      <c r="G189" s="174" t="s">
        <v>190</v>
      </c>
      <c r="H189" s="175">
        <v>14</v>
      </c>
      <c r="I189" s="176"/>
      <c r="J189" s="177">
        <f t="shared" si="20"/>
        <v>0</v>
      </c>
      <c r="K189" s="173" t="s">
        <v>1</v>
      </c>
      <c r="L189" s="178"/>
      <c r="M189" s="179" t="s">
        <v>1</v>
      </c>
      <c r="N189" s="180" t="s">
        <v>42</v>
      </c>
      <c r="P189" s="146">
        <f t="shared" si="21"/>
        <v>0</v>
      </c>
      <c r="Q189" s="146">
        <v>0</v>
      </c>
      <c r="R189" s="146">
        <f t="shared" si="22"/>
        <v>0</v>
      </c>
      <c r="S189" s="146">
        <v>0</v>
      </c>
      <c r="T189" s="147">
        <f t="shared" si="23"/>
        <v>0</v>
      </c>
      <c r="AR189" s="148" t="s">
        <v>195</v>
      </c>
      <c r="AT189" s="148" t="s">
        <v>192</v>
      </c>
      <c r="AU189" s="148" t="s">
        <v>84</v>
      </c>
      <c r="AY189" s="17" t="s">
        <v>175</v>
      </c>
      <c r="BE189" s="149">
        <f t="shared" si="24"/>
        <v>0</v>
      </c>
      <c r="BF189" s="149">
        <f t="shared" si="25"/>
        <v>0</v>
      </c>
      <c r="BG189" s="149">
        <f t="shared" si="26"/>
        <v>0</v>
      </c>
      <c r="BH189" s="149">
        <f t="shared" si="27"/>
        <v>0</v>
      </c>
      <c r="BI189" s="149">
        <f t="shared" si="28"/>
        <v>0</v>
      </c>
      <c r="BJ189" s="17" t="s">
        <v>84</v>
      </c>
      <c r="BK189" s="149">
        <f t="shared" si="29"/>
        <v>0</v>
      </c>
      <c r="BL189" s="17" t="s">
        <v>182</v>
      </c>
      <c r="BM189" s="148" t="s">
        <v>833</v>
      </c>
    </row>
    <row r="190" spans="2:65" s="1" customFormat="1" ht="16.5" customHeight="1">
      <c r="B190" s="136"/>
      <c r="C190" s="137" t="s">
        <v>535</v>
      </c>
      <c r="D190" s="137" t="s">
        <v>177</v>
      </c>
      <c r="E190" s="138" t="s">
        <v>1848</v>
      </c>
      <c r="F190" s="139" t="s">
        <v>1849</v>
      </c>
      <c r="G190" s="140" t="s">
        <v>190</v>
      </c>
      <c r="H190" s="141">
        <v>176</v>
      </c>
      <c r="I190" s="142"/>
      <c r="J190" s="143">
        <f t="shared" si="20"/>
        <v>0</v>
      </c>
      <c r="K190" s="139" t="s">
        <v>1</v>
      </c>
      <c r="L190" s="32"/>
      <c r="M190" s="144" t="s">
        <v>1</v>
      </c>
      <c r="N190" s="145" t="s">
        <v>42</v>
      </c>
      <c r="P190" s="146">
        <f t="shared" si="21"/>
        <v>0</v>
      </c>
      <c r="Q190" s="146">
        <v>0</v>
      </c>
      <c r="R190" s="146">
        <f t="shared" si="22"/>
        <v>0</v>
      </c>
      <c r="S190" s="146">
        <v>0</v>
      </c>
      <c r="T190" s="147">
        <f t="shared" si="23"/>
        <v>0</v>
      </c>
      <c r="AR190" s="148" t="s">
        <v>182</v>
      </c>
      <c r="AT190" s="148" t="s">
        <v>177</v>
      </c>
      <c r="AU190" s="148" t="s">
        <v>84</v>
      </c>
      <c r="AY190" s="17" t="s">
        <v>175</v>
      </c>
      <c r="BE190" s="149">
        <f t="shared" si="24"/>
        <v>0</v>
      </c>
      <c r="BF190" s="149">
        <f t="shared" si="25"/>
        <v>0</v>
      </c>
      <c r="BG190" s="149">
        <f t="shared" si="26"/>
        <v>0</v>
      </c>
      <c r="BH190" s="149">
        <f t="shared" si="27"/>
        <v>0</v>
      </c>
      <c r="BI190" s="149">
        <f t="shared" si="28"/>
        <v>0</v>
      </c>
      <c r="BJ190" s="17" t="s">
        <v>84</v>
      </c>
      <c r="BK190" s="149">
        <f t="shared" si="29"/>
        <v>0</v>
      </c>
      <c r="BL190" s="17" t="s">
        <v>182</v>
      </c>
      <c r="BM190" s="148" t="s">
        <v>842</v>
      </c>
    </row>
    <row r="191" spans="2:65" s="1" customFormat="1" ht="16.5" customHeight="1">
      <c r="B191" s="136"/>
      <c r="C191" s="137" t="s">
        <v>539</v>
      </c>
      <c r="D191" s="137" t="s">
        <v>177</v>
      </c>
      <c r="E191" s="138" t="s">
        <v>1850</v>
      </c>
      <c r="F191" s="139" t="s">
        <v>1851</v>
      </c>
      <c r="G191" s="140" t="s">
        <v>190</v>
      </c>
      <c r="H191" s="141">
        <v>21</v>
      </c>
      <c r="I191" s="142"/>
      <c r="J191" s="143">
        <f t="shared" si="20"/>
        <v>0</v>
      </c>
      <c r="K191" s="139" t="s">
        <v>1</v>
      </c>
      <c r="L191" s="32"/>
      <c r="M191" s="144" t="s">
        <v>1</v>
      </c>
      <c r="N191" s="145" t="s">
        <v>42</v>
      </c>
      <c r="P191" s="146">
        <f t="shared" si="21"/>
        <v>0</v>
      </c>
      <c r="Q191" s="146">
        <v>0</v>
      </c>
      <c r="R191" s="146">
        <f t="shared" si="22"/>
        <v>0</v>
      </c>
      <c r="S191" s="146">
        <v>0</v>
      </c>
      <c r="T191" s="147">
        <f t="shared" si="23"/>
        <v>0</v>
      </c>
      <c r="AR191" s="148" t="s">
        <v>182</v>
      </c>
      <c r="AT191" s="148" t="s">
        <v>177</v>
      </c>
      <c r="AU191" s="148" t="s">
        <v>84</v>
      </c>
      <c r="AY191" s="17" t="s">
        <v>175</v>
      </c>
      <c r="BE191" s="149">
        <f t="shared" si="24"/>
        <v>0</v>
      </c>
      <c r="BF191" s="149">
        <f t="shared" si="25"/>
        <v>0</v>
      </c>
      <c r="BG191" s="149">
        <f t="shared" si="26"/>
        <v>0</v>
      </c>
      <c r="BH191" s="149">
        <f t="shared" si="27"/>
        <v>0</v>
      </c>
      <c r="BI191" s="149">
        <f t="shared" si="28"/>
        <v>0</v>
      </c>
      <c r="BJ191" s="17" t="s">
        <v>84</v>
      </c>
      <c r="BK191" s="149">
        <f t="shared" si="29"/>
        <v>0</v>
      </c>
      <c r="BL191" s="17" t="s">
        <v>182</v>
      </c>
      <c r="BM191" s="148" t="s">
        <v>857</v>
      </c>
    </row>
    <row r="192" spans="2:65" s="1" customFormat="1" ht="16.5" customHeight="1">
      <c r="B192" s="136"/>
      <c r="C192" s="171" t="s">
        <v>543</v>
      </c>
      <c r="D192" s="171" t="s">
        <v>192</v>
      </c>
      <c r="E192" s="172" t="s">
        <v>1852</v>
      </c>
      <c r="F192" s="173" t="s">
        <v>1853</v>
      </c>
      <c r="G192" s="174" t="s">
        <v>190</v>
      </c>
      <c r="H192" s="175">
        <v>24</v>
      </c>
      <c r="I192" s="176"/>
      <c r="J192" s="177">
        <f t="shared" si="20"/>
        <v>0</v>
      </c>
      <c r="K192" s="173" t="s">
        <v>1</v>
      </c>
      <c r="L192" s="178"/>
      <c r="M192" s="179" t="s">
        <v>1</v>
      </c>
      <c r="N192" s="180" t="s">
        <v>42</v>
      </c>
      <c r="P192" s="146">
        <f t="shared" si="21"/>
        <v>0</v>
      </c>
      <c r="Q192" s="146">
        <v>0</v>
      </c>
      <c r="R192" s="146">
        <f t="shared" si="22"/>
        <v>0</v>
      </c>
      <c r="S192" s="146">
        <v>0</v>
      </c>
      <c r="T192" s="147">
        <f t="shared" si="23"/>
        <v>0</v>
      </c>
      <c r="AR192" s="148" t="s">
        <v>195</v>
      </c>
      <c r="AT192" s="148" t="s">
        <v>192</v>
      </c>
      <c r="AU192" s="148" t="s">
        <v>84</v>
      </c>
      <c r="AY192" s="17" t="s">
        <v>175</v>
      </c>
      <c r="BE192" s="149">
        <f t="shared" si="24"/>
        <v>0</v>
      </c>
      <c r="BF192" s="149">
        <f t="shared" si="25"/>
        <v>0</v>
      </c>
      <c r="BG192" s="149">
        <f t="shared" si="26"/>
        <v>0</v>
      </c>
      <c r="BH192" s="149">
        <f t="shared" si="27"/>
        <v>0</v>
      </c>
      <c r="BI192" s="149">
        <f t="shared" si="28"/>
        <v>0</v>
      </c>
      <c r="BJ192" s="17" t="s">
        <v>84</v>
      </c>
      <c r="BK192" s="149">
        <f t="shared" si="29"/>
        <v>0</v>
      </c>
      <c r="BL192" s="17" t="s">
        <v>182</v>
      </c>
      <c r="BM192" s="148" t="s">
        <v>870</v>
      </c>
    </row>
    <row r="193" spans="2:65" s="1" customFormat="1" ht="16.5" customHeight="1">
      <c r="B193" s="136"/>
      <c r="C193" s="137" t="s">
        <v>547</v>
      </c>
      <c r="D193" s="137" t="s">
        <v>177</v>
      </c>
      <c r="E193" s="138" t="s">
        <v>1854</v>
      </c>
      <c r="F193" s="139" t="s">
        <v>1855</v>
      </c>
      <c r="G193" s="140" t="s">
        <v>190</v>
      </c>
      <c r="H193" s="141">
        <v>24</v>
      </c>
      <c r="I193" s="142"/>
      <c r="J193" s="143">
        <f t="shared" si="20"/>
        <v>0</v>
      </c>
      <c r="K193" s="139" t="s">
        <v>1</v>
      </c>
      <c r="L193" s="32"/>
      <c r="M193" s="144" t="s">
        <v>1</v>
      </c>
      <c r="N193" s="145" t="s">
        <v>42</v>
      </c>
      <c r="P193" s="146">
        <f t="shared" si="21"/>
        <v>0</v>
      </c>
      <c r="Q193" s="146">
        <v>0</v>
      </c>
      <c r="R193" s="146">
        <f t="shared" si="22"/>
        <v>0</v>
      </c>
      <c r="S193" s="146">
        <v>0</v>
      </c>
      <c r="T193" s="147">
        <f t="shared" si="23"/>
        <v>0</v>
      </c>
      <c r="AR193" s="148" t="s">
        <v>182</v>
      </c>
      <c r="AT193" s="148" t="s">
        <v>177</v>
      </c>
      <c r="AU193" s="148" t="s">
        <v>84</v>
      </c>
      <c r="AY193" s="17" t="s">
        <v>175</v>
      </c>
      <c r="BE193" s="149">
        <f t="shared" si="24"/>
        <v>0</v>
      </c>
      <c r="BF193" s="149">
        <f t="shared" si="25"/>
        <v>0</v>
      </c>
      <c r="BG193" s="149">
        <f t="shared" si="26"/>
        <v>0</v>
      </c>
      <c r="BH193" s="149">
        <f t="shared" si="27"/>
        <v>0</v>
      </c>
      <c r="BI193" s="149">
        <f t="shared" si="28"/>
        <v>0</v>
      </c>
      <c r="BJ193" s="17" t="s">
        <v>84</v>
      </c>
      <c r="BK193" s="149">
        <f t="shared" si="29"/>
        <v>0</v>
      </c>
      <c r="BL193" s="17" t="s">
        <v>182</v>
      </c>
      <c r="BM193" s="148" t="s">
        <v>880</v>
      </c>
    </row>
    <row r="194" spans="2:65" s="1" customFormat="1" ht="16.5" customHeight="1">
      <c r="B194" s="136"/>
      <c r="C194" s="171" t="s">
        <v>551</v>
      </c>
      <c r="D194" s="171" t="s">
        <v>192</v>
      </c>
      <c r="E194" s="172" t="s">
        <v>1856</v>
      </c>
      <c r="F194" s="173" t="s">
        <v>1857</v>
      </c>
      <c r="G194" s="174" t="s">
        <v>190</v>
      </c>
      <c r="H194" s="175">
        <v>33</v>
      </c>
      <c r="I194" s="176"/>
      <c r="J194" s="177">
        <f t="shared" si="20"/>
        <v>0</v>
      </c>
      <c r="K194" s="173" t="s">
        <v>1</v>
      </c>
      <c r="L194" s="178"/>
      <c r="M194" s="179" t="s">
        <v>1</v>
      </c>
      <c r="N194" s="180" t="s">
        <v>42</v>
      </c>
      <c r="P194" s="146">
        <f t="shared" si="21"/>
        <v>0</v>
      </c>
      <c r="Q194" s="146">
        <v>0</v>
      </c>
      <c r="R194" s="146">
        <f t="shared" si="22"/>
        <v>0</v>
      </c>
      <c r="S194" s="146">
        <v>0</v>
      </c>
      <c r="T194" s="147">
        <f t="shared" si="23"/>
        <v>0</v>
      </c>
      <c r="AR194" s="148" t="s">
        <v>195</v>
      </c>
      <c r="AT194" s="148" t="s">
        <v>192</v>
      </c>
      <c r="AU194" s="148" t="s">
        <v>84</v>
      </c>
      <c r="AY194" s="17" t="s">
        <v>175</v>
      </c>
      <c r="BE194" s="149">
        <f t="shared" si="24"/>
        <v>0</v>
      </c>
      <c r="BF194" s="149">
        <f t="shared" si="25"/>
        <v>0</v>
      </c>
      <c r="BG194" s="149">
        <f t="shared" si="26"/>
        <v>0</v>
      </c>
      <c r="BH194" s="149">
        <f t="shared" si="27"/>
        <v>0</v>
      </c>
      <c r="BI194" s="149">
        <f t="shared" si="28"/>
        <v>0</v>
      </c>
      <c r="BJ194" s="17" t="s">
        <v>84</v>
      </c>
      <c r="BK194" s="149">
        <f t="shared" si="29"/>
        <v>0</v>
      </c>
      <c r="BL194" s="17" t="s">
        <v>182</v>
      </c>
      <c r="BM194" s="148" t="s">
        <v>890</v>
      </c>
    </row>
    <row r="195" spans="2:65" s="1" customFormat="1" ht="16.5" customHeight="1">
      <c r="B195" s="136"/>
      <c r="C195" s="137" t="s">
        <v>558</v>
      </c>
      <c r="D195" s="137" t="s">
        <v>177</v>
      </c>
      <c r="E195" s="138" t="s">
        <v>1858</v>
      </c>
      <c r="F195" s="139" t="s">
        <v>1859</v>
      </c>
      <c r="G195" s="140" t="s">
        <v>190</v>
      </c>
      <c r="H195" s="141">
        <v>33</v>
      </c>
      <c r="I195" s="142"/>
      <c r="J195" s="143">
        <f t="shared" si="20"/>
        <v>0</v>
      </c>
      <c r="K195" s="139" t="s">
        <v>1</v>
      </c>
      <c r="L195" s="32"/>
      <c r="M195" s="144" t="s">
        <v>1</v>
      </c>
      <c r="N195" s="145" t="s">
        <v>42</v>
      </c>
      <c r="P195" s="146">
        <f t="shared" si="21"/>
        <v>0</v>
      </c>
      <c r="Q195" s="146">
        <v>0</v>
      </c>
      <c r="R195" s="146">
        <f t="shared" si="22"/>
        <v>0</v>
      </c>
      <c r="S195" s="146">
        <v>0</v>
      </c>
      <c r="T195" s="147">
        <f t="shared" si="23"/>
        <v>0</v>
      </c>
      <c r="AR195" s="148" t="s">
        <v>182</v>
      </c>
      <c r="AT195" s="148" t="s">
        <v>177</v>
      </c>
      <c r="AU195" s="148" t="s">
        <v>84</v>
      </c>
      <c r="AY195" s="17" t="s">
        <v>175</v>
      </c>
      <c r="BE195" s="149">
        <f t="shared" si="24"/>
        <v>0</v>
      </c>
      <c r="BF195" s="149">
        <f t="shared" si="25"/>
        <v>0</v>
      </c>
      <c r="BG195" s="149">
        <f t="shared" si="26"/>
        <v>0</v>
      </c>
      <c r="BH195" s="149">
        <f t="shared" si="27"/>
        <v>0</v>
      </c>
      <c r="BI195" s="149">
        <f t="shared" si="28"/>
        <v>0</v>
      </c>
      <c r="BJ195" s="17" t="s">
        <v>84</v>
      </c>
      <c r="BK195" s="149">
        <f t="shared" si="29"/>
        <v>0</v>
      </c>
      <c r="BL195" s="17" t="s">
        <v>182</v>
      </c>
      <c r="BM195" s="148" t="s">
        <v>905</v>
      </c>
    </row>
    <row r="196" spans="2:65" s="1" customFormat="1" ht="16.5" customHeight="1">
      <c r="B196" s="136"/>
      <c r="C196" s="171" t="s">
        <v>564</v>
      </c>
      <c r="D196" s="171" t="s">
        <v>192</v>
      </c>
      <c r="E196" s="172" t="s">
        <v>1860</v>
      </c>
      <c r="F196" s="173" t="s">
        <v>1861</v>
      </c>
      <c r="G196" s="174" t="s">
        <v>190</v>
      </c>
      <c r="H196" s="175">
        <v>24</v>
      </c>
      <c r="I196" s="176"/>
      <c r="J196" s="177">
        <f t="shared" si="20"/>
        <v>0</v>
      </c>
      <c r="K196" s="173" t="s">
        <v>1</v>
      </c>
      <c r="L196" s="178"/>
      <c r="M196" s="179" t="s">
        <v>1</v>
      </c>
      <c r="N196" s="180" t="s">
        <v>42</v>
      </c>
      <c r="P196" s="146">
        <f t="shared" si="21"/>
        <v>0</v>
      </c>
      <c r="Q196" s="146">
        <v>0</v>
      </c>
      <c r="R196" s="146">
        <f t="shared" si="22"/>
        <v>0</v>
      </c>
      <c r="S196" s="146">
        <v>0</v>
      </c>
      <c r="T196" s="147">
        <f t="shared" si="23"/>
        <v>0</v>
      </c>
      <c r="AR196" s="148" t="s">
        <v>195</v>
      </c>
      <c r="AT196" s="148" t="s">
        <v>192</v>
      </c>
      <c r="AU196" s="148" t="s">
        <v>84</v>
      </c>
      <c r="AY196" s="17" t="s">
        <v>175</v>
      </c>
      <c r="BE196" s="149">
        <f t="shared" si="24"/>
        <v>0</v>
      </c>
      <c r="BF196" s="149">
        <f t="shared" si="25"/>
        <v>0</v>
      </c>
      <c r="BG196" s="149">
        <f t="shared" si="26"/>
        <v>0</v>
      </c>
      <c r="BH196" s="149">
        <f t="shared" si="27"/>
        <v>0</v>
      </c>
      <c r="BI196" s="149">
        <f t="shared" si="28"/>
        <v>0</v>
      </c>
      <c r="BJ196" s="17" t="s">
        <v>84</v>
      </c>
      <c r="BK196" s="149">
        <f t="shared" si="29"/>
        <v>0</v>
      </c>
      <c r="BL196" s="17" t="s">
        <v>182</v>
      </c>
      <c r="BM196" s="148" t="s">
        <v>913</v>
      </c>
    </row>
    <row r="197" spans="2:65" s="1" customFormat="1" ht="16.5" customHeight="1">
      <c r="B197" s="136"/>
      <c r="C197" s="137" t="s">
        <v>572</v>
      </c>
      <c r="D197" s="137" t="s">
        <v>177</v>
      </c>
      <c r="E197" s="138" t="s">
        <v>1862</v>
      </c>
      <c r="F197" s="139" t="s">
        <v>1863</v>
      </c>
      <c r="G197" s="140" t="s">
        <v>190</v>
      </c>
      <c r="H197" s="141">
        <v>24</v>
      </c>
      <c r="I197" s="142"/>
      <c r="J197" s="143">
        <f t="shared" si="20"/>
        <v>0</v>
      </c>
      <c r="K197" s="139" t="s">
        <v>1</v>
      </c>
      <c r="L197" s="32"/>
      <c r="M197" s="144" t="s">
        <v>1</v>
      </c>
      <c r="N197" s="145" t="s">
        <v>42</v>
      </c>
      <c r="P197" s="146">
        <f t="shared" si="21"/>
        <v>0</v>
      </c>
      <c r="Q197" s="146">
        <v>0</v>
      </c>
      <c r="R197" s="146">
        <f t="shared" si="22"/>
        <v>0</v>
      </c>
      <c r="S197" s="146">
        <v>0</v>
      </c>
      <c r="T197" s="147">
        <f t="shared" si="23"/>
        <v>0</v>
      </c>
      <c r="AR197" s="148" t="s">
        <v>182</v>
      </c>
      <c r="AT197" s="148" t="s">
        <v>177</v>
      </c>
      <c r="AU197" s="148" t="s">
        <v>84</v>
      </c>
      <c r="AY197" s="17" t="s">
        <v>175</v>
      </c>
      <c r="BE197" s="149">
        <f t="shared" si="24"/>
        <v>0</v>
      </c>
      <c r="BF197" s="149">
        <f t="shared" si="25"/>
        <v>0</v>
      </c>
      <c r="BG197" s="149">
        <f t="shared" si="26"/>
        <v>0</v>
      </c>
      <c r="BH197" s="149">
        <f t="shared" si="27"/>
        <v>0</v>
      </c>
      <c r="BI197" s="149">
        <f t="shared" si="28"/>
        <v>0</v>
      </c>
      <c r="BJ197" s="17" t="s">
        <v>84</v>
      </c>
      <c r="BK197" s="149">
        <f t="shared" si="29"/>
        <v>0</v>
      </c>
      <c r="BL197" s="17" t="s">
        <v>182</v>
      </c>
      <c r="BM197" s="148" t="s">
        <v>921</v>
      </c>
    </row>
    <row r="198" spans="2:65" s="1" customFormat="1" ht="16.5" customHeight="1">
      <c r="B198" s="136"/>
      <c r="C198" s="171" t="s">
        <v>577</v>
      </c>
      <c r="D198" s="171" t="s">
        <v>192</v>
      </c>
      <c r="E198" s="172" t="s">
        <v>1864</v>
      </c>
      <c r="F198" s="173" t="s">
        <v>1865</v>
      </c>
      <c r="G198" s="174" t="s">
        <v>190</v>
      </c>
      <c r="H198" s="175">
        <v>28</v>
      </c>
      <c r="I198" s="176"/>
      <c r="J198" s="177">
        <f t="shared" si="20"/>
        <v>0</v>
      </c>
      <c r="K198" s="173" t="s">
        <v>1</v>
      </c>
      <c r="L198" s="178"/>
      <c r="M198" s="179" t="s">
        <v>1</v>
      </c>
      <c r="N198" s="180" t="s">
        <v>42</v>
      </c>
      <c r="P198" s="146">
        <f t="shared" si="21"/>
        <v>0</v>
      </c>
      <c r="Q198" s="146">
        <v>0</v>
      </c>
      <c r="R198" s="146">
        <f t="shared" si="22"/>
        <v>0</v>
      </c>
      <c r="S198" s="146">
        <v>0</v>
      </c>
      <c r="T198" s="147">
        <f t="shared" si="23"/>
        <v>0</v>
      </c>
      <c r="AR198" s="148" t="s">
        <v>195</v>
      </c>
      <c r="AT198" s="148" t="s">
        <v>192</v>
      </c>
      <c r="AU198" s="148" t="s">
        <v>84</v>
      </c>
      <c r="AY198" s="17" t="s">
        <v>175</v>
      </c>
      <c r="BE198" s="149">
        <f t="shared" si="24"/>
        <v>0</v>
      </c>
      <c r="BF198" s="149">
        <f t="shared" si="25"/>
        <v>0</v>
      </c>
      <c r="BG198" s="149">
        <f t="shared" si="26"/>
        <v>0</v>
      </c>
      <c r="BH198" s="149">
        <f t="shared" si="27"/>
        <v>0</v>
      </c>
      <c r="BI198" s="149">
        <f t="shared" si="28"/>
        <v>0</v>
      </c>
      <c r="BJ198" s="17" t="s">
        <v>84</v>
      </c>
      <c r="BK198" s="149">
        <f t="shared" si="29"/>
        <v>0</v>
      </c>
      <c r="BL198" s="17" t="s">
        <v>182</v>
      </c>
      <c r="BM198" s="148" t="s">
        <v>929</v>
      </c>
    </row>
    <row r="199" spans="2:65" s="1" customFormat="1" ht="16.5" customHeight="1">
      <c r="B199" s="136"/>
      <c r="C199" s="137" t="s">
        <v>584</v>
      </c>
      <c r="D199" s="137" t="s">
        <v>177</v>
      </c>
      <c r="E199" s="138" t="s">
        <v>1866</v>
      </c>
      <c r="F199" s="139" t="s">
        <v>1867</v>
      </c>
      <c r="G199" s="140" t="s">
        <v>190</v>
      </c>
      <c r="H199" s="141">
        <v>28</v>
      </c>
      <c r="I199" s="142"/>
      <c r="J199" s="143">
        <f t="shared" si="20"/>
        <v>0</v>
      </c>
      <c r="K199" s="139" t="s">
        <v>1</v>
      </c>
      <c r="L199" s="32"/>
      <c r="M199" s="144" t="s">
        <v>1</v>
      </c>
      <c r="N199" s="145" t="s">
        <v>42</v>
      </c>
      <c r="P199" s="146">
        <f t="shared" si="21"/>
        <v>0</v>
      </c>
      <c r="Q199" s="146">
        <v>0</v>
      </c>
      <c r="R199" s="146">
        <f t="shared" si="22"/>
        <v>0</v>
      </c>
      <c r="S199" s="146">
        <v>0</v>
      </c>
      <c r="T199" s="147">
        <f t="shared" si="23"/>
        <v>0</v>
      </c>
      <c r="AR199" s="148" t="s">
        <v>182</v>
      </c>
      <c r="AT199" s="148" t="s">
        <v>177</v>
      </c>
      <c r="AU199" s="148" t="s">
        <v>84</v>
      </c>
      <c r="AY199" s="17" t="s">
        <v>175</v>
      </c>
      <c r="BE199" s="149">
        <f t="shared" si="24"/>
        <v>0</v>
      </c>
      <c r="BF199" s="149">
        <f t="shared" si="25"/>
        <v>0</v>
      </c>
      <c r="BG199" s="149">
        <f t="shared" si="26"/>
        <v>0</v>
      </c>
      <c r="BH199" s="149">
        <f t="shared" si="27"/>
        <v>0</v>
      </c>
      <c r="BI199" s="149">
        <f t="shared" si="28"/>
        <v>0</v>
      </c>
      <c r="BJ199" s="17" t="s">
        <v>84</v>
      </c>
      <c r="BK199" s="149">
        <f t="shared" si="29"/>
        <v>0</v>
      </c>
      <c r="BL199" s="17" t="s">
        <v>182</v>
      </c>
      <c r="BM199" s="148" t="s">
        <v>941</v>
      </c>
    </row>
    <row r="200" spans="2:65" s="1" customFormat="1" ht="16.5" customHeight="1">
      <c r="B200" s="136"/>
      <c r="C200" s="171" t="s">
        <v>589</v>
      </c>
      <c r="D200" s="171" t="s">
        <v>192</v>
      </c>
      <c r="E200" s="172" t="s">
        <v>1826</v>
      </c>
      <c r="F200" s="173" t="s">
        <v>1827</v>
      </c>
      <c r="G200" s="174" t="s">
        <v>1069</v>
      </c>
      <c r="H200" s="175">
        <v>1</v>
      </c>
      <c r="I200" s="176"/>
      <c r="J200" s="177">
        <f t="shared" si="20"/>
        <v>0</v>
      </c>
      <c r="K200" s="173" t="s">
        <v>1</v>
      </c>
      <c r="L200" s="178"/>
      <c r="M200" s="179" t="s">
        <v>1</v>
      </c>
      <c r="N200" s="180" t="s">
        <v>42</v>
      </c>
      <c r="P200" s="146">
        <f t="shared" si="21"/>
        <v>0</v>
      </c>
      <c r="Q200" s="146">
        <v>0</v>
      </c>
      <c r="R200" s="146">
        <f t="shared" si="22"/>
        <v>0</v>
      </c>
      <c r="S200" s="146">
        <v>0</v>
      </c>
      <c r="T200" s="147">
        <f t="shared" si="23"/>
        <v>0</v>
      </c>
      <c r="AR200" s="148" t="s">
        <v>195</v>
      </c>
      <c r="AT200" s="148" t="s">
        <v>192</v>
      </c>
      <c r="AU200" s="148" t="s">
        <v>84</v>
      </c>
      <c r="AY200" s="17" t="s">
        <v>175</v>
      </c>
      <c r="BE200" s="149">
        <f t="shared" si="24"/>
        <v>0</v>
      </c>
      <c r="BF200" s="149">
        <f t="shared" si="25"/>
        <v>0</v>
      </c>
      <c r="BG200" s="149">
        <f t="shared" si="26"/>
        <v>0</v>
      </c>
      <c r="BH200" s="149">
        <f t="shared" si="27"/>
        <v>0</v>
      </c>
      <c r="BI200" s="149">
        <f t="shared" si="28"/>
        <v>0</v>
      </c>
      <c r="BJ200" s="17" t="s">
        <v>84</v>
      </c>
      <c r="BK200" s="149">
        <f t="shared" si="29"/>
        <v>0</v>
      </c>
      <c r="BL200" s="17" t="s">
        <v>182</v>
      </c>
      <c r="BM200" s="148" t="s">
        <v>956</v>
      </c>
    </row>
    <row r="201" spans="2:65" s="11" customFormat="1" ht="25.95" customHeight="1">
      <c r="B201" s="124"/>
      <c r="D201" s="125" t="s">
        <v>76</v>
      </c>
      <c r="E201" s="126" t="s">
        <v>1868</v>
      </c>
      <c r="F201" s="126" t="s">
        <v>1869</v>
      </c>
      <c r="I201" s="127"/>
      <c r="J201" s="128">
        <f>BK201</f>
        <v>0</v>
      </c>
      <c r="L201" s="124"/>
      <c r="M201" s="129"/>
      <c r="P201" s="130">
        <f>SUM(P202:P217)</f>
        <v>0</v>
      </c>
      <c r="R201" s="130">
        <f>SUM(R202:R217)</f>
        <v>0</v>
      </c>
      <c r="T201" s="131">
        <f>SUM(T202:T217)</f>
        <v>0</v>
      </c>
      <c r="AR201" s="125" t="s">
        <v>84</v>
      </c>
      <c r="AT201" s="132" t="s">
        <v>76</v>
      </c>
      <c r="AU201" s="132" t="s">
        <v>77</v>
      </c>
      <c r="AY201" s="125" t="s">
        <v>175</v>
      </c>
      <c r="BK201" s="133">
        <f>SUM(BK202:BK217)</f>
        <v>0</v>
      </c>
    </row>
    <row r="202" spans="2:65" s="1" customFormat="1" ht="16.5" customHeight="1">
      <c r="B202" s="136"/>
      <c r="C202" s="171" t="s">
        <v>594</v>
      </c>
      <c r="D202" s="171" t="s">
        <v>192</v>
      </c>
      <c r="E202" s="172" t="s">
        <v>1870</v>
      </c>
      <c r="F202" s="173" t="s">
        <v>1871</v>
      </c>
      <c r="G202" s="174" t="s">
        <v>190</v>
      </c>
      <c r="H202" s="175">
        <v>2</v>
      </c>
      <c r="I202" s="176"/>
      <c r="J202" s="177">
        <f t="shared" ref="J202:J217" si="30">ROUND(I202*H202,2)</f>
        <v>0</v>
      </c>
      <c r="K202" s="173" t="s">
        <v>1</v>
      </c>
      <c r="L202" s="178"/>
      <c r="M202" s="179" t="s">
        <v>1</v>
      </c>
      <c r="N202" s="180" t="s">
        <v>42</v>
      </c>
      <c r="P202" s="146">
        <f t="shared" ref="P202:P217" si="31">O202*H202</f>
        <v>0</v>
      </c>
      <c r="Q202" s="146">
        <v>0</v>
      </c>
      <c r="R202" s="146">
        <f t="shared" ref="R202:R217" si="32">Q202*H202</f>
        <v>0</v>
      </c>
      <c r="S202" s="146">
        <v>0</v>
      </c>
      <c r="T202" s="147">
        <f t="shared" ref="T202:T217" si="33">S202*H202</f>
        <v>0</v>
      </c>
      <c r="AR202" s="148" t="s">
        <v>195</v>
      </c>
      <c r="AT202" s="148" t="s">
        <v>192</v>
      </c>
      <c r="AU202" s="148" t="s">
        <v>84</v>
      </c>
      <c r="AY202" s="17" t="s">
        <v>175</v>
      </c>
      <c r="BE202" s="149">
        <f t="shared" ref="BE202:BE217" si="34">IF(N202="základní",J202,0)</f>
        <v>0</v>
      </c>
      <c r="BF202" s="149">
        <f t="shared" ref="BF202:BF217" si="35">IF(N202="snížená",J202,0)</f>
        <v>0</v>
      </c>
      <c r="BG202" s="149">
        <f t="shared" ref="BG202:BG217" si="36">IF(N202="zákl. přenesená",J202,0)</f>
        <v>0</v>
      </c>
      <c r="BH202" s="149">
        <f t="shared" ref="BH202:BH217" si="37">IF(N202="sníž. přenesená",J202,0)</f>
        <v>0</v>
      </c>
      <c r="BI202" s="149">
        <f t="shared" ref="BI202:BI217" si="38">IF(N202="nulová",J202,0)</f>
        <v>0</v>
      </c>
      <c r="BJ202" s="17" t="s">
        <v>84</v>
      </c>
      <c r="BK202" s="149">
        <f t="shared" ref="BK202:BK217" si="39">ROUND(I202*H202,2)</f>
        <v>0</v>
      </c>
      <c r="BL202" s="17" t="s">
        <v>182</v>
      </c>
      <c r="BM202" s="148" t="s">
        <v>967</v>
      </c>
    </row>
    <row r="203" spans="2:65" s="1" customFormat="1" ht="16.5" customHeight="1">
      <c r="B203" s="136"/>
      <c r="C203" s="137" t="s">
        <v>598</v>
      </c>
      <c r="D203" s="137" t="s">
        <v>177</v>
      </c>
      <c r="E203" s="138" t="s">
        <v>1872</v>
      </c>
      <c r="F203" s="139" t="s">
        <v>1873</v>
      </c>
      <c r="G203" s="140" t="s">
        <v>190</v>
      </c>
      <c r="H203" s="141">
        <v>2</v>
      </c>
      <c r="I203" s="142"/>
      <c r="J203" s="143">
        <f t="shared" si="30"/>
        <v>0</v>
      </c>
      <c r="K203" s="139" t="s">
        <v>1</v>
      </c>
      <c r="L203" s="32"/>
      <c r="M203" s="144" t="s">
        <v>1</v>
      </c>
      <c r="N203" s="145" t="s">
        <v>42</v>
      </c>
      <c r="P203" s="146">
        <f t="shared" si="31"/>
        <v>0</v>
      </c>
      <c r="Q203" s="146">
        <v>0</v>
      </c>
      <c r="R203" s="146">
        <f t="shared" si="32"/>
        <v>0</v>
      </c>
      <c r="S203" s="146">
        <v>0</v>
      </c>
      <c r="T203" s="147">
        <f t="shared" si="33"/>
        <v>0</v>
      </c>
      <c r="AR203" s="148" t="s">
        <v>182</v>
      </c>
      <c r="AT203" s="148" t="s">
        <v>177</v>
      </c>
      <c r="AU203" s="148" t="s">
        <v>84</v>
      </c>
      <c r="AY203" s="17" t="s">
        <v>175</v>
      </c>
      <c r="BE203" s="149">
        <f t="shared" si="34"/>
        <v>0</v>
      </c>
      <c r="BF203" s="149">
        <f t="shared" si="35"/>
        <v>0</v>
      </c>
      <c r="BG203" s="149">
        <f t="shared" si="36"/>
        <v>0</v>
      </c>
      <c r="BH203" s="149">
        <f t="shared" si="37"/>
        <v>0</v>
      </c>
      <c r="BI203" s="149">
        <f t="shared" si="38"/>
        <v>0</v>
      </c>
      <c r="BJ203" s="17" t="s">
        <v>84</v>
      </c>
      <c r="BK203" s="149">
        <f t="shared" si="39"/>
        <v>0</v>
      </c>
      <c r="BL203" s="17" t="s">
        <v>182</v>
      </c>
      <c r="BM203" s="148" t="s">
        <v>980</v>
      </c>
    </row>
    <row r="204" spans="2:65" s="1" customFormat="1" ht="16.5" customHeight="1">
      <c r="B204" s="136"/>
      <c r="C204" s="137" t="s">
        <v>608</v>
      </c>
      <c r="D204" s="137" t="s">
        <v>177</v>
      </c>
      <c r="E204" s="138" t="s">
        <v>1874</v>
      </c>
      <c r="F204" s="139" t="s">
        <v>1875</v>
      </c>
      <c r="G204" s="140" t="s">
        <v>190</v>
      </c>
      <c r="H204" s="141">
        <v>2</v>
      </c>
      <c r="I204" s="142"/>
      <c r="J204" s="143">
        <f t="shared" si="30"/>
        <v>0</v>
      </c>
      <c r="K204" s="139" t="s">
        <v>1</v>
      </c>
      <c r="L204" s="32"/>
      <c r="M204" s="144" t="s">
        <v>1</v>
      </c>
      <c r="N204" s="145" t="s">
        <v>42</v>
      </c>
      <c r="P204" s="146">
        <f t="shared" si="31"/>
        <v>0</v>
      </c>
      <c r="Q204" s="146">
        <v>0</v>
      </c>
      <c r="R204" s="146">
        <f t="shared" si="32"/>
        <v>0</v>
      </c>
      <c r="S204" s="146">
        <v>0</v>
      </c>
      <c r="T204" s="147">
        <f t="shared" si="33"/>
        <v>0</v>
      </c>
      <c r="AR204" s="148" t="s">
        <v>182</v>
      </c>
      <c r="AT204" s="148" t="s">
        <v>177</v>
      </c>
      <c r="AU204" s="148" t="s">
        <v>84</v>
      </c>
      <c r="AY204" s="17" t="s">
        <v>175</v>
      </c>
      <c r="BE204" s="149">
        <f t="shared" si="34"/>
        <v>0</v>
      </c>
      <c r="BF204" s="149">
        <f t="shared" si="35"/>
        <v>0</v>
      </c>
      <c r="BG204" s="149">
        <f t="shared" si="36"/>
        <v>0</v>
      </c>
      <c r="BH204" s="149">
        <f t="shared" si="37"/>
        <v>0</v>
      </c>
      <c r="BI204" s="149">
        <f t="shared" si="38"/>
        <v>0</v>
      </c>
      <c r="BJ204" s="17" t="s">
        <v>84</v>
      </c>
      <c r="BK204" s="149">
        <f t="shared" si="39"/>
        <v>0</v>
      </c>
      <c r="BL204" s="17" t="s">
        <v>182</v>
      </c>
      <c r="BM204" s="148" t="s">
        <v>990</v>
      </c>
    </row>
    <row r="205" spans="2:65" s="1" customFormat="1" ht="16.5" customHeight="1">
      <c r="B205" s="136"/>
      <c r="C205" s="137" t="s">
        <v>612</v>
      </c>
      <c r="D205" s="137" t="s">
        <v>177</v>
      </c>
      <c r="E205" s="138" t="s">
        <v>1876</v>
      </c>
      <c r="F205" s="139" t="s">
        <v>1877</v>
      </c>
      <c r="G205" s="140" t="s">
        <v>190</v>
      </c>
      <c r="H205" s="141">
        <v>42</v>
      </c>
      <c r="I205" s="142"/>
      <c r="J205" s="143">
        <f t="shared" si="30"/>
        <v>0</v>
      </c>
      <c r="K205" s="139" t="s">
        <v>1</v>
      </c>
      <c r="L205" s="32"/>
      <c r="M205" s="144" t="s">
        <v>1</v>
      </c>
      <c r="N205" s="145" t="s">
        <v>42</v>
      </c>
      <c r="P205" s="146">
        <f t="shared" si="31"/>
        <v>0</v>
      </c>
      <c r="Q205" s="146">
        <v>0</v>
      </c>
      <c r="R205" s="146">
        <f t="shared" si="32"/>
        <v>0</v>
      </c>
      <c r="S205" s="146">
        <v>0</v>
      </c>
      <c r="T205" s="147">
        <f t="shared" si="33"/>
        <v>0</v>
      </c>
      <c r="AR205" s="148" t="s">
        <v>182</v>
      </c>
      <c r="AT205" s="148" t="s">
        <v>177</v>
      </c>
      <c r="AU205" s="148" t="s">
        <v>84</v>
      </c>
      <c r="AY205" s="17" t="s">
        <v>175</v>
      </c>
      <c r="BE205" s="149">
        <f t="shared" si="34"/>
        <v>0</v>
      </c>
      <c r="BF205" s="149">
        <f t="shared" si="35"/>
        <v>0</v>
      </c>
      <c r="BG205" s="149">
        <f t="shared" si="36"/>
        <v>0</v>
      </c>
      <c r="BH205" s="149">
        <f t="shared" si="37"/>
        <v>0</v>
      </c>
      <c r="BI205" s="149">
        <f t="shared" si="38"/>
        <v>0</v>
      </c>
      <c r="BJ205" s="17" t="s">
        <v>84</v>
      </c>
      <c r="BK205" s="149">
        <f t="shared" si="39"/>
        <v>0</v>
      </c>
      <c r="BL205" s="17" t="s">
        <v>182</v>
      </c>
      <c r="BM205" s="148" t="s">
        <v>1002</v>
      </c>
    </row>
    <row r="206" spans="2:65" s="1" customFormat="1" ht="16.5" customHeight="1">
      <c r="B206" s="136"/>
      <c r="C206" s="137" t="s">
        <v>619</v>
      </c>
      <c r="D206" s="137" t="s">
        <v>177</v>
      </c>
      <c r="E206" s="138" t="s">
        <v>1878</v>
      </c>
      <c r="F206" s="139" t="s">
        <v>1879</v>
      </c>
      <c r="G206" s="140" t="s">
        <v>190</v>
      </c>
      <c r="H206" s="141">
        <v>142</v>
      </c>
      <c r="I206" s="142"/>
      <c r="J206" s="143">
        <f t="shared" si="30"/>
        <v>0</v>
      </c>
      <c r="K206" s="139" t="s">
        <v>1</v>
      </c>
      <c r="L206" s="32"/>
      <c r="M206" s="144" t="s">
        <v>1</v>
      </c>
      <c r="N206" s="145" t="s">
        <v>42</v>
      </c>
      <c r="P206" s="146">
        <f t="shared" si="31"/>
        <v>0</v>
      </c>
      <c r="Q206" s="146">
        <v>0</v>
      </c>
      <c r="R206" s="146">
        <f t="shared" si="32"/>
        <v>0</v>
      </c>
      <c r="S206" s="146">
        <v>0</v>
      </c>
      <c r="T206" s="147">
        <f t="shared" si="33"/>
        <v>0</v>
      </c>
      <c r="AR206" s="148" t="s">
        <v>182</v>
      </c>
      <c r="AT206" s="148" t="s">
        <v>177</v>
      </c>
      <c r="AU206" s="148" t="s">
        <v>84</v>
      </c>
      <c r="AY206" s="17" t="s">
        <v>175</v>
      </c>
      <c r="BE206" s="149">
        <f t="shared" si="34"/>
        <v>0</v>
      </c>
      <c r="BF206" s="149">
        <f t="shared" si="35"/>
        <v>0</v>
      </c>
      <c r="BG206" s="149">
        <f t="shared" si="36"/>
        <v>0</v>
      </c>
      <c r="BH206" s="149">
        <f t="shared" si="37"/>
        <v>0</v>
      </c>
      <c r="BI206" s="149">
        <f t="shared" si="38"/>
        <v>0</v>
      </c>
      <c r="BJ206" s="17" t="s">
        <v>84</v>
      </c>
      <c r="BK206" s="149">
        <f t="shared" si="39"/>
        <v>0</v>
      </c>
      <c r="BL206" s="17" t="s">
        <v>182</v>
      </c>
      <c r="BM206" s="148" t="s">
        <v>1012</v>
      </c>
    </row>
    <row r="207" spans="2:65" s="1" customFormat="1" ht="16.5" customHeight="1">
      <c r="B207" s="136"/>
      <c r="C207" s="137" t="s">
        <v>623</v>
      </c>
      <c r="D207" s="137" t="s">
        <v>177</v>
      </c>
      <c r="E207" s="138" t="s">
        <v>1880</v>
      </c>
      <c r="F207" s="139" t="s">
        <v>1881</v>
      </c>
      <c r="G207" s="140" t="s">
        <v>190</v>
      </c>
      <c r="H207" s="141">
        <v>15</v>
      </c>
      <c r="I207" s="142"/>
      <c r="J207" s="143">
        <f t="shared" si="30"/>
        <v>0</v>
      </c>
      <c r="K207" s="139" t="s">
        <v>1</v>
      </c>
      <c r="L207" s="32"/>
      <c r="M207" s="144" t="s">
        <v>1</v>
      </c>
      <c r="N207" s="145" t="s">
        <v>42</v>
      </c>
      <c r="P207" s="146">
        <f t="shared" si="31"/>
        <v>0</v>
      </c>
      <c r="Q207" s="146">
        <v>0</v>
      </c>
      <c r="R207" s="146">
        <f t="shared" si="32"/>
        <v>0</v>
      </c>
      <c r="S207" s="146">
        <v>0</v>
      </c>
      <c r="T207" s="147">
        <f t="shared" si="33"/>
        <v>0</v>
      </c>
      <c r="AR207" s="148" t="s">
        <v>182</v>
      </c>
      <c r="AT207" s="148" t="s">
        <v>177</v>
      </c>
      <c r="AU207" s="148" t="s">
        <v>84</v>
      </c>
      <c r="AY207" s="17" t="s">
        <v>175</v>
      </c>
      <c r="BE207" s="149">
        <f t="shared" si="34"/>
        <v>0</v>
      </c>
      <c r="BF207" s="149">
        <f t="shared" si="35"/>
        <v>0</v>
      </c>
      <c r="BG207" s="149">
        <f t="shared" si="36"/>
        <v>0</v>
      </c>
      <c r="BH207" s="149">
        <f t="shared" si="37"/>
        <v>0</v>
      </c>
      <c r="BI207" s="149">
        <f t="shared" si="38"/>
        <v>0</v>
      </c>
      <c r="BJ207" s="17" t="s">
        <v>84</v>
      </c>
      <c r="BK207" s="149">
        <f t="shared" si="39"/>
        <v>0</v>
      </c>
      <c r="BL207" s="17" t="s">
        <v>182</v>
      </c>
      <c r="BM207" s="148" t="s">
        <v>1022</v>
      </c>
    </row>
    <row r="208" spans="2:65" s="1" customFormat="1" ht="16.5" customHeight="1">
      <c r="B208" s="136"/>
      <c r="C208" s="137" t="s">
        <v>627</v>
      </c>
      <c r="D208" s="137" t="s">
        <v>177</v>
      </c>
      <c r="E208" s="138" t="s">
        <v>1882</v>
      </c>
      <c r="F208" s="139" t="s">
        <v>1883</v>
      </c>
      <c r="G208" s="140" t="s">
        <v>190</v>
      </c>
      <c r="H208" s="141">
        <v>405</v>
      </c>
      <c r="I208" s="142"/>
      <c r="J208" s="143">
        <f t="shared" si="30"/>
        <v>0</v>
      </c>
      <c r="K208" s="139" t="s">
        <v>1</v>
      </c>
      <c r="L208" s="32"/>
      <c r="M208" s="144" t="s">
        <v>1</v>
      </c>
      <c r="N208" s="145" t="s">
        <v>42</v>
      </c>
      <c r="P208" s="146">
        <f t="shared" si="31"/>
        <v>0</v>
      </c>
      <c r="Q208" s="146">
        <v>0</v>
      </c>
      <c r="R208" s="146">
        <f t="shared" si="32"/>
        <v>0</v>
      </c>
      <c r="S208" s="146">
        <v>0</v>
      </c>
      <c r="T208" s="147">
        <f t="shared" si="33"/>
        <v>0</v>
      </c>
      <c r="AR208" s="148" t="s">
        <v>182</v>
      </c>
      <c r="AT208" s="148" t="s">
        <v>177</v>
      </c>
      <c r="AU208" s="148" t="s">
        <v>84</v>
      </c>
      <c r="AY208" s="17" t="s">
        <v>175</v>
      </c>
      <c r="BE208" s="149">
        <f t="shared" si="34"/>
        <v>0</v>
      </c>
      <c r="BF208" s="149">
        <f t="shared" si="35"/>
        <v>0</v>
      </c>
      <c r="BG208" s="149">
        <f t="shared" si="36"/>
        <v>0</v>
      </c>
      <c r="BH208" s="149">
        <f t="shared" si="37"/>
        <v>0</v>
      </c>
      <c r="BI208" s="149">
        <f t="shared" si="38"/>
        <v>0</v>
      </c>
      <c r="BJ208" s="17" t="s">
        <v>84</v>
      </c>
      <c r="BK208" s="149">
        <f t="shared" si="39"/>
        <v>0</v>
      </c>
      <c r="BL208" s="17" t="s">
        <v>182</v>
      </c>
      <c r="BM208" s="148" t="s">
        <v>1031</v>
      </c>
    </row>
    <row r="209" spans="2:65" s="1" customFormat="1" ht="16.5" customHeight="1">
      <c r="B209" s="136"/>
      <c r="C209" s="171" t="s">
        <v>635</v>
      </c>
      <c r="D209" s="171" t="s">
        <v>192</v>
      </c>
      <c r="E209" s="172" t="s">
        <v>1884</v>
      </c>
      <c r="F209" s="173" t="s">
        <v>1885</v>
      </c>
      <c r="G209" s="174" t="s">
        <v>190</v>
      </c>
      <c r="H209" s="175">
        <v>5</v>
      </c>
      <c r="I209" s="176"/>
      <c r="J209" s="177">
        <f t="shared" si="30"/>
        <v>0</v>
      </c>
      <c r="K209" s="173" t="s">
        <v>1</v>
      </c>
      <c r="L209" s="178"/>
      <c r="M209" s="179" t="s">
        <v>1</v>
      </c>
      <c r="N209" s="180" t="s">
        <v>42</v>
      </c>
      <c r="P209" s="146">
        <f t="shared" si="31"/>
        <v>0</v>
      </c>
      <c r="Q209" s="146">
        <v>0</v>
      </c>
      <c r="R209" s="146">
        <f t="shared" si="32"/>
        <v>0</v>
      </c>
      <c r="S209" s="146">
        <v>0</v>
      </c>
      <c r="T209" s="147">
        <f t="shared" si="33"/>
        <v>0</v>
      </c>
      <c r="AR209" s="148" t="s">
        <v>195</v>
      </c>
      <c r="AT209" s="148" t="s">
        <v>192</v>
      </c>
      <c r="AU209" s="148" t="s">
        <v>84</v>
      </c>
      <c r="AY209" s="17" t="s">
        <v>175</v>
      </c>
      <c r="BE209" s="149">
        <f t="shared" si="34"/>
        <v>0</v>
      </c>
      <c r="BF209" s="149">
        <f t="shared" si="35"/>
        <v>0</v>
      </c>
      <c r="BG209" s="149">
        <f t="shared" si="36"/>
        <v>0</v>
      </c>
      <c r="BH209" s="149">
        <f t="shared" si="37"/>
        <v>0</v>
      </c>
      <c r="BI209" s="149">
        <f t="shared" si="38"/>
        <v>0</v>
      </c>
      <c r="BJ209" s="17" t="s">
        <v>84</v>
      </c>
      <c r="BK209" s="149">
        <f t="shared" si="39"/>
        <v>0</v>
      </c>
      <c r="BL209" s="17" t="s">
        <v>182</v>
      </c>
      <c r="BM209" s="148" t="s">
        <v>1043</v>
      </c>
    </row>
    <row r="210" spans="2:65" s="1" customFormat="1" ht="16.5" customHeight="1">
      <c r="B210" s="136"/>
      <c r="C210" s="137" t="s">
        <v>640</v>
      </c>
      <c r="D210" s="137" t="s">
        <v>177</v>
      </c>
      <c r="E210" s="138" t="s">
        <v>1886</v>
      </c>
      <c r="F210" s="139" t="s">
        <v>1887</v>
      </c>
      <c r="G210" s="140" t="s">
        <v>190</v>
      </c>
      <c r="H210" s="141">
        <v>5</v>
      </c>
      <c r="I210" s="142"/>
      <c r="J210" s="143">
        <f t="shared" si="30"/>
        <v>0</v>
      </c>
      <c r="K210" s="139" t="s">
        <v>1</v>
      </c>
      <c r="L210" s="32"/>
      <c r="M210" s="144" t="s">
        <v>1</v>
      </c>
      <c r="N210" s="145" t="s">
        <v>42</v>
      </c>
      <c r="P210" s="146">
        <f t="shared" si="31"/>
        <v>0</v>
      </c>
      <c r="Q210" s="146">
        <v>0</v>
      </c>
      <c r="R210" s="146">
        <f t="shared" si="32"/>
        <v>0</v>
      </c>
      <c r="S210" s="146">
        <v>0</v>
      </c>
      <c r="T210" s="147">
        <f t="shared" si="33"/>
        <v>0</v>
      </c>
      <c r="AR210" s="148" t="s">
        <v>182</v>
      </c>
      <c r="AT210" s="148" t="s">
        <v>177</v>
      </c>
      <c r="AU210" s="148" t="s">
        <v>84</v>
      </c>
      <c r="AY210" s="17" t="s">
        <v>175</v>
      </c>
      <c r="BE210" s="149">
        <f t="shared" si="34"/>
        <v>0</v>
      </c>
      <c r="BF210" s="149">
        <f t="shared" si="35"/>
        <v>0</v>
      </c>
      <c r="BG210" s="149">
        <f t="shared" si="36"/>
        <v>0</v>
      </c>
      <c r="BH210" s="149">
        <f t="shared" si="37"/>
        <v>0</v>
      </c>
      <c r="BI210" s="149">
        <f t="shared" si="38"/>
        <v>0</v>
      </c>
      <c r="BJ210" s="17" t="s">
        <v>84</v>
      </c>
      <c r="BK210" s="149">
        <f t="shared" si="39"/>
        <v>0</v>
      </c>
      <c r="BL210" s="17" t="s">
        <v>182</v>
      </c>
      <c r="BM210" s="148" t="s">
        <v>1056</v>
      </c>
    </row>
    <row r="211" spans="2:65" s="1" customFormat="1" ht="16.5" customHeight="1">
      <c r="B211" s="136"/>
      <c r="C211" s="137" t="s">
        <v>645</v>
      </c>
      <c r="D211" s="137" t="s">
        <v>177</v>
      </c>
      <c r="E211" s="138" t="s">
        <v>1888</v>
      </c>
      <c r="F211" s="139" t="s">
        <v>1889</v>
      </c>
      <c r="G211" s="140" t="s">
        <v>190</v>
      </c>
      <c r="H211" s="141">
        <v>5</v>
      </c>
      <c r="I211" s="142"/>
      <c r="J211" s="143">
        <f t="shared" si="30"/>
        <v>0</v>
      </c>
      <c r="K211" s="139" t="s">
        <v>1</v>
      </c>
      <c r="L211" s="32"/>
      <c r="M211" s="144" t="s">
        <v>1</v>
      </c>
      <c r="N211" s="145" t="s">
        <v>42</v>
      </c>
      <c r="P211" s="146">
        <f t="shared" si="31"/>
        <v>0</v>
      </c>
      <c r="Q211" s="146">
        <v>0</v>
      </c>
      <c r="R211" s="146">
        <f t="shared" si="32"/>
        <v>0</v>
      </c>
      <c r="S211" s="146">
        <v>0</v>
      </c>
      <c r="T211" s="147">
        <f t="shared" si="33"/>
        <v>0</v>
      </c>
      <c r="AR211" s="148" t="s">
        <v>182</v>
      </c>
      <c r="AT211" s="148" t="s">
        <v>177</v>
      </c>
      <c r="AU211" s="148" t="s">
        <v>84</v>
      </c>
      <c r="AY211" s="17" t="s">
        <v>175</v>
      </c>
      <c r="BE211" s="149">
        <f t="shared" si="34"/>
        <v>0</v>
      </c>
      <c r="BF211" s="149">
        <f t="shared" si="35"/>
        <v>0</v>
      </c>
      <c r="BG211" s="149">
        <f t="shared" si="36"/>
        <v>0</v>
      </c>
      <c r="BH211" s="149">
        <f t="shared" si="37"/>
        <v>0</v>
      </c>
      <c r="BI211" s="149">
        <f t="shared" si="38"/>
        <v>0</v>
      </c>
      <c r="BJ211" s="17" t="s">
        <v>84</v>
      </c>
      <c r="BK211" s="149">
        <f t="shared" si="39"/>
        <v>0</v>
      </c>
      <c r="BL211" s="17" t="s">
        <v>182</v>
      </c>
      <c r="BM211" s="148" t="s">
        <v>1546</v>
      </c>
    </row>
    <row r="212" spans="2:65" s="1" customFormat="1" ht="16.5" customHeight="1">
      <c r="B212" s="136"/>
      <c r="C212" s="137" t="s">
        <v>650</v>
      </c>
      <c r="D212" s="137" t="s">
        <v>177</v>
      </c>
      <c r="E212" s="138" t="s">
        <v>1890</v>
      </c>
      <c r="F212" s="139" t="s">
        <v>1891</v>
      </c>
      <c r="G212" s="140" t="s">
        <v>263</v>
      </c>
      <c r="H212" s="141">
        <v>356</v>
      </c>
      <c r="I212" s="142"/>
      <c r="J212" s="143">
        <f t="shared" si="30"/>
        <v>0</v>
      </c>
      <c r="K212" s="139" t="s">
        <v>1</v>
      </c>
      <c r="L212" s="32"/>
      <c r="M212" s="144" t="s">
        <v>1</v>
      </c>
      <c r="N212" s="145" t="s">
        <v>42</v>
      </c>
      <c r="P212" s="146">
        <f t="shared" si="31"/>
        <v>0</v>
      </c>
      <c r="Q212" s="146">
        <v>0</v>
      </c>
      <c r="R212" s="146">
        <f t="shared" si="32"/>
        <v>0</v>
      </c>
      <c r="S212" s="146">
        <v>0</v>
      </c>
      <c r="T212" s="147">
        <f t="shared" si="33"/>
        <v>0</v>
      </c>
      <c r="AR212" s="148" t="s">
        <v>182</v>
      </c>
      <c r="AT212" s="148" t="s">
        <v>177</v>
      </c>
      <c r="AU212" s="148" t="s">
        <v>84</v>
      </c>
      <c r="AY212" s="17" t="s">
        <v>175</v>
      </c>
      <c r="BE212" s="149">
        <f t="shared" si="34"/>
        <v>0</v>
      </c>
      <c r="BF212" s="149">
        <f t="shared" si="35"/>
        <v>0</v>
      </c>
      <c r="BG212" s="149">
        <f t="shared" si="36"/>
        <v>0</v>
      </c>
      <c r="BH212" s="149">
        <f t="shared" si="37"/>
        <v>0</v>
      </c>
      <c r="BI212" s="149">
        <f t="shared" si="38"/>
        <v>0</v>
      </c>
      <c r="BJ212" s="17" t="s">
        <v>84</v>
      </c>
      <c r="BK212" s="149">
        <f t="shared" si="39"/>
        <v>0</v>
      </c>
      <c r="BL212" s="17" t="s">
        <v>182</v>
      </c>
      <c r="BM212" s="148" t="s">
        <v>1549</v>
      </c>
    </row>
    <row r="213" spans="2:65" s="1" customFormat="1" ht="16.5" customHeight="1">
      <c r="B213" s="136"/>
      <c r="C213" s="137" t="s">
        <v>654</v>
      </c>
      <c r="D213" s="137" t="s">
        <v>177</v>
      </c>
      <c r="E213" s="138" t="s">
        <v>1892</v>
      </c>
      <c r="F213" s="139" t="s">
        <v>1893</v>
      </c>
      <c r="G213" s="140" t="s">
        <v>263</v>
      </c>
      <c r="H213" s="141">
        <v>136</v>
      </c>
      <c r="I213" s="142"/>
      <c r="J213" s="143">
        <f t="shared" si="30"/>
        <v>0</v>
      </c>
      <c r="K213" s="139" t="s">
        <v>1</v>
      </c>
      <c r="L213" s="32"/>
      <c r="M213" s="144" t="s">
        <v>1</v>
      </c>
      <c r="N213" s="145" t="s">
        <v>42</v>
      </c>
      <c r="P213" s="146">
        <f t="shared" si="31"/>
        <v>0</v>
      </c>
      <c r="Q213" s="146">
        <v>0</v>
      </c>
      <c r="R213" s="146">
        <f t="shared" si="32"/>
        <v>0</v>
      </c>
      <c r="S213" s="146">
        <v>0</v>
      </c>
      <c r="T213" s="147">
        <f t="shared" si="33"/>
        <v>0</v>
      </c>
      <c r="AR213" s="148" t="s">
        <v>182</v>
      </c>
      <c r="AT213" s="148" t="s">
        <v>177</v>
      </c>
      <c r="AU213" s="148" t="s">
        <v>84</v>
      </c>
      <c r="AY213" s="17" t="s">
        <v>175</v>
      </c>
      <c r="BE213" s="149">
        <f t="shared" si="34"/>
        <v>0</v>
      </c>
      <c r="BF213" s="149">
        <f t="shared" si="35"/>
        <v>0</v>
      </c>
      <c r="BG213" s="149">
        <f t="shared" si="36"/>
        <v>0</v>
      </c>
      <c r="BH213" s="149">
        <f t="shared" si="37"/>
        <v>0</v>
      </c>
      <c r="BI213" s="149">
        <f t="shared" si="38"/>
        <v>0</v>
      </c>
      <c r="BJ213" s="17" t="s">
        <v>84</v>
      </c>
      <c r="BK213" s="149">
        <f t="shared" si="39"/>
        <v>0</v>
      </c>
      <c r="BL213" s="17" t="s">
        <v>182</v>
      </c>
      <c r="BM213" s="148" t="s">
        <v>1552</v>
      </c>
    </row>
    <row r="214" spans="2:65" s="1" customFormat="1" ht="16.5" customHeight="1">
      <c r="B214" s="136"/>
      <c r="C214" s="137" t="s">
        <v>662</v>
      </c>
      <c r="D214" s="137" t="s">
        <v>177</v>
      </c>
      <c r="E214" s="138" t="s">
        <v>1894</v>
      </c>
      <c r="F214" s="139" t="s">
        <v>1895</v>
      </c>
      <c r="G214" s="140" t="s">
        <v>263</v>
      </c>
      <c r="H214" s="141">
        <v>33</v>
      </c>
      <c r="I214" s="142"/>
      <c r="J214" s="143">
        <f t="shared" si="30"/>
        <v>0</v>
      </c>
      <c r="K214" s="139" t="s">
        <v>1</v>
      </c>
      <c r="L214" s="32"/>
      <c r="M214" s="144" t="s">
        <v>1</v>
      </c>
      <c r="N214" s="145" t="s">
        <v>42</v>
      </c>
      <c r="P214" s="146">
        <f t="shared" si="31"/>
        <v>0</v>
      </c>
      <c r="Q214" s="146">
        <v>0</v>
      </c>
      <c r="R214" s="146">
        <f t="shared" si="32"/>
        <v>0</v>
      </c>
      <c r="S214" s="146">
        <v>0</v>
      </c>
      <c r="T214" s="147">
        <f t="shared" si="33"/>
        <v>0</v>
      </c>
      <c r="AR214" s="148" t="s">
        <v>182</v>
      </c>
      <c r="AT214" s="148" t="s">
        <v>177</v>
      </c>
      <c r="AU214" s="148" t="s">
        <v>84</v>
      </c>
      <c r="AY214" s="17" t="s">
        <v>175</v>
      </c>
      <c r="BE214" s="149">
        <f t="shared" si="34"/>
        <v>0</v>
      </c>
      <c r="BF214" s="149">
        <f t="shared" si="35"/>
        <v>0</v>
      </c>
      <c r="BG214" s="149">
        <f t="shared" si="36"/>
        <v>0</v>
      </c>
      <c r="BH214" s="149">
        <f t="shared" si="37"/>
        <v>0</v>
      </c>
      <c r="BI214" s="149">
        <f t="shared" si="38"/>
        <v>0</v>
      </c>
      <c r="BJ214" s="17" t="s">
        <v>84</v>
      </c>
      <c r="BK214" s="149">
        <f t="shared" si="39"/>
        <v>0</v>
      </c>
      <c r="BL214" s="17" t="s">
        <v>182</v>
      </c>
      <c r="BM214" s="148" t="s">
        <v>1553</v>
      </c>
    </row>
    <row r="215" spans="2:65" s="1" customFormat="1" ht="21.75" customHeight="1">
      <c r="B215" s="136"/>
      <c r="C215" s="137" t="s">
        <v>675</v>
      </c>
      <c r="D215" s="137" t="s">
        <v>177</v>
      </c>
      <c r="E215" s="138" t="s">
        <v>1896</v>
      </c>
      <c r="F215" s="139" t="s">
        <v>1897</v>
      </c>
      <c r="G215" s="140" t="s">
        <v>180</v>
      </c>
      <c r="H215" s="141">
        <v>1.1399999999999999</v>
      </c>
      <c r="I215" s="142"/>
      <c r="J215" s="143">
        <f t="shared" si="30"/>
        <v>0</v>
      </c>
      <c r="K215" s="139" t="s">
        <v>1</v>
      </c>
      <c r="L215" s="32"/>
      <c r="M215" s="144" t="s">
        <v>1</v>
      </c>
      <c r="N215" s="145" t="s">
        <v>42</v>
      </c>
      <c r="P215" s="146">
        <f t="shared" si="31"/>
        <v>0</v>
      </c>
      <c r="Q215" s="146">
        <v>0</v>
      </c>
      <c r="R215" s="146">
        <f t="shared" si="32"/>
        <v>0</v>
      </c>
      <c r="S215" s="146">
        <v>0</v>
      </c>
      <c r="T215" s="147">
        <f t="shared" si="33"/>
        <v>0</v>
      </c>
      <c r="AR215" s="148" t="s">
        <v>182</v>
      </c>
      <c r="AT215" s="148" t="s">
        <v>177</v>
      </c>
      <c r="AU215" s="148" t="s">
        <v>84</v>
      </c>
      <c r="AY215" s="17" t="s">
        <v>175</v>
      </c>
      <c r="BE215" s="149">
        <f t="shared" si="34"/>
        <v>0</v>
      </c>
      <c r="BF215" s="149">
        <f t="shared" si="35"/>
        <v>0</v>
      </c>
      <c r="BG215" s="149">
        <f t="shared" si="36"/>
        <v>0</v>
      </c>
      <c r="BH215" s="149">
        <f t="shared" si="37"/>
        <v>0</v>
      </c>
      <c r="BI215" s="149">
        <f t="shared" si="38"/>
        <v>0</v>
      </c>
      <c r="BJ215" s="17" t="s">
        <v>84</v>
      </c>
      <c r="BK215" s="149">
        <f t="shared" si="39"/>
        <v>0</v>
      </c>
      <c r="BL215" s="17" t="s">
        <v>182</v>
      </c>
      <c r="BM215" s="148" t="s">
        <v>1556</v>
      </c>
    </row>
    <row r="216" spans="2:65" s="1" customFormat="1" ht="16.5" customHeight="1">
      <c r="B216" s="136"/>
      <c r="C216" s="137" t="s">
        <v>681</v>
      </c>
      <c r="D216" s="137" t="s">
        <v>177</v>
      </c>
      <c r="E216" s="138" t="s">
        <v>1898</v>
      </c>
      <c r="F216" s="139" t="s">
        <v>1899</v>
      </c>
      <c r="G216" s="140" t="s">
        <v>180</v>
      </c>
      <c r="H216" s="141">
        <v>1.1399999999999999</v>
      </c>
      <c r="I216" s="142"/>
      <c r="J216" s="143">
        <f t="shared" si="30"/>
        <v>0</v>
      </c>
      <c r="K216" s="139" t="s">
        <v>1</v>
      </c>
      <c r="L216" s="32"/>
      <c r="M216" s="144" t="s">
        <v>1</v>
      </c>
      <c r="N216" s="145" t="s">
        <v>42</v>
      </c>
      <c r="P216" s="146">
        <f t="shared" si="31"/>
        <v>0</v>
      </c>
      <c r="Q216" s="146">
        <v>0</v>
      </c>
      <c r="R216" s="146">
        <f t="shared" si="32"/>
        <v>0</v>
      </c>
      <c r="S216" s="146">
        <v>0</v>
      </c>
      <c r="T216" s="147">
        <f t="shared" si="33"/>
        <v>0</v>
      </c>
      <c r="AR216" s="148" t="s">
        <v>182</v>
      </c>
      <c r="AT216" s="148" t="s">
        <v>177</v>
      </c>
      <c r="AU216" s="148" t="s">
        <v>84</v>
      </c>
      <c r="AY216" s="17" t="s">
        <v>175</v>
      </c>
      <c r="BE216" s="149">
        <f t="shared" si="34"/>
        <v>0</v>
      </c>
      <c r="BF216" s="149">
        <f t="shared" si="35"/>
        <v>0</v>
      </c>
      <c r="BG216" s="149">
        <f t="shared" si="36"/>
        <v>0</v>
      </c>
      <c r="BH216" s="149">
        <f t="shared" si="37"/>
        <v>0</v>
      </c>
      <c r="BI216" s="149">
        <f t="shared" si="38"/>
        <v>0</v>
      </c>
      <c r="BJ216" s="17" t="s">
        <v>84</v>
      </c>
      <c r="BK216" s="149">
        <f t="shared" si="39"/>
        <v>0</v>
      </c>
      <c r="BL216" s="17" t="s">
        <v>182</v>
      </c>
      <c r="BM216" s="148" t="s">
        <v>1560</v>
      </c>
    </row>
    <row r="217" spans="2:65" s="1" customFormat="1" ht="16.5" customHeight="1">
      <c r="B217" s="136"/>
      <c r="C217" s="171" t="s">
        <v>685</v>
      </c>
      <c r="D217" s="171" t="s">
        <v>192</v>
      </c>
      <c r="E217" s="172" t="s">
        <v>1900</v>
      </c>
      <c r="F217" s="173" t="s">
        <v>1901</v>
      </c>
      <c r="G217" s="174" t="s">
        <v>1069</v>
      </c>
      <c r="H217" s="175">
        <v>1</v>
      </c>
      <c r="I217" s="176"/>
      <c r="J217" s="177">
        <f t="shared" si="30"/>
        <v>0</v>
      </c>
      <c r="K217" s="173" t="s">
        <v>1</v>
      </c>
      <c r="L217" s="178"/>
      <c r="M217" s="200" t="s">
        <v>1</v>
      </c>
      <c r="N217" s="201" t="s">
        <v>42</v>
      </c>
      <c r="O217" s="197"/>
      <c r="P217" s="198">
        <f t="shared" si="31"/>
        <v>0</v>
      </c>
      <c r="Q217" s="198">
        <v>0</v>
      </c>
      <c r="R217" s="198">
        <f t="shared" si="32"/>
        <v>0</v>
      </c>
      <c r="S217" s="198">
        <v>0</v>
      </c>
      <c r="T217" s="199">
        <f t="shared" si="33"/>
        <v>0</v>
      </c>
      <c r="AR217" s="148" t="s">
        <v>195</v>
      </c>
      <c r="AT217" s="148" t="s">
        <v>192</v>
      </c>
      <c r="AU217" s="148" t="s">
        <v>84</v>
      </c>
      <c r="AY217" s="17" t="s">
        <v>175</v>
      </c>
      <c r="BE217" s="149">
        <f t="shared" si="34"/>
        <v>0</v>
      </c>
      <c r="BF217" s="149">
        <f t="shared" si="35"/>
        <v>0</v>
      </c>
      <c r="BG217" s="149">
        <f t="shared" si="36"/>
        <v>0</v>
      </c>
      <c r="BH217" s="149">
        <f t="shared" si="37"/>
        <v>0</v>
      </c>
      <c r="BI217" s="149">
        <f t="shared" si="38"/>
        <v>0</v>
      </c>
      <c r="BJ217" s="17" t="s">
        <v>84</v>
      </c>
      <c r="BK217" s="149">
        <f t="shared" si="39"/>
        <v>0</v>
      </c>
      <c r="BL217" s="17" t="s">
        <v>182</v>
      </c>
      <c r="BM217" s="148" t="s">
        <v>1563</v>
      </c>
    </row>
    <row r="218" spans="2:65" s="1" customFormat="1" ht="6.9" customHeight="1">
      <c r="B218" s="44"/>
      <c r="C218" s="45"/>
      <c r="D218" s="45"/>
      <c r="E218" s="45"/>
      <c r="F218" s="45"/>
      <c r="G218" s="45"/>
      <c r="H218" s="45"/>
      <c r="I218" s="45"/>
      <c r="J218" s="45"/>
      <c r="K218" s="45"/>
      <c r="L218" s="32"/>
    </row>
  </sheetData>
  <autoFilter ref="C126:K217" xr:uid="{00000000-0009-0000-0000-000007000000}"/>
  <mergeCells count="15">
    <mergeCell ref="E113:H113"/>
    <mergeCell ref="E117:H117"/>
    <mergeCell ref="E115:H115"/>
    <mergeCell ref="E119:H119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M166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34" t="s">
        <v>5</v>
      </c>
      <c r="M2" s="219"/>
      <c r="N2" s="219"/>
      <c r="O2" s="219"/>
      <c r="P2" s="219"/>
      <c r="Q2" s="219"/>
      <c r="R2" s="219"/>
      <c r="S2" s="219"/>
      <c r="T2" s="219"/>
      <c r="U2" s="219"/>
      <c r="V2" s="219"/>
      <c r="AT2" s="17" t="s">
        <v>116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86</v>
      </c>
    </row>
    <row r="4" spans="2:46" ht="24.9" customHeight="1">
      <c r="B4" s="20"/>
      <c r="D4" s="21" t="s">
        <v>132</v>
      </c>
      <c r="L4" s="20"/>
      <c r="M4" s="93" t="s">
        <v>10</v>
      </c>
      <c r="AT4" s="17" t="s">
        <v>3</v>
      </c>
    </row>
    <row r="5" spans="2:46" ht="6.9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47" t="str">
        <f>'Rekapitulace stavby'!K6</f>
        <v>Stavební úpravy ADM budovy Dělnická 1405, Ústí nad Orlicí</v>
      </c>
      <c r="F7" s="248"/>
      <c r="G7" s="248"/>
      <c r="H7" s="248"/>
      <c r="L7" s="20"/>
    </row>
    <row r="8" spans="2:46" ht="13.2">
      <c r="B8" s="20"/>
      <c r="D8" s="27" t="s">
        <v>133</v>
      </c>
      <c r="L8" s="20"/>
    </row>
    <row r="9" spans="2:46" ht="16.5" customHeight="1">
      <c r="B9" s="20"/>
      <c r="E9" s="247" t="s">
        <v>134</v>
      </c>
      <c r="F9" s="219"/>
      <c r="G9" s="219"/>
      <c r="H9" s="219"/>
      <c r="L9" s="20"/>
    </row>
    <row r="10" spans="2:46" ht="12" customHeight="1">
      <c r="B10" s="20"/>
      <c r="D10" s="27" t="s">
        <v>135</v>
      </c>
      <c r="L10" s="20"/>
    </row>
    <row r="11" spans="2:46" s="1" customFormat="1" ht="16.5" customHeight="1">
      <c r="B11" s="32"/>
      <c r="E11" s="244" t="s">
        <v>1700</v>
      </c>
      <c r="F11" s="246"/>
      <c r="G11" s="246"/>
      <c r="H11" s="246"/>
      <c r="L11" s="32"/>
    </row>
    <row r="12" spans="2:46" s="1" customFormat="1" ht="12" customHeight="1">
      <c r="B12" s="32"/>
      <c r="D12" s="27" t="s">
        <v>1701</v>
      </c>
      <c r="L12" s="32"/>
    </row>
    <row r="13" spans="2:46" s="1" customFormat="1" ht="16.5" customHeight="1">
      <c r="B13" s="32"/>
      <c r="E13" s="207" t="s">
        <v>1902</v>
      </c>
      <c r="F13" s="246"/>
      <c r="G13" s="246"/>
      <c r="H13" s="246"/>
      <c r="L13" s="32"/>
    </row>
    <row r="14" spans="2:46" s="1" customFormat="1">
      <c r="B14" s="32"/>
      <c r="L14" s="32"/>
    </row>
    <row r="15" spans="2:46" s="1" customFormat="1" ht="12" customHeight="1">
      <c r="B15" s="32"/>
      <c r="D15" s="27" t="s">
        <v>18</v>
      </c>
      <c r="F15" s="25" t="s">
        <v>1</v>
      </c>
      <c r="I15" s="27" t="s">
        <v>19</v>
      </c>
      <c r="J15" s="25" t="s">
        <v>1</v>
      </c>
      <c r="L15" s="32"/>
    </row>
    <row r="16" spans="2:46" s="1" customFormat="1" ht="12" customHeight="1">
      <c r="B16" s="32"/>
      <c r="D16" s="27" t="s">
        <v>20</v>
      </c>
      <c r="F16" s="25" t="s">
        <v>21</v>
      </c>
      <c r="I16" s="27" t="s">
        <v>22</v>
      </c>
      <c r="J16" s="52" t="str">
        <f>'Rekapitulace stavby'!AN8</f>
        <v>20. 8. 2024</v>
      </c>
      <c r="L16" s="32"/>
    </row>
    <row r="17" spans="2:12" s="1" customFormat="1" ht="10.8" customHeight="1">
      <c r="B17" s="32"/>
      <c r="L17" s="32"/>
    </row>
    <row r="18" spans="2:12" s="1" customFormat="1" ht="12" customHeight="1">
      <c r="B18" s="32"/>
      <c r="D18" s="27" t="s">
        <v>24</v>
      </c>
      <c r="I18" s="27" t="s">
        <v>25</v>
      </c>
      <c r="J18" s="25" t="s">
        <v>1</v>
      </c>
      <c r="L18" s="32"/>
    </row>
    <row r="19" spans="2:12" s="1" customFormat="1" ht="18" customHeight="1">
      <c r="B19" s="32"/>
      <c r="E19" s="25" t="s">
        <v>26</v>
      </c>
      <c r="I19" s="27" t="s">
        <v>27</v>
      </c>
      <c r="J19" s="25" t="s">
        <v>1</v>
      </c>
      <c r="L19" s="32"/>
    </row>
    <row r="20" spans="2:12" s="1" customFormat="1" ht="6.9" customHeight="1">
      <c r="B20" s="32"/>
      <c r="L20" s="32"/>
    </row>
    <row r="21" spans="2:12" s="1" customFormat="1" ht="12" customHeight="1">
      <c r="B21" s="32"/>
      <c r="D21" s="27" t="s">
        <v>28</v>
      </c>
      <c r="I21" s="27" t="s">
        <v>25</v>
      </c>
      <c r="J21" s="28" t="str">
        <f>'Rekapitulace stavby'!AN13</f>
        <v>Vyplň údaj</v>
      </c>
      <c r="L21" s="32"/>
    </row>
    <row r="22" spans="2:12" s="1" customFormat="1" ht="18" customHeight="1">
      <c r="B22" s="32"/>
      <c r="E22" s="249" t="str">
        <f>'Rekapitulace stavby'!E14</f>
        <v>Vyplň údaj</v>
      </c>
      <c r="F22" s="218"/>
      <c r="G22" s="218"/>
      <c r="H22" s="218"/>
      <c r="I22" s="27" t="s">
        <v>27</v>
      </c>
      <c r="J22" s="28" t="str">
        <f>'Rekapitulace stavby'!AN14</f>
        <v>Vyplň údaj</v>
      </c>
      <c r="L22" s="32"/>
    </row>
    <row r="23" spans="2:12" s="1" customFormat="1" ht="6.9" customHeight="1">
      <c r="B23" s="32"/>
      <c r="L23" s="32"/>
    </row>
    <row r="24" spans="2:12" s="1" customFormat="1" ht="12" customHeight="1">
      <c r="B24" s="32"/>
      <c r="D24" s="27" t="s">
        <v>30</v>
      </c>
      <c r="I24" s="27" t="s">
        <v>25</v>
      </c>
      <c r="J24" s="25" t="s">
        <v>1</v>
      </c>
      <c r="L24" s="32"/>
    </row>
    <row r="25" spans="2:12" s="1" customFormat="1" ht="18" customHeight="1">
      <c r="B25" s="32"/>
      <c r="E25" s="25" t="s">
        <v>31</v>
      </c>
      <c r="I25" s="27" t="s">
        <v>27</v>
      </c>
      <c r="J25" s="25" t="s">
        <v>1</v>
      </c>
      <c r="L25" s="32"/>
    </row>
    <row r="26" spans="2:12" s="1" customFormat="1" ht="6.9" customHeight="1">
      <c r="B26" s="32"/>
      <c r="L26" s="32"/>
    </row>
    <row r="27" spans="2:12" s="1" customFormat="1" ht="12" customHeight="1">
      <c r="B27" s="32"/>
      <c r="D27" s="27" t="s">
        <v>33</v>
      </c>
      <c r="I27" s="27" t="s">
        <v>25</v>
      </c>
      <c r="J27" s="25" t="str">
        <f>IF('Rekapitulace stavby'!AN19="","",'Rekapitulace stavby'!AN19)</f>
        <v/>
      </c>
      <c r="L27" s="32"/>
    </row>
    <row r="28" spans="2:12" s="1" customFormat="1" ht="18" customHeight="1">
      <c r="B28" s="32"/>
      <c r="E28" s="25" t="str">
        <f>IF('Rekapitulace stavby'!E20="","",'Rekapitulace stavby'!E20)</f>
        <v xml:space="preserve"> </v>
      </c>
      <c r="I28" s="27" t="s">
        <v>27</v>
      </c>
      <c r="J28" s="25" t="str">
        <f>IF('Rekapitulace stavby'!AN20="","",'Rekapitulace stavby'!AN20)</f>
        <v/>
      </c>
      <c r="L28" s="32"/>
    </row>
    <row r="29" spans="2:12" s="1" customFormat="1" ht="6.9" customHeight="1">
      <c r="B29" s="32"/>
      <c r="L29" s="32"/>
    </row>
    <row r="30" spans="2:12" s="1" customFormat="1" ht="12" customHeight="1">
      <c r="B30" s="32"/>
      <c r="D30" s="27" t="s">
        <v>35</v>
      </c>
      <c r="L30" s="32"/>
    </row>
    <row r="31" spans="2:12" s="7" customFormat="1" ht="16.5" customHeight="1">
      <c r="B31" s="94"/>
      <c r="E31" s="223" t="s">
        <v>1</v>
      </c>
      <c r="F31" s="223"/>
      <c r="G31" s="223"/>
      <c r="H31" s="223"/>
      <c r="L31" s="94"/>
    </row>
    <row r="32" spans="2:12" s="1" customFormat="1" ht="6.9" customHeight="1">
      <c r="B32" s="32"/>
      <c r="L32" s="32"/>
    </row>
    <row r="33" spans="2:12" s="1" customFormat="1" ht="6.9" customHeight="1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25.35" customHeight="1">
      <c r="B34" s="32"/>
      <c r="D34" s="95" t="s">
        <v>37</v>
      </c>
      <c r="J34" s="66">
        <f>ROUND(J126, 2)</f>
        <v>0</v>
      </c>
      <c r="L34" s="32"/>
    </row>
    <row r="35" spans="2:12" s="1" customFormat="1" ht="6.9" customHeight="1">
      <c r="B35" s="32"/>
      <c r="D35" s="53"/>
      <c r="E35" s="53"/>
      <c r="F35" s="53"/>
      <c r="G35" s="53"/>
      <c r="H35" s="53"/>
      <c r="I35" s="53"/>
      <c r="J35" s="53"/>
      <c r="K35" s="53"/>
      <c r="L35" s="32"/>
    </row>
    <row r="36" spans="2:12" s="1" customFormat="1" ht="14.4" customHeight="1">
      <c r="B36" s="32"/>
      <c r="F36" s="35" t="s">
        <v>39</v>
      </c>
      <c r="I36" s="35" t="s">
        <v>38</v>
      </c>
      <c r="J36" s="35" t="s">
        <v>40</v>
      </c>
      <c r="L36" s="32"/>
    </row>
    <row r="37" spans="2:12" s="1" customFormat="1" ht="14.4" customHeight="1">
      <c r="B37" s="32"/>
      <c r="D37" s="55" t="s">
        <v>41</v>
      </c>
      <c r="E37" s="27" t="s">
        <v>42</v>
      </c>
      <c r="F37" s="86">
        <f>ROUND((SUM(BE126:BE165)),  2)</f>
        <v>0</v>
      </c>
      <c r="I37" s="96">
        <v>0.21</v>
      </c>
      <c r="J37" s="86">
        <f>ROUND(((SUM(BE126:BE165))*I37),  2)</f>
        <v>0</v>
      </c>
      <c r="L37" s="32"/>
    </row>
    <row r="38" spans="2:12" s="1" customFormat="1" ht="14.4" customHeight="1">
      <c r="B38" s="32"/>
      <c r="E38" s="27" t="s">
        <v>43</v>
      </c>
      <c r="F38" s="86">
        <f>ROUND((SUM(BF126:BF165)),  2)</f>
        <v>0</v>
      </c>
      <c r="I38" s="96">
        <v>0.12</v>
      </c>
      <c r="J38" s="86">
        <f>ROUND(((SUM(BF126:BF165))*I38),  2)</f>
        <v>0</v>
      </c>
      <c r="L38" s="32"/>
    </row>
    <row r="39" spans="2:12" s="1" customFormat="1" ht="14.4" hidden="1" customHeight="1">
      <c r="B39" s="32"/>
      <c r="E39" s="27" t="s">
        <v>44</v>
      </c>
      <c r="F39" s="86">
        <f>ROUND((SUM(BG126:BG165)),  2)</f>
        <v>0</v>
      </c>
      <c r="I39" s="96">
        <v>0.21</v>
      </c>
      <c r="J39" s="86">
        <f>0</f>
        <v>0</v>
      </c>
      <c r="L39" s="32"/>
    </row>
    <row r="40" spans="2:12" s="1" customFormat="1" ht="14.4" hidden="1" customHeight="1">
      <c r="B40" s="32"/>
      <c r="E40" s="27" t="s">
        <v>45</v>
      </c>
      <c r="F40" s="86">
        <f>ROUND((SUM(BH126:BH165)),  2)</f>
        <v>0</v>
      </c>
      <c r="I40" s="96">
        <v>0.12</v>
      </c>
      <c r="J40" s="86">
        <f>0</f>
        <v>0</v>
      </c>
      <c r="L40" s="32"/>
    </row>
    <row r="41" spans="2:12" s="1" customFormat="1" ht="14.4" hidden="1" customHeight="1">
      <c r="B41" s="32"/>
      <c r="E41" s="27" t="s">
        <v>46</v>
      </c>
      <c r="F41" s="86">
        <f>ROUND((SUM(BI126:BI165)),  2)</f>
        <v>0</v>
      </c>
      <c r="I41" s="96">
        <v>0</v>
      </c>
      <c r="J41" s="86">
        <f>0</f>
        <v>0</v>
      </c>
      <c r="L41" s="32"/>
    </row>
    <row r="42" spans="2:12" s="1" customFormat="1" ht="6.9" customHeight="1">
      <c r="B42" s="32"/>
      <c r="L42" s="32"/>
    </row>
    <row r="43" spans="2:12" s="1" customFormat="1" ht="25.35" customHeight="1">
      <c r="B43" s="32"/>
      <c r="C43" s="97"/>
      <c r="D43" s="98" t="s">
        <v>47</v>
      </c>
      <c r="E43" s="57"/>
      <c r="F43" s="57"/>
      <c r="G43" s="99" t="s">
        <v>48</v>
      </c>
      <c r="H43" s="100" t="s">
        <v>49</v>
      </c>
      <c r="I43" s="57"/>
      <c r="J43" s="101">
        <f>SUM(J34:J41)</f>
        <v>0</v>
      </c>
      <c r="K43" s="102"/>
      <c r="L43" s="32"/>
    </row>
    <row r="44" spans="2:12" s="1" customFormat="1" ht="14.4" customHeight="1">
      <c r="B44" s="32"/>
      <c r="L44" s="32"/>
    </row>
    <row r="45" spans="2:12" ht="14.4" customHeight="1">
      <c r="B45" s="20"/>
      <c r="L45" s="20"/>
    </row>
    <row r="46" spans="2:12" ht="14.4" customHeight="1">
      <c r="B46" s="20"/>
      <c r="L46" s="20"/>
    </row>
    <row r="47" spans="2:12" ht="14.4" customHeight="1">
      <c r="B47" s="20"/>
      <c r="L47" s="20"/>
    </row>
    <row r="48" spans="2:12" ht="14.4" customHeight="1">
      <c r="B48" s="20"/>
      <c r="L48" s="20"/>
    </row>
    <row r="49" spans="2:12" ht="14.4" customHeight="1">
      <c r="B49" s="20"/>
      <c r="L49" s="20"/>
    </row>
    <row r="50" spans="2:12" s="1" customFormat="1" ht="14.4" customHeight="1">
      <c r="B50" s="32"/>
      <c r="D50" s="41" t="s">
        <v>50</v>
      </c>
      <c r="E50" s="42"/>
      <c r="F50" s="42"/>
      <c r="G50" s="41" t="s">
        <v>51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3.2">
      <c r="B61" s="32"/>
      <c r="D61" s="43" t="s">
        <v>52</v>
      </c>
      <c r="E61" s="34"/>
      <c r="F61" s="103" t="s">
        <v>53</v>
      </c>
      <c r="G61" s="43" t="s">
        <v>52</v>
      </c>
      <c r="H61" s="34"/>
      <c r="I61" s="34"/>
      <c r="J61" s="104" t="s">
        <v>53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3.2">
      <c r="B65" s="32"/>
      <c r="D65" s="41" t="s">
        <v>54</v>
      </c>
      <c r="E65" s="42"/>
      <c r="F65" s="42"/>
      <c r="G65" s="41" t="s">
        <v>55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3.2">
      <c r="B76" s="32"/>
      <c r="D76" s="43" t="s">
        <v>52</v>
      </c>
      <c r="E76" s="34"/>
      <c r="F76" s="103" t="s">
        <v>53</v>
      </c>
      <c r="G76" s="43" t="s">
        <v>52</v>
      </c>
      <c r="H76" s="34"/>
      <c r="I76" s="34"/>
      <c r="J76" s="104" t="s">
        <v>53</v>
      </c>
      <c r="K76" s="34"/>
      <c r="L76" s="32"/>
    </row>
    <row r="77" spans="2:12" s="1" customFormat="1" ht="14.4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" customHeight="1">
      <c r="B82" s="32"/>
      <c r="C82" s="21" t="s">
        <v>137</v>
      </c>
      <c r="L82" s="32"/>
    </row>
    <row r="83" spans="2:12" s="1" customFormat="1" ht="6.9" customHeight="1">
      <c r="B83" s="32"/>
      <c r="L83" s="32"/>
    </row>
    <row r="84" spans="2:12" s="1" customFormat="1" ht="12" customHeight="1">
      <c r="B84" s="32"/>
      <c r="C84" s="27" t="s">
        <v>16</v>
      </c>
      <c r="L84" s="32"/>
    </row>
    <row r="85" spans="2:12" s="1" customFormat="1" ht="16.5" customHeight="1">
      <c r="B85" s="32"/>
      <c r="E85" s="247" t="str">
        <f>E7</f>
        <v>Stavební úpravy ADM budovy Dělnická 1405, Ústí nad Orlicí</v>
      </c>
      <c r="F85" s="248"/>
      <c r="G85" s="248"/>
      <c r="H85" s="248"/>
      <c r="L85" s="32"/>
    </row>
    <row r="86" spans="2:12" ht="12" customHeight="1">
      <c r="B86" s="20"/>
      <c r="C86" s="27" t="s">
        <v>133</v>
      </c>
      <c r="L86" s="20"/>
    </row>
    <row r="87" spans="2:12" ht="16.5" customHeight="1">
      <c r="B87" s="20"/>
      <c r="E87" s="247" t="s">
        <v>134</v>
      </c>
      <c r="F87" s="219"/>
      <c r="G87" s="219"/>
      <c r="H87" s="219"/>
      <c r="L87" s="20"/>
    </row>
    <row r="88" spans="2:12" ht="12" customHeight="1">
      <c r="B88" s="20"/>
      <c r="C88" s="27" t="s">
        <v>135</v>
      </c>
      <c r="L88" s="20"/>
    </row>
    <row r="89" spans="2:12" s="1" customFormat="1" ht="16.5" customHeight="1">
      <c r="B89" s="32"/>
      <c r="E89" s="244" t="s">
        <v>1700</v>
      </c>
      <c r="F89" s="246"/>
      <c r="G89" s="246"/>
      <c r="H89" s="246"/>
      <c r="L89" s="32"/>
    </row>
    <row r="90" spans="2:12" s="1" customFormat="1" ht="12" customHeight="1">
      <c r="B90" s="32"/>
      <c r="C90" s="27" t="s">
        <v>1701</v>
      </c>
      <c r="L90" s="32"/>
    </row>
    <row r="91" spans="2:12" s="1" customFormat="1" ht="16.5" customHeight="1">
      <c r="B91" s="32"/>
      <c r="E91" s="207" t="str">
        <f>E13</f>
        <v>SO02.6.3 - Slaboproud</v>
      </c>
      <c r="F91" s="246"/>
      <c r="G91" s="246"/>
      <c r="H91" s="246"/>
      <c r="L91" s="32"/>
    </row>
    <row r="92" spans="2:12" s="1" customFormat="1" ht="6.9" customHeight="1">
      <c r="B92" s="32"/>
      <c r="L92" s="32"/>
    </row>
    <row r="93" spans="2:12" s="1" customFormat="1" ht="12" customHeight="1">
      <c r="B93" s="32"/>
      <c r="C93" s="27" t="s">
        <v>20</v>
      </c>
      <c r="F93" s="25" t="str">
        <f>F16</f>
        <v>Dělnická 1405</v>
      </c>
      <c r="I93" s="27" t="s">
        <v>22</v>
      </c>
      <c r="J93" s="52" t="str">
        <f>IF(J16="","",J16)</f>
        <v>20. 8. 2024</v>
      </c>
      <c r="L93" s="32"/>
    </row>
    <row r="94" spans="2:12" s="1" customFormat="1" ht="6.9" customHeight="1">
      <c r="B94" s="32"/>
      <c r="L94" s="32"/>
    </row>
    <row r="95" spans="2:12" s="1" customFormat="1" ht="40.049999999999997" customHeight="1">
      <c r="B95" s="32"/>
      <c r="C95" s="27" t="s">
        <v>24</v>
      </c>
      <c r="F95" s="25" t="str">
        <f>E19</f>
        <v>Město Ústí nad Orlicí, Sychrova 16, 562 24</v>
      </c>
      <c r="I95" s="27" t="s">
        <v>30</v>
      </c>
      <c r="J95" s="30" t="str">
        <f>E25</f>
        <v xml:space="preserve">B3ATELIER, Palackého tř. 72, Brno </v>
      </c>
      <c r="L95" s="32"/>
    </row>
    <row r="96" spans="2:12" s="1" customFormat="1" ht="15.15" customHeight="1">
      <c r="B96" s="32"/>
      <c r="C96" s="27" t="s">
        <v>28</v>
      </c>
      <c r="F96" s="25" t="str">
        <f>IF(E22="","",E22)</f>
        <v>Vyplň údaj</v>
      </c>
      <c r="I96" s="27" t="s">
        <v>33</v>
      </c>
      <c r="J96" s="30" t="str">
        <f>E28</f>
        <v xml:space="preserve"> </v>
      </c>
      <c r="L96" s="32"/>
    </row>
    <row r="97" spans="2:47" s="1" customFormat="1" ht="10.35" customHeight="1">
      <c r="B97" s="32"/>
      <c r="L97" s="32"/>
    </row>
    <row r="98" spans="2:47" s="1" customFormat="1" ht="29.25" customHeight="1">
      <c r="B98" s="32"/>
      <c r="C98" s="105" t="s">
        <v>138</v>
      </c>
      <c r="D98" s="97"/>
      <c r="E98" s="97"/>
      <c r="F98" s="97"/>
      <c r="G98" s="97"/>
      <c r="H98" s="97"/>
      <c r="I98" s="97"/>
      <c r="J98" s="106" t="s">
        <v>139</v>
      </c>
      <c r="K98" s="97"/>
      <c r="L98" s="32"/>
    </row>
    <row r="99" spans="2:47" s="1" customFormat="1" ht="10.35" customHeight="1">
      <c r="B99" s="32"/>
      <c r="L99" s="32"/>
    </row>
    <row r="100" spans="2:47" s="1" customFormat="1" ht="22.8" customHeight="1">
      <c r="B100" s="32"/>
      <c r="C100" s="107" t="s">
        <v>140</v>
      </c>
      <c r="J100" s="66">
        <f>J126</f>
        <v>0</v>
      </c>
      <c r="L100" s="32"/>
      <c r="AU100" s="17" t="s">
        <v>141</v>
      </c>
    </row>
    <row r="101" spans="2:47" s="8" customFormat="1" ht="24.9" customHeight="1">
      <c r="B101" s="108"/>
      <c r="D101" s="109" t="s">
        <v>1740</v>
      </c>
      <c r="E101" s="110"/>
      <c r="F101" s="110"/>
      <c r="G101" s="110"/>
      <c r="H101" s="110"/>
      <c r="I101" s="110"/>
      <c r="J101" s="111">
        <f>J127</f>
        <v>0</v>
      </c>
      <c r="L101" s="108"/>
    </row>
    <row r="102" spans="2:47" s="8" customFormat="1" ht="24.9" customHeight="1">
      <c r="B102" s="108"/>
      <c r="D102" s="109" t="s">
        <v>1903</v>
      </c>
      <c r="E102" s="110"/>
      <c r="F102" s="110"/>
      <c r="G102" s="110"/>
      <c r="H102" s="110"/>
      <c r="I102" s="110"/>
      <c r="J102" s="111">
        <f>J158</f>
        <v>0</v>
      </c>
      <c r="L102" s="108"/>
    </row>
    <row r="103" spans="2:47" s="1" customFormat="1" ht="21.75" customHeight="1">
      <c r="B103" s="32"/>
      <c r="L103" s="32"/>
    </row>
    <row r="104" spans="2:47" s="1" customFormat="1" ht="6.9" customHeight="1">
      <c r="B104" s="44"/>
      <c r="C104" s="45"/>
      <c r="D104" s="45"/>
      <c r="E104" s="45"/>
      <c r="F104" s="45"/>
      <c r="G104" s="45"/>
      <c r="H104" s="45"/>
      <c r="I104" s="45"/>
      <c r="J104" s="45"/>
      <c r="K104" s="45"/>
      <c r="L104" s="32"/>
    </row>
    <row r="108" spans="2:47" s="1" customFormat="1" ht="6.9" customHeight="1">
      <c r="B108" s="46"/>
      <c r="C108" s="47"/>
      <c r="D108" s="47"/>
      <c r="E108" s="47"/>
      <c r="F108" s="47"/>
      <c r="G108" s="47"/>
      <c r="H108" s="47"/>
      <c r="I108" s="47"/>
      <c r="J108" s="47"/>
      <c r="K108" s="47"/>
      <c r="L108" s="32"/>
    </row>
    <row r="109" spans="2:47" s="1" customFormat="1" ht="24.9" customHeight="1">
      <c r="B109" s="32"/>
      <c r="C109" s="21" t="s">
        <v>160</v>
      </c>
      <c r="L109" s="32"/>
    </row>
    <row r="110" spans="2:47" s="1" customFormat="1" ht="6.9" customHeight="1">
      <c r="B110" s="32"/>
      <c r="L110" s="32"/>
    </row>
    <row r="111" spans="2:47" s="1" customFormat="1" ht="12" customHeight="1">
      <c r="B111" s="32"/>
      <c r="C111" s="27" t="s">
        <v>16</v>
      </c>
      <c r="L111" s="32"/>
    </row>
    <row r="112" spans="2:47" s="1" customFormat="1" ht="16.5" customHeight="1">
      <c r="B112" s="32"/>
      <c r="E112" s="247" t="str">
        <f>E7</f>
        <v>Stavební úpravy ADM budovy Dělnická 1405, Ústí nad Orlicí</v>
      </c>
      <c r="F112" s="248"/>
      <c r="G112" s="248"/>
      <c r="H112" s="248"/>
      <c r="L112" s="32"/>
    </row>
    <row r="113" spans="2:65" ht="12" customHeight="1">
      <c r="B113" s="20"/>
      <c r="C113" s="27" t="s">
        <v>133</v>
      </c>
      <c r="L113" s="20"/>
    </row>
    <row r="114" spans="2:65" ht="16.5" customHeight="1">
      <c r="B114" s="20"/>
      <c r="E114" s="247" t="s">
        <v>134</v>
      </c>
      <c r="F114" s="219"/>
      <c r="G114" s="219"/>
      <c r="H114" s="219"/>
      <c r="L114" s="20"/>
    </row>
    <row r="115" spans="2:65" ht="12" customHeight="1">
      <c r="B115" s="20"/>
      <c r="C115" s="27" t="s">
        <v>135</v>
      </c>
      <c r="L115" s="20"/>
    </row>
    <row r="116" spans="2:65" s="1" customFormat="1" ht="16.5" customHeight="1">
      <c r="B116" s="32"/>
      <c r="E116" s="244" t="s">
        <v>1700</v>
      </c>
      <c r="F116" s="246"/>
      <c r="G116" s="246"/>
      <c r="H116" s="246"/>
      <c r="L116" s="32"/>
    </row>
    <row r="117" spans="2:65" s="1" customFormat="1" ht="12" customHeight="1">
      <c r="B117" s="32"/>
      <c r="C117" s="27" t="s">
        <v>1701</v>
      </c>
      <c r="L117" s="32"/>
    </row>
    <row r="118" spans="2:65" s="1" customFormat="1" ht="16.5" customHeight="1">
      <c r="B118" s="32"/>
      <c r="E118" s="207" t="str">
        <f>E13</f>
        <v>SO02.6.3 - Slaboproud</v>
      </c>
      <c r="F118" s="246"/>
      <c r="G118" s="246"/>
      <c r="H118" s="246"/>
      <c r="L118" s="32"/>
    </row>
    <row r="119" spans="2:65" s="1" customFormat="1" ht="6.9" customHeight="1">
      <c r="B119" s="32"/>
      <c r="L119" s="32"/>
    </row>
    <row r="120" spans="2:65" s="1" customFormat="1" ht="12" customHeight="1">
      <c r="B120" s="32"/>
      <c r="C120" s="27" t="s">
        <v>20</v>
      </c>
      <c r="F120" s="25" t="str">
        <f>F16</f>
        <v>Dělnická 1405</v>
      </c>
      <c r="I120" s="27" t="s">
        <v>22</v>
      </c>
      <c r="J120" s="52" t="str">
        <f>IF(J16="","",J16)</f>
        <v>20. 8. 2024</v>
      </c>
      <c r="L120" s="32"/>
    </row>
    <row r="121" spans="2:65" s="1" customFormat="1" ht="6.9" customHeight="1">
      <c r="B121" s="32"/>
      <c r="L121" s="32"/>
    </row>
    <row r="122" spans="2:65" s="1" customFormat="1" ht="40.049999999999997" customHeight="1">
      <c r="B122" s="32"/>
      <c r="C122" s="27" t="s">
        <v>24</v>
      </c>
      <c r="F122" s="25" t="str">
        <f>E19</f>
        <v>Město Ústí nad Orlicí, Sychrova 16, 562 24</v>
      </c>
      <c r="I122" s="27" t="s">
        <v>30</v>
      </c>
      <c r="J122" s="30" t="str">
        <f>E25</f>
        <v xml:space="preserve">B3ATELIER, Palackého tř. 72, Brno </v>
      </c>
      <c r="L122" s="32"/>
    </row>
    <row r="123" spans="2:65" s="1" customFormat="1" ht="15.15" customHeight="1">
      <c r="B123" s="32"/>
      <c r="C123" s="27" t="s">
        <v>28</v>
      </c>
      <c r="F123" s="25" t="str">
        <f>IF(E22="","",E22)</f>
        <v>Vyplň údaj</v>
      </c>
      <c r="I123" s="27" t="s">
        <v>33</v>
      </c>
      <c r="J123" s="30" t="str">
        <f>E28</f>
        <v xml:space="preserve"> </v>
      </c>
      <c r="L123" s="32"/>
    </row>
    <row r="124" spans="2:65" s="1" customFormat="1" ht="10.35" customHeight="1">
      <c r="B124" s="32"/>
      <c r="L124" s="32"/>
    </row>
    <row r="125" spans="2:65" s="10" customFormat="1" ht="29.25" customHeight="1">
      <c r="B125" s="116"/>
      <c r="C125" s="117" t="s">
        <v>161</v>
      </c>
      <c r="D125" s="118" t="s">
        <v>62</v>
      </c>
      <c r="E125" s="118" t="s">
        <v>58</v>
      </c>
      <c r="F125" s="118" t="s">
        <v>59</v>
      </c>
      <c r="G125" s="118" t="s">
        <v>162</v>
      </c>
      <c r="H125" s="118" t="s">
        <v>163</v>
      </c>
      <c r="I125" s="118" t="s">
        <v>164</v>
      </c>
      <c r="J125" s="118" t="s">
        <v>139</v>
      </c>
      <c r="K125" s="119" t="s">
        <v>165</v>
      </c>
      <c r="L125" s="116"/>
      <c r="M125" s="59" t="s">
        <v>1</v>
      </c>
      <c r="N125" s="60" t="s">
        <v>41</v>
      </c>
      <c r="O125" s="60" t="s">
        <v>166</v>
      </c>
      <c r="P125" s="60" t="s">
        <v>167</v>
      </c>
      <c r="Q125" s="60" t="s">
        <v>168</v>
      </c>
      <c r="R125" s="60" t="s">
        <v>169</v>
      </c>
      <c r="S125" s="60" t="s">
        <v>170</v>
      </c>
      <c r="T125" s="61" t="s">
        <v>171</v>
      </c>
    </row>
    <row r="126" spans="2:65" s="1" customFormat="1" ht="22.8" customHeight="1">
      <c r="B126" s="32"/>
      <c r="C126" s="64" t="s">
        <v>172</v>
      </c>
      <c r="J126" s="120">
        <f>BK126</f>
        <v>0</v>
      </c>
      <c r="L126" s="32"/>
      <c r="M126" s="62"/>
      <c r="N126" s="53"/>
      <c r="O126" s="53"/>
      <c r="P126" s="121">
        <f>P127+P158</f>
        <v>0</v>
      </c>
      <c r="Q126" s="53"/>
      <c r="R126" s="121">
        <f>R127+R158</f>
        <v>0</v>
      </c>
      <c r="S126" s="53"/>
      <c r="T126" s="122">
        <f>T127+T158</f>
        <v>0</v>
      </c>
      <c r="AT126" s="17" t="s">
        <v>76</v>
      </c>
      <c r="AU126" s="17" t="s">
        <v>141</v>
      </c>
      <c r="BK126" s="123">
        <f>BK127+BK158</f>
        <v>0</v>
      </c>
    </row>
    <row r="127" spans="2:65" s="11" customFormat="1" ht="25.95" customHeight="1">
      <c r="B127" s="124"/>
      <c r="D127" s="125" t="s">
        <v>76</v>
      </c>
      <c r="E127" s="126" t="s">
        <v>1106</v>
      </c>
      <c r="F127" s="126" t="s">
        <v>1743</v>
      </c>
      <c r="I127" s="127"/>
      <c r="J127" s="128">
        <f>BK127</f>
        <v>0</v>
      </c>
      <c r="L127" s="124"/>
      <c r="M127" s="129"/>
      <c r="P127" s="130">
        <f>SUM(P128:P157)</f>
        <v>0</v>
      </c>
      <c r="R127" s="130">
        <f>SUM(R128:R157)</f>
        <v>0</v>
      </c>
      <c r="T127" s="131">
        <f>SUM(T128:T157)</f>
        <v>0</v>
      </c>
      <c r="AR127" s="125" t="s">
        <v>84</v>
      </c>
      <c r="AT127" s="132" t="s">
        <v>76</v>
      </c>
      <c r="AU127" s="132" t="s">
        <v>77</v>
      </c>
      <c r="AY127" s="125" t="s">
        <v>175</v>
      </c>
      <c r="BK127" s="133">
        <f>SUM(BK128:BK157)</f>
        <v>0</v>
      </c>
    </row>
    <row r="128" spans="2:65" s="1" customFormat="1" ht="16.5" customHeight="1">
      <c r="B128" s="136"/>
      <c r="C128" s="137" t="s">
        <v>84</v>
      </c>
      <c r="D128" s="137" t="s">
        <v>177</v>
      </c>
      <c r="E128" s="138" t="s">
        <v>177</v>
      </c>
      <c r="F128" s="139" t="s">
        <v>1904</v>
      </c>
      <c r="G128" s="140" t="s">
        <v>1059</v>
      </c>
      <c r="H128" s="141">
        <v>56</v>
      </c>
      <c r="I128" s="142"/>
      <c r="J128" s="143">
        <f t="shared" ref="J128:J157" si="0">ROUND(I128*H128,2)</f>
        <v>0</v>
      </c>
      <c r="K128" s="139" t="s">
        <v>1</v>
      </c>
      <c r="L128" s="32"/>
      <c r="M128" s="144" t="s">
        <v>1</v>
      </c>
      <c r="N128" s="145" t="s">
        <v>42</v>
      </c>
      <c r="P128" s="146">
        <f t="shared" ref="P128:P157" si="1">O128*H128</f>
        <v>0</v>
      </c>
      <c r="Q128" s="146">
        <v>0</v>
      </c>
      <c r="R128" s="146">
        <f t="shared" ref="R128:R157" si="2">Q128*H128</f>
        <v>0</v>
      </c>
      <c r="S128" s="146">
        <v>0</v>
      </c>
      <c r="T128" s="147">
        <f t="shared" ref="T128:T157" si="3">S128*H128</f>
        <v>0</v>
      </c>
      <c r="AR128" s="148" t="s">
        <v>182</v>
      </c>
      <c r="AT128" s="148" t="s">
        <v>177</v>
      </c>
      <c r="AU128" s="148" t="s">
        <v>84</v>
      </c>
      <c r="AY128" s="17" t="s">
        <v>175</v>
      </c>
      <c r="BE128" s="149">
        <f t="shared" ref="BE128:BE157" si="4">IF(N128="základní",J128,0)</f>
        <v>0</v>
      </c>
      <c r="BF128" s="149">
        <f t="shared" ref="BF128:BF157" si="5">IF(N128="snížená",J128,0)</f>
        <v>0</v>
      </c>
      <c r="BG128" s="149">
        <f t="shared" ref="BG128:BG157" si="6">IF(N128="zákl. přenesená",J128,0)</f>
        <v>0</v>
      </c>
      <c r="BH128" s="149">
        <f t="shared" ref="BH128:BH157" si="7">IF(N128="sníž. přenesená",J128,0)</f>
        <v>0</v>
      </c>
      <c r="BI128" s="149">
        <f t="shared" ref="BI128:BI157" si="8">IF(N128="nulová",J128,0)</f>
        <v>0</v>
      </c>
      <c r="BJ128" s="17" t="s">
        <v>84</v>
      </c>
      <c r="BK128" s="149">
        <f t="shared" ref="BK128:BK157" si="9">ROUND(I128*H128,2)</f>
        <v>0</v>
      </c>
      <c r="BL128" s="17" t="s">
        <v>182</v>
      </c>
      <c r="BM128" s="148" t="s">
        <v>86</v>
      </c>
    </row>
    <row r="129" spans="2:65" s="1" customFormat="1" ht="16.5" customHeight="1">
      <c r="B129" s="136"/>
      <c r="C129" s="137" t="s">
        <v>86</v>
      </c>
      <c r="D129" s="137" t="s">
        <v>177</v>
      </c>
      <c r="E129" s="138" t="s">
        <v>1707</v>
      </c>
      <c r="F129" s="139" t="s">
        <v>1905</v>
      </c>
      <c r="G129" s="140" t="s">
        <v>1059</v>
      </c>
      <c r="H129" s="141">
        <v>32</v>
      </c>
      <c r="I129" s="142"/>
      <c r="J129" s="143">
        <f t="shared" si="0"/>
        <v>0</v>
      </c>
      <c r="K129" s="139" t="s">
        <v>1</v>
      </c>
      <c r="L129" s="32"/>
      <c r="M129" s="144" t="s">
        <v>1</v>
      </c>
      <c r="N129" s="145" t="s">
        <v>42</v>
      </c>
      <c r="P129" s="146">
        <f t="shared" si="1"/>
        <v>0</v>
      </c>
      <c r="Q129" s="146">
        <v>0</v>
      </c>
      <c r="R129" s="146">
        <f t="shared" si="2"/>
        <v>0</v>
      </c>
      <c r="S129" s="146">
        <v>0</v>
      </c>
      <c r="T129" s="147">
        <f t="shared" si="3"/>
        <v>0</v>
      </c>
      <c r="AR129" s="148" t="s">
        <v>182</v>
      </c>
      <c r="AT129" s="148" t="s">
        <v>177</v>
      </c>
      <c r="AU129" s="148" t="s">
        <v>84</v>
      </c>
      <c r="AY129" s="17" t="s">
        <v>175</v>
      </c>
      <c r="BE129" s="149">
        <f t="shared" si="4"/>
        <v>0</v>
      </c>
      <c r="BF129" s="149">
        <f t="shared" si="5"/>
        <v>0</v>
      </c>
      <c r="BG129" s="149">
        <f t="shared" si="6"/>
        <v>0</v>
      </c>
      <c r="BH129" s="149">
        <f t="shared" si="7"/>
        <v>0</v>
      </c>
      <c r="BI129" s="149">
        <f t="shared" si="8"/>
        <v>0</v>
      </c>
      <c r="BJ129" s="17" t="s">
        <v>84</v>
      </c>
      <c r="BK129" s="149">
        <f t="shared" si="9"/>
        <v>0</v>
      </c>
      <c r="BL129" s="17" t="s">
        <v>182</v>
      </c>
      <c r="BM129" s="148" t="s">
        <v>182</v>
      </c>
    </row>
    <row r="130" spans="2:65" s="1" customFormat="1" ht="16.5" customHeight="1">
      <c r="B130" s="136"/>
      <c r="C130" s="137" t="s">
        <v>109</v>
      </c>
      <c r="D130" s="137" t="s">
        <v>177</v>
      </c>
      <c r="E130" s="138" t="s">
        <v>1709</v>
      </c>
      <c r="F130" s="139" t="s">
        <v>1906</v>
      </c>
      <c r="G130" s="140" t="s">
        <v>1059</v>
      </c>
      <c r="H130" s="141">
        <v>48</v>
      </c>
      <c r="I130" s="142"/>
      <c r="J130" s="143">
        <f t="shared" si="0"/>
        <v>0</v>
      </c>
      <c r="K130" s="139" t="s">
        <v>1</v>
      </c>
      <c r="L130" s="32"/>
      <c r="M130" s="144" t="s">
        <v>1</v>
      </c>
      <c r="N130" s="145" t="s">
        <v>42</v>
      </c>
      <c r="P130" s="146">
        <f t="shared" si="1"/>
        <v>0</v>
      </c>
      <c r="Q130" s="146">
        <v>0</v>
      </c>
      <c r="R130" s="146">
        <f t="shared" si="2"/>
        <v>0</v>
      </c>
      <c r="S130" s="146">
        <v>0</v>
      </c>
      <c r="T130" s="147">
        <f t="shared" si="3"/>
        <v>0</v>
      </c>
      <c r="AR130" s="148" t="s">
        <v>182</v>
      </c>
      <c r="AT130" s="148" t="s">
        <v>177</v>
      </c>
      <c r="AU130" s="148" t="s">
        <v>84</v>
      </c>
      <c r="AY130" s="17" t="s">
        <v>175</v>
      </c>
      <c r="BE130" s="149">
        <f t="shared" si="4"/>
        <v>0</v>
      </c>
      <c r="BF130" s="149">
        <f t="shared" si="5"/>
        <v>0</v>
      </c>
      <c r="BG130" s="149">
        <f t="shared" si="6"/>
        <v>0</v>
      </c>
      <c r="BH130" s="149">
        <f t="shared" si="7"/>
        <v>0</v>
      </c>
      <c r="BI130" s="149">
        <f t="shared" si="8"/>
        <v>0</v>
      </c>
      <c r="BJ130" s="17" t="s">
        <v>84</v>
      </c>
      <c r="BK130" s="149">
        <f t="shared" si="9"/>
        <v>0</v>
      </c>
      <c r="BL130" s="17" t="s">
        <v>182</v>
      </c>
      <c r="BM130" s="148" t="s">
        <v>198</v>
      </c>
    </row>
    <row r="131" spans="2:65" s="1" customFormat="1" ht="16.5" customHeight="1">
      <c r="B131" s="136"/>
      <c r="C131" s="171" t="s">
        <v>182</v>
      </c>
      <c r="D131" s="171" t="s">
        <v>192</v>
      </c>
      <c r="E131" s="172" t="s">
        <v>192</v>
      </c>
      <c r="F131" s="173" t="s">
        <v>1907</v>
      </c>
      <c r="G131" s="174" t="s">
        <v>263</v>
      </c>
      <c r="H131" s="175">
        <v>6835</v>
      </c>
      <c r="I131" s="176"/>
      <c r="J131" s="177">
        <f t="shared" si="0"/>
        <v>0</v>
      </c>
      <c r="K131" s="173" t="s">
        <v>1</v>
      </c>
      <c r="L131" s="178"/>
      <c r="M131" s="179" t="s">
        <v>1</v>
      </c>
      <c r="N131" s="180" t="s">
        <v>42</v>
      </c>
      <c r="P131" s="146">
        <f t="shared" si="1"/>
        <v>0</v>
      </c>
      <c r="Q131" s="146">
        <v>0</v>
      </c>
      <c r="R131" s="146">
        <f t="shared" si="2"/>
        <v>0</v>
      </c>
      <c r="S131" s="146">
        <v>0</v>
      </c>
      <c r="T131" s="147">
        <f t="shared" si="3"/>
        <v>0</v>
      </c>
      <c r="AR131" s="148" t="s">
        <v>195</v>
      </c>
      <c r="AT131" s="148" t="s">
        <v>192</v>
      </c>
      <c r="AU131" s="148" t="s">
        <v>84</v>
      </c>
      <c r="AY131" s="17" t="s">
        <v>175</v>
      </c>
      <c r="BE131" s="149">
        <f t="shared" si="4"/>
        <v>0</v>
      </c>
      <c r="BF131" s="149">
        <f t="shared" si="5"/>
        <v>0</v>
      </c>
      <c r="BG131" s="149">
        <f t="shared" si="6"/>
        <v>0</v>
      </c>
      <c r="BH131" s="149">
        <f t="shared" si="7"/>
        <v>0</v>
      </c>
      <c r="BI131" s="149">
        <f t="shared" si="8"/>
        <v>0</v>
      </c>
      <c r="BJ131" s="17" t="s">
        <v>84</v>
      </c>
      <c r="BK131" s="149">
        <f t="shared" si="9"/>
        <v>0</v>
      </c>
      <c r="BL131" s="17" t="s">
        <v>182</v>
      </c>
      <c r="BM131" s="148" t="s">
        <v>195</v>
      </c>
    </row>
    <row r="132" spans="2:65" s="1" customFormat="1" ht="16.5" customHeight="1">
      <c r="B132" s="136"/>
      <c r="C132" s="137" t="s">
        <v>205</v>
      </c>
      <c r="D132" s="137" t="s">
        <v>177</v>
      </c>
      <c r="E132" s="138" t="s">
        <v>1711</v>
      </c>
      <c r="F132" s="139" t="s">
        <v>1908</v>
      </c>
      <c r="G132" s="140" t="s">
        <v>263</v>
      </c>
      <c r="H132" s="141">
        <v>6835</v>
      </c>
      <c r="I132" s="142"/>
      <c r="J132" s="143">
        <f t="shared" si="0"/>
        <v>0</v>
      </c>
      <c r="K132" s="139" t="s">
        <v>1</v>
      </c>
      <c r="L132" s="32"/>
      <c r="M132" s="144" t="s">
        <v>1</v>
      </c>
      <c r="N132" s="145" t="s">
        <v>42</v>
      </c>
      <c r="P132" s="146">
        <f t="shared" si="1"/>
        <v>0</v>
      </c>
      <c r="Q132" s="146">
        <v>0</v>
      </c>
      <c r="R132" s="146">
        <f t="shared" si="2"/>
        <v>0</v>
      </c>
      <c r="S132" s="146">
        <v>0</v>
      </c>
      <c r="T132" s="147">
        <f t="shared" si="3"/>
        <v>0</v>
      </c>
      <c r="AR132" s="148" t="s">
        <v>182</v>
      </c>
      <c r="AT132" s="148" t="s">
        <v>177</v>
      </c>
      <c r="AU132" s="148" t="s">
        <v>84</v>
      </c>
      <c r="AY132" s="17" t="s">
        <v>175</v>
      </c>
      <c r="BE132" s="149">
        <f t="shared" si="4"/>
        <v>0</v>
      </c>
      <c r="BF132" s="149">
        <f t="shared" si="5"/>
        <v>0</v>
      </c>
      <c r="BG132" s="149">
        <f t="shared" si="6"/>
        <v>0</v>
      </c>
      <c r="BH132" s="149">
        <f t="shared" si="7"/>
        <v>0</v>
      </c>
      <c r="BI132" s="149">
        <f t="shared" si="8"/>
        <v>0</v>
      </c>
      <c r="BJ132" s="17" t="s">
        <v>84</v>
      </c>
      <c r="BK132" s="149">
        <f t="shared" si="9"/>
        <v>0</v>
      </c>
      <c r="BL132" s="17" t="s">
        <v>182</v>
      </c>
      <c r="BM132" s="148" t="s">
        <v>224</v>
      </c>
    </row>
    <row r="133" spans="2:65" s="1" customFormat="1" ht="16.5" customHeight="1">
      <c r="B133" s="136"/>
      <c r="C133" s="171" t="s">
        <v>198</v>
      </c>
      <c r="D133" s="171" t="s">
        <v>192</v>
      </c>
      <c r="E133" s="172" t="s">
        <v>1746</v>
      </c>
      <c r="F133" s="173" t="s">
        <v>1909</v>
      </c>
      <c r="G133" s="174" t="s">
        <v>190</v>
      </c>
      <c r="H133" s="175">
        <v>107</v>
      </c>
      <c r="I133" s="176"/>
      <c r="J133" s="177">
        <f t="shared" si="0"/>
        <v>0</v>
      </c>
      <c r="K133" s="173" t="s">
        <v>1</v>
      </c>
      <c r="L133" s="178"/>
      <c r="M133" s="179" t="s">
        <v>1</v>
      </c>
      <c r="N133" s="180" t="s">
        <v>42</v>
      </c>
      <c r="P133" s="146">
        <f t="shared" si="1"/>
        <v>0</v>
      </c>
      <c r="Q133" s="146">
        <v>0</v>
      </c>
      <c r="R133" s="146">
        <f t="shared" si="2"/>
        <v>0</v>
      </c>
      <c r="S133" s="146">
        <v>0</v>
      </c>
      <c r="T133" s="147">
        <f t="shared" si="3"/>
        <v>0</v>
      </c>
      <c r="AR133" s="148" t="s">
        <v>195</v>
      </c>
      <c r="AT133" s="148" t="s">
        <v>192</v>
      </c>
      <c r="AU133" s="148" t="s">
        <v>84</v>
      </c>
      <c r="AY133" s="17" t="s">
        <v>175</v>
      </c>
      <c r="BE133" s="149">
        <f t="shared" si="4"/>
        <v>0</v>
      </c>
      <c r="BF133" s="149">
        <f t="shared" si="5"/>
        <v>0</v>
      </c>
      <c r="BG133" s="149">
        <f t="shared" si="6"/>
        <v>0</v>
      </c>
      <c r="BH133" s="149">
        <f t="shared" si="7"/>
        <v>0</v>
      </c>
      <c r="BI133" s="149">
        <f t="shared" si="8"/>
        <v>0</v>
      </c>
      <c r="BJ133" s="17" t="s">
        <v>84</v>
      </c>
      <c r="BK133" s="149">
        <f t="shared" si="9"/>
        <v>0</v>
      </c>
      <c r="BL133" s="17" t="s">
        <v>182</v>
      </c>
      <c r="BM133" s="148" t="s">
        <v>8</v>
      </c>
    </row>
    <row r="134" spans="2:65" s="1" customFormat="1" ht="16.5" customHeight="1">
      <c r="B134" s="136"/>
      <c r="C134" s="137" t="s">
        <v>201</v>
      </c>
      <c r="D134" s="137" t="s">
        <v>177</v>
      </c>
      <c r="E134" s="138" t="s">
        <v>1713</v>
      </c>
      <c r="F134" s="139" t="s">
        <v>1910</v>
      </c>
      <c r="G134" s="140" t="s">
        <v>190</v>
      </c>
      <c r="H134" s="141">
        <v>107</v>
      </c>
      <c r="I134" s="142"/>
      <c r="J134" s="143">
        <f t="shared" si="0"/>
        <v>0</v>
      </c>
      <c r="K134" s="139" t="s">
        <v>1</v>
      </c>
      <c r="L134" s="32"/>
      <c r="M134" s="144" t="s">
        <v>1</v>
      </c>
      <c r="N134" s="145" t="s">
        <v>42</v>
      </c>
      <c r="P134" s="146">
        <f t="shared" si="1"/>
        <v>0</v>
      </c>
      <c r="Q134" s="146">
        <v>0</v>
      </c>
      <c r="R134" s="146">
        <f t="shared" si="2"/>
        <v>0</v>
      </c>
      <c r="S134" s="146">
        <v>0</v>
      </c>
      <c r="T134" s="147">
        <f t="shared" si="3"/>
        <v>0</v>
      </c>
      <c r="AR134" s="148" t="s">
        <v>182</v>
      </c>
      <c r="AT134" s="148" t="s">
        <v>177</v>
      </c>
      <c r="AU134" s="148" t="s">
        <v>84</v>
      </c>
      <c r="AY134" s="17" t="s">
        <v>175</v>
      </c>
      <c r="BE134" s="149">
        <f t="shared" si="4"/>
        <v>0</v>
      </c>
      <c r="BF134" s="149">
        <f t="shared" si="5"/>
        <v>0</v>
      </c>
      <c r="BG134" s="149">
        <f t="shared" si="6"/>
        <v>0</v>
      </c>
      <c r="BH134" s="149">
        <f t="shared" si="7"/>
        <v>0</v>
      </c>
      <c r="BI134" s="149">
        <f t="shared" si="8"/>
        <v>0</v>
      </c>
      <c r="BJ134" s="17" t="s">
        <v>84</v>
      </c>
      <c r="BK134" s="149">
        <f t="shared" si="9"/>
        <v>0</v>
      </c>
      <c r="BL134" s="17" t="s">
        <v>182</v>
      </c>
      <c r="BM134" s="148" t="s">
        <v>260</v>
      </c>
    </row>
    <row r="135" spans="2:65" s="1" customFormat="1" ht="16.5" customHeight="1">
      <c r="B135" s="136"/>
      <c r="C135" s="171" t="s">
        <v>195</v>
      </c>
      <c r="D135" s="171" t="s">
        <v>192</v>
      </c>
      <c r="E135" s="172" t="s">
        <v>1748</v>
      </c>
      <c r="F135" s="173" t="s">
        <v>1911</v>
      </c>
      <c r="G135" s="174" t="s">
        <v>190</v>
      </c>
      <c r="H135" s="175">
        <v>35</v>
      </c>
      <c r="I135" s="176"/>
      <c r="J135" s="177">
        <f t="shared" si="0"/>
        <v>0</v>
      </c>
      <c r="K135" s="173" t="s">
        <v>1</v>
      </c>
      <c r="L135" s="178"/>
      <c r="M135" s="179" t="s">
        <v>1</v>
      </c>
      <c r="N135" s="180" t="s">
        <v>42</v>
      </c>
      <c r="P135" s="146">
        <f t="shared" si="1"/>
        <v>0</v>
      </c>
      <c r="Q135" s="146">
        <v>0</v>
      </c>
      <c r="R135" s="146">
        <f t="shared" si="2"/>
        <v>0</v>
      </c>
      <c r="S135" s="146">
        <v>0</v>
      </c>
      <c r="T135" s="147">
        <f t="shared" si="3"/>
        <v>0</v>
      </c>
      <c r="AR135" s="148" t="s">
        <v>195</v>
      </c>
      <c r="AT135" s="148" t="s">
        <v>192</v>
      </c>
      <c r="AU135" s="148" t="s">
        <v>84</v>
      </c>
      <c r="AY135" s="17" t="s">
        <v>175</v>
      </c>
      <c r="BE135" s="149">
        <f t="shared" si="4"/>
        <v>0</v>
      </c>
      <c r="BF135" s="149">
        <f t="shared" si="5"/>
        <v>0</v>
      </c>
      <c r="BG135" s="149">
        <f t="shared" si="6"/>
        <v>0</v>
      </c>
      <c r="BH135" s="149">
        <f t="shared" si="7"/>
        <v>0</v>
      </c>
      <c r="BI135" s="149">
        <f t="shared" si="8"/>
        <v>0</v>
      </c>
      <c r="BJ135" s="17" t="s">
        <v>84</v>
      </c>
      <c r="BK135" s="149">
        <f t="shared" si="9"/>
        <v>0</v>
      </c>
      <c r="BL135" s="17" t="s">
        <v>182</v>
      </c>
      <c r="BM135" s="148" t="s">
        <v>278</v>
      </c>
    </row>
    <row r="136" spans="2:65" s="1" customFormat="1" ht="16.5" customHeight="1">
      <c r="B136" s="136"/>
      <c r="C136" s="137" t="s">
        <v>218</v>
      </c>
      <c r="D136" s="137" t="s">
        <v>177</v>
      </c>
      <c r="E136" s="138" t="s">
        <v>1713</v>
      </c>
      <c r="F136" s="139" t="s">
        <v>1910</v>
      </c>
      <c r="G136" s="140" t="s">
        <v>190</v>
      </c>
      <c r="H136" s="141">
        <v>35</v>
      </c>
      <c r="I136" s="142"/>
      <c r="J136" s="143">
        <f t="shared" si="0"/>
        <v>0</v>
      </c>
      <c r="K136" s="139" t="s">
        <v>1</v>
      </c>
      <c r="L136" s="32"/>
      <c r="M136" s="144" t="s">
        <v>1</v>
      </c>
      <c r="N136" s="145" t="s">
        <v>42</v>
      </c>
      <c r="P136" s="146">
        <f t="shared" si="1"/>
        <v>0</v>
      </c>
      <c r="Q136" s="146">
        <v>0</v>
      </c>
      <c r="R136" s="146">
        <f t="shared" si="2"/>
        <v>0</v>
      </c>
      <c r="S136" s="146">
        <v>0</v>
      </c>
      <c r="T136" s="147">
        <f t="shared" si="3"/>
        <v>0</v>
      </c>
      <c r="AR136" s="148" t="s">
        <v>182</v>
      </c>
      <c r="AT136" s="148" t="s">
        <v>177</v>
      </c>
      <c r="AU136" s="148" t="s">
        <v>84</v>
      </c>
      <c r="AY136" s="17" t="s">
        <v>175</v>
      </c>
      <c r="BE136" s="149">
        <f t="shared" si="4"/>
        <v>0</v>
      </c>
      <c r="BF136" s="149">
        <f t="shared" si="5"/>
        <v>0</v>
      </c>
      <c r="BG136" s="149">
        <f t="shared" si="6"/>
        <v>0</v>
      </c>
      <c r="BH136" s="149">
        <f t="shared" si="7"/>
        <v>0</v>
      </c>
      <c r="BI136" s="149">
        <f t="shared" si="8"/>
        <v>0</v>
      </c>
      <c r="BJ136" s="17" t="s">
        <v>84</v>
      </c>
      <c r="BK136" s="149">
        <f t="shared" si="9"/>
        <v>0</v>
      </c>
      <c r="BL136" s="17" t="s">
        <v>182</v>
      </c>
      <c r="BM136" s="148" t="s">
        <v>290</v>
      </c>
    </row>
    <row r="137" spans="2:65" s="1" customFormat="1" ht="16.5" customHeight="1">
      <c r="B137" s="136"/>
      <c r="C137" s="171" t="s">
        <v>224</v>
      </c>
      <c r="D137" s="171" t="s">
        <v>192</v>
      </c>
      <c r="E137" s="172" t="s">
        <v>1751</v>
      </c>
      <c r="F137" s="173" t="s">
        <v>1912</v>
      </c>
      <c r="G137" s="174" t="s">
        <v>190</v>
      </c>
      <c r="H137" s="175">
        <v>36</v>
      </c>
      <c r="I137" s="176"/>
      <c r="J137" s="177">
        <f t="shared" si="0"/>
        <v>0</v>
      </c>
      <c r="K137" s="173" t="s">
        <v>1</v>
      </c>
      <c r="L137" s="178"/>
      <c r="M137" s="179" t="s">
        <v>1</v>
      </c>
      <c r="N137" s="180" t="s">
        <v>42</v>
      </c>
      <c r="P137" s="146">
        <f t="shared" si="1"/>
        <v>0</v>
      </c>
      <c r="Q137" s="146">
        <v>0</v>
      </c>
      <c r="R137" s="146">
        <f t="shared" si="2"/>
        <v>0</v>
      </c>
      <c r="S137" s="146">
        <v>0</v>
      </c>
      <c r="T137" s="147">
        <f t="shared" si="3"/>
        <v>0</v>
      </c>
      <c r="AR137" s="148" t="s">
        <v>195</v>
      </c>
      <c r="AT137" s="148" t="s">
        <v>192</v>
      </c>
      <c r="AU137" s="148" t="s">
        <v>84</v>
      </c>
      <c r="AY137" s="17" t="s">
        <v>175</v>
      </c>
      <c r="BE137" s="149">
        <f t="shared" si="4"/>
        <v>0</v>
      </c>
      <c r="BF137" s="149">
        <f t="shared" si="5"/>
        <v>0</v>
      </c>
      <c r="BG137" s="149">
        <f t="shared" si="6"/>
        <v>0</v>
      </c>
      <c r="BH137" s="149">
        <f t="shared" si="7"/>
        <v>0</v>
      </c>
      <c r="BI137" s="149">
        <f t="shared" si="8"/>
        <v>0</v>
      </c>
      <c r="BJ137" s="17" t="s">
        <v>84</v>
      </c>
      <c r="BK137" s="149">
        <f t="shared" si="9"/>
        <v>0</v>
      </c>
      <c r="BL137" s="17" t="s">
        <v>182</v>
      </c>
      <c r="BM137" s="148" t="s">
        <v>300</v>
      </c>
    </row>
    <row r="138" spans="2:65" s="1" customFormat="1" ht="16.5" customHeight="1">
      <c r="B138" s="136"/>
      <c r="C138" s="137" t="s">
        <v>230</v>
      </c>
      <c r="D138" s="137" t="s">
        <v>177</v>
      </c>
      <c r="E138" s="138" t="s">
        <v>1715</v>
      </c>
      <c r="F138" s="139" t="s">
        <v>1913</v>
      </c>
      <c r="G138" s="140" t="s">
        <v>190</v>
      </c>
      <c r="H138" s="141">
        <v>36</v>
      </c>
      <c r="I138" s="142"/>
      <c r="J138" s="143">
        <f t="shared" si="0"/>
        <v>0</v>
      </c>
      <c r="K138" s="139" t="s">
        <v>1</v>
      </c>
      <c r="L138" s="32"/>
      <c r="M138" s="144" t="s">
        <v>1</v>
      </c>
      <c r="N138" s="145" t="s">
        <v>42</v>
      </c>
      <c r="P138" s="146">
        <f t="shared" si="1"/>
        <v>0</v>
      </c>
      <c r="Q138" s="146">
        <v>0</v>
      </c>
      <c r="R138" s="146">
        <f t="shared" si="2"/>
        <v>0</v>
      </c>
      <c r="S138" s="146">
        <v>0</v>
      </c>
      <c r="T138" s="147">
        <f t="shared" si="3"/>
        <v>0</v>
      </c>
      <c r="AR138" s="148" t="s">
        <v>182</v>
      </c>
      <c r="AT138" s="148" t="s">
        <v>177</v>
      </c>
      <c r="AU138" s="148" t="s">
        <v>84</v>
      </c>
      <c r="AY138" s="17" t="s">
        <v>175</v>
      </c>
      <c r="BE138" s="149">
        <f t="shared" si="4"/>
        <v>0</v>
      </c>
      <c r="BF138" s="149">
        <f t="shared" si="5"/>
        <v>0</v>
      </c>
      <c r="BG138" s="149">
        <f t="shared" si="6"/>
        <v>0</v>
      </c>
      <c r="BH138" s="149">
        <f t="shared" si="7"/>
        <v>0</v>
      </c>
      <c r="BI138" s="149">
        <f t="shared" si="8"/>
        <v>0</v>
      </c>
      <c r="BJ138" s="17" t="s">
        <v>84</v>
      </c>
      <c r="BK138" s="149">
        <f t="shared" si="9"/>
        <v>0</v>
      </c>
      <c r="BL138" s="17" t="s">
        <v>182</v>
      </c>
      <c r="BM138" s="148" t="s">
        <v>307</v>
      </c>
    </row>
    <row r="139" spans="2:65" s="1" customFormat="1" ht="16.5" customHeight="1">
      <c r="B139" s="136"/>
      <c r="C139" s="171" t="s">
        <v>8</v>
      </c>
      <c r="D139" s="171" t="s">
        <v>192</v>
      </c>
      <c r="E139" s="172" t="s">
        <v>1754</v>
      </c>
      <c r="F139" s="173" t="s">
        <v>1914</v>
      </c>
      <c r="G139" s="174" t="s">
        <v>190</v>
      </c>
      <c r="H139" s="175">
        <v>5</v>
      </c>
      <c r="I139" s="176"/>
      <c r="J139" s="177">
        <f t="shared" si="0"/>
        <v>0</v>
      </c>
      <c r="K139" s="173" t="s">
        <v>1</v>
      </c>
      <c r="L139" s="178"/>
      <c r="M139" s="179" t="s">
        <v>1</v>
      </c>
      <c r="N139" s="180" t="s">
        <v>42</v>
      </c>
      <c r="P139" s="146">
        <f t="shared" si="1"/>
        <v>0</v>
      </c>
      <c r="Q139" s="146">
        <v>0</v>
      </c>
      <c r="R139" s="146">
        <f t="shared" si="2"/>
        <v>0</v>
      </c>
      <c r="S139" s="146">
        <v>0</v>
      </c>
      <c r="T139" s="147">
        <f t="shared" si="3"/>
        <v>0</v>
      </c>
      <c r="AR139" s="148" t="s">
        <v>195</v>
      </c>
      <c r="AT139" s="148" t="s">
        <v>192</v>
      </c>
      <c r="AU139" s="148" t="s">
        <v>84</v>
      </c>
      <c r="AY139" s="17" t="s">
        <v>175</v>
      </c>
      <c r="BE139" s="149">
        <f t="shared" si="4"/>
        <v>0</v>
      </c>
      <c r="BF139" s="149">
        <f t="shared" si="5"/>
        <v>0</v>
      </c>
      <c r="BG139" s="149">
        <f t="shared" si="6"/>
        <v>0</v>
      </c>
      <c r="BH139" s="149">
        <f t="shared" si="7"/>
        <v>0</v>
      </c>
      <c r="BI139" s="149">
        <f t="shared" si="8"/>
        <v>0</v>
      </c>
      <c r="BJ139" s="17" t="s">
        <v>84</v>
      </c>
      <c r="BK139" s="149">
        <f t="shared" si="9"/>
        <v>0</v>
      </c>
      <c r="BL139" s="17" t="s">
        <v>182</v>
      </c>
      <c r="BM139" s="148" t="s">
        <v>319</v>
      </c>
    </row>
    <row r="140" spans="2:65" s="1" customFormat="1" ht="16.5" customHeight="1">
      <c r="B140" s="136"/>
      <c r="C140" s="137" t="s">
        <v>251</v>
      </c>
      <c r="D140" s="137" t="s">
        <v>177</v>
      </c>
      <c r="E140" s="138" t="s">
        <v>1717</v>
      </c>
      <c r="F140" s="139" t="s">
        <v>1915</v>
      </c>
      <c r="G140" s="140" t="s">
        <v>190</v>
      </c>
      <c r="H140" s="141">
        <v>5</v>
      </c>
      <c r="I140" s="142"/>
      <c r="J140" s="143">
        <f t="shared" si="0"/>
        <v>0</v>
      </c>
      <c r="K140" s="139" t="s">
        <v>1</v>
      </c>
      <c r="L140" s="32"/>
      <c r="M140" s="144" t="s">
        <v>1</v>
      </c>
      <c r="N140" s="145" t="s">
        <v>42</v>
      </c>
      <c r="P140" s="146">
        <f t="shared" si="1"/>
        <v>0</v>
      </c>
      <c r="Q140" s="146">
        <v>0</v>
      </c>
      <c r="R140" s="146">
        <f t="shared" si="2"/>
        <v>0</v>
      </c>
      <c r="S140" s="146">
        <v>0</v>
      </c>
      <c r="T140" s="147">
        <f t="shared" si="3"/>
        <v>0</v>
      </c>
      <c r="AR140" s="148" t="s">
        <v>182</v>
      </c>
      <c r="AT140" s="148" t="s">
        <v>177</v>
      </c>
      <c r="AU140" s="148" t="s">
        <v>84</v>
      </c>
      <c r="AY140" s="17" t="s">
        <v>175</v>
      </c>
      <c r="BE140" s="149">
        <f t="shared" si="4"/>
        <v>0</v>
      </c>
      <c r="BF140" s="149">
        <f t="shared" si="5"/>
        <v>0</v>
      </c>
      <c r="BG140" s="149">
        <f t="shared" si="6"/>
        <v>0</v>
      </c>
      <c r="BH140" s="149">
        <f t="shared" si="7"/>
        <v>0</v>
      </c>
      <c r="BI140" s="149">
        <f t="shared" si="8"/>
        <v>0</v>
      </c>
      <c r="BJ140" s="17" t="s">
        <v>84</v>
      </c>
      <c r="BK140" s="149">
        <f t="shared" si="9"/>
        <v>0</v>
      </c>
      <c r="BL140" s="17" t="s">
        <v>182</v>
      </c>
      <c r="BM140" s="148" t="s">
        <v>332</v>
      </c>
    </row>
    <row r="141" spans="2:65" s="1" customFormat="1" ht="16.5" customHeight="1">
      <c r="B141" s="136"/>
      <c r="C141" s="171" t="s">
        <v>260</v>
      </c>
      <c r="D141" s="171" t="s">
        <v>192</v>
      </c>
      <c r="E141" s="172" t="s">
        <v>1757</v>
      </c>
      <c r="F141" s="173" t="s">
        <v>1916</v>
      </c>
      <c r="G141" s="174" t="s">
        <v>190</v>
      </c>
      <c r="H141" s="175">
        <v>1</v>
      </c>
      <c r="I141" s="176"/>
      <c r="J141" s="177">
        <f t="shared" si="0"/>
        <v>0</v>
      </c>
      <c r="K141" s="173" t="s">
        <v>1</v>
      </c>
      <c r="L141" s="178"/>
      <c r="M141" s="179" t="s">
        <v>1</v>
      </c>
      <c r="N141" s="180" t="s">
        <v>42</v>
      </c>
      <c r="P141" s="146">
        <f t="shared" si="1"/>
        <v>0</v>
      </c>
      <c r="Q141" s="146">
        <v>0</v>
      </c>
      <c r="R141" s="146">
        <f t="shared" si="2"/>
        <v>0</v>
      </c>
      <c r="S141" s="146">
        <v>0</v>
      </c>
      <c r="T141" s="147">
        <f t="shared" si="3"/>
        <v>0</v>
      </c>
      <c r="AR141" s="148" t="s">
        <v>195</v>
      </c>
      <c r="AT141" s="148" t="s">
        <v>192</v>
      </c>
      <c r="AU141" s="148" t="s">
        <v>84</v>
      </c>
      <c r="AY141" s="17" t="s">
        <v>175</v>
      </c>
      <c r="BE141" s="149">
        <f t="shared" si="4"/>
        <v>0</v>
      </c>
      <c r="BF141" s="149">
        <f t="shared" si="5"/>
        <v>0</v>
      </c>
      <c r="BG141" s="149">
        <f t="shared" si="6"/>
        <v>0</v>
      </c>
      <c r="BH141" s="149">
        <f t="shared" si="7"/>
        <v>0</v>
      </c>
      <c r="BI141" s="149">
        <f t="shared" si="8"/>
        <v>0</v>
      </c>
      <c r="BJ141" s="17" t="s">
        <v>84</v>
      </c>
      <c r="BK141" s="149">
        <f t="shared" si="9"/>
        <v>0</v>
      </c>
      <c r="BL141" s="17" t="s">
        <v>182</v>
      </c>
      <c r="BM141" s="148" t="s">
        <v>340</v>
      </c>
    </row>
    <row r="142" spans="2:65" s="1" customFormat="1" ht="16.5" customHeight="1">
      <c r="B142" s="136"/>
      <c r="C142" s="137" t="s">
        <v>271</v>
      </c>
      <c r="D142" s="137" t="s">
        <v>177</v>
      </c>
      <c r="E142" s="138" t="s">
        <v>1719</v>
      </c>
      <c r="F142" s="139" t="s">
        <v>1917</v>
      </c>
      <c r="G142" s="140" t="s">
        <v>190</v>
      </c>
      <c r="H142" s="141">
        <v>1</v>
      </c>
      <c r="I142" s="142"/>
      <c r="J142" s="143">
        <f t="shared" si="0"/>
        <v>0</v>
      </c>
      <c r="K142" s="139" t="s">
        <v>1</v>
      </c>
      <c r="L142" s="32"/>
      <c r="M142" s="144" t="s">
        <v>1</v>
      </c>
      <c r="N142" s="145" t="s">
        <v>42</v>
      </c>
      <c r="P142" s="146">
        <f t="shared" si="1"/>
        <v>0</v>
      </c>
      <c r="Q142" s="146">
        <v>0</v>
      </c>
      <c r="R142" s="146">
        <f t="shared" si="2"/>
        <v>0</v>
      </c>
      <c r="S142" s="146">
        <v>0</v>
      </c>
      <c r="T142" s="147">
        <f t="shared" si="3"/>
        <v>0</v>
      </c>
      <c r="AR142" s="148" t="s">
        <v>182</v>
      </c>
      <c r="AT142" s="148" t="s">
        <v>177</v>
      </c>
      <c r="AU142" s="148" t="s">
        <v>84</v>
      </c>
      <c r="AY142" s="17" t="s">
        <v>175</v>
      </c>
      <c r="BE142" s="149">
        <f t="shared" si="4"/>
        <v>0</v>
      </c>
      <c r="BF142" s="149">
        <f t="shared" si="5"/>
        <v>0</v>
      </c>
      <c r="BG142" s="149">
        <f t="shared" si="6"/>
        <v>0</v>
      </c>
      <c r="BH142" s="149">
        <f t="shared" si="7"/>
        <v>0</v>
      </c>
      <c r="BI142" s="149">
        <f t="shared" si="8"/>
        <v>0</v>
      </c>
      <c r="BJ142" s="17" t="s">
        <v>84</v>
      </c>
      <c r="BK142" s="149">
        <f t="shared" si="9"/>
        <v>0</v>
      </c>
      <c r="BL142" s="17" t="s">
        <v>182</v>
      </c>
      <c r="BM142" s="148" t="s">
        <v>348</v>
      </c>
    </row>
    <row r="143" spans="2:65" s="1" customFormat="1" ht="16.5" customHeight="1">
      <c r="B143" s="136"/>
      <c r="C143" s="171" t="s">
        <v>278</v>
      </c>
      <c r="D143" s="171" t="s">
        <v>192</v>
      </c>
      <c r="E143" s="172" t="s">
        <v>1760</v>
      </c>
      <c r="F143" s="173" t="s">
        <v>1918</v>
      </c>
      <c r="G143" s="174" t="s">
        <v>190</v>
      </c>
      <c r="H143" s="175">
        <v>8</v>
      </c>
      <c r="I143" s="176"/>
      <c r="J143" s="177">
        <f t="shared" si="0"/>
        <v>0</v>
      </c>
      <c r="K143" s="173" t="s">
        <v>1</v>
      </c>
      <c r="L143" s="178"/>
      <c r="M143" s="179" t="s">
        <v>1</v>
      </c>
      <c r="N143" s="180" t="s">
        <v>42</v>
      </c>
      <c r="P143" s="146">
        <f t="shared" si="1"/>
        <v>0</v>
      </c>
      <c r="Q143" s="146">
        <v>0</v>
      </c>
      <c r="R143" s="146">
        <f t="shared" si="2"/>
        <v>0</v>
      </c>
      <c r="S143" s="146">
        <v>0</v>
      </c>
      <c r="T143" s="147">
        <f t="shared" si="3"/>
        <v>0</v>
      </c>
      <c r="AR143" s="148" t="s">
        <v>195</v>
      </c>
      <c r="AT143" s="148" t="s">
        <v>192</v>
      </c>
      <c r="AU143" s="148" t="s">
        <v>84</v>
      </c>
      <c r="AY143" s="17" t="s">
        <v>175</v>
      </c>
      <c r="BE143" s="149">
        <f t="shared" si="4"/>
        <v>0</v>
      </c>
      <c r="BF143" s="149">
        <f t="shared" si="5"/>
        <v>0</v>
      </c>
      <c r="BG143" s="149">
        <f t="shared" si="6"/>
        <v>0</v>
      </c>
      <c r="BH143" s="149">
        <f t="shared" si="7"/>
        <v>0</v>
      </c>
      <c r="BI143" s="149">
        <f t="shared" si="8"/>
        <v>0</v>
      </c>
      <c r="BJ143" s="17" t="s">
        <v>84</v>
      </c>
      <c r="BK143" s="149">
        <f t="shared" si="9"/>
        <v>0</v>
      </c>
      <c r="BL143" s="17" t="s">
        <v>182</v>
      </c>
      <c r="BM143" s="148" t="s">
        <v>359</v>
      </c>
    </row>
    <row r="144" spans="2:65" s="1" customFormat="1" ht="16.5" customHeight="1">
      <c r="B144" s="136"/>
      <c r="C144" s="137" t="s">
        <v>284</v>
      </c>
      <c r="D144" s="137" t="s">
        <v>177</v>
      </c>
      <c r="E144" s="138" t="s">
        <v>1721</v>
      </c>
      <c r="F144" s="139" t="s">
        <v>1919</v>
      </c>
      <c r="G144" s="140" t="s">
        <v>190</v>
      </c>
      <c r="H144" s="141">
        <v>8</v>
      </c>
      <c r="I144" s="142"/>
      <c r="J144" s="143">
        <f t="shared" si="0"/>
        <v>0</v>
      </c>
      <c r="K144" s="139" t="s">
        <v>1</v>
      </c>
      <c r="L144" s="32"/>
      <c r="M144" s="144" t="s">
        <v>1</v>
      </c>
      <c r="N144" s="145" t="s">
        <v>42</v>
      </c>
      <c r="P144" s="146">
        <f t="shared" si="1"/>
        <v>0</v>
      </c>
      <c r="Q144" s="146">
        <v>0</v>
      </c>
      <c r="R144" s="146">
        <f t="shared" si="2"/>
        <v>0</v>
      </c>
      <c r="S144" s="146">
        <v>0</v>
      </c>
      <c r="T144" s="147">
        <f t="shared" si="3"/>
        <v>0</v>
      </c>
      <c r="AR144" s="148" t="s">
        <v>182</v>
      </c>
      <c r="AT144" s="148" t="s">
        <v>177</v>
      </c>
      <c r="AU144" s="148" t="s">
        <v>84</v>
      </c>
      <c r="AY144" s="17" t="s">
        <v>175</v>
      </c>
      <c r="BE144" s="149">
        <f t="shared" si="4"/>
        <v>0</v>
      </c>
      <c r="BF144" s="149">
        <f t="shared" si="5"/>
        <v>0</v>
      </c>
      <c r="BG144" s="149">
        <f t="shared" si="6"/>
        <v>0</v>
      </c>
      <c r="BH144" s="149">
        <f t="shared" si="7"/>
        <v>0</v>
      </c>
      <c r="BI144" s="149">
        <f t="shared" si="8"/>
        <v>0</v>
      </c>
      <c r="BJ144" s="17" t="s">
        <v>84</v>
      </c>
      <c r="BK144" s="149">
        <f t="shared" si="9"/>
        <v>0</v>
      </c>
      <c r="BL144" s="17" t="s">
        <v>182</v>
      </c>
      <c r="BM144" s="148" t="s">
        <v>371</v>
      </c>
    </row>
    <row r="145" spans="2:65" s="1" customFormat="1" ht="16.5" customHeight="1">
      <c r="B145" s="136"/>
      <c r="C145" s="171" t="s">
        <v>290</v>
      </c>
      <c r="D145" s="171" t="s">
        <v>192</v>
      </c>
      <c r="E145" s="172" t="s">
        <v>1763</v>
      </c>
      <c r="F145" s="173" t="s">
        <v>1920</v>
      </c>
      <c r="G145" s="174" t="s">
        <v>190</v>
      </c>
      <c r="H145" s="175">
        <v>1</v>
      </c>
      <c r="I145" s="176"/>
      <c r="J145" s="177">
        <f t="shared" si="0"/>
        <v>0</v>
      </c>
      <c r="K145" s="173" t="s">
        <v>1</v>
      </c>
      <c r="L145" s="178"/>
      <c r="M145" s="179" t="s">
        <v>1</v>
      </c>
      <c r="N145" s="180" t="s">
        <v>42</v>
      </c>
      <c r="P145" s="146">
        <f t="shared" si="1"/>
        <v>0</v>
      </c>
      <c r="Q145" s="146">
        <v>0</v>
      </c>
      <c r="R145" s="146">
        <f t="shared" si="2"/>
        <v>0</v>
      </c>
      <c r="S145" s="146">
        <v>0</v>
      </c>
      <c r="T145" s="147">
        <f t="shared" si="3"/>
        <v>0</v>
      </c>
      <c r="AR145" s="148" t="s">
        <v>195</v>
      </c>
      <c r="AT145" s="148" t="s">
        <v>192</v>
      </c>
      <c r="AU145" s="148" t="s">
        <v>84</v>
      </c>
      <c r="AY145" s="17" t="s">
        <v>175</v>
      </c>
      <c r="BE145" s="149">
        <f t="shared" si="4"/>
        <v>0</v>
      </c>
      <c r="BF145" s="149">
        <f t="shared" si="5"/>
        <v>0</v>
      </c>
      <c r="BG145" s="149">
        <f t="shared" si="6"/>
        <v>0</v>
      </c>
      <c r="BH145" s="149">
        <f t="shared" si="7"/>
        <v>0</v>
      </c>
      <c r="BI145" s="149">
        <f t="shared" si="8"/>
        <v>0</v>
      </c>
      <c r="BJ145" s="17" t="s">
        <v>84</v>
      </c>
      <c r="BK145" s="149">
        <f t="shared" si="9"/>
        <v>0</v>
      </c>
      <c r="BL145" s="17" t="s">
        <v>182</v>
      </c>
      <c r="BM145" s="148" t="s">
        <v>381</v>
      </c>
    </row>
    <row r="146" spans="2:65" s="1" customFormat="1" ht="16.5" customHeight="1">
      <c r="B146" s="136"/>
      <c r="C146" s="137" t="s">
        <v>296</v>
      </c>
      <c r="D146" s="137" t="s">
        <v>177</v>
      </c>
      <c r="E146" s="138" t="s">
        <v>1723</v>
      </c>
      <c r="F146" s="139" t="s">
        <v>1921</v>
      </c>
      <c r="G146" s="140" t="s">
        <v>190</v>
      </c>
      <c r="H146" s="141">
        <v>1</v>
      </c>
      <c r="I146" s="142"/>
      <c r="J146" s="143">
        <f t="shared" si="0"/>
        <v>0</v>
      </c>
      <c r="K146" s="139" t="s">
        <v>1</v>
      </c>
      <c r="L146" s="32"/>
      <c r="M146" s="144" t="s">
        <v>1</v>
      </c>
      <c r="N146" s="145" t="s">
        <v>42</v>
      </c>
      <c r="P146" s="146">
        <f t="shared" si="1"/>
        <v>0</v>
      </c>
      <c r="Q146" s="146">
        <v>0</v>
      </c>
      <c r="R146" s="146">
        <f t="shared" si="2"/>
        <v>0</v>
      </c>
      <c r="S146" s="146">
        <v>0</v>
      </c>
      <c r="T146" s="147">
        <f t="shared" si="3"/>
        <v>0</v>
      </c>
      <c r="AR146" s="148" t="s">
        <v>182</v>
      </c>
      <c r="AT146" s="148" t="s">
        <v>177</v>
      </c>
      <c r="AU146" s="148" t="s">
        <v>84</v>
      </c>
      <c r="AY146" s="17" t="s">
        <v>175</v>
      </c>
      <c r="BE146" s="149">
        <f t="shared" si="4"/>
        <v>0</v>
      </c>
      <c r="BF146" s="149">
        <f t="shared" si="5"/>
        <v>0</v>
      </c>
      <c r="BG146" s="149">
        <f t="shared" si="6"/>
        <v>0</v>
      </c>
      <c r="BH146" s="149">
        <f t="shared" si="7"/>
        <v>0</v>
      </c>
      <c r="BI146" s="149">
        <f t="shared" si="8"/>
        <v>0</v>
      </c>
      <c r="BJ146" s="17" t="s">
        <v>84</v>
      </c>
      <c r="BK146" s="149">
        <f t="shared" si="9"/>
        <v>0</v>
      </c>
      <c r="BL146" s="17" t="s">
        <v>182</v>
      </c>
      <c r="BM146" s="148" t="s">
        <v>392</v>
      </c>
    </row>
    <row r="147" spans="2:65" s="1" customFormat="1" ht="16.5" customHeight="1">
      <c r="B147" s="136"/>
      <c r="C147" s="171" t="s">
        <v>300</v>
      </c>
      <c r="D147" s="171" t="s">
        <v>192</v>
      </c>
      <c r="E147" s="172" t="s">
        <v>1766</v>
      </c>
      <c r="F147" s="173" t="s">
        <v>1922</v>
      </c>
      <c r="G147" s="174" t="s">
        <v>190</v>
      </c>
      <c r="H147" s="175">
        <v>1</v>
      </c>
      <c r="I147" s="176"/>
      <c r="J147" s="177">
        <f t="shared" si="0"/>
        <v>0</v>
      </c>
      <c r="K147" s="173" t="s">
        <v>1</v>
      </c>
      <c r="L147" s="178"/>
      <c r="M147" s="179" t="s">
        <v>1</v>
      </c>
      <c r="N147" s="180" t="s">
        <v>42</v>
      </c>
      <c r="P147" s="146">
        <f t="shared" si="1"/>
        <v>0</v>
      </c>
      <c r="Q147" s="146">
        <v>0</v>
      </c>
      <c r="R147" s="146">
        <f t="shared" si="2"/>
        <v>0</v>
      </c>
      <c r="S147" s="146">
        <v>0</v>
      </c>
      <c r="T147" s="147">
        <f t="shared" si="3"/>
        <v>0</v>
      </c>
      <c r="AR147" s="148" t="s">
        <v>195</v>
      </c>
      <c r="AT147" s="148" t="s">
        <v>192</v>
      </c>
      <c r="AU147" s="148" t="s">
        <v>84</v>
      </c>
      <c r="AY147" s="17" t="s">
        <v>175</v>
      </c>
      <c r="BE147" s="149">
        <f t="shared" si="4"/>
        <v>0</v>
      </c>
      <c r="BF147" s="149">
        <f t="shared" si="5"/>
        <v>0</v>
      </c>
      <c r="BG147" s="149">
        <f t="shared" si="6"/>
        <v>0</v>
      </c>
      <c r="BH147" s="149">
        <f t="shared" si="7"/>
        <v>0</v>
      </c>
      <c r="BI147" s="149">
        <f t="shared" si="8"/>
        <v>0</v>
      </c>
      <c r="BJ147" s="17" t="s">
        <v>84</v>
      </c>
      <c r="BK147" s="149">
        <f t="shared" si="9"/>
        <v>0</v>
      </c>
      <c r="BL147" s="17" t="s">
        <v>182</v>
      </c>
      <c r="BM147" s="148" t="s">
        <v>404</v>
      </c>
    </row>
    <row r="148" spans="2:65" s="1" customFormat="1" ht="16.5" customHeight="1">
      <c r="B148" s="136"/>
      <c r="C148" s="137" t="s">
        <v>7</v>
      </c>
      <c r="D148" s="137" t="s">
        <v>177</v>
      </c>
      <c r="E148" s="138" t="s">
        <v>1725</v>
      </c>
      <c r="F148" s="139" t="s">
        <v>1923</v>
      </c>
      <c r="G148" s="140" t="s">
        <v>190</v>
      </c>
      <c r="H148" s="141">
        <v>1</v>
      </c>
      <c r="I148" s="142"/>
      <c r="J148" s="143">
        <f t="shared" si="0"/>
        <v>0</v>
      </c>
      <c r="K148" s="139" t="s">
        <v>1</v>
      </c>
      <c r="L148" s="32"/>
      <c r="M148" s="144" t="s">
        <v>1</v>
      </c>
      <c r="N148" s="145" t="s">
        <v>42</v>
      </c>
      <c r="P148" s="146">
        <f t="shared" si="1"/>
        <v>0</v>
      </c>
      <c r="Q148" s="146">
        <v>0</v>
      </c>
      <c r="R148" s="146">
        <f t="shared" si="2"/>
        <v>0</v>
      </c>
      <c r="S148" s="146">
        <v>0</v>
      </c>
      <c r="T148" s="147">
        <f t="shared" si="3"/>
        <v>0</v>
      </c>
      <c r="AR148" s="148" t="s">
        <v>182</v>
      </c>
      <c r="AT148" s="148" t="s">
        <v>177</v>
      </c>
      <c r="AU148" s="148" t="s">
        <v>84</v>
      </c>
      <c r="AY148" s="17" t="s">
        <v>175</v>
      </c>
      <c r="BE148" s="149">
        <f t="shared" si="4"/>
        <v>0</v>
      </c>
      <c r="BF148" s="149">
        <f t="shared" si="5"/>
        <v>0</v>
      </c>
      <c r="BG148" s="149">
        <f t="shared" si="6"/>
        <v>0</v>
      </c>
      <c r="BH148" s="149">
        <f t="shared" si="7"/>
        <v>0</v>
      </c>
      <c r="BI148" s="149">
        <f t="shared" si="8"/>
        <v>0</v>
      </c>
      <c r="BJ148" s="17" t="s">
        <v>84</v>
      </c>
      <c r="BK148" s="149">
        <f t="shared" si="9"/>
        <v>0</v>
      </c>
      <c r="BL148" s="17" t="s">
        <v>182</v>
      </c>
      <c r="BM148" s="148" t="s">
        <v>415</v>
      </c>
    </row>
    <row r="149" spans="2:65" s="1" customFormat="1" ht="16.5" customHeight="1">
      <c r="B149" s="136"/>
      <c r="C149" s="171" t="s">
        <v>307</v>
      </c>
      <c r="D149" s="171" t="s">
        <v>192</v>
      </c>
      <c r="E149" s="172" t="s">
        <v>1769</v>
      </c>
      <c r="F149" s="173" t="s">
        <v>1924</v>
      </c>
      <c r="G149" s="174" t="s">
        <v>190</v>
      </c>
      <c r="H149" s="175">
        <v>1</v>
      </c>
      <c r="I149" s="176"/>
      <c r="J149" s="177">
        <f t="shared" si="0"/>
        <v>0</v>
      </c>
      <c r="K149" s="173" t="s">
        <v>1</v>
      </c>
      <c r="L149" s="178"/>
      <c r="M149" s="179" t="s">
        <v>1</v>
      </c>
      <c r="N149" s="180" t="s">
        <v>42</v>
      </c>
      <c r="P149" s="146">
        <f t="shared" si="1"/>
        <v>0</v>
      </c>
      <c r="Q149" s="146">
        <v>0</v>
      </c>
      <c r="R149" s="146">
        <f t="shared" si="2"/>
        <v>0</v>
      </c>
      <c r="S149" s="146">
        <v>0</v>
      </c>
      <c r="T149" s="147">
        <f t="shared" si="3"/>
        <v>0</v>
      </c>
      <c r="AR149" s="148" t="s">
        <v>195</v>
      </c>
      <c r="AT149" s="148" t="s">
        <v>192</v>
      </c>
      <c r="AU149" s="148" t="s">
        <v>84</v>
      </c>
      <c r="AY149" s="17" t="s">
        <v>175</v>
      </c>
      <c r="BE149" s="149">
        <f t="shared" si="4"/>
        <v>0</v>
      </c>
      <c r="BF149" s="149">
        <f t="shared" si="5"/>
        <v>0</v>
      </c>
      <c r="BG149" s="149">
        <f t="shared" si="6"/>
        <v>0</v>
      </c>
      <c r="BH149" s="149">
        <f t="shared" si="7"/>
        <v>0</v>
      </c>
      <c r="BI149" s="149">
        <f t="shared" si="8"/>
        <v>0</v>
      </c>
      <c r="BJ149" s="17" t="s">
        <v>84</v>
      </c>
      <c r="BK149" s="149">
        <f t="shared" si="9"/>
        <v>0</v>
      </c>
      <c r="BL149" s="17" t="s">
        <v>182</v>
      </c>
      <c r="BM149" s="148" t="s">
        <v>435</v>
      </c>
    </row>
    <row r="150" spans="2:65" s="1" customFormat="1" ht="16.5" customHeight="1">
      <c r="B150" s="136"/>
      <c r="C150" s="137" t="s">
        <v>314</v>
      </c>
      <c r="D150" s="137" t="s">
        <v>177</v>
      </c>
      <c r="E150" s="138" t="s">
        <v>1727</v>
      </c>
      <c r="F150" s="139" t="s">
        <v>1925</v>
      </c>
      <c r="G150" s="140" t="s">
        <v>190</v>
      </c>
      <c r="H150" s="141">
        <v>1</v>
      </c>
      <c r="I150" s="142"/>
      <c r="J150" s="143">
        <f t="shared" si="0"/>
        <v>0</v>
      </c>
      <c r="K150" s="139" t="s">
        <v>1</v>
      </c>
      <c r="L150" s="32"/>
      <c r="M150" s="144" t="s">
        <v>1</v>
      </c>
      <c r="N150" s="145" t="s">
        <v>42</v>
      </c>
      <c r="P150" s="146">
        <f t="shared" si="1"/>
        <v>0</v>
      </c>
      <c r="Q150" s="146">
        <v>0</v>
      </c>
      <c r="R150" s="146">
        <f t="shared" si="2"/>
        <v>0</v>
      </c>
      <c r="S150" s="146">
        <v>0</v>
      </c>
      <c r="T150" s="147">
        <f t="shared" si="3"/>
        <v>0</v>
      </c>
      <c r="AR150" s="148" t="s">
        <v>182</v>
      </c>
      <c r="AT150" s="148" t="s">
        <v>177</v>
      </c>
      <c r="AU150" s="148" t="s">
        <v>84</v>
      </c>
      <c r="AY150" s="17" t="s">
        <v>175</v>
      </c>
      <c r="BE150" s="149">
        <f t="shared" si="4"/>
        <v>0</v>
      </c>
      <c r="BF150" s="149">
        <f t="shared" si="5"/>
        <v>0</v>
      </c>
      <c r="BG150" s="149">
        <f t="shared" si="6"/>
        <v>0</v>
      </c>
      <c r="BH150" s="149">
        <f t="shared" si="7"/>
        <v>0</v>
      </c>
      <c r="BI150" s="149">
        <f t="shared" si="8"/>
        <v>0</v>
      </c>
      <c r="BJ150" s="17" t="s">
        <v>84</v>
      </c>
      <c r="BK150" s="149">
        <f t="shared" si="9"/>
        <v>0</v>
      </c>
      <c r="BL150" s="17" t="s">
        <v>182</v>
      </c>
      <c r="BM150" s="148" t="s">
        <v>453</v>
      </c>
    </row>
    <row r="151" spans="2:65" s="1" customFormat="1" ht="16.5" customHeight="1">
      <c r="B151" s="136"/>
      <c r="C151" s="171" t="s">
        <v>319</v>
      </c>
      <c r="D151" s="171" t="s">
        <v>192</v>
      </c>
      <c r="E151" s="172" t="s">
        <v>1772</v>
      </c>
      <c r="F151" s="173" t="s">
        <v>1926</v>
      </c>
      <c r="G151" s="174" t="s">
        <v>263</v>
      </c>
      <c r="H151" s="175">
        <v>76</v>
      </c>
      <c r="I151" s="176"/>
      <c r="J151" s="177">
        <f t="shared" si="0"/>
        <v>0</v>
      </c>
      <c r="K151" s="173" t="s">
        <v>1</v>
      </c>
      <c r="L151" s="178"/>
      <c r="M151" s="179" t="s">
        <v>1</v>
      </c>
      <c r="N151" s="180" t="s">
        <v>42</v>
      </c>
      <c r="P151" s="146">
        <f t="shared" si="1"/>
        <v>0</v>
      </c>
      <c r="Q151" s="146">
        <v>0</v>
      </c>
      <c r="R151" s="146">
        <f t="shared" si="2"/>
        <v>0</v>
      </c>
      <c r="S151" s="146">
        <v>0</v>
      </c>
      <c r="T151" s="147">
        <f t="shared" si="3"/>
        <v>0</v>
      </c>
      <c r="AR151" s="148" t="s">
        <v>195</v>
      </c>
      <c r="AT151" s="148" t="s">
        <v>192</v>
      </c>
      <c r="AU151" s="148" t="s">
        <v>84</v>
      </c>
      <c r="AY151" s="17" t="s">
        <v>175</v>
      </c>
      <c r="BE151" s="149">
        <f t="shared" si="4"/>
        <v>0</v>
      </c>
      <c r="BF151" s="149">
        <f t="shared" si="5"/>
        <v>0</v>
      </c>
      <c r="BG151" s="149">
        <f t="shared" si="6"/>
        <v>0</v>
      </c>
      <c r="BH151" s="149">
        <f t="shared" si="7"/>
        <v>0</v>
      </c>
      <c r="BI151" s="149">
        <f t="shared" si="8"/>
        <v>0</v>
      </c>
      <c r="BJ151" s="17" t="s">
        <v>84</v>
      </c>
      <c r="BK151" s="149">
        <f t="shared" si="9"/>
        <v>0</v>
      </c>
      <c r="BL151" s="17" t="s">
        <v>182</v>
      </c>
      <c r="BM151" s="148" t="s">
        <v>467</v>
      </c>
    </row>
    <row r="152" spans="2:65" s="1" customFormat="1" ht="16.5" customHeight="1">
      <c r="B152" s="136"/>
      <c r="C152" s="137" t="s">
        <v>327</v>
      </c>
      <c r="D152" s="137" t="s">
        <v>177</v>
      </c>
      <c r="E152" s="138" t="s">
        <v>1729</v>
      </c>
      <c r="F152" s="139" t="s">
        <v>1927</v>
      </c>
      <c r="G152" s="140" t="s">
        <v>263</v>
      </c>
      <c r="H152" s="141">
        <v>76</v>
      </c>
      <c r="I152" s="142"/>
      <c r="J152" s="143">
        <f t="shared" si="0"/>
        <v>0</v>
      </c>
      <c r="K152" s="139" t="s">
        <v>1</v>
      </c>
      <c r="L152" s="32"/>
      <c r="M152" s="144" t="s">
        <v>1</v>
      </c>
      <c r="N152" s="145" t="s">
        <v>42</v>
      </c>
      <c r="P152" s="146">
        <f t="shared" si="1"/>
        <v>0</v>
      </c>
      <c r="Q152" s="146">
        <v>0</v>
      </c>
      <c r="R152" s="146">
        <f t="shared" si="2"/>
        <v>0</v>
      </c>
      <c r="S152" s="146">
        <v>0</v>
      </c>
      <c r="T152" s="147">
        <f t="shared" si="3"/>
        <v>0</v>
      </c>
      <c r="AR152" s="148" t="s">
        <v>182</v>
      </c>
      <c r="AT152" s="148" t="s">
        <v>177</v>
      </c>
      <c r="AU152" s="148" t="s">
        <v>84</v>
      </c>
      <c r="AY152" s="17" t="s">
        <v>175</v>
      </c>
      <c r="BE152" s="149">
        <f t="shared" si="4"/>
        <v>0</v>
      </c>
      <c r="BF152" s="149">
        <f t="shared" si="5"/>
        <v>0</v>
      </c>
      <c r="BG152" s="149">
        <f t="shared" si="6"/>
        <v>0</v>
      </c>
      <c r="BH152" s="149">
        <f t="shared" si="7"/>
        <v>0</v>
      </c>
      <c r="BI152" s="149">
        <f t="shared" si="8"/>
        <v>0</v>
      </c>
      <c r="BJ152" s="17" t="s">
        <v>84</v>
      </c>
      <c r="BK152" s="149">
        <f t="shared" si="9"/>
        <v>0</v>
      </c>
      <c r="BL152" s="17" t="s">
        <v>182</v>
      </c>
      <c r="BM152" s="148" t="s">
        <v>478</v>
      </c>
    </row>
    <row r="153" spans="2:65" s="1" customFormat="1" ht="16.5" customHeight="1">
      <c r="B153" s="136"/>
      <c r="C153" s="171" t="s">
        <v>332</v>
      </c>
      <c r="D153" s="171" t="s">
        <v>192</v>
      </c>
      <c r="E153" s="172" t="s">
        <v>1775</v>
      </c>
      <c r="F153" s="173" t="s">
        <v>1928</v>
      </c>
      <c r="G153" s="174" t="s">
        <v>263</v>
      </c>
      <c r="H153" s="175">
        <v>188</v>
      </c>
      <c r="I153" s="176"/>
      <c r="J153" s="177">
        <f t="shared" si="0"/>
        <v>0</v>
      </c>
      <c r="K153" s="173" t="s">
        <v>1</v>
      </c>
      <c r="L153" s="178"/>
      <c r="M153" s="179" t="s">
        <v>1</v>
      </c>
      <c r="N153" s="180" t="s">
        <v>42</v>
      </c>
      <c r="P153" s="146">
        <f t="shared" si="1"/>
        <v>0</v>
      </c>
      <c r="Q153" s="146">
        <v>0</v>
      </c>
      <c r="R153" s="146">
        <f t="shared" si="2"/>
        <v>0</v>
      </c>
      <c r="S153" s="146">
        <v>0</v>
      </c>
      <c r="T153" s="147">
        <f t="shared" si="3"/>
        <v>0</v>
      </c>
      <c r="AR153" s="148" t="s">
        <v>195</v>
      </c>
      <c r="AT153" s="148" t="s">
        <v>192</v>
      </c>
      <c r="AU153" s="148" t="s">
        <v>84</v>
      </c>
      <c r="AY153" s="17" t="s">
        <v>175</v>
      </c>
      <c r="BE153" s="149">
        <f t="shared" si="4"/>
        <v>0</v>
      </c>
      <c r="BF153" s="149">
        <f t="shared" si="5"/>
        <v>0</v>
      </c>
      <c r="BG153" s="149">
        <f t="shared" si="6"/>
        <v>0</v>
      </c>
      <c r="BH153" s="149">
        <f t="shared" si="7"/>
        <v>0</v>
      </c>
      <c r="BI153" s="149">
        <f t="shared" si="8"/>
        <v>0</v>
      </c>
      <c r="BJ153" s="17" t="s">
        <v>84</v>
      </c>
      <c r="BK153" s="149">
        <f t="shared" si="9"/>
        <v>0</v>
      </c>
      <c r="BL153" s="17" t="s">
        <v>182</v>
      </c>
      <c r="BM153" s="148" t="s">
        <v>491</v>
      </c>
    </row>
    <row r="154" spans="2:65" s="1" customFormat="1" ht="16.5" customHeight="1">
      <c r="B154" s="136"/>
      <c r="C154" s="137" t="s">
        <v>336</v>
      </c>
      <c r="D154" s="137" t="s">
        <v>177</v>
      </c>
      <c r="E154" s="138" t="s">
        <v>1731</v>
      </c>
      <c r="F154" s="139" t="s">
        <v>1929</v>
      </c>
      <c r="G154" s="140" t="s">
        <v>263</v>
      </c>
      <c r="H154" s="141">
        <v>188</v>
      </c>
      <c r="I154" s="142"/>
      <c r="J154" s="143">
        <f t="shared" si="0"/>
        <v>0</v>
      </c>
      <c r="K154" s="139" t="s">
        <v>1</v>
      </c>
      <c r="L154" s="32"/>
      <c r="M154" s="144" t="s">
        <v>1</v>
      </c>
      <c r="N154" s="145" t="s">
        <v>42</v>
      </c>
      <c r="P154" s="146">
        <f t="shared" si="1"/>
        <v>0</v>
      </c>
      <c r="Q154" s="146">
        <v>0</v>
      </c>
      <c r="R154" s="146">
        <f t="shared" si="2"/>
        <v>0</v>
      </c>
      <c r="S154" s="146">
        <v>0</v>
      </c>
      <c r="T154" s="147">
        <f t="shared" si="3"/>
        <v>0</v>
      </c>
      <c r="AR154" s="148" t="s">
        <v>182</v>
      </c>
      <c r="AT154" s="148" t="s">
        <v>177</v>
      </c>
      <c r="AU154" s="148" t="s">
        <v>84</v>
      </c>
      <c r="AY154" s="17" t="s">
        <v>175</v>
      </c>
      <c r="BE154" s="149">
        <f t="shared" si="4"/>
        <v>0</v>
      </c>
      <c r="BF154" s="149">
        <f t="shared" si="5"/>
        <v>0</v>
      </c>
      <c r="BG154" s="149">
        <f t="shared" si="6"/>
        <v>0</v>
      </c>
      <c r="BH154" s="149">
        <f t="shared" si="7"/>
        <v>0</v>
      </c>
      <c r="BI154" s="149">
        <f t="shared" si="8"/>
        <v>0</v>
      </c>
      <c r="BJ154" s="17" t="s">
        <v>84</v>
      </c>
      <c r="BK154" s="149">
        <f t="shared" si="9"/>
        <v>0</v>
      </c>
      <c r="BL154" s="17" t="s">
        <v>182</v>
      </c>
      <c r="BM154" s="148" t="s">
        <v>500</v>
      </c>
    </row>
    <row r="155" spans="2:65" s="1" customFormat="1" ht="16.5" customHeight="1">
      <c r="B155" s="136"/>
      <c r="C155" s="171" t="s">
        <v>340</v>
      </c>
      <c r="D155" s="171" t="s">
        <v>192</v>
      </c>
      <c r="E155" s="172" t="s">
        <v>1778</v>
      </c>
      <c r="F155" s="173" t="s">
        <v>1930</v>
      </c>
      <c r="G155" s="174" t="s">
        <v>263</v>
      </c>
      <c r="H155" s="175">
        <v>1024</v>
      </c>
      <c r="I155" s="176"/>
      <c r="J155" s="177">
        <f t="shared" si="0"/>
        <v>0</v>
      </c>
      <c r="K155" s="173" t="s">
        <v>1</v>
      </c>
      <c r="L155" s="178"/>
      <c r="M155" s="179" t="s">
        <v>1</v>
      </c>
      <c r="N155" s="180" t="s">
        <v>42</v>
      </c>
      <c r="P155" s="146">
        <f t="shared" si="1"/>
        <v>0</v>
      </c>
      <c r="Q155" s="146">
        <v>0</v>
      </c>
      <c r="R155" s="146">
        <f t="shared" si="2"/>
        <v>0</v>
      </c>
      <c r="S155" s="146">
        <v>0</v>
      </c>
      <c r="T155" s="147">
        <f t="shared" si="3"/>
        <v>0</v>
      </c>
      <c r="AR155" s="148" t="s">
        <v>195</v>
      </c>
      <c r="AT155" s="148" t="s">
        <v>192</v>
      </c>
      <c r="AU155" s="148" t="s">
        <v>84</v>
      </c>
      <c r="AY155" s="17" t="s">
        <v>175</v>
      </c>
      <c r="BE155" s="149">
        <f t="shared" si="4"/>
        <v>0</v>
      </c>
      <c r="BF155" s="149">
        <f t="shared" si="5"/>
        <v>0</v>
      </c>
      <c r="BG155" s="149">
        <f t="shared" si="6"/>
        <v>0</v>
      </c>
      <c r="BH155" s="149">
        <f t="shared" si="7"/>
        <v>0</v>
      </c>
      <c r="BI155" s="149">
        <f t="shared" si="8"/>
        <v>0</v>
      </c>
      <c r="BJ155" s="17" t="s">
        <v>84</v>
      </c>
      <c r="BK155" s="149">
        <f t="shared" si="9"/>
        <v>0</v>
      </c>
      <c r="BL155" s="17" t="s">
        <v>182</v>
      </c>
      <c r="BM155" s="148" t="s">
        <v>511</v>
      </c>
    </row>
    <row r="156" spans="2:65" s="1" customFormat="1" ht="16.5" customHeight="1">
      <c r="B156" s="136"/>
      <c r="C156" s="137" t="s">
        <v>344</v>
      </c>
      <c r="D156" s="137" t="s">
        <v>177</v>
      </c>
      <c r="E156" s="138" t="s">
        <v>1733</v>
      </c>
      <c r="F156" s="139" t="s">
        <v>1931</v>
      </c>
      <c r="G156" s="140" t="s">
        <v>263</v>
      </c>
      <c r="H156" s="141">
        <v>1024</v>
      </c>
      <c r="I156" s="142"/>
      <c r="J156" s="143">
        <f t="shared" si="0"/>
        <v>0</v>
      </c>
      <c r="K156" s="139" t="s">
        <v>1</v>
      </c>
      <c r="L156" s="32"/>
      <c r="M156" s="144" t="s">
        <v>1</v>
      </c>
      <c r="N156" s="145" t="s">
        <v>42</v>
      </c>
      <c r="P156" s="146">
        <f t="shared" si="1"/>
        <v>0</v>
      </c>
      <c r="Q156" s="146">
        <v>0</v>
      </c>
      <c r="R156" s="146">
        <f t="shared" si="2"/>
        <v>0</v>
      </c>
      <c r="S156" s="146">
        <v>0</v>
      </c>
      <c r="T156" s="147">
        <f t="shared" si="3"/>
        <v>0</v>
      </c>
      <c r="AR156" s="148" t="s">
        <v>182</v>
      </c>
      <c r="AT156" s="148" t="s">
        <v>177</v>
      </c>
      <c r="AU156" s="148" t="s">
        <v>84</v>
      </c>
      <c r="AY156" s="17" t="s">
        <v>175</v>
      </c>
      <c r="BE156" s="149">
        <f t="shared" si="4"/>
        <v>0</v>
      </c>
      <c r="BF156" s="149">
        <f t="shared" si="5"/>
        <v>0</v>
      </c>
      <c r="BG156" s="149">
        <f t="shared" si="6"/>
        <v>0</v>
      </c>
      <c r="BH156" s="149">
        <f t="shared" si="7"/>
        <v>0</v>
      </c>
      <c r="BI156" s="149">
        <f t="shared" si="8"/>
        <v>0</v>
      </c>
      <c r="BJ156" s="17" t="s">
        <v>84</v>
      </c>
      <c r="BK156" s="149">
        <f t="shared" si="9"/>
        <v>0</v>
      </c>
      <c r="BL156" s="17" t="s">
        <v>182</v>
      </c>
      <c r="BM156" s="148" t="s">
        <v>523</v>
      </c>
    </row>
    <row r="157" spans="2:65" s="1" customFormat="1" ht="16.5" customHeight="1">
      <c r="B157" s="136"/>
      <c r="C157" s="171" t="s">
        <v>348</v>
      </c>
      <c r="D157" s="171" t="s">
        <v>192</v>
      </c>
      <c r="E157" s="172" t="s">
        <v>1781</v>
      </c>
      <c r="F157" s="173" t="s">
        <v>1827</v>
      </c>
      <c r="G157" s="174" t="s">
        <v>1069</v>
      </c>
      <c r="H157" s="175">
        <v>1</v>
      </c>
      <c r="I157" s="176"/>
      <c r="J157" s="177">
        <f t="shared" si="0"/>
        <v>0</v>
      </c>
      <c r="K157" s="173" t="s">
        <v>1</v>
      </c>
      <c r="L157" s="178"/>
      <c r="M157" s="179" t="s">
        <v>1</v>
      </c>
      <c r="N157" s="180" t="s">
        <v>42</v>
      </c>
      <c r="P157" s="146">
        <f t="shared" si="1"/>
        <v>0</v>
      </c>
      <c r="Q157" s="146">
        <v>0</v>
      </c>
      <c r="R157" s="146">
        <f t="shared" si="2"/>
        <v>0</v>
      </c>
      <c r="S157" s="146">
        <v>0</v>
      </c>
      <c r="T157" s="147">
        <f t="shared" si="3"/>
        <v>0</v>
      </c>
      <c r="AR157" s="148" t="s">
        <v>195</v>
      </c>
      <c r="AT157" s="148" t="s">
        <v>192</v>
      </c>
      <c r="AU157" s="148" t="s">
        <v>84</v>
      </c>
      <c r="AY157" s="17" t="s">
        <v>175</v>
      </c>
      <c r="BE157" s="149">
        <f t="shared" si="4"/>
        <v>0</v>
      </c>
      <c r="BF157" s="149">
        <f t="shared" si="5"/>
        <v>0</v>
      </c>
      <c r="BG157" s="149">
        <f t="shared" si="6"/>
        <v>0</v>
      </c>
      <c r="BH157" s="149">
        <f t="shared" si="7"/>
        <v>0</v>
      </c>
      <c r="BI157" s="149">
        <f t="shared" si="8"/>
        <v>0</v>
      </c>
      <c r="BJ157" s="17" t="s">
        <v>84</v>
      </c>
      <c r="BK157" s="149">
        <f t="shared" si="9"/>
        <v>0</v>
      </c>
      <c r="BL157" s="17" t="s">
        <v>182</v>
      </c>
      <c r="BM157" s="148" t="s">
        <v>531</v>
      </c>
    </row>
    <row r="158" spans="2:65" s="11" customFormat="1" ht="25.95" customHeight="1">
      <c r="B158" s="124"/>
      <c r="D158" s="125" t="s">
        <v>76</v>
      </c>
      <c r="E158" s="126" t="s">
        <v>1828</v>
      </c>
      <c r="F158" s="126" t="s">
        <v>1869</v>
      </c>
      <c r="I158" s="127"/>
      <c r="J158" s="128">
        <f>BK158</f>
        <v>0</v>
      </c>
      <c r="L158" s="124"/>
      <c r="M158" s="129"/>
      <c r="P158" s="130">
        <f>SUM(P159:P165)</f>
        <v>0</v>
      </c>
      <c r="R158" s="130">
        <f>SUM(R159:R165)</f>
        <v>0</v>
      </c>
      <c r="T158" s="131">
        <f>SUM(T159:T165)</f>
        <v>0</v>
      </c>
      <c r="AR158" s="125" t="s">
        <v>84</v>
      </c>
      <c r="AT158" s="132" t="s">
        <v>76</v>
      </c>
      <c r="AU158" s="132" t="s">
        <v>77</v>
      </c>
      <c r="AY158" s="125" t="s">
        <v>175</v>
      </c>
      <c r="BK158" s="133">
        <f>SUM(BK159:BK165)</f>
        <v>0</v>
      </c>
    </row>
    <row r="159" spans="2:65" s="1" customFormat="1" ht="16.5" customHeight="1">
      <c r="B159" s="136"/>
      <c r="C159" s="137" t="s">
        <v>354</v>
      </c>
      <c r="D159" s="137" t="s">
        <v>177</v>
      </c>
      <c r="E159" s="138" t="s">
        <v>1735</v>
      </c>
      <c r="F159" s="139" t="s">
        <v>1932</v>
      </c>
      <c r="G159" s="140" t="s">
        <v>190</v>
      </c>
      <c r="H159" s="141">
        <v>24</v>
      </c>
      <c r="I159" s="142"/>
      <c r="J159" s="143">
        <f t="shared" ref="J159:J165" si="10">ROUND(I159*H159,2)</f>
        <v>0</v>
      </c>
      <c r="K159" s="139" t="s">
        <v>1</v>
      </c>
      <c r="L159" s="32"/>
      <c r="M159" s="144" t="s">
        <v>1</v>
      </c>
      <c r="N159" s="145" t="s">
        <v>42</v>
      </c>
      <c r="P159" s="146">
        <f t="shared" ref="P159:P165" si="11">O159*H159</f>
        <v>0</v>
      </c>
      <c r="Q159" s="146">
        <v>0</v>
      </c>
      <c r="R159" s="146">
        <f t="shared" ref="R159:R165" si="12">Q159*H159</f>
        <v>0</v>
      </c>
      <c r="S159" s="146">
        <v>0</v>
      </c>
      <c r="T159" s="147">
        <f t="shared" ref="T159:T165" si="13">S159*H159</f>
        <v>0</v>
      </c>
      <c r="AR159" s="148" t="s">
        <v>182</v>
      </c>
      <c r="AT159" s="148" t="s">
        <v>177</v>
      </c>
      <c r="AU159" s="148" t="s">
        <v>84</v>
      </c>
      <c r="AY159" s="17" t="s">
        <v>175</v>
      </c>
      <c r="BE159" s="149">
        <f t="shared" ref="BE159:BE165" si="14">IF(N159="základní",J159,0)</f>
        <v>0</v>
      </c>
      <c r="BF159" s="149">
        <f t="shared" ref="BF159:BF165" si="15">IF(N159="snížená",J159,0)</f>
        <v>0</v>
      </c>
      <c r="BG159" s="149">
        <f t="shared" ref="BG159:BG165" si="16">IF(N159="zákl. přenesená",J159,0)</f>
        <v>0</v>
      </c>
      <c r="BH159" s="149">
        <f t="shared" ref="BH159:BH165" si="17">IF(N159="sníž. přenesená",J159,0)</f>
        <v>0</v>
      </c>
      <c r="BI159" s="149">
        <f t="shared" ref="BI159:BI165" si="18">IF(N159="nulová",J159,0)</f>
        <v>0</v>
      </c>
      <c r="BJ159" s="17" t="s">
        <v>84</v>
      </c>
      <c r="BK159" s="149">
        <f t="shared" ref="BK159:BK165" si="19">ROUND(I159*H159,2)</f>
        <v>0</v>
      </c>
      <c r="BL159" s="17" t="s">
        <v>182</v>
      </c>
      <c r="BM159" s="148" t="s">
        <v>539</v>
      </c>
    </row>
    <row r="160" spans="2:65" s="1" customFormat="1" ht="16.5" customHeight="1">
      <c r="B160" s="136"/>
      <c r="C160" s="137" t="s">
        <v>359</v>
      </c>
      <c r="D160" s="137" t="s">
        <v>177</v>
      </c>
      <c r="E160" s="138" t="s">
        <v>1737</v>
      </c>
      <c r="F160" s="139" t="s">
        <v>1877</v>
      </c>
      <c r="G160" s="140" t="s">
        <v>190</v>
      </c>
      <c r="H160" s="141">
        <v>79</v>
      </c>
      <c r="I160" s="142"/>
      <c r="J160" s="143">
        <f t="shared" si="10"/>
        <v>0</v>
      </c>
      <c r="K160" s="139" t="s">
        <v>1</v>
      </c>
      <c r="L160" s="32"/>
      <c r="M160" s="144" t="s">
        <v>1</v>
      </c>
      <c r="N160" s="145" t="s">
        <v>42</v>
      </c>
      <c r="P160" s="146">
        <f t="shared" si="11"/>
        <v>0</v>
      </c>
      <c r="Q160" s="146">
        <v>0</v>
      </c>
      <c r="R160" s="146">
        <f t="shared" si="12"/>
        <v>0</v>
      </c>
      <c r="S160" s="146">
        <v>0</v>
      </c>
      <c r="T160" s="147">
        <f t="shared" si="13"/>
        <v>0</v>
      </c>
      <c r="AR160" s="148" t="s">
        <v>182</v>
      </c>
      <c r="AT160" s="148" t="s">
        <v>177</v>
      </c>
      <c r="AU160" s="148" t="s">
        <v>84</v>
      </c>
      <c r="AY160" s="17" t="s">
        <v>175</v>
      </c>
      <c r="BE160" s="149">
        <f t="shared" si="14"/>
        <v>0</v>
      </c>
      <c r="BF160" s="149">
        <f t="shared" si="15"/>
        <v>0</v>
      </c>
      <c r="BG160" s="149">
        <f t="shared" si="16"/>
        <v>0</v>
      </c>
      <c r="BH160" s="149">
        <f t="shared" si="17"/>
        <v>0</v>
      </c>
      <c r="BI160" s="149">
        <f t="shared" si="18"/>
        <v>0</v>
      </c>
      <c r="BJ160" s="17" t="s">
        <v>84</v>
      </c>
      <c r="BK160" s="149">
        <f t="shared" si="19"/>
        <v>0</v>
      </c>
      <c r="BL160" s="17" t="s">
        <v>182</v>
      </c>
      <c r="BM160" s="148" t="s">
        <v>547</v>
      </c>
    </row>
    <row r="161" spans="2:65" s="1" customFormat="1" ht="16.5" customHeight="1">
      <c r="B161" s="136"/>
      <c r="C161" s="137" t="s">
        <v>367</v>
      </c>
      <c r="D161" s="137" t="s">
        <v>177</v>
      </c>
      <c r="E161" s="138" t="s">
        <v>1788</v>
      </c>
      <c r="F161" s="139" t="s">
        <v>1933</v>
      </c>
      <c r="G161" s="140" t="s">
        <v>263</v>
      </c>
      <c r="H161" s="141">
        <v>310</v>
      </c>
      <c r="I161" s="142"/>
      <c r="J161" s="143">
        <f t="shared" si="10"/>
        <v>0</v>
      </c>
      <c r="K161" s="139" t="s">
        <v>1</v>
      </c>
      <c r="L161" s="32"/>
      <c r="M161" s="144" t="s">
        <v>1</v>
      </c>
      <c r="N161" s="145" t="s">
        <v>42</v>
      </c>
      <c r="P161" s="146">
        <f t="shared" si="11"/>
        <v>0</v>
      </c>
      <c r="Q161" s="146">
        <v>0</v>
      </c>
      <c r="R161" s="146">
        <f t="shared" si="12"/>
        <v>0</v>
      </c>
      <c r="S161" s="146">
        <v>0</v>
      </c>
      <c r="T161" s="147">
        <f t="shared" si="13"/>
        <v>0</v>
      </c>
      <c r="AR161" s="148" t="s">
        <v>182</v>
      </c>
      <c r="AT161" s="148" t="s">
        <v>177</v>
      </c>
      <c r="AU161" s="148" t="s">
        <v>84</v>
      </c>
      <c r="AY161" s="17" t="s">
        <v>175</v>
      </c>
      <c r="BE161" s="149">
        <f t="shared" si="14"/>
        <v>0</v>
      </c>
      <c r="BF161" s="149">
        <f t="shared" si="15"/>
        <v>0</v>
      </c>
      <c r="BG161" s="149">
        <f t="shared" si="16"/>
        <v>0</v>
      </c>
      <c r="BH161" s="149">
        <f t="shared" si="17"/>
        <v>0</v>
      </c>
      <c r="BI161" s="149">
        <f t="shared" si="18"/>
        <v>0</v>
      </c>
      <c r="BJ161" s="17" t="s">
        <v>84</v>
      </c>
      <c r="BK161" s="149">
        <f t="shared" si="19"/>
        <v>0</v>
      </c>
      <c r="BL161" s="17" t="s">
        <v>182</v>
      </c>
      <c r="BM161" s="148" t="s">
        <v>558</v>
      </c>
    </row>
    <row r="162" spans="2:65" s="1" customFormat="1" ht="16.5" customHeight="1">
      <c r="B162" s="136"/>
      <c r="C162" s="137" t="s">
        <v>371</v>
      </c>
      <c r="D162" s="137" t="s">
        <v>177</v>
      </c>
      <c r="E162" s="138" t="s">
        <v>1790</v>
      </c>
      <c r="F162" s="139" t="s">
        <v>1934</v>
      </c>
      <c r="G162" s="140" t="s">
        <v>263</v>
      </c>
      <c r="H162" s="141">
        <v>54</v>
      </c>
      <c r="I162" s="142"/>
      <c r="J162" s="143">
        <f t="shared" si="10"/>
        <v>0</v>
      </c>
      <c r="K162" s="139" t="s">
        <v>1</v>
      </c>
      <c r="L162" s="32"/>
      <c r="M162" s="144" t="s">
        <v>1</v>
      </c>
      <c r="N162" s="145" t="s">
        <v>42</v>
      </c>
      <c r="P162" s="146">
        <f t="shared" si="11"/>
        <v>0</v>
      </c>
      <c r="Q162" s="146">
        <v>0</v>
      </c>
      <c r="R162" s="146">
        <f t="shared" si="12"/>
        <v>0</v>
      </c>
      <c r="S162" s="146">
        <v>0</v>
      </c>
      <c r="T162" s="147">
        <f t="shared" si="13"/>
        <v>0</v>
      </c>
      <c r="AR162" s="148" t="s">
        <v>182</v>
      </c>
      <c r="AT162" s="148" t="s">
        <v>177</v>
      </c>
      <c r="AU162" s="148" t="s">
        <v>84</v>
      </c>
      <c r="AY162" s="17" t="s">
        <v>175</v>
      </c>
      <c r="BE162" s="149">
        <f t="shared" si="14"/>
        <v>0</v>
      </c>
      <c r="BF162" s="149">
        <f t="shared" si="15"/>
        <v>0</v>
      </c>
      <c r="BG162" s="149">
        <f t="shared" si="16"/>
        <v>0</v>
      </c>
      <c r="BH162" s="149">
        <f t="shared" si="17"/>
        <v>0</v>
      </c>
      <c r="BI162" s="149">
        <f t="shared" si="18"/>
        <v>0</v>
      </c>
      <c r="BJ162" s="17" t="s">
        <v>84</v>
      </c>
      <c r="BK162" s="149">
        <f t="shared" si="19"/>
        <v>0</v>
      </c>
      <c r="BL162" s="17" t="s">
        <v>182</v>
      </c>
      <c r="BM162" s="148" t="s">
        <v>572</v>
      </c>
    </row>
    <row r="163" spans="2:65" s="1" customFormat="1" ht="21.75" customHeight="1">
      <c r="B163" s="136"/>
      <c r="C163" s="137" t="s">
        <v>375</v>
      </c>
      <c r="D163" s="137" t="s">
        <v>177</v>
      </c>
      <c r="E163" s="138" t="s">
        <v>1794</v>
      </c>
      <c r="F163" s="139" t="s">
        <v>1897</v>
      </c>
      <c r="G163" s="140" t="s">
        <v>180</v>
      </c>
      <c r="H163" s="141">
        <v>0.82</v>
      </c>
      <c r="I163" s="142"/>
      <c r="J163" s="143">
        <f t="shared" si="10"/>
        <v>0</v>
      </c>
      <c r="K163" s="139" t="s">
        <v>1</v>
      </c>
      <c r="L163" s="32"/>
      <c r="M163" s="144" t="s">
        <v>1</v>
      </c>
      <c r="N163" s="145" t="s">
        <v>42</v>
      </c>
      <c r="P163" s="146">
        <f t="shared" si="11"/>
        <v>0</v>
      </c>
      <c r="Q163" s="146">
        <v>0</v>
      </c>
      <c r="R163" s="146">
        <f t="shared" si="12"/>
        <v>0</v>
      </c>
      <c r="S163" s="146">
        <v>0</v>
      </c>
      <c r="T163" s="147">
        <f t="shared" si="13"/>
        <v>0</v>
      </c>
      <c r="AR163" s="148" t="s">
        <v>182</v>
      </c>
      <c r="AT163" s="148" t="s">
        <v>177</v>
      </c>
      <c r="AU163" s="148" t="s">
        <v>84</v>
      </c>
      <c r="AY163" s="17" t="s">
        <v>175</v>
      </c>
      <c r="BE163" s="149">
        <f t="shared" si="14"/>
        <v>0</v>
      </c>
      <c r="BF163" s="149">
        <f t="shared" si="15"/>
        <v>0</v>
      </c>
      <c r="BG163" s="149">
        <f t="shared" si="16"/>
        <v>0</v>
      </c>
      <c r="BH163" s="149">
        <f t="shared" si="17"/>
        <v>0</v>
      </c>
      <c r="BI163" s="149">
        <f t="shared" si="18"/>
        <v>0</v>
      </c>
      <c r="BJ163" s="17" t="s">
        <v>84</v>
      </c>
      <c r="BK163" s="149">
        <f t="shared" si="19"/>
        <v>0</v>
      </c>
      <c r="BL163" s="17" t="s">
        <v>182</v>
      </c>
      <c r="BM163" s="148" t="s">
        <v>584</v>
      </c>
    </row>
    <row r="164" spans="2:65" s="1" customFormat="1" ht="16.5" customHeight="1">
      <c r="B164" s="136"/>
      <c r="C164" s="137" t="s">
        <v>381</v>
      </c>
      <c r="D164" s="137" t="s">
        <v>177</v>
      </c>
      <c r="E164" s="138" t="s">
        <v>1798</v>
      </c>
      <c r="F164" s="139" t="s">
        <v>1899</v>
      </c>
      <c r="G164" s="140" t="s">
        <v>180</v>
      </c>
      <c r="H164" s="141">
        <v>0.82</v>
      </c>
      <c r="I164" s="142"/>
      <c r="J164" s="143">
        <f t="shared" si="10"/>
        <v>0</v>
      </c>
      <c r="K164" s="139" t="s">
        <v>1</v>
      </c>
      <c r="L164" s="32"/>
      <c r="M164" s="144" t="s">
        <v>1</v>
      </c>
      <c r="N164" s="145" t="s">
        <v>42</v>
      </c>
      <c r="P164" s="146">
        <f t="shared" si="11"/>
        <v>0</v>
      </c>
      <c r="Q164" s="146">
        <v>0</v>
      </c>
      <c r="R164" s="146">
        <f t="shared" si="12"/>
        <v>0</v>
      </c>
      <c r="S164" s="146">
        <v>0</v>
      </c>
      <c r="T164" s="147">
        <f t="shared" si="13"/>
        <v>0</v>
      </c>
      <c r="AR164" s="148" t="s">
        <v>182</v>
      </c>
      <c r="AT164" s="148" t="s">
        <v>177</v>
      </c>
      <c r="AU164" s="148" t="s">
        <v>84</v>
      </c>
      <c r="AY164" s="17" t="s">
        <v>175</v>
      </c>
      <c r="BE164" s="149">
        <f t="shared" si="14"/>
        <v>0</v>
      </c>
      <c r="BF164" s="149">
        <f t="shared" si="15"/>
        <v>0</v>
      </c>
      <c r="BG164" s="149">
        <f t="shared" si="16"/>
        <v>0</v>
      </c>
      <c r="BH164" s="149">
        <f t="shared" si="17"/>
        <v>0</v>
      </c>
      <c r="BI164" s="149">
        <f t="shared" si="18"/>
        <v>0</v>
      </c>
      <c r="BJ164" s="17" t="s">
        <v>84</v>
      </c>
      <c r="BK164" s="149">
        <f t="shared" si="19"/>
        <v>0</v>
      </c>
      <c r="BL164" s="17" t="s">
        <v>182</v>
      </c>
      <c r="BM164" s="148" t="s">
        <v>594</v>
      </c>
    </row>
    <row r="165" spans="2:65" s="1" customFormat="1" ht="16.5" customHeight="1">
      <c r="B165" s="136"/>
      <c r="C165" s="171" t="s">
        <v>388</v>
      </c>
      <c r="D165" s="171" t="s">
        <v>192</v>
      </c>
      <c r="E165" s="172" t="s">
        <v>1792</v>
      </c>
      <c r="F165" s="173" t="s">
        <v>1901</v>
      </c>
      <c r="G165" s="174" t="s">
        <v>1069</v>
      </c>
      <c r="H165" s="175">
        <v>1</v>
      </c>
      <c r="I165" s="176"/>
      <c r="J165" s="177">
        <f t="shared" si="10"/>
        <v>0</v>
      </c>
      <c r="K165" s="173" t="s">
        <v>1</v>
      </c>
      <c r="L165" s="178"/>
      <c r="M165" s="200" t="s">
        <v>1</v>
      </c>
      <c r="N165" s="201" t="s">
        <v>42</v>
      </c>
      <c r="O165" s="197"/>
      <c r="P165" s="198">
        <f t="shared" si="11"/>
        <v>0</v>
      </c>
      <c r="Q165" s="198">
        <v>0</v>
      </c>
      <c r="R165" s="198">
        <f t="shared" si="12"/>
        <v>0</v>
      </c>
      <c r="S165" s="198">
        <v>0</v>
      </c>
      <c r="T165" s="199">
        <f t="shared" si="13"/>
        <v>0</v>
      </c>
      <c r="AR165" s="148" t="s">
        <v>195</v>
      </c>
      <c r="AT165" s="148" t="s">
        <v>192</v>
      </c>
      <c r="AU165" s="148" t="s">
        <v>84</v>
      </c>
      <c r="AY165" s="17" t="s">
        <v>175</v>
      </c>
      <c r="BE165" s="149">
        <f t="shared" si="14"/>
        <v>0</v>
      </c>
      <c r="BF165" s="149">
        <f t="shared" si="15"/>
        <v>0</v>
      </c>
      <c r="BG165" s="149">
        <f t="shared" si="16"/>
        <v>0</v>
      </c>
      <c r="BH165" s="149">
        <f t="shared" si="17"/>
        <v>0</v>
      </c>
      <c r="BI165" s="149">
        <f t="shared" si="18"/>
        <v>0</v>
      </c>
      <c r="BJ165" s="17" t="s">
        <v>84</v>
      </c>
      <c r="BK165" s="149">
        <f t="shared" si="19"/>
        <v>0</v>
      </c>
      <c r="BL165" s="17" t="s">
        <v>182</v>
      </c>
      <c r="BM165" s="148" t="s">
        <v>608</v>
      </c>
    </row>
    <row r="166" spans="2:65" s="1" customFormat="1" ht="6.9" customHeight="1">
      <c r="B166" s="44"/>
      <c r="C166" s="45"/>
      <c r="D166" s="45"/>
      <c r="E166" s="45"/>
      <c r="F166" s="45"/>
      <c r="G166" s="45"/>
      <c r="H166" s="45"/>
      <c r="I166" s="45"/>
      <c r="J166" s="45"/>
      <c r="K166" s="45"/>
      <c r="L166" s="32"/>
    </row>
  </sheetData>
  <autoFilter ref="C125:K165" xr:uid="{00000000-0009-0000-0000-000008000000}"/>
  <mergeCells count="15">
    <mergeCell ref="E112:H112"/>
    <mergeCell ref="E116:H116"/>
    <mergeCell ref="E114:H114"/>
    <mergeCell ref="E118:H118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14</vt:i4>
      </vt:variant>
      <vt:variant>
        <vt:lpstr>Pojmenované oblasti</vt:lpstr>
      </vt:variant>
      <vt:variant>
        <vt:i4>28</vt:i4>
      </vt:variant>
    </vt:vector>
  </HeadingPairs>
  <TitlesOfParts>
    <vt:vector size="42" baseType="lpstr">
      <vt:lpstr>Rekapitulace stavby</vt:lpstr>
      <vt:lpstr>SO02.1 - Stavební úpravy</vt:lpstr>
      <vt:lpstr>SO02.2 - VZT</vt:lpstr>
      <vt:lpstr>SO02.3 - PLYNOVÁ ODBĚRNÁ ...</vt:lpstr>
      <vt:lpstr>SO02.4 -  VYTÁPĚNÍ</vt:lpstr>
      <vt:lpstr>SO02.5 - ZDRAVOTNĚ TECHNI...</vt:lpstr>
      <vt:lpstr>SO02.6.1 - Globální nákla...</vt:lpstr>
      <vt:lpstr>SO02.6.2 - Silnoproud</vt:lpstr>
      <vt:lpstr>SO02.6.3 - Slaboproud</vt:lpstr>
      <vt:lpstr>SO02.6.4 - EZS</vt:lpstr>
      <vt:lpstr>SO 08 - Vodovodní přípojk...</vt:lpstr>
      <vt:lpstr>SO 09 - Kanalizační přípo...</vt:lpstr>
      <vt:lpstr>SO 10 - Přemístění rozvod...</vt:lpstr>
      <vt:lpstr>VRN - Vedlejší rozpočtové...</vt:lpstr>
      <vt:lpstr>'Rekapitulace stavby'!Názvy_tisku</vt:lpstr>
      <vt:lpstr>'SO 08 - Vodovodní přípojk...'!Názvy_tisku</vt:lpstr>
      <vt:lpstr>'SO 09 - Kanalizační přípo...'!Názvy_tisku</vt:lpstr>
      <vt:lpstr>'SO 10 - Přemístění rozvod...'!Názvy_tisku</vt:lpstr>
      <vt:lpstr>'SO02.1 - Stavební úpravy'!Názvy_tisku</vt:lpstr>
      <vt:lpstr>'SO02.2 - VZT'!Názvy_tisku</vt:lpstr>
      <vt:lpstr>'SO02.3 - PLYNOVÁ ODBĚRNÁ ...'!Názvy_tisku</vt:lpstr>
      <vt:lpstr>'SO02.4 -  VYTÁPĚNÍ'!Názvy_tisku</vt:lpstr>
      <vt:lpstr>'SO02.5 - ZDRAVOTNĚ TECHNI...'!Názvy_tisku</vt:lpstr>
      <vt:lpstr>'SO02.6.1 - Globální nákla...'!Názvy_tisku</vt:lpstr>
      <vt:lpstr>'SO02.6.2 - Silnoproud'!Názvy_tisku</vt:lpstr>
      <vt:lpstr>'SO02.6.3 - Slaboproud'!Názvy_tisku</vt:lpstr>
      <vt:lpstr>'SO02.6.4 - EZS'!Názvy_tisku</vt:lpstr>
      <vt:lpstr>'VRN - Vedlejší rozpočtové...'!Názvy_tisku</vt:lpstr>
      <vt:lpstr>'Rekapitulace stavby'!Oblast_tisku</vt:lpstr>
      <vt:lpstr>'SO 08 - Vodovodní přípojk...'!Oblast_tisku</vt:lpstr>
      <vt:lpstr>'SO 09 - Kanalizační přípo...'!Oblast_tisku</vt:lpstr>
      <vt:lpstr>'SO 10 - Přemístění rozvod...'!Oblast_tisku</vt:lpstr>
      <vt:lpstr>'SO02.1 - Stavební úpravy'!Oblast_tisku</vt:lpstr>
      <vt:lpstr>'SO02.2 - VZT'!Oblast_tisku</vt:lpstr>
      <vt:lpstr>'SO02.3 - PLYNOVÁ ODBĚRNÁ ...'!Oblast_tisku</vt:lpstr>
      <vt:lpstr>'SO02.4 -  VYTÁPĚNÍ'!Oblast_tisku</vt:lpstr>
      <vt:lpstr>'SO02.5 - ZDRAVOTNĚ TECHNI...'!Oblast_tisku</vt:lpstr>
      <vt:lpstr>'SO02.6.1 - Globální nákla...'!Oblast_tisku</vt:lpstr>
      <vt:lpstr>'SO02.6.2 - Silnoproud'!Oblast_tisku</vt:lpstr>
      <vt:lpstr>'SO02.6.3 - Slaboproud'!Oblast_tisku</vt:lpstr>
      <vt:lpstr>'SO02.6.4 - EZS'!Oblast_tisku</vt:lpstr>
      <vt:lpstr>'VRN - Vedlejší rozpočtové...'!Oblast_tisku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Jiri Voboril</dc:creator>
  <cp:lastModifiedBy>Ondrej Balážik</cp:lastModifiedBy>
  <dcterms:created xsi:type="dcterms:W3CDTF">2024-08-23T12:44:55Z</dcterms:created>
  <dcterms:modified xsi:type="dcterms:W3CDTF">2024-09-05T06:52:35Z</dcterms:modified>
</cp:coreProperties>
</file>