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ortys\Desktop\"/>
    </mc:Choice>
  </mc:AlternateContent>
  <bookViews>
    <workbookView xWindow="0" yWindow="0" windowWidth="0" windowHeight="0"/>
  </bookViews>
  <sheets>
    <sheet name="Rekapitulace stavby" sheetId="1" r:id="rId1"/>
    <sheet name="SO01 - Veřejné osvětlení" sheetId="2" r:id="rId2"/>
    <sheet name="SO02 - Přechodné dopravní..." sheetId="3" r:id="rId3"/>
    <sheet name="SO03 - Náhradní výsadby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'SO01 - Veřejné osvětlení'!$C$93:$K$345</definedName>
    <definedName name="_xlnm.Print_Area" localSheetId="1">'SO01 - Veřejné osvětlení'!$C$4:$J$39,'SO01 - Veřejné osvětlení'!$C$45:$J$75,'SO01 - Veřejné osvětlení'!$C$81:$J$345</definedName>
    <definedName name="_xlnm.Print_Titles" localSheetId="1">'SO01 - Veřejné osvětlení'!$93:$93</definedName>
    <definedName name="_xlnm._FilterDatabase" localSheetId="2" hidden="1">'SO02 - Přechodné dopravní...'!$C$80:$K$144</definedName>
    <definedName name="_xlnm.Print_Area" localSheetId="2">'SO02 - Přechodné dopravní...'!$C$4:$J$39,'SO02 - Přechodné dopravní...'!$C$45:$J$62,'SO02 - Přechodné dopravní...'!$C$68:$J$144</definedName>
    <definedName name="_xlnm.Print_Titles" localSheetId="2">'SO02 - Přechodné dopravní...'!$80:$80</definedName>
    <definedName name="_xlnm._FilterDatabase" localSheetId="3" hidden="1">'SO03 - Náhradní výsadby'!$C$101:$K$188</definedName>
    <definedName name="_xlnm.Print_Area" localSheetId="3">'SO03 - Náhradní výsadby'!$C$4:$J$39,'SO03 - Náhradní výsadby'!$C$45:$J$83,'SO03 - Náhradní výsadby'!$C$89:$J$188</definedName>
    <definedName name="_xlnm.Print_Titles" localSheetId="3">'SO03 - Náhradní výsadby'!$101:$101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J99"/>
  <c r="F96"/>
  <c r="E94"/>
  <c r="J55"/>
  <c r="F52"/>
  <c r="E50"/>
  <c r="J21"/>
  <c r="E21"/>
  <c r="J98"/>
  <c r="J20"/>
  <c r="J18"/>
  <c r="E18"/>
  <c r="F55"/>
  <c r="J17"/>
  <c r="J15"/>
  <c r="E15"/>
  <c r="F54"/>
  <c r="J14"/>
  <c r="J12"/>
  <c r="J52"/>
  <c r="E7"/>
  <c r="E92"/>
  <c i="3" r="J37"/>
  <c r="J36"/>
  <c i="1" r="AY56"/>
  <c i="3" r="J35"/>
  <c i="1" r="AX56"/>
  <c i="3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5"/>
  <c r="E73"/>
  <c r="J55"/>
  <c r="F52"/>
  <c r="E50"/>
  <c r="J21"/>
  <c r="E21"/>
  <c r="J54"/>
  <c r="J20"/>
  <c r="J18"/>
  <c r="E18"/>
  <c r="F78"/>
  <c r="J17"/>
  <c r="J15"/>
  <c r="E15"/>
  <c r="F77"/>
  <c r="J14"/>
  <c r="J12"/>
  <c r="J52"/>
  <c r="E7"/>
  <c r="E48"/>
  <c i="2" r="J37"/>
  <c r="J36"/>
  <c i="1" r="AY55"/>
  <c i="2" r="J35"/>
  <c i="1" r="AX55"/>
  <c i="2"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F88"/>
  <c r="E86"/>
  <c r="J55"/>
  <c r="F52"/>
  <c r="E50"/>
  <c r="J21"/>
  <c r="E21"/>
  <c r="J90"/>
  <c r="J20"/>
  <c r="J18"/>
  <c r="E18"/>
  <c r="F91"/>
  <c r="J17"/>
  <c r="J15"/>
  <c r="E15"/>
  <c r="F90"/>
  <c r="J14"/>
  <c r="J12"/>
  <c r="J88"/>
  <c r="E7"/>
  <c r="E48"/>
  <c i="1" r="L50"/>
  <c r="AM50"/>
  <c r="AM49"/>
  <c r="L49"/>
  <c r="AM47"/>
  <c r="L47"/>
  <c r="L45"/>
  <c r="L44"/>
  <c i="2" r="BK229"/>
  <c r="J200"/>
  <c r="BK252"/>
  <c r="J332"/>
  <c r="BK178"/>
  <c r="BK217"/>
  <c r="J240"/>
  <c r="J325"/>
  <c r="BK192"/>
  <c r="J284"/>
  <c i="3" r="BK134"/>
  <c r="BK130"/>
  <c r="J102"/>
  <c i="4" r="BK172"/>
  <c r="BK146"/>
  <c r="BK115"/>
  <c r="BK112"/>
  <c r="BK107"/>
  <c i="2" r="J185"/>
  <c r="BK204"/>
  <c r="BK329"/>
  <c r="BK268"/>
  <c r="BK325"/>
  <c r="BK181"/>
  <c r="BK244"/>
  <c r="J198"/>
  <c i="3" r="J96"/>
  <c r="J90"/>
  <c i="4" r="J171"/>
  <c r="BK145"/>
  <c r="BK168"/>
  <c r="BK105"/>
  <c i="2" r="BK311"/>
  <c r="J148"/>
  <c r="J196"/>
  <c r="BK270"/>
  <c r="BK172"/>
  <c r="BK164"/>
  <c r="BK174"/>
  <c r="BK249"/>
  <c r="BK274"/>
  <c i="3" r="J86"/>
  <c r="J130"/>
  <c i="4" r="J143"/>
  <c r="BK183"/>
  <c r="BK104"/>
  <c r="BK119"/>
  <c i="2" r="J329"/>
  <c r="J169"/>
  <c r="J202"/>
  <c r="J179"/>
  <c r="BK259"/>
  <c r="BK307"/>
  <c r="BK219"/>
  <c r="J246"/>
  <c r="BK121"/>
  <c i="3" r="BK108"/>
  <c r="J84"/>
  <c i="4" r="J139"/>
  <c r="BK151"/>
  <c r="BK143"/>
  <c r="J165"/>
  <c i="2" r="J259"/>
  <c r="J126"/>
  <c r="BK187"/>
  <c r="BK332"/>
  <c r="BK263"/>
  <c r="J230"/>
  <c r="J268"/>
  <c r="BK131"/>
  <c r="J115"/>
  <c i="3" r="BK106"/>
  <c r="BK94"/>
  <c i="4" r="J169"/>
  <c r="BK148"/>
  <c r="BK174"/>
  <c r="J109"/>
  <c r="BK124"/>
  <c r="J176"/>
  <c i="2" r="J307"/>
  <c r="BK309"/>
  <c r="J181"/>
  <c r="J344"/>
  <c r="J236"/>
  <c r="BK316"/>
  <c r="J133"/>
  <c r="J219"/>
  <c r="BK290"/>
  <c r="BK152"/>
  <c r="J229"/>
  <c r="BK106"/>
  <c i="3" r="J100"/>
  <c r="BK110"/>
  <c i="4" r="J180"/>
  <c r="J186"/>
  <c r="J154"/>
  <c r="J158"/>
  <c i="2" r="BK231"/>
  <c r="J297"/>
  <c r="BK185"/>
  <c r="BK241"/>
  <c r="J145"/>
  <c r="BK169"/>
  <c r="J157"/>
  <c r="BK239"/>
  <c i="3" r="J144"/>
  <c r="BK120"/>
  <c r="BK104"/>
  <c i="4" r="BK135"/>
  <c r="J155"/>
  <c r="BK153"/>
  <c r="BK137"/>
  <c i="2" r="J183"/>
  <c r="J176"/>
  <c r="J204"/>
  <c r="J194"/>
  <c r="J256"/>
  <c r="J206"/>
  <c r="J295"/>
  <c r="J119"/>
  <c i="3" r="J108"/>
  <c r="BK118"/>
  <c i="4" r="BK127"/>
  <c r="J111"/>
  <c r="BK139"/>
  <c i="2" r="BK258"/>
  <c r="BK300"/>
  <c r="BK340"/>
  <c r="BK256"/>
  <c r="BK101"/>
  <c r="BK97"/>
  <c r="J138"/>
  <c r="J227"/>
  <c i="3" r="J142"/>
  <c r="J110"/>
  <c r="J124"/>
  <c i="4" r="BK155"/>
  <c r="BK176"/>
  <c r="BK188"/>
  <c r="J107"/>
  <c i="2" r="BK288"/>
  <c r="J164"/>
  <c r="J217"/>
  <c r="BK303"/>
  <c r="BK113"/>
  <c r="BK205"/>
  <c r="BK179"/>
  <c r="BK237"/>
  <c r="J241"/>
  <c r="J166"/>
  <c i="3" r="BK114"/>
  <c r="J126"/>
  <c r="BK96"/>
  <c i="4" r="J172"/>
  <c r="J167"/>
  <c r="BK156"/>
  <c r="J161"/>
  <c i="2" r="J250"/>
  <c r="J265"/>
  <c r="J340"/>
  <c r="BK133"/>
  <c r="J178"/>
  <c r="BK265"/>
  <c r="BK160"/>
  <c r="J234"/>
  <c r="J113"/>
  <c r="J160"/>
  <c i="3" r="BK102"/>
  <c r="BK140"/>
  <c r="BK92"/>
  <c i="4" r="BK166"/>
  <c r="BK170"/>
  <c r="BK180"/>
  <c r="BK187"/>
  <c r="J131"/>
  <c i="2" r="J221"/>
  <c r="J255"/>
  <c r="J258"/>
  <c r="BK255"/>
  <c r="J261"/>
  <c r="J300"/>
  <c r="BK313"/>
  <c r="BK111"/>
  <c i="3" r="BK84"/>
  <c i="4" r="J185"/>
  <c r="BK150"/>
  <c r="J178"/>
  <c r="BK164"/>
  <c r="J148"/>
  <c i="2" r="J223"/>
  <c r="BK236"/>
  <c r="J342"/>
  <c r="BK232"/>
  <c r="J104"/>
  <c r="BK99"/>
  <c r="J168"/>
  <c r="J174"/>
  <c i="3" r="J132"/>
  <c r="J98"/>
  <c i="4" r="J166"/>
  <c r="J151"/>
  <c r="BK160"/>
  <c r="J142"/>
  <c i="2" r="BK214"/>
  <c r="J192"/>
  <c r="BK142"/>
  <c r="J142"/>
  <c r="J175"/>
  <c r="J288"/>
  <c r="BK305"/>
  <c r="BK140"/>
  <c i="3" r="J94"/>
  <c r="J122"/>
  <c i="4" r="BK165"/>
  <c r="BK162"/>
  <c r="BK161"/>
  <c r="J150"/>
  <c i="2" r="J243"/>
  <c r="J106"/>
  <c r="J237"/>
  <c r="BK234"/>
  <c r="J274"/>
  <c r="J155"/>
  <c r="J205"/>
  <c r="J187"/>
  <c i="3" r="BK122"/>
  <c r="BK124"/>
  <c r="J114"/>
  <c i="4" r="BK120"/>
  <c r="BK117"/>
  <c r="J128"/>
  <c r="J146"/>
  <c r="BK133"/>
  <c i="3" r="BK112"/>
  <c i="4" r="J104"/>
  <c r="J164"/>
  <c r="BK167"/>
  <c r="J174"/>
  <c i="2" r="J280"/>
  <c r="J321"/>
  <c r="BK344"/>
  <c r="J214"/>
  <c r="BK225"/>
  <c r="BK104"/>
  <c r="BK109"/>
  <c r="BK126"/>
  <c i="3" r="J112"/>
  <c r="J120"/>
  <c i="4" r="BK173"/>
  <c r="J119"/>
  <c r="J114"/>
  <c r="BK154"/>
  <c i="2" r="BK276"/>
  <c r="J316"/>
  <c r="J99"/>
  <c r="J117"/>
  <c r="BK128"/>
  <c r="BK194"/>
  <c r="J309"/>
  <c r="J128"/>
  <c r="BK202"/>
  <c i="3" r="BK88"/>
  <c r="J118"/>
  <c i="4" r="J112"/>
  <c r="BK122"/>
  <c r="J162"/>
  <c i="2" r="BK233"/>
  <c r="BK230"/>
  <c r="J311"/>
  <c r="J232"/>
  <c r="BK221"/>
  <c r="BK206"/>
  <c r="J97"/>
  <c r="J190"/>
  <c i="3" r="BK138"/>
  <c i="4" r="J173"/>
  <c r="J117"/>
  <c r="J105"/>
  <c r="J168"/>
  <c r="J182"/>
  <c r="J140"/>
  <c i="2" r="BK298"/>
  <c r="J172"/>
  <c r="BK250"/>
  <c r="BK277"/>
  <c r="J305"/>
  <c r="BK327"/>
  <c r="BK162"/>
  <c r="BK123"/>
  <c i="3" r="J143"/>
  <c r="J116"/>
  <c i="4" r="BK175"/>
  <c r="J184"/>
  <c r="J188"/>
  <c r="J175"/>
  <c r="J153"/>
  <c i="2" r="J279"/>
  <c r="BK284"/>
  <c r="BK200"/>
  <c r="J111"/>
  <c r="BK273"/>
  <c r="J239"/>
  <c r="BK115"/>
  <c r="BK190"/>
  <c r="BK279"/>
  <c r="BK297"/>
  <c r="BK176"/>
  <c i="3" r="J140"/>
  <c r="J104"/>
  <c i="4" r="BK130"/>
  <c r="J127"/>
  <c r="J187"/>
  <c r="BK179"/>
  <c i="2" r="J327"/>
  <c r="BK155"/>
  <c r="J121"/>
  <c r="BK198"/>
  <c r="BK183"/>
  <c r="BK223"/>
  <c r="J270"/>
  <c r="BK292"/>
  <c r="BK157"/>
  <c i="3" r="J106"/>
  <c r="J92"/>
  <c i="4" r="J160"/>
  <c r="J124"/>
  <c r="BK186"/>
  <c r="BK178"/>
  <c r="J125"/>
  <c i="2" r="BK246"/>
  <c r="BK295"/>
  <c r="J150"/>
  <c r="BK243"/>
  <c r="J253"/>
  <c r="J286"/>
  <c r="J140"/>
  <c r="BK145"/>
  <c r="J233"/>
  <c i="3" r="BK144"/>
  <c r="J128"/>
  <c i="4" r="BK184"/>
  <c r="J179"/>
  <c r="BK169"/>
  <c r="BK185"/>
  <c i="2" r="BK321"/>
  <c r="J162"/>
  <c r="J136"/>
  <c r="BK253"/>
  <c r="J276"/>
  <c r="J290"/>
  <c r="BK136"/>
  <c r="BK175"/>
  <c r="BK168"/>
  <c i="3" r="BK90"/>
  <c r="BK142"/>
  <c i="4" r="J133"/>
  <c r="J120"/>
  <c r="J122"/>
  <c r="J135"/>
  <c r="BK128"/>
  <c i="2" r="J210"/>
  <c r="BK261"/>
  <c r="BK342"/>
  <c r="BK150"/>
  <c r="BK119"/>
  <c r="BK130"/>
  <c r="BK212"/>
  <c i="3" r="BK136"/>
  <c r="BK98"/>
  <c r="BK86"/>
  <c i="4" r="J137"/>
  <c r="J130"/>
  <c r="BK158"/>
  <c r="BK109"/>
  <c r="BK111"/>
  <c i="2" r="BK318"/>
  <c r="BK138"/>
  <c r="BK166"/>
  <c r="BK247"/>
  <c r="BK267"/>
  <c r="J303"/>
  <c r="BK117"/>
  <c r="J247"/>
  <c r="J249"/>
  <c r="J131"/>
  <c i="3" r="J134"/>
  <c r="BK132"/>
  <c i="4" r="J156"/>
  <c r="J115"/>
  <c r="BK142"/>
  <c r="BK140"/>
  <c r="J145"/>
  <c i="2" r="BK271"/>
  <c r="J271"/>
  <c r="BK338"/>
  <c r="J101"/>
  <c r="J123"/>
  <c r="J231"/>
  <c r="BK196"/>
  <c r="J273"/>
  <c i="3" r="J138"/>
  <c r="J136"/>
  <c r="BK126"/>
  <c i="4" r="BK125"/>
  <c r="BK114"/>
  <c r="J177"/>
  <c r="J170"/>
  <c i="2" r="J298"/>
  <c r="J263"/>
  <c r="J338"/>
  <c r="BK280"/>
  <c r="J225"/>
  <c r="J282"/>
  <c r="J318"/>
  <c r="BK148"/>
  <c i="3" r="BK128"/>
  <c r="BK100"/>
  <c i="4" r="BK131"/>
  <c r="BK171"/>
  <c i="2" r="BK286"/>
  <c r="J267"/>
  <c r="J109"/>
  <c r="J244"/>
  <c r="BK240"/>
  <c r="BK227"/>
  <c r="J252"/>
  <c r="BK282"/>
  <c i="3" r="BK116"/>
  <c r="BK143"/>
  <c r="J88"/>
  <c i="4" r="BK182"/>
  <c r="J181"/>
  <c r="BK177"/>
  <c i="2" r="J313"/>
  <c r="J277"/>
  <c r="J130"/>
  <c r="J212"/>
  <c r="J152"/>
  <c r="BK210"/>
  <c r="J292"/>
  <c i="1" r="AS54"/>
  <c i="4" r="J183"/>
  <c r="BK181"/>
  <c r="F34"/>
  <c i="2" l="1" r="P96"/>
  <c r="BK144"/>
  <c r="J144"/>
  <c r="J62"/>
  <c r="T171"/>
  <c r="T216"/>
  <c r="BK302"/>
  <c r="J302"/>
  <c r="J70"/>
  <c r="R302"/>
  <c r="T302"/>
  <c r="R324"/>
  <c r="T324"/>
  <c i="3" r="R83"/>
  <c r="R82"/>
  <c r="R81"/>
  <c i="4" r="P103"/>
  <c r="R110"/>
  <c r="BK123"/>
  <c r="J123"/>
  <c r="J68"/>
  <c r="P126"/>
  <c r="R129"/>
  <c r="BK141"/>
  <c r="J141"/>
  <c r="J75"/>
  <c r="BK149"/>
  <c r="J149"/>
  <c r="J78"/>
  <c i="2" r="T144"/>
  <c r="BK189"/>
  <c r="J189"/>
  <c r="J64"/>
  <c r="P216"/>
  <c r="R294"/>
  <c r="P306"/>
  <c r="P324"/>
  <c r="T331"/>
  <c i="3" r="T83"/>
  <c r="T82"/>
  <c r="T81"/>
  <c i="4" r="R113"/>
  <c r="BK118"/>
  <c r="J118"/>
  <c r="J66"/>
  <c r="BK126"/>
  <c r="J126"/>
  <c r="J69"/>
  <c r="P129"/>
  <c r="T138"/>
  <c r="P149"/>
  <c r="BK163"/>
  <c r="J163"/>
  <c r="J82"/>
  <c i="2" r="R96"/>
  <c r="R144"/>
  <c r="R171"/>
  <c r="R216"/>
  <c r="R215"/>
  <c r="T294"/>
  <c r="R306"/>
  <c r="BK331"/>
  <c r="J331"/>
  <c r="J74"/>
  <c i="3" r="BK83"/>
  <c r="J83"/>
  <c r="J61"/>
  <c i="4" r="BK103"/>
  <c r="P110"/>
  <c r="T113"/>
  <c r="T118"/>
  <c r="T129"/>
  <c r="BK138"/>
  <c r="J138"/>
  <c r="J74"/>
  <c r="R141"/>
  <c r="R144"/>
  <c r="T149"/>
  <c r="R159"/>
  <c r="T159"/>
  <c r="BK110"/>
  <c r="J110"/>
  <c r="J63"/>
  <c r="BK113"/>
  <c r="J113"/>
  <c r="J64"/>
  <c r="R118"/>
  <c r="R123"/>
  <c r="R126"/>
  <c r="P141"/>
  <c r="P144"/>
  <c r="BK152"/>
  <c r="J152"/>
  <c r="J79"/>
  <c r="R152"/>
  <c r="P159"/>
  <c r="P163"/>
  <c i="2" r="T96"/>
  <c r="BK171"/>
  <c r="J171"/>
  <c r="J63"/>
  <c r="P189"/>
  <c r="BK216"/>
  <c r="J216"/>
  <c r="J68"/>
  <c r="P294"/>
  <c r="BK306"/>
  <c r="J306"/>
  <c r="J71"/>
  <c r="BK324"/>
  <c r="J324"/>
  <c r="J73"/>
  <c r="R331"/>
  <c i="3" r="P83"/>
  <c r="P82"/>
  <c r="P81"/>
  <c i="1" r="AU56"/>
  <c i="4" r="R103"/>
  <c r="P113"/>
  <c r="P118"/>
  <c r="P123"/>
  <c r="T126"/>
  <c r="P138"/>
  <c r="T141"/>
  <c r="T144"/>
  <c r="R149"/>
  <c r="T152"/>
  <c r="R163"/>
  <c i="2" r="BK96"/>
  <c r="J96"/>
  <c r="J61"/>
  <c r="P144"/>
  <c r="P171"/>
  <c r="R189"/>
  <c r="T189"/>
  <c r="BK209"/>
  <c r="J209"/>
  <c r="J66"/>
  <c r="P209"/>
  <c r="P208"/>
  <c r="R209"/>
  <c r="R208"/>
  <c r="T209"/>
  <c r="T208"/>
  <c r="BK294"/>
  <c r="J294"/>
  <c r="J69"/>
  <c r="P302"/>
  <c r="T306"/>
  <c r="P331"/>
  <c i="4" r="T103"/>
  <c r="T110"/>
  <c r="T123"/>
  <c r="BK129"/>
  <c r="J129"/>
  <c r="J70"/>
  <c r="R138"/>
  <c r="BK144"/>
  <c r="J144"/>
  <c r="J76"/>
  <c r="P152"/>
  <c r="BK159"/>
  <c r="J159"/>
  <c r="J81"/>
  <c r="T163"/>
  <c r="BK157"/>
  <c r="J157"/>
  <c r="J80"/>
  <c r="BK121"/>
  <c r="J121"/>
  <c r="J67"/>
  <c r="BK136"/>
  <c r="J136"/>
  <c r="J73"/>
  <c r="BK106"/>
  <c r="J106"/>
  <c r="J61"/>
  <c r="BK108"/>
  <c r="J108"/>
  <c r="J62"/>
  <c r="BK147"/>
  <c r="J147"/>
  <c r="J77"/>
  <c r="BK132"/>
  <c r="J132"/>
  <c r="J71"/>
  <c r="BK116"/>
  <c r="J116"/>
  <c r="J65"/>
  <c r="BK134"/>
  <c r="J134"/>
  <c r="J72"/>
  <c r="J96"/>
  <c r="F99"/>
  <c r="BE112"/>
  <c r="BE130"/>
  <c r="BE139"/>
  <c r="BE143"/>
  <c r="BE151"/>
  <c r="BE156"/>
  <c r="BE169"/>
  <c r="BE173"/>
  <c r="BE174"/>
  <c r="BE175"/>
  <c r="BE185"/>
  <c r="BE186"/>
  <c r="BE188"/>
  <c r="J54"/>
  <c r="F98"/>
  <c r="BE122"/>
  <c r="BE133"/>
  <c r="BE145"/>
  <c r="BE155"/>
  <c r="BE172"/>
  <c r="BE179"/>
  <c r="BE187"/>
  <c i="1" r="BA57"/>
  <c i="4" r="BE105"/>
  <c r="BE114"/>
  <c r="BE117"/>
  <c r="BE120"/>
  <c r="BE124"/>
  <c r="BE127"/>
  <c r="BE135"/>
  <c r="BE137"/>
  <c r="BE140"/>
  <c r="BE148"/>
  <c r="BE154"/>
  <c r="BE161"/>
  <c r="BE166"/>
  <c r="BE177"/>
  <c r="BE184"/>
  <c r="E48"/>
  <c r="BE109"/>
  <c r="BE119"/>
  <c r="BE125"/>
  <c r="BE128"/>
  <c r="BE162"/>
  <c r="BE164"/>
  <c r="BE167"/>
  <c r="BE171"/>
  <c r="BE178"/>
  <c r="BE181"/>
  <c r="BE183"/>
  <c i="3" r="BK82"/>
  <c r="J82"/>
  <c r="J60"/>
  <c i="4" r="BE104"/>
  <c r="BE107"/>
  <c r="BE111"/>
  <c r="BE115"/>
  <c r="BE131"/>
  <c r="BE142"/>
  <c r="BE146"/>
  <c r="BE150"/>
  <c r="BE153"/>
  <c r="BE158"/>
  <c r="BE160"/>
  <c r="BE165"/>
  <c r="BE168"/>
  <c r="BE170"/>
  <c r="BE176"/>
  <c r="BE180"/>
  <c r="BE182"/>
  <c i="3" r="J75"/>
  <c r="BE94"/>
  <c r="BE108"/>
  <c r="BE124"/>
  <c r="F54"/>
  <c r="E71"/>
  <c r="BE84"/>
  <c r="BE90"/>
  <c r="BE112"/>
  <c r="BE122"/>
  <c r="BE134"/>
  <c r="BE144"/>
  <c i="2" r="BK323"/>
  <c r="J323"/>
  <c r="J72"/>
  <c i="3" r="J77"/>
  <c r="BE100"/>
  <c r="BE106"/>
  <c r="BE116"/>
  <c r="BE118"/>
  <c r="BE132"/>
  <c r="BE142"/>
  <c r="BE88"/>
  <c r="BE92"/>
  <c r="BE96"/>
  <c r="BE128"/>
  <c r="BE140"/>
  <c i="2" r="BK95"/>
  <c r="BK215"/>
  <c r="J215"/>
  <c r="J67"/>
  <c i="3" r="F55"/>
  <c r="BE86"/>
  <c r="BE104"/>
  <c r="BE126"/>
  <c r="BE136"/>
  <c r="BE98"/>
  <c r="BE102"/>
  <c r="BE110"/>
  <c r="BE114"/>
  <c r="BE120"/>
  <c r="BE130"/>
  <c r="BE138"/>
  <c r="BE143"/>
  <c i="2" r="F55"/>
  <c r="BE109"/>
  <c r="BE133"/>
  <c r="BE136"/>
  <c r="BE138"/>
  <c r="BE162"/>
  <c r="BE164"/>
  <c r="BE205"/>
  <c r="BE206"/>
  <c r="BE210"/>
  <c r="BE230"/>
  <c r="BE231"/>
  <c r="BE232"/>
  <c r="BE268"/>
  <c r="BE279"/>
  <c r="BE280"/>
  <c r="BE288"/>
  <c r="BE325"/>
  <c r="BE104"/>
  <c r="BE106"/>
  <c r="BE111"/>
  <c r="BE150"/>
  <c r="BE181"/>
  <c r="BE187"/>
  <c r="BE190"/>
  <c r="BE200"/>
  <c r="BE202"/>
  <c r="BE204"/>
  <c r="BE241"/>
  <c r="BE243"/>
  <c r="BE253"/>
  <c r="BE263"/>
  <c r="BE265"/>
  <c r="BE329"/>
  <c r="J54"/>
  <c r="BE113"/>
  <c r="BE121"/>
  <c r="BE157"/>
  <c r="BE176"/>
  <c r="BE178"/>
  <c r="BE234"/>
  <c r="BE270"/>
  <c r="BE282"/>
  <c r="BE292"/>
  <c r="BE295"/>
  <c r="BE297"/>
  <c r="BE298"/>
  <c r="BE300"/>
  <c r="BE316"/>
  <c r="J52"/>
  <c r="E84"/>
  <c r="BE99"/>
  <c r="BE160"/>
  <c r="BE172"/>
  <c r="BE185"/>
  <c r="BE192"/>
  <c r="BE212"/>
  <c r="BE219"/>
  <c r="BE223"/>
  <c r="BE236"/>
  <c r="BE237"/>
  <c r="BE247"/>
  <c r="BE249"/>
  <c r="BE252"/>
  <c r="BE261"/>
  <c r="BE307"/>
  <c r="BE309"/>
  <c r="BE311"/>
  <c r="F54"/>
  <c r="BE97"/>
  <c r="BE123"/>
  <c r="BE126"/>
  <c r="BE131"/>
  <c r="BE140"/>
  <c r="BE145"/>
  <c r="BE148"/>
  <c r="BE166"/>
  <c r="BE168"/>
  <c r="BE169"/>
  <c r="BE175"/>
  <c r="BE183"/>
  <c r="BE194"/>
  <c r="BE196"/>
  <c r="BE227"/>
  <c r="BE229"/>
  <c r="BE239"/>
  <c r="BE240"/>
  <c r="BE255"/>
  <c r="BE259"/>
  <c r="BE271"/>
  <c r="BE277"/>
  <c r="BE286"/>
  <c r="BE290"/>
  <c r="BE313"/>
  <c r="BE321"/>
  <c r="BE327"/>
  <c r="BE332"/>
  <c r="BE338"/>
  <c r="BE340"/>
  <c r="BE342"/>
  <c r="BE344"/>
  <c r="BE101"/>
  <c r="BE115"/>
  <c r="BE117"/>
  <c r="BE119"/>
  <c r="BE128"/>
  <c r="BE142"/>
  <c r="BE152"/>
  <c r="BE155"/>
  <c r="BE179"/>
  <c r="BE198"/>
  <c r="BE214"/>
  <c r="BE221"/>
  <c r="BE225"/>
  <c r="BE233"/>
  <c r="BE244"/>
  <c r="BE246"/>
  <c r="BE250"/>
  <c r="BE258"/>
  <c r="BE273"/>
  <c r="BE274"/>
  <c r="BE276"/>
  <c r="BE318"/>
  <c r="BE130"/>
  <c r="BE174"/>
  <c r="BE217"/>
  <c r="BE256"/>
  <c r="BE267"/>
  <c r="BE284"/>
  <c r="BE303"/>
  <c r="BE305"/>
  <c i="4" r="F36"/>
  <c i="1" r="BC57"/>
  <c i="3" r="F36"/>
  <c i="1" r="BC56"/>
  <c i="2" r="F36"/>
  <c i="1" r="BC55"/>
  <c i="2" r="F37"/>
  <c i="1" r="BD55"/>
  <c i="3" r="F34"/>
  <c i="1" r="BA56"/>
  <c i="3" r="F35"/>
  <c i="1" r="BB56"/>
  <c i="3" r="F37"/>
  <c i="1" r="BD56"/>
  <c i="4" r="J34"/>
  <c i="1" r="AW57"/>
  <c i="4" r="F35"/>
  <c i="1" r="BB57"/>
  <c i="3" r="J34"/>
  <c i="1" r="AW56"/>
  <c i="4" r="F37"/>
  <c i="1" r="BD57"/>
  <c i="2" r="F34"/>
  <c i="1" r="BA55"/>
  <c i="2" r="J34"/>
  <c i="1" r="AW55"/>
  <c i="2" r="F35"/>
  <c i="1" r="BB55"/>
  <c i="4" l="1" r="R102"/>
  <c i="2" r="T95"/>
  <c i="4" r="BK102"/>
  <c r="J102"/>
  <c i="2" r="R95"/>
  <c r="T323"/>
  <c r="P323"/>
  <c r="T215"/>
  <c i="4" r="T102"/>
  <c i="2" r="P215"/>
  <c i="4" r="P102"/>
  <c i="1" r="AU57"/>
  <c i="2" r="R323"/>
  <c r="P95"/>
  <c r="P94"/>
  <c i="1" r="AU55"/>
  <c i="4" r="J103"/>
  <c r="J60"/>
  <c i="2" r="BK208"/>
  <c r="J208"/>
  <c r="J65"/>
  <c i="3" r="BK81"/>
  <c r="J81"/>
  <c r="J59"/>
  <c i="2" r="J95"/>
  <c r="J60"/>
  <c i="4" r="J33"/>
  <c i="1" r="AV57"/>
  <c r="AT57"/>
  <c i="4" r="J30"/>
  <c i="1" r="AG57"/>
  <c i="3" r="J33"/>
  <c i="1" r="AV56"/>
  <c r="AT56"/>
  <c r="BB54"/>
  <c r="AX54"/>
  <c r="BC54"/>
  <c r="AY54"/>
  <c i="2" r="J33"/>
  <c i="1" r="AV55"/>
  <c r="AT55"/>
  <c i="3" r="F33"/>
  <c i="1" r="AZ56"/>
  <c r="BA54"/>
  <c r="AW54"/>
  <c r="AK30"/>
  <c r="BD54"/>
  <c r="W33"/>
  <c i="4" r="F33"/>
  <c i="1" r="AZ57"/>
  <c i="2" r="F33"/>
  <c i="1" r="AZ55"/>
  <c i="2" l="1" r="R94"/>
  <c r="T94"/>
  <c r="BK94"/>
  <c r="J94"/>
  <c r="J59"/>
  <c i="4" r="J59"/>
  <c r="J39"/>
  <c i="1" r="AN57"/>
  <c r="W32"/>
  <c i="3" r="J30"/>
  <c i="1" r="AG56"/>
  <c r="W31"/>
  <c r="AZ54"/>
  <c r="AV54"/>
  <c r="AK29"/>
  <c r="AU54"/>
  <c r="W30"/>
  <c i="3" l="1" r="J39"/>
  <c i="1" r="AN56"/>
  <c r="AT54"/>
  <c i="2" r="J30"/>
  <c i="1" r="AG55"/>
  <c r="AN55"/>
  <c r="W29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<sst xmlns="http://schemas.openxmlformats.org/spreadsheetml/2006/main">
  <si>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</si>
  <si>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</si>
  <si>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</si>
  <si>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</si>
  <si>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</si>
  <si>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{66f90586-bf95-42ab-b431-303a6463bf1d}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</si>
  <si>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</si>
  <si>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</si>
  <si>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</si>
  <si>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</si>
  <si>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</si>
  <si>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</si>
  <si>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</si>
  <si>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</si>
  <si>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</si>
  <si>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</si>
  <si>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</si>
  <si>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</si>
  <si>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veřejného osvětlení ul. Moravská, Ústí nad Orlicí</t>
  </si>
  <si>
    <t>KSO:</t>
  </si>
  <si>
    <t>CC-CZ:</t>
  </si>
  <si>
    <t>Místo:</t>
  </si>
  <si>
    <t xml:space="preserve"> </t>
  </si>
  <si>
    <t>Datum:</t>
  </si>
  <si>
    <t>29. 11. 2024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</si>
  <si>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</si>
  <si>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</si>
  <si>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</si>
  <si>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</si>
  <si>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</si>
  <si>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</si>
  <si>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</si>
  <si>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</si>
  <si>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Ing. Petr Kortyš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</si>
  <si>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</si>
  <si>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</si>
  <si>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</si>
  <si>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</si>
  <si>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</si>
  <si>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</si>
  <si>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</si>
  <si>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</si>
  <si>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</si>
  <si>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</si>
  <si>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</si>
  <si>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</si>
  <si>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</si>
  <si>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</si>
  <si>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</si>
  <si>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</si>
  <si>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</si>
  <si>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</si>
  <si>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</si>
  <si>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</si>
  <si>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</si>
  <si>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</si>
  <si>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</si>
  <si>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</si>
  <si>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</si>
  <si>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</si>
  <si>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</si>
  <si>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</si>
  <si>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</si>
  <si>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</si>
  <si>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</si>
  <si>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</si>
  <si>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</si>
  <si>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</si>
  <si>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</si>
  <si>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</si>
  <si>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</si>
  <si>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</si>
  <si>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</si>
  <si>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</si>
  <si>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</si>
  <si>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</si>
  <si>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Veřejné osvětlení</t>
  </si>
  <si>
    <t>STA</t>
  </si>
  <si>
    <t>1</t>
  </si>
  <si>
    <t>{acfe2f00-85c1-489e-b05a-23f83d46e47d}</t>
  </si>
  <si>
    <t>2</t>
  </si>
  <si>
    <t>SO02</t>
  </si>
  <si>
    <t>Přechodné dopravní značení</t>
  </si>
  <si>
    <t>{c51e40b3-92a6-4728-8781-f35344bf2190}</t>
  </si>
  <si>
    <t>SO03</t>
  </si>
  <si>
    <t>Náhradní výsadby</t>
  </si>
  <si>
    <t>{6796a49b-a2e0-478a-85de-ac493558183c}</t>
  </si>
  <si>
    <t>KRYCÍ LIST SOUPISU PRACÍ</t>
  </si>
  <si>
    <t>Objekt:</t>
  </si>
  <si>
    <t>SO01 - Veřejné osvětlení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</si>
  <si>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</si>
  <si>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</si>
  <si>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</si>
  <si>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</si>
  <si>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</si>
  <si>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</si>
  <si>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</si>
  <si>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</si>
  <si>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</si>
  <si>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</si>
  <si>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</si>
  <si>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</si>
  <si>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</si>
  <si>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</si>
  <si>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23-M - Montáže potrubí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</si>
  <si>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</si>
  <si>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</si>
  <si>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</si>
  <si>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</si>
  <si>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</si>
  <si>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</si>
  <si>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</si>
  <si>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</si>
  <si>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</si>
  <si>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</si>
  <si>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</si>
  <si>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</si>
  <si>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</si>
  <si>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</si>
  <si>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</si>
  <si>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</si>
  <si>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</si>
  <si>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</si>
  <si>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</si>
  <si>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</si>
  <si>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</si>
  <si>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</si>
  <si>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</si>
  <si>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s odstraněním kořenů strojně průměru kmene do 100 mm v rovině nebo ve svahu sklonu terénu do 1:5, při celkové ploše přes 500 m2</t>
  </si>
  <si>
    <t>m2</t>
  </si>
  <si>
    <t>4</t>
  </si>
  <si>
    <t>-131528454</t>
  </si>
  <si>
    <t>Online PSC</t>
  </si>
  <si>
    <t>https://podminky.urs.cz/item/CS_URS_2024_02/111251103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</si>
  <si>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</si>
  <si>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</si>
  <si>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1625929481</t>
  </si>
  <si>
    <t>https://podminky.urs.cz/item/CS_URS_2024_02/113106171</t>
  </si>
  <si>
    <t>3</t>
  </si>
  <si>
    <t>113107013</t>
  </si>
  <si>
    <t>Odstranění podkladů nebo krytů při překopech inženýrských sítí s přemístěním hmot na skládku ve vzdálenosti do 3 m nebo s naložením na dopravní prostředek ručně z kameniva těženého, o tl. vrstvy přes 200 do 300 mm</t>
  </si>
  <si>
    <t>545628700</t>
  </si>
  <si>
    <t>https://podminky.urs.cz/item/CS_URS_2024_02/113107013</t>
  </si>
  <si>
    <t>VV</t>
  </si>
  <si>
    <t>3,5+3,5+8,5+13,65+1,05+138,65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</si>
  <si>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</si>
  <si>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</si>
  <si>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1042732876</t>
  </si>
  <si>
    <t>https://podminky.urs.cz/item/CS_URS_2024_02/113107041</t>
  </si>
  <si>
    <t>5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</si>
  <si>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</si>
  <si>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</si>
  <si>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193829602</t>
  </si>
  <si>
    <t>https://podminky.urs.cz/item/CS_URS_2024_02/113107043</t>
  </si>
  <si>
    <t>3,5+3,5+8,5</t>
  </si>
  <si>
    <t>6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</si>
  <si>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</si>
  <si>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</si>
  <si>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</si>
  <si>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711748054</t>
  </si>
  <si>
    <t>https://podminky.urs.cz/item/CS_URS_2024_02/113201111</t>
  </si>
  <si>
    <t>7</t>
  </si>
  <si>
    <t>113201112</t>
  </si>
  <si>
    <t>Vytrhání obrub s vybouráním lože, s přemístěním hmot na skládku na vzdálenost do 3 m nebo s naložením na dopravní prostředek silničních ležatých</t>
  </si>
  <si>
    <t>646386926</t>
  </si>
  <si>
    <t>https://podminky.urs.cz/item/CS_URS_2024_02/113201112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</si>
  <si>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</si>
  <si>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</si>
  <si>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</si>
  <si>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-1002049878</t>
  </si>
  <si>
    <t>https://podminky.urs.cz/item/CS_URS_2024_02/119001421</t>
  </si>
  <si>
    <t>9</t>
  </si>
  <si>
    <t>119002411</t>
  </si>
  <si>
    <t>Pomocné konstrukce při zabezpečení výkopu vodorovné pojízdné z tlustého ocelového plechu šířky výkopu do 1 m zřízení</t>
  </si>
  <si>
    <t>1493268257</t>
  </si>
  <si>
    <t>https://podminky.urs.cz/item/CS_URS_2024_02/119002411</t>
  </si>
  <si>
    <t>10</t>
  </si>
  <si>
    <t>119002412</t>
  </si>
  <si>
    <t>Pomocné konstrukce při zabezpečení výkopu vodorovné pojízdné z tlustého ocelového plechu šířky výkopu do 1 m odstranění</t>
  </si>
  <si>
    <t>-1876209061</t>
  </si>
  <si>
    <t>https://podminky.urs.cz/item/CS_URS_2024_02/119002412</t>
  </si>
  <si>
    <t>11</t>
  </si>
  <si>
    <t>119003213</t>
  </si>
  <si>
    <t>Pomocné konstrukce při zabezpečení výkopu svislé ocelové mobilní oplocení, výšky do 1,5 m panely vyplněné profilovaným plechem zřízení</t>
  </si>
  <si>
    <t>-2102765855</t>
  </si>
  <si>
    <t>https://podminky.urs.cz/item/CS_URS_2024_02/119003213</t>
  </si>
  <si>
    <t>119003214</t>
  </si>
  <si>
    <t>Pomocné konstrukce při zabezpečení výkopu svislé ocelové mobilní oplocení, výšky do 1,5 m panely vyplněné profilovaným plechem odstranění</t>
  </si>
  <si>
    <t>1260992684</t>
  </si>
  <si>
    <t>https://podminky.urs.cz/item/CS_URS_2024_02/119003214</t>
  </si>
  <si>
    <t>13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</si>
  <si>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</si>
  <si>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</si>
  <si>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</si>
  <si>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-1503217621</t>
  </si>
  <si>
    <t>https://podminky.urs.cz/item/CS_URS_2024_02/131251103</t>
  </si>
  <si>
    <t>8+4+88</t>
  </si>
  <si>
    <t>14</t>
  </si>
  <si>
    <t>132212131</t>
  </si>
  <si>
    <t>Hloubení nezapažených rýh šířky do 800 mm ručně s urovnáním dna do předepsaného profilu a spádu v hornině třídy těžitelnosti I skupiny 3 soudržných</t>
  </si>
  <si>
    <t>-1052652396</t>
  </si>
  <si>
    <t>https://podminky.urs.cz/item/CS_URS_2024_02/132212131</t>
  </si>
  <si>
    <t>15</t>
  </si>
  <si>
    <t>141721218</t>
  </si>
  <si>
    <t>Řízený zemní protlak délky protlaku do 50 m v hornině třídy těžitelnosti I a II, skupiny 1 až 4 včetně zatažení trub v hloubce do 6 m průměru vrtu přes 280 do 315 mm</t>
  </si>
  <si>
    <t>-376959967</t>
  </si>
  <si>
    <t>https://podminky.urs.cz/item/CS_URS_2024_02/141721218</t>
  </si>
  <si>
    <t>16</t>
  </si>
  <si>
    <t>M</t>
  </si>
  <si>
    <t>PPL.RC1110100006</t>
  </si>
  <si>
    <t>Trubka vodovodní Pipelife AQUALINE RC1 110X10 6m PE100RC PN16, jednovrstvá homogenní, černá s modrými pruhy, pro pokládku do otevřeného výkopu bez pískového lože a méně náročné bezvýkopové pokládky</t>
  </si>
  <si>
    <t>463576458</t>
  </si>
  <si>
    <t>17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</si>
  <si>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</si>
  <si>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</si>
  <si>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1170705907</t>
  </si>
  <si>
    <t>https://podminky.urs.cz/item/CS_URS_2024_02/162211311</t>
  </si>
  <si>
    <t>18</t>
  </si>
  <si>
    <t>174111101</t>
  </si>
  <si>
    <t>Zásyp sypaninou z jakékoliv horniny ručně s uložením výkopku ve vrstvách se zhutněním jam, šachet, rýh nebo kolem objektů v těchto vykopávkách</t>
  </si>
  <si>
    <t>1608256232</t>
  </si>
  <si>
    <t>https://podminky.urs.cz/item/CS_URS_2024_02/174111101</t>
  </si>
  <si>
    <t>362+88</t>
  </si>
  <si>
    <t>19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</si>
  <si>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</si>
  <si>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</si>
  <si>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2132964756</t>
  </si>
  <si>
    <t>https://podminky.urs.cz/item/CS_URS_2024_02/175111101</t>
  </si>
  <si>
    <t>20</t>
  </si>
  <si>
    <t>58337308</t>
  </si>
  <si>
    <t>štěrkopísek frakce 0/2</t>
  </si>
  <si>
    <t>t</t>
  </si>
  <si>
    <t>2035484539</t>
  </si>
  <si>
    <t>188*2 'Přepočtené koeficientem množství</t>
  </si>
  <si>
    <t>R115201601</t>
  </si>
  <si>
    <t>Odsávání bentonitové směsi z jámy pro protlak pomocí sacího bagru vč. odvozu</t>
  </si>
  <si>
    <t>-1718566205</t>
  </si>
  <si>
    <t>13*3</t>
  </si>
  <si>
    <t>22</t>
  </si>
  <si>
    <t>R131251103</t>
  </si>
  <si>
    <t>Úprava nezapažených jam a zářezů strojně po demontovaném základu stožáru s urovnáním dna do předepsaného profilu a spádu v hornině třídy těžitelnosti I skupiny 3 přes 50 do 100 m3</t>
  </si>
  <si>
    <t>-1512523196</t>
  </si>
  <si>
    <t>58/2</t>
  </si>
  <si>
    <t>Komunikace pozemní</t>
  </si>
  <si>
    <t>23</t>
  </si>
  <si>
    <t>564271113</t>
  </si>
  <si>
    <t>Podklad nebo podsyp ze štěrkopísku ŠP s rozprostřením, vlhčením a zhutněním plochy přes 100 m2, po zhutnění tl. 270 mm</t>
  </si>
  <si>
    <t>-1918409807</t>
  </si>
  <si>
    <t>https://podminky.urs.cz/item/CS_URS_2024_02/564271113</t>
  </si>
  <si>
    <t>138+54,35</t>
  </si>
  <si>
    <t>24</t>
  </si>
  <si>
    <t>564851111</t>
  </si>
  <si>
    <t>Podklad ze štěrkodrti ŠD s rozprostřením a zhutněním plochy přes 100 m2, po zhutnění tl. 150 mm</t>
  </si>
  <si>
    <t>-1451071783</t>
  </si>
  <si>
    <t>https://podminky.urs.cz/item/CS_URS_2024_02/564851111</t>
  </si>
  <si>
    <t>25</t>
  </si>
  <si>
    <t>564871116</t>
  </si>
  <si>
    <t>Podklad ze štěrkodrti ŠD s rozprostřením a zhutněním plochy přes 100 m2, po zhutnění tl. 320 mm</t>
  </si>
  <si>
    <t>817572378</t>
  </si>
  <si>
    <t>https://podminky.urs.cz/item/CS_URS_2024_02/564871116</t>
  </si>
  <si>
    <t>26</t>
  </si>
  <si>
    <t>565135101</t>
  </si>
  <si>
    <t>Asfaltový beton vrstva podkladní ACP 16 (obalované kamenivo střednězrnné - OKS) s rozprostřením a zhutněním v pruhu šířky do 1,5 m, po zhutnění tl. 50 mm</t>
  </si>
  <si>
    <t>-1161251721</t>
  </si>
  <si>
    <t>https://podminky.urs.cz/item/CS_URS_2024_02/565135101</t>
  </si>
  <si>
    <t>27</t>
  </si>
  <si>
    <t>565175101</t>
  </si>
  <si>
    <t>Asfaltový beton vrstva podkladní ACP 16 (obalované kamenivo střednězrnné - OKS) s rozprostřením a zhutněním v pruhu šířky do 1,5 m, po zhutnění tl. 100 mm</t>
  </si>
  <si>
    <t>627525716</t>
  </si>
  <si>
    <t>https://podminky.urs.cz/item/CS_URS_2024_02/565175101</t>
  </si>
  <si>
    <t>28</t>
  </si>
  <si>
    <t>565176101</t>
  </si>
  <si>
    <t>Asfaltový beton vrstva podkladní ACP 22 (obalované kamenivo hrubozrnné - OKH) s rozprostřením a zhutněním v pruhu šířky do 1,5 m, po zhutnění tl. 100 mm</t>
  </si>
  <si>
    <t>583563736</t>
  </si>
  <si>
    <t>https://podminky.urs.cz/item/CS_URS_2024_02/565176101</t>
  </si>
  <si>
    <t>29</t>
  </si>
  <si>
    <t>567122114</t>
  </si>
  <si>
    <t>Podklad ze směsi stmelené cementem SC bez dilatačních spár, s rozprostřením a zhutněním SC C 8/10 (KSC I), po zhutnění tl. 150 mm</t>
  </si>
  <si>
    <t>605452413</t>
  </si>
  <si>
    <t>https://podminky.urs.cz/item/CS_URS_2024_02/567122114</t>
  </si>
  <si>
    <t>30</t>
  </si>
  <si>
    <t>573231106</t>
  </si>
  <si>
    <t>Postřik spojovací PS bez posypu kamenivem ze silniční emulze, v množství 0,30 kg/m2</t>
  </si>
  <si>
    <t>-153664803</t>
  </si>
  <si>
    <t>https://podminky.urs.cz/item/CS_URS_2024_02/573231106</t>
  </si>
  <si>
    <t>31</t>
  </si>
  <si>
    <t>578133131</t>
  </si>
  <si>
    <t>Litý asfalt MA 11 (LAS) s rozprostřením z modifikovaného asfaltu v pruhu šířky do 3 m tl. 30 mm</t>
  </si>
  <si>
    <t>-61476647</t>
  </si>
  <si>
    <t>https://podminky.urs.cz/item/CS_URS_2024_02/578133131</t>
  </si>
  <si>
    <t>32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</si>
  <si>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</si>
  <si>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</si>
  <si>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-610491667</t>
  </si>
  <si>
    <t>https://podminky.urs.cz/item/CS_URS_2024_02/596211111</t>
  </si>
  <si>
    <t>33</t>
  </si>
  <si>
    <t>58343810</t>
  </si>
  <si>
    <t>kamenivo drcené hrubé frakce 4/8</t>
  </si>
  <si>
    <t>-568416068</t>
  </si>
  <si>
    <t>34</t>
  </si>
  <si>
    <t>599432111</t>
  </si>
  <si>
    <t>Vyplnění spár dlažby (přídlažby) z lomového kamene v jakémkoliv sklonu plochy a jakékoliv tloušťky kamenivem těženým</t>
  </si>
  <si>
    <t>-1023133759</t>
  </si>
  <si>
    <t>https://podminky.urs.cz/item/CS_URS_2024_02/599432111</t>
  </si>
  <si>
    <t>Ostatní konstrukce a práce, bourání</t>
  </si>
  <si>
    <t>35</t>
  </si>
  <si>
    <t>913121111</t>
  </si>
  <si>
    <t>Montáž a demontáž dočasných dopravních značek kompletních značek vč. podstavce a sloupku základních</t>
  </si>
  <si>
    <t>kus</t>
  </si>
  <si>
    <t>-197262584</t>
  </si>
  <si>
    <t>https://podminky.urs.cz/item/CS_URS_2024_02/913121111</t>
  </si>
  <si>
    <t>36</t>
  </si>
  <si>
    <t>R914111112</t>
  </si>
  <si>
    <t>Montáž svislé dopravní značky základní velikosti do 1 m2 páskováním na sloupy</t>
  </si>
  <si>
    <t>548117449</t>
  </si>
  <si>
    <t>37</t>
  </si>
  <si>
    <t>R914111122</t>
  </si>
  <si>
    <t>Montáž svislé dopravní značky základní velikosti do 2 m2 páskováním na sloupy</t>
  </si>
  <si>
    <t>-350891596</t>
  </si>
  <si>
    <t>38</t>
  </si>
  <si>
    <t>914511111</t>
  </si>
  <si>
    <t>Montáž sloupku dopravních značek délky do 3,5 m do betonového základu</t>
  </si>
  <si>
    <t>-115838946</t>
  </si>
  <si>
    <t>https://podminky.urs.cz/item/CS_URS_2024_02/914511111</t>
  </si>
  <si>
    <t>39</t>
  </si>
  <si>
    <t>40445235</t>
  </si>
  <si>
    <t>sloupek pro dopravní značku Al D 60mm v 3,5m</t>
  </si>
  <si>
    <t>15231176</t>
  </si>
  <si>
    <t>40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</si>
  <si>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</si>
  <si>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</si>
  <si>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64</t>
  </si>
  <si>
    <t>1504463855</t>
  </si>
  <si>
    <t>https://podminky.urs.cz/item/CS_URS_2024_02/916131113</t>
  </si>
  <si>
    <t>41</t>
  </si>
  <si>
    <t>59217026</t>
  </si>
  <si>
    <t>obrubník silniční betonový 500x150x250mm</t>
  </si>
  <si>
    <t>128</t>
  </si>
  <si>
    <t>-1888270892</t>
  </si>
  <si>
    <t>8*1,02 'Přepočtené koeficientem množství</t>
  </si>
  <si>
    <t>42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</si>
  <si>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</si>
  <si>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</si>
  <si>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-971159421</t>
  </si>
  <si>
    <t>https://podminky.urs.cz/item/CS_URS_2024_02/916231113</t>
  </si>
  <si>
    <t>43</t>
  </si>
  <si>
    <t>59217017</t>
  </si>
  <si>
    <t>obrubník betonový chodníkový 1000x100x250mm</t>
  </si>
  <si>
    <t>-640115205</t>
  </si>
  <si>
    <t>74*1,02 'Přepočtené koeficientem množství</t>
  </si>
  <si>
    <t>44</t>
  </si>
  <si>
    <t>919735123</t>
  </si>
  <si>
    <t>Řezání stávajícího betonového krytu nebo podkladu hloubky přes 100 do 150 mm</t>
  </si>
  <si>
    <t>-2040680472</t>
  </si>
  <si>
    <t>https://podminky.urs.cz/item/CS_URS_2024_02/919735123</t>
  </si>
  <si>
    <t>997</t>
  </si>
  <si>
    <t>Přesun sutě</t>
  </si>
  <si>
    <t>45</t>
  </si>
  <si>
    <t>997221551</t>
  </si>
  <si>
    <t>Vodorovná doprava suti bez naložení, ale se složením a s hrubým urovnáním ze sypkých materiálů, na vzdálenost do 1 km</t>
  </si>
  <si>
    <t>2045494875</t>
  </si>
  <si>
    <t>https://podminky.urs.cz/item/CS_URS_2024_02/997221551</t>
  </si>
  <si>
    <t>46</t>
  </si>
  <si>
    <t>997221559</t>
  </si>
  <si>
    <t>Vodorovná doprava suti bez naložení, ale se složením a s hrubým urovnáním Příplatek k ceně za každý další započatý 1 km přes 1 km</t>
  </si>
  <si>
    <t>-545709920</t>
  </si>
  <si>
    <t>https://podminky.urs.cz/item/CS_URS_2024_02/997221559</t>
  </si>
  <si>
    <t>47</t>
  </si>
  <si>
    <t>997221571</t>
  </si>
  <si>
    <t>Vodorovná doprava vybouraných hmot bez naložení, ale se složením a s hrubým urovnáním na vzdálenost do 1 km</t>
  </si>
  <si>
    <t>-1354637183</t>
  </si>
  <si>
    <t>https://podminky.urs.cz/item/CS_URS_2024_02/997221571</t>
  </si>
  <si>
    <t>48</t>
  </si>
  <si>
    <t>997221579</t>
  </si>
  <si>
    <t>Vodorovná doprava vybouraných hmot bez naložení, ale se složením a s hrubým urovnáním na vzdálenost Příplatek k ceně za každý další započatý 1 km přes 1 km</t>
  </si>
  <si>
    <t>916183686</t>
  </si>
  <si>
    <t>https://podminky.urs.cz/item/CS_URS_2024_02/997221579</t>
  </si>
  <si>
    <t>49</t>
  </si>
  <si>
    <t>997221615</t>
  </si>
  <si>
    <t>Poplatek za uložení stavebního odpadu na skládce (skládkovné) z prostého betonu zatříděného do Katalogu odpadů pod kódem 17 01 01</t>
  </si>
  <si>
    <t>11335776</t>
  </si>
  <si>
    <t>https://podminky.urs.cz/item/CS_URS_2024_02/997221615</t>
  </si>
  <si>
    <t>50</t>
  </si>
  <si>
    <t>997221645</t>
  </si>
  <si>
    <t>Poplatek za uložení stavebního odpadu na skládce (skládkovné) asfaltového bez obsahu dehtu zatříděného do Katalogu odpadů pod kódem 17 03 02</t>
  </si>
  <si>
    <t>-1182824328</t>
  </si>
  <si>
    <t>https://podminky.urs.cz/item/CS_URS_2024_02/997221645</t>
  </si>
  <si>
    <t>51</t>
  </si>
  <si>
    <t>997221655</t>
  </si>
  <si>
    <t>Poplatek za uložení stavebního odpadu na skládce (skládkovné) zeminy a kamení zatříděného do Katalogu odpadů pod kódem 17 05 04</t>
  </si>
  <si>
    <t>-1964015259</t>
  </si>
  <si>
    <t>https://podminky.urs.cz/item/CS_URS_2024_02/997221655</t>
  </si>
  <si>
    <t>52</t>
  </si>
  <si>
    <t>R997221551</t>
  </si>
  <si>
    <t>Vodorovná doprava elektrošrotu, zbytků kabelů, uzemnění, rozvaděčů aj. bez naložení, ale se složením, na vzdálenost do 1 km</t>
  </si>
  <si>
    <t>-467184239</t>
  </si>
  <si>
    <t>53</t>
  </si>
  <si>
    <t>R997221559</t>
  </si>
  <si>
    <t>Vodorovná doprava elektrošrotu, zbytků kabelů, uzemnění, rozvaděčů aj. bez naložení, ale se složením. Příplatek k ceně za každý další započatý 1 km přes 1 km</t>
  </si>
  <si>
    <t>-1826322150</t>
  </si>
  <si>
    <t>54</t>
  </si>
  <si>
    <t>R997221625</t>
  </si>
  <si>
    <t>Poplatek za uložení na skládce (skládkovné) bentonitového kalu kód odpadu 19 13 04</t>
  </si>
  <si>
    <t>406736651</t>
  </si>
  <si>
    <t>https://podminky.urs.cz/item/CS_URS_2024_02/R997221625</t>
  </si>
  <si>
    <t>PSV</t>
  </si>
  <si>
    <t>Práce a dodávky PSV</t>
  </si>
  <si>
    <t>741</t>
  </si>
  <si>
    <t>Elektroinstalace - silnoproud</t>
  </si>
  <si>
    <t>55</t>
  </si>
  <si>
    <t>741120831</t>
  </si>
  <si>
    <t>Demontáž vodičů izolovaných měděných uložených volně plných a laněných s PVC pláštěm, bezhalogenových, ohniodolných průřezu žíly 1,5 až 70 mm2</t>
  </si>
  <si>
    <t>695981708</t>
  </si>
  <si>
    <t>https://podminky.urs.cz/item/CS_URS_2024_02/741120831</t>
  </si>
  <si>
    <t>56</t>
  </si>
  <si>
    <t>741450001</t>
  </si>
  <si>
    <t>Montáž prvků pro vyrovnání potenciálu svorkovnice hlavního pospojení</t>
  </si>
  <si>
    <t>-1875170453</t>
  </si>
  <si>
    <t>https://podminky.urs.cz/item/CS_URS_2024_02/741450001</t>
  </si>
  <si>
    <t>57</t>
  </si>
  <si>
    <t>34141029</t>
  </si>
  <si>
    <t>vodič propojovací flexibilní jádro Cu lanované izolace PVC 450/750V (H07V-K) 1x16mm2</t>
  </si>
  <si>
    <t>-1285364478</t>
  </si>
  <si>
    <t>Práce a dodávky M</t>
  </si>
  <si>
    <t>21-M</t>
  </si>
  <si>
    <t>Elektromontáže</t>
  </si>
  <si>
    <t>58</t>
  </si>
  <si>
    <t>210100151</t>
  </si>
  <si>
    <t>Ukončení kabelů smršťovací koncovkou nebo páskou se zapojením bez letování počtu a průřezu žil 4 x 16 mm2</t>
  </si>
  <si>
    <t>-1502795735</t>
  </si>
  <si>
    <t>https://podminky.urs.cz/item/CS_URS_2024_02/210100151</t>
  </si>
  <si>
    <t>59</t>
  </si>
  <si>
    <t>210100173</t>
  </si>
  <si>
    <t>Ukončení kabelů smršťovací koncovkou nebo páskou se zapojením bez letování počtu a průřezu žil 3 x 1,5 až 4 mm2</t>
  </si>
  <si>
    <t>2007161104</t>
  </si>
  <si>
    <t>https://podminky.urs.cz/item/CS_URS_2024_02/210100173</t>
  </si>
  <si>
    <t>60</t>
  </si>
  <si>
    <t>210100193</t>
  </si>
  <si>
    <t>Ukončení kabelů smršťovací koncovkou nebo páskou se zapojením bez letování počtu a průřezu žil 3 x 240 + 120 mm2</t>
  </si>
  <si>
    <t>-485774245</t>
  </si>
  <si>
    <t>https://podminky.urs.cz/item/CS_URS_2024_02/210100193</t>
  </si>
  <si>
    <t>61</t>
  </si>
  <si>
    <t>210100251</t>
  </si>
  <si>
    <t>Ukončení kabelů smršťovací koncovkou nebo páskou se zapojením bez letování počtu a průřezu žil 4 x 10 mm2</t>
  </si>
  <si>
    <t>496304596</t>
  </si>
  <si>
    <t>https://podminky.urs.cz/item/CS_URS_2024_02/210100251</t>
  </si>
  <si>
    <t>62</t>
  </si>
  <si>
    <t>210100253</t>
  </si>
  <si>
    <t>Ukončení kabelů smršťovací koncovkou nebo páskou se zapojením bez letování počtu a průřezu žil 4 x 50 mm2</t>
  </si>
  <si>
    <t>-1762105268</t>
  </si>
  <si>
    <t>https://podminky.urs.cz/item/CS_URS_2024_02/210100253</t>
  </si>
  <si>
    <t>63</t>
  </si>
  <si>
    <t>210191516</t>
  </si>
  <si>
    <t xml:space="preserve">Montáž skříní bez zapojení vodičů tenkocementových v pilíři rozpojovacích, typ </t>
  </si>
  <si>
    <t>484338285</t>
  </si>
  <si>
    <t>https://podminky.urs.cz/item/CS_URS_2024_02/210191516</t>
  </si>
  <si>
    <t>35711837-R1</t>
  </si>
  <si>
    <t>Rozvaděč RE+PS</t>
  </si>
  <si>
    <t>-1414524617</t>
  </si>
  <si>
    <t>65</t>
  </si>
  <si>
    <t>35711837-R2</t>
  </si>
  <si>
    <t>Rozvaděč PSO1</t>
  </si>
  <si>
    <t>1538137124</t>
  </si>
  <si>
    <t>66</t>
  </si>
  <si>
    <t>35711837-R3</t>
  </si>
  <si>
    <t>Rozvaděč PSO2</t>
  </si>
  <si>
    <t>514899481</t>
  </si>
  <si>
    <t>67</t>
  </si>
  <si>
    <t>35711837-R4</t>
  </si>
  <si>
    <t>Rozvaděč RVO1</t>
  </si>
  <si>
    <t>-1261066924</t>
  </si>
  <si>
    <t>68</t>
  </si>
  <si>
    <t>35711837-R5</t>
  </si>
  <si>
    <t>Rozvaděč RVO2</t>
  </si>
  <si>
    <t>1819143663</t>
  </si>
  <si>
    <t>69</t>
  </si>
  <si>
    <t>210203901</t>
  </si>
  <si>
    <t>Montáž svítidel LED se zapojením vodičů průmyslových nebo venkovních na výložník nebo dřík</t>
  </si>
  <si>
    <t>-375425628</t>
  </si>
  <si>
    <t>https://podminky.urs.cz/item/CS_URS_2024_02/210203901</t>
  </si>
  <si>
    <t>70</t>
  </si>
  <si>
    <t>34774003</t>
  </si>
  <si>
    <t>svítidlo veřejného osvětlení zdroj LED 2700K</t>
  </si>
  <si>
    <t>-926889123</t>
  </si>
  <si>
    <t>71</t>
  </si>
  <si>
    <t>210204011</t>
  </si>
  <si>
    <t>Montáž stožárů osvětlení samostatně stojících ocelových, délky do 12 m</t>
  </si>
  <si>
    <t>-1850840738</t>
  </si>
  <si>
    <t>https://podminky.urs.cz/item/CS_URS_2024_02/210204011</t>
  </si>
  <si>
    <t>72</t>
  </si>
  <si>
    <t>31674107</t>
  </si>
  <si>
    <t>stožár osvětlovací uliční Pz 159/133/114 v 8,2m</t>
  </si>
  <si>
    <t>-1782672015</t>
  </si>
  <si>
    <t>73</t>
  </si>
  <si>
    <t>31674066</t>
  </si>
  <si>
    <t>stožár osvětlovací sadový Pz 133/89/60 v 5,5m</t>
  </si>
  <si>
    <t>-915413477</t>
  </si>
  <si>
    <t>74</t>
  </si>
  <si>
    <t>210204103</t>
  </si>
  <si>
    <t>Montáž výložníků osvětlení jednoramenných sloupových, hmotnosti do 35 kg</t>
  </si>
  <si>
    <t>-2002246609</t>
  </si>
  <si>
    <t>https://podminky.urs.cz/item/CS_URS_2024_02/210204103</t>
  </si>
  <si>
    <t>75</t>
  </si>
  <si>
    <t>31673000</t>
  </si>
  <si>
    <t>výložník obloukový jednoduchý k osvětlovacím stožárům uličním výška 1800mm vyložení 1500mm</t>
  </si>
  <si>
    <t>256</t>
  </si>
  <si>
    <t>166800910</t>
  </si>
  <si>
    <t>76</t>
  </si>
  <si>
    <t>210204105</t>
  </si>
  <si>
    <t>Montáž výložníků osvětlení dvouramenných sloupových, hmotnosti do 70 kg</t>
  </si>
  <si>
    <t>-116460398</t>
  </si>
  <si>
    <t>https://podminky.urs.cz/item/CS_URS_2024_02/210204105</t>
  </si>
  <si>
    <t>77</t>
  </si>
  <si>
    <t>34844472</t>
  </si>
  <si>
    <t>výložník obloukový dvojnásobný k osvětlovacím stožárům uličním výška 1800mm vyložení 1500mm</t>
  </si>
  <si>
    <t>2086495966</t>
  </si>
  <si>
    <t>78</t>
  </si>
  <si>
    <t>210204201</t>
  </si>
  <si>
    <t>Montáž elektrovýzbroje stožárů osvětlení 1 okruh</t>
  </si>
  <si>
    <t>-452229615</t>
  </si>
  <si>
    <t>https://podminky.urs.cz/item/CS_URS_2024_02/210204201</t>
  </si>
  <si>
    <t>79</t>
  </si>
  <si>
    <t>31674134</t>
  </si>
  <si>
    <t>výzbroj stožárová SR481-25 Z/Un</t>
  </si>
  <si>
    <t>888772751</t>
  </si>
  <si>
    <t>80</t>
  </si>
  <si>
    <t>210220020</t>
  </si>
  <si>
    <t>Montáž uzemňovacího vedení s upevněním, propojením a připojením pomocí svorek v zemi s izolací spojů vodičů FeZn páskou průřezu do 120 mm2 v městské zástavbě</t>
  </si>
  <si>
    <t>-281576984</t>
  </si>
  <si>
    <t>https://podminky.urs.cz/item/CS_URS_2024_02/210220020</t>
  </si>
  <si>
    <t>81</t>
  </si>
  <si>
    <t>35442062</t>
  </si>
  <si>
    <t>pás zemnící 30x4mm FeZn</t>
  </si>
  <si>
    <t>kg</t>
  </si>
  <si>
    <t>-1156633477</t>
  </si>
  <si>
    <t>82</t>
  </si>
  <si>
    <t>210220022</t>
  </si>
  <si>
    <t>Montáž uzemňovacího vedení s upevněním, propojením a připojením pomocí svorek v zemi s izolací spojů vodičů FeZn drátem nebo lanem průměru do 10 mm v městské zástavbě</t>
  </si>
  <si>
    <t>1177758388</t>
  </si>
  <si>
    <t>https://podminky.urs.cz/item/CS_URS_2024_02/210220022</t>
  </si>
  <si>
    <t>83</t>
  </si>
  <si>
    <t>35441073</t>
  </si>
  <si>
    <t>drát D 10mm FeZn</t>
  </si>
  <si>
    <t>-1113445231</t>
  </si>
  <si>
    <t>84</t>
  </si>
  <si>
    <t>210220302</t>
  </si>
  <si>
    <t>Montáž hromosvodného vedení svorek se 3 a více šrouby</t>
  </si>
  <si>
    <t>1365659336</t>
  </si>
  <si>
    <t>https://podminky.urs.cz/item/CS_URS_2024_02/210220302</t>
  </si>
  <si>
    <t>85</t>
  </si>
  <si>
    <t>35441996</t>
  </si>
  <si>
    <t>svorka odbočovací a spojovací pro spojování kruhových a páskových vodičů, FeZn</t>
  </si>
  <si>
    <t>464847267</t>
  </si>
  <si>
    <t>86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</si>
  <si>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</si>
  <si>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</si>
  <si>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-953664498</t>
  </si>
  <si>
    <t>https://podminky.urs.cz/item/CS_URS_2024_02/210280003</t>
  </si>
  <si>
    <t>87</t>
  </si>
  <si>
    <t>210280101</t>
  </si>
  <si>
    <t>Zkoušky a prohlídky rozvodných zařízení kontrola rozváděčů nn, (1 pole) silových, hmotnosti do 200 kg</t>
  </si>
  <si>
    <t>-918181266</t>
  </si>
  <si>
    <t>https://podminky.urs.cz/item/CS_URS_2024_02/210280101</t>
  </si>
  <si>
    <t>88</t>
  </si>
  <si>
    <t>210280712</t>
  </si>
  <si>
    <t>Zkoušky a prohlídky osvětlovacího zařízení měření intenzity osvětlení</t>
  </si>
  <si>
    <t>soubor</t>
  </si>
  <si>
    <t>-996007688</t>
  </si>
  <si>
    <t>https://podminky.urs.cz/item/CS_URS_2024_02/210280712</t>
  </si>
  <si>
    <t>89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</si>
  <si>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</si>
  <si>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</si>
  <si>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-972765891</t>
  </si>
  <si>
    <t>https://podminky.urs.cz/item/CS_URS_2024_02/210812011</t>
  </si>
  <si>
    <t>90</t>
  </si>
  <si>
    <t>34113406</t>
  </si>
  <si>
    <t>kabel instalační flexibilní jádro Cu lanované izolace pryž plášť pryž 300/500V (H05RR-F) 3x1,50mm2</t>
  </si>
  <si>
    <t>165833657</t>
  </si>
  <si>
    <t>91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</si>
  <si>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</si>
  <si>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</si>
  <si>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1754579395</t>
  </si>
  <si>
    <t>https://podminky.urs.cz/item/CS_URS_2024_02/210812033</t>
  </si>
  <si>
    <t>92</t>
  </si>
  <si>
    <t>34111076</t>
  </si>
  <si>
    <t>kabel instalační jádro Cu plné izolace PVC plášť PVC 450/750V (CYKY) 4x10mm2</t>
  </si>
  <si>
    <t>-574546519</t>
  </si>
  <si>
    <t>93</t>
  </si>
  <si>
    <t>210812035</t>
  </si>
  <si>
    <t>Montáž izolovaných kabelů měděných do 1 kV bez ukončení plných nebo laněných kulatých (např. CYKY, CHKE-R) uložených volně nebo v liště počtu a průřezu žil 4x16 mm2</t>
  </si>
  <si>
    <t>-498748265</t>
  </si>
  <si>
    <t>https://podminky.urs.cz/item/CS_URS_2024_02/210812035</t>
  </si>
  <si>
    <t>94</t>
  </si>
  <si>
    <t>34111080</t>
  </si>
  <si>
    <t>kabel instalační jádro Cu plné izolace PVC plášť PVC 450/750V (CYKY) 4x16mm2</t>
  </si>
  <si>
    <t>1842100098</t>
  </si>
  <si>
    <t>95</t>
  </si>
  <si>
    <t>210812042</t>
  </si>
  <si>
    <t>Montáž izolovaných kabelů měděných do 1 kV bez ukončení plných nebo laněných kulatých (např. CYKY, CHKE-R) uložených volně nebo v liště počtu a průřezu žil 4x70 mm2</t>
  </si>
  <si>
    <t>1551607911</t>
  </si>
  <si>
    <t>https://podminky.urs.cz/item/CS_URS_2024_02/210812042</t>
  </si>
  <si>
    <t>96</t>
  </si>
  <si>
    <t>34113128</t>
  </si>
  <si>
    <t>kabel silový jádro Cu izolace PVC plášť PVC 0,6/1kV (1-CYKY) 4x70mm2</t>
  </si>
  <si>
    <t>432298335</t>
  </si>
  <si>
    <t>97</t>
  </si>
  <si>
    <t>210902047</t>
  </si>
  <si>
    <t>Montáž izolovaných kabelů hliníkových do 1 kV bez ukončení plných nebo laněných kulatých (např. AYKY) uložených volně počtu a průřezu žil 3x240+120 mm2</t>
  </si>
  <si>
    <t>291484537</t>
  </si>
  <si>
    <t>https://podminky.urs.cz/item/CS_URS_2024_02/210902047</t>
  </si>
  <si>
    <t>98</t>
  </si>
  <si>
    <t>34113241</t>
  </si>
  <si>
    <t>kabel silový jádro Al izolace PVC plášť PVC 0,6/1kV (1-AYKY) 3x240+120mm2</t>
  </si>
  <si>
    <t>95922666</t>
  </si>
  <si>
    <t>99</t>
  </si>
  <si>
    <t>218192643</t>
  </si>
  <si>
    <t xml:space="preserve">Demontáž skříní kabelových včetně zednických prací obezděných s omítkou, typ </t>
  </si>
  <si>
    <t>-1034488847</t>
  </si>
  <si>
    <t>https://podminky.urs.cz/item/CS_URS_2024_02/218192643</t>
  </si>
  <si>
    <t>100</t>
  </si>
  <si>
    <t>218202013</t>
  </si>
  <si>
    <t>Demontáž svítidel výbojkových s odpojením vodičů průmyslových nebo venkovních z výložníku</t>
  </si>
  <si>
    <t>437423224</t>
  </si>
  <si>
    <t>https://podminky.urs.cz/item/CS_URS_2024_02/218202013</t>
  </si>
  <si>
    <t>101</t>
  </si>
  <si>
    <t>218204011</t>
  </si>
  <si>
    <t>Demontáž stožárů osvětlení ocelových samostatně stojících, délky do 12 m</t>
  </si>
  <si>
    <t>-1376159321</t>
  </si>
  <si>
    <t>https://podminky.urs.cz/item/CS_URS_2024_02/218204011</t>
  </si>
  <si>
    <t>102</t>
  </si>
  <si>
    <t>218204100</t>
  </si>
  <si>
    <t>Demontáž výložníků osvětlení jednoramenných nástěnných, hmotnosti do 35 kg</t>
  </si>
  <si>
    <t>1020709579</t>
  </si>
  <si>
    <t>https://podminky.urs.cz/item/CS_URS_2024_02/218204100</t>
  </si>
  <si>
    <t>103</t>
  </si>
  <si>
    <t>218204121</t>
  </si>
  <si>
    <t>Demontáž patic stožárů osvětlení parkových litinových</t>
  </si>
  <si>
    <t>-1655320298</t>
  </si>
  <si>
    <t>https://podminky.urs.cz/item/CS_URS_2024_02/218204121</t>
  </si>
  <si>
    <t>104</t>
  </si>
  <si>
    <t>218204201</t>
  </si>
  <si>
    <t>Demontáž elektrovýzbroje stožárů osvětlení 1 okruh</t>
  </si>
  <si>
    <t>2039684535</t>
  </si>
  <si>
    <t>https://podminky.urs.cz/item/CS_URS_2024_02/218204201</t>
  </si>
  <si>
    <t>105</t>
  </si>
  <si>
    <t>218220020</t>
  </si>
  <si>
    <t>Demontáž uzemňovacího vedení připojeného pomocí svorek v zemi s izolací spojů vodičů FeZn páskou průřezu do 120 mm2 v městské zástavbě</t>
  </si>
  <si>
    <t>-2040122641</t>
  </si>
  <si>
    <t>https://podminky.urs.cz/item/CS_URS_2024_02/218220020</t>
  </si>
  <si>
    <t>22-M</t>
  </si>
  <si>
    <t>Montáže technologických zařízení pro dopravní stavby</t>
  </si>
  <si>
    <t>106</t>
  </si>
  <si>
    <t>220060423</t>
  </si>
  <si>
    <t>Položení ochranné trubky do kabelového lože průměru 110 mm</t>
  </si>
  <si>
    <t>-1114068425</t>
  </si>
  <si>
    <t>https://podminky.urs.cz/item/CS_URS_2024_02/220060423</t>
  </si>
  <si>
    <t>107</t>
  </si>
  <si>
    <t>34571355</t>
  </si>
  <si>
    <t>trubka elektroinstalační ohebná dvouplášťová korugovaná HDPE+LDPE (chránička) D 93/110mm</t>
  </si>
  <si>
    <t>-1873824248</t>
  </si>
  <si>
    <t>108</t>
  </si>
  <si>
    <t>220370445</t>
  </si>
  <si>
    <t>Montáž reproduktoru na ocelový stožár</t>
  </si>
  <si>
    <t>538137744</t>
  </si>
  <si>
    <t>https://podminky.urs.cz/item/CS_URS_2024_02/220370445</t>
  </si>
  <si>
    <t>109</t>
  </si>
  <si>
    <t>228370445</t>
  </si>
  <si>
    <t>Demontáž reproduktoru z ocelového stožáru</t>
  </si>
  <si>
    <t>-2030675479</t>
  </si>
  <si>
    <t>https://podminky.urs.cz/item/CS_URS_2024_02/228370445</t>
  </si>
  <si>
    <t>23-M</t>
  </si>
  <si>
    <t>Montáže potrubí</t>
  </si>
  <si>
    <t>110</t>
  </si>
  <si>
    <t>230032035</t>
  </si>
  <si>
    <t>Montáž přírubových spojů do PN 16 DN 300</t>
  </si>
  <si>
    <t>-1315494651</t>
  </si>
  <si>
    <t>https://podminky.urs.cz/item/CS_URS_2024_02/230032035</t>
  </si>
  <si>
    <t>111</t>
  </si>
  <si>
    <t>28612031</t>
  </si>
  <si>
    <t>trubka kanalizační PVC plnostěnná třívrstvá DN 300x6000mm SN16</t>
  </si>
  <si>
    <t>-1429082514</t>
  </si>
  <si>
    <t>46-M</t>
  </si>
  <si>
    <t>Zemní práce při extr.mont.pracích</t>
  </si>
  <si>
    <t>112</t>
  </si>
  <si>
    <t>460031211</t>
  </si>
  <si>
    <t>Přípravné terénní práce štěpkování s naložením na dopravní prostředek a odvozem do 20 km keřového porostu nebo stromků průměru kmínků do 5 cm středně hustého</t>
  </si>
  <si>
    <t>205155453</t>
  </si>
  <si>
    <t>https://podminky.urs.cz/item/CS_URS_2024_02/460031211</t>
  </si>
  <si>
    <t>113</t>
  </si>
  <si>
    <t>460581131</t>
  </si>
  <si>
    <t>Úprava terénu uvedení nezpevněného terénu do původního stavu v místě dočasného uložení výkopku s vyhrabáním, srovnáním a částečným dosetím trávy</t>
  </si>
  <si>
    <t>-491780999</t>
  </si>
  <si>
    <t>https://podminky.urs.cz/item/CS_URS_2024_02/460581131</t>
  </si>
  <si>
    <t>114</t>
  </si>
  <si>
    <t>460641112</t>
  </si>
  <si>
    <t>Základové konstrukce základ bez bednění do rostlé zeminy z monolitického betonu tř. C 12/15</t>
  </si>
  <si>
    <t>1664931475</t>
  </si>
  <si>
    <t>https://podminky.urs.cz/item/CS_URS_2024_02/460641112</t>
  </si>
  <si>
    <t>115</t>
  </si>
  <si>
    <t>460641113</t>
  </si>
  <si>
    <t>Základové konstrukce základ bez bednění do rostlé zeminy z monolitického betonu tř. C 25/30</t>
  </si>
  <si>
    <t>-300006149</t>
  </si>
  <si>
    <t>https://podminky.urs.cz/item/CS_URS_2024_02/460641113</t>
  </si>
  <si>
    <t>56,800*1,1</t>
  </si>
  <si>
    <t>116</t>
  </si>
  <si>
    <t>460671114</t>
  </si>
  <si>
    <t>Výstražné prvky pro krytí kabelů včetně vyrovnání povrchu rýhy, rozvinutí a uložení fólie, šířky přes 35 do 40 cm</t>
  </si>
  <si>
    <t>2073709995</t>
  </si>
  <si>
    <t>https://podminky.urs.cz/item/CS_URS_2024_02/460671114</t>
  </si>
  <si>
    <t>117</t>
  </si>
  <si>
    <t>468051121</t>
  </si>
  <si>
    <t>Bourání základu betonového</t>
  </si>
  <si>
    <t>1918660752</t>
  </si>
  <si>
    <t>https://podminky.urs.cz/item/CS_URS_2024_02/468051121</t>
  </si>
  <si>
    <t>53*1,2</t>
  </si>
  <si>
    <t>118</t>
  </si>
  <si>
    <t>469981111</t>
  </si>
  <si>
    <t>Přesun hmot pro pomocné stavební práce při elektromontážích dopravní vzdálenost do 1 000 m</t>
  </si>
  <si>
    <t>1590806945</t>
  </si>
  <si>
    <t>https://podminky.urs.cz/item/CS_URS_2024_02/469981111</t>
  </si>
  <si>
    <t>VRN</t>
  </si>
  <si>
    <t>Vedlejší rozpočtové náklady</t>
  </si>
  <si>
    <t>VRN1</t>
  </si>
  <si>
    <t>Průzkumné, geodetické a projektové práce</t>
  </si>
  <si>
    <t>119</t>
  </si>
  <si>
    <t>012164000</t>
  </si>
  <si>
    <t>Vytyčení a zaměření inženýrských sítí</t>
  </si>
  <si>
    <t>kpl</t>
  </si>
  <si>
    <t>1024</t>
  </si>
  <si>
    <t>313353576</t>
  </si>
  <si>
    <t>https://podminky.urs.cz/item/CS_URS_2024_02/012164000</t>
  </si>
  <si>
    <t>120</t>
  </si>
  <si>
    <t>012344000</t>
  </si>
  <si>
    <t>Vytyčovací práce</t>
  </si>
  <si>
    <t>1200375718</t>
  </si>
  <si>
    <t>https://podminky.urs.cz/item/CS_URS_2024_02/012344000</t>
  </si>
  <si>
    <t>121</t>
  </si>
  <si>
    <t>012444000</t>
  </si>
  <si>
    <t>Geodetické měření skutečného provedení stavby</t>
  </si>
  <si>
    <t>784864589</t>
  </si>
  <si>
    <t>https://podminky.urs.cz/item/CS_URS_2024_02/012444000</t>
  </si>
  <si>
    <t>VRN3</t>
  </si>
  <si>
    <t>Zařízení staveniště</t>
  </si>
  <si>
    <t>122</t>
  </si>
  <si>
    <t>031303000</t>
  </si>
  <si>
    <t>Náklady na zábor (nájem pozemku ŘSD)</t>
  </si>
  <si>
    <t>m2/den</t>
  </si>
  <si>
    <t>73410783</t>
  </si>
  <si>
    <t>https://podminky.urs.cz/item/CS_URS_2024_02/031303000</t>
  </si>
  <si>
    <t>532*7*4*2</t>
  </si>
  <si>
    <t xml:space="preserve">celková délka 710 m (plocha 2130 m2 pro 1 jízdní pruh), etapa dlouhá 4 týdny, za 5 pracovních dní úsek dlouhý 175 m  (532m2)</t>
  </si>
  <si>
    <t>dvě stejně dlouhé etapy - levá a pravá strana</t>
  </si>
  <si>
    <t>po dobu 7 dní zapůjčena plocha 532 m2, během měsíce je zapůjčka provedena 4x</t>
  </si>
  <si>
    <t>123</t>
  </si>
  <si>
    <t>032103000</t>
  </si>
  <si>
    <t>Náklady na stavební buňky, úpravu stávajících objektů</t>
  </si>
  <si>
    <t>ks</t>
  </si>
  <si>
    <t>-181301061</t>
  </si>
  <si>
    <t>https://podminky.urs.cz/item/CS_URS_2024_02/032103000</t>
  </si>
  <si>
    <t>124</t>
  </si>
  <si>
    <t>032903000</t>
  </si>
  <si>
    <t>Náklady na provoz a údržbu vybavení staveniště</t>
  </si>
  <si>
    <t>-279346035</t>
  </si>
  <si>
    <t>https://podminky.urs.cz/item/CS_URS_2024_02/032903000</t>
  </si>
  <si>
    <t>125</t>
  </si>
  <si>
    <t>034103000</t>
  </si>
  <si>
    <t>Oplocení staveniště</t>
  </si>
  <si>
    <t>-583694083</t>
  </si>
  <si>
    <t>https://podminky.urs.cz/item/CS_URS_2024_02/034103000</t>
  </si>
  <si>
    <t>126</t>
  </si>
  <si>
    <t>039002000</t>
  </si>
  <si>
    <t>Zrušení zařízení staveniště</t>
  </si>
  <si>
    <t>-1540308945</t>
  </si>
  <si>
    <t>https://podminky.urs.cz/item/CS_URS_2024_02/039002000</t>
  </si>
  <si>
    <t>SO02 - Přechodné dopravní značení</t>
  </si>
  <si>
    <t>02720</t>
  </si>
  <si>
    <t>POMOC PRÁCE ZŘÍZ NEBO ZAJIŠŤ REGULACI A OCHRANU DOPRAVY</t>
  </si>
  <si>
    <t>KPL</t>
  </si>
  <si>
    <t>-107715631</t>
  </si>
  <si>
    <t>P</t>
  </si>
  <si>
    <t>Poznámka k položce:_x000d_
Zpracování podrobnější realizační dokumentace přechodného dopravního značení. Zajištění stanovení o místním dopravním značení odborem dopravy.</t>
  </si>
  <si>
    <t>02720.1</t>
  </si>
  <si>
    <t>2071908632</t>
  </si>
  <si>
    <t>Poznámka k položce:_x000d_
Řízení dopravy pracovníky zhotovitele. Po dobu pracovní doby bude doprava řízena po polovinách, ve vztahu k rozsahu dopravního proudu, pracovníky stavby. Během technologické přestávky a v nočních hodinách bude pro-voz řízen světelnou signalizací.</t>
  </si>
  <si>
    <t>91400</t>
  </si>
  <si>
    <t>DOČASNÉ ZAKRYTÍ NEBO OTOČENÍ STÁVAJÍCÍCH DOPRAVNÍCH ZNAČEK</t>
  </si>
  <si>
    <t>KUS</t>
  </si>
  <si>
    <t>-2005748226</t>
  </si>
  <si>
    <t>Poznámka k položce:_x000d_
1. etapa: 8_x000d_
2. etapa: 0_x000d_
3. etapa: 1_x000d_
4. etapa: 0_x000d_
5. etapa: 1</t>
  </si>
  <si>
    <t>914132</t>
  </si>
  <si>
    <t>DOPRAVNÍ ZNAČKY ZÁKLADNÍ VELIKOSTI OCELOVÉ FÓLIE TŘ 2 - MONTÁŽ S PŘEMÍSTĚNÍM</t>
  </si>
  <si>
    <t>587862567</t>
  </si>
  <si>
    <t>Poznámka k položce:_x000d_
1. etapa: 3x E15+E3a, 3x B20a, 3x B26, 2x B28+E8d+E13, C2f, B24a, B24b, C4b, 3x B1+E12, IS11bl, IS11bp, 2x E12_x000d_
2. etapa: 2x E15+E3a, E15+E7b, 2x B20a, 2x B26, 2x B28+E8d+E13,2x B1_x000d_
3. etapa: 2x E15+E3a, E15+E7b, 2x B20a, 2x A10, 2x B26, 2x B28+E8d+E13,2x B1_x000d_
4. etapa: 2x E15+E3a, E15+E7b, 2x B20a, 2x B26, 2x B28+E8d+E13,2x B1_x000d_
5. etapa: 4x E15+E3a, 4x B20a, 4x B26, 4x B28+E8d+E13, B24b, 2x B1, B28+E13, 2x A10</t>
  </si>
  <si>
    <t>914133</t>
  </si>
  <si>
    <t>DOPRAVNÍ ZNAČKY ZÁKLADNÍ VELIKOSTI OCELOVÉ FÓLIE TŘ 2 - DEMONTÁŽ</t>
  </si>
  <si>
    <t>-1426039756</t>
  </si>
  <si>
    <t>914139</t>
  </si>
  <si>
    <t>DOPRAV ZNAČKY ZÁKLAD VEL OCEL FÓLIE TŘ 2 - NÁJEMNÉ</t>
  </si>
  <si>
    <t>KSDEN</t>
  </si>
  <si>
    <t>1950168495</t>
  </si>
  <si>
    <t>Poznámka k položce:_x000d_
1. etapa: (3x E15+E3a, 3x B20a, 3x B26, 2x B28+E8d+E13, C2f, B24a, B24b, C4b, 3x B1+E12, IS11bl, IS11bp, 2x E12) *2*7_x000d_
2. etapa: (2x E15+E3a, E15+E7b, 2x B20a, 2x B26, 2x B28+E8d+E13,2x B1)* 4*7_x000d_
3. etapa: (2x E15+E3a, E15+E7b, 2x B20a, 2x A10, 2x B26, 2x B28+E8d+E13, 2x B1) 2*7_x000d_
4. etapa: (2x E15+E3a, E15+E7b, 2x B20a, 2x B26, 2x B28+E8d+E13, 2x B1)* 4*7_x000d_
5. etapa: (4x E15+E3a, 4x B20a, 4x B26, 4x B28+E8d+E13, B24b, 2x B1, B28+E13, 2x A10) *2*7</t>
  </si>
  <si>
    <t>914432</t>
  </si>
  <si>
    <t>DOPRAVNÍ ZNAČKY 100X150CM OCELOVÉ FÓLIE TŘ 2 - MONTÁŽ S PŘEMÍSTĚNÍM</t>
  </si>
  <si>
    <t>1168398105</t>
  </si>
  <si>
    <t>Poznámka k položce:_x000d_
1. etapa: 2x IS10b, 2x IS11a_x000d_
2. etapa: IP18b_x000d_
3. etapa: 0,0_x000d_
4. etapa: IP18b_x000d_
5. etapa: IP18b</t>
  </si>
  <si>
    <t>914433</t>
  </si>
  <si>
    <t>DOPRAVNÍ ZNAČKY 100X150CM OCELOVÉ FÓLIE TŘ 2 - DEMONTÁŽ</t>
  </si>
  <si>
    <t>295736548</t>
  </si>
  <si>
    <t>914439</t>
  </si>
  <si>
    <t>DOPRAV ZNAČKY 100X150CM OCEL FÓLIE TŘ 2 - NÁJEMNÉ</t>
  </si>
  <si>
    <t>595480135</t>
  </si>
  <si>
    <t xml:space="preserve">Poznámka k položce:_x000d_
1. etapa: (2x IS10b, 2x IS11a) *2*7_x000d_
2. etapa: (IP18b) *4*7_x000d_
3. etapa: 0,0  * 2*7_x000d_
4. etapa: (IP18b) *4*7_x000d_
5. etapa: (IP18b) *2*7</t>
  </si>
  <si>
    <t>915321</t>
  </si>
  <si>
    <t>VODOR DOPRAV ZNAČ Z FÓLIE DOČAS ODSTRANITEL - DOD A POKLÁDKA</t>
  </si>
  <si>
    <t>M2</t>
  </si>
  <si>
    <t>-860255260</t>
  </si>
  <si>
    <t>Poznámka k položce:_x000d_
1. etapa: 0,0_x000d_
2. etapa: 0,0_x000d_
3. etapa: 0,0_x000d_
4. etapa: 0,0_x000d_
5. etapa: 0,125*3*2*3,0</t>
  </si>
  <si>
    <t>915322</t>
  </si>
  <si>
    <t>VODOR DOPRAV ZNAČ Z FÓLIE DOČAS ODSTRANITEL - ODSTRANĚNÍ</t>
  </si>
  <si>
    <t>1651773205</t>
  </si>
  <si>
    <t>Poznámka k položce:_x000d_
1. etapa: 0,0_x000d_
2. etapa: 0,0_x000d_
3. etapa: 0,0_x000d_
4. etapa: 0,0_x000d_
5. etapa: 0,1253*2*3,0</t>
  </si>
  <si>
    <t>916132</t>
  </si>
  <si>
    <t>DOPRAV SVĚTLO VÝSTRAŽ SOUPRAVA 5KS - MONTÁŽ S PŘESUNEM</t>
  </si>
  <si>
    <t>973580833</t>
  </si>
  <si>
    <t>Poznámka k položce:_x000d_
1. etapa: 1,0_x000d_
2. etapa: 2,0_x000d_
3. etapa: 1,0_x000d_
4. etapa: 1,0_x000d_
5. etapa: 2,0</t>
  </si>
  <si>
    <t>916133</t>
  </si>
  <si>
    <t>DOPRAV SVĚTLO VÝSTRAŽ SOUPRAVA 5KS - DEMONTÁŽ</t>
  </si>
  <si>
    <t>-767254493</t>
  </si>
  <si>
    <t>916139</t>
  </si>
  <si>
    <t>DOPRAV SVĚTLO VÝSTRAŽ SOUPRAVA 5KS - NÁJEMNÉ</t>
  </si>
  <si>
    <t>1364712024</t>
  </si>
  <si>
    <t>Poznámka k položce:_x000d_
1. etapa: 1 *2*7_x000d_
2. etapa: 2 *4*7_x000d_
3. etapa: 1 *2*7_x000d_
4. etapa: 1 *4*7_x000d_
5. etapa: 2 *4*7</t>
  </si>
  <si>
    <t>916142</t>
  </si>
  <si>
    <t>DOPRAV SVĚTLO VÝSTRAŽ SOUPRAVA 10KS - MONTÁŽ S PŘESUNEM</t>
  </si>
  <si>
    <t>1612687703</t>
  </si>
  <si>
    <t>Poznámka k položce:_x000d_
1. etapa: 1,0_x000d_
2. etapa: 0,0_x000d_
3. etapa: 0,0_x000d_
4. etapa: 0,0_x000d_
5. etapa: 0,0</t>
  </si>
  <si>
    <t>916143</t>
  </si>
  <si>
    <t>DOPRAV SVĚTLO VÝSTRAŽ SOUPRAVA 10KS - DEMONTÁŽ</t>
  </si>
  <si>
    <t>1596426269</t>
  </si>
  <si>
    <t>916149</t>
  </si>
  <si>
    <t>DOPRAV SVĚTLO VÝSTRAŽ SOUPRAVA 10KS - NÁJEMNÉ</t>
  </si>
  <si>
    <t>266663124</t>
  </si>
  <si>
    <t>Poznámka k položce:_x000d_
1. etapa: 1 *2*7_x000d_
2. etapa: 0* 4*7_x000d_
3. etapa: 0 *2*7_x000d_
4. etapa: 0* 4*7_x000d_
5. etapa: 0* 4*7</t>
  </si>
  <si>
    <t>916152</t>
  </si>
  <si>
    <t>SEMAFOROVÁ PŘENOSNÁ SOUPRAVA - MONTÁŽ S PŘESUNEM</t>
  </si>
  <si>
    <t>-808926356</t>
  </si>
  <si>
    <t>Poznámka k položce:_x000d_
1. etapa: 0,0_x000d_
2. etapa: 0,0_x000d_
3. etapa: 1,0_x000d_
4. etapa: 1,0_x000d_
5. etapa: 1,0</t>
  </si>
  <si>
    <t>916153</t>
  </si>
  <si>
    <t>SEMAFOROVÁ PŘENOSNÁ SOUPRAVA - DEMONTÁŽ</t>
  </si>
  <si>
    <t>-491157255</t>
  </si>
  <si>
    <t>916159</t>
  </si>
  <si>
    <t>SEMAFOROVÁ PŘENOSNÁ SOUPRAVA - NÁJEMNÉ</t>
  </si>
  <si>
    <t>-665142916</t>
  </si>
  <si>
    <t>Poznámka k položce:_x000d_
1. etapa: (0)* 2*7,0_x000d_
2. etapa: (0) * 4*7_x000d_
3. etapa: 1 * 2*7_x000d_
4. etapa: 1 * 1*7_x000d_
5. etapa: 1 *2*7</t>
  </si>
  <si>
    <t>916322</t>
  </si>
  <si>
    <t>DOPRAVNÍ ZÁBRANY Z2 S FÓLIÍ TŘ 2 - MONTÁŽ S PŘESUNEM</t>
  </si>
  <si>
    <t>1203153862</t>
  </si>
  <si>
    <t>Poznámka k položce:_x000d_
1. etapa: 3,0_x000d_
2. etapa: 2,0_x000d_
3. etapa: 2,0_x000d_
4. etapa: 2,0_x000d_
5. etapa: 2,0</t>
  </si>
  <si>
    <t>916323</t>
  </si>
  <si>
    <t>DOPRAVNÍ ZÁBRANY Z2 S FÓLIÍ TŘ 2 - DEMONTÁŽ</t>
  </si>
  <si>
    <t>1723717247</t>
  </si>
  <si>
    <t>916329</t>
  </si>
  <si>
    <t>DOPRAVNÍ ZÁBRANY Z2 S FÓLIÍ TŘ 2 - NÁJEMNÉ</t>
  </si>
  <si>
    <t>-1767863166</t>
  </si>
  <si>
    <t>Poznámka k položce:_x000d_
1. etapa: (3,0)*2*7_x000d_
2. etapa: (2,0) * 4*7_x000d_
3. etapa: (2,0) * 2*7_x000d_
4. etapa: (2,0) * 4*7_x000d_
5. etapa: (2,0) * 2*7</t>
  </si>
  <si>
    <t>916362</t>
  </si>
  <si>
    <t>SMĚROVACÍ DESKY Z4 OBOUSTR S FÓLIÍ TŘ 2 - MONTÁŽ S PŘESUNEM</t>
  </si>
  <si>
    <t>-142457367</t>
  </si>
  <si>
    <t>Poznámka k položce:_x000d_
1. etapa: 25,0_x000d_
2. etapa: 32,0_x000d_
3. etapa: 19,0_x000d_
4. etapa: 32,0_x000d_
5. etapa: 32,0</t>
  </si>
  <si>
    <t>916363</t>
  </si>
  <si>
    <t>SMĚROVACÍ DESKY Z4 OBOUSTR S FÓLIÍ TŘ 2 - DEMONTÁŽ</t>
  </si>
  <si>
    <t>-1790133337</t>
  </si>
  <si>
    <t>916369</t>
  </si>
  <si>
    <t>SMĚROVACÍ DESKY Z4 OBOUSTR S FÓLIÍ TŘ 2 - NÁJEMNÉ</t>
  </si>
  <si>
    <t>1519826097</t>
  </si>
  <si>
    <t>Poznámka k položce:_x000d_
1. etapa: (25,0) *2*7_x000d_
2. etapa: (32,0) *4*7_x000d_
3. etapa: (19,0) *2*7_x000d_
4. etapa: (32,0) *4*7_x000d_
5. etapa: (32,0) *2*7</t>
  </si>
  <si>
    <t>916412</t>
  </si>
  <si>
    <t>VOD DESKA Z5 JEDNOSTR VÝŠ DO 65CM S FÓLIÍ TŘ 2 - MONT S PŘES</t>
  </si>
  <si>
    <t>-1057738213</t>
  </si>
  <si>
    <t>Poznámka k položce:_x000d_
1. etapa: 8,0_x000d_
2. etapa: 0,0_x000d_
3. etapa: 0,0_x000d_
4. etapa: 0,0_x000d_
5. etapa: 0,0</t>
  </si>
  <si>
    <t>9163413</t>
  </si>
  <si>
    <t>VOD DESKA Z5 JEDNOSTR VÝŠ DO 65CM S FÓLIÍ TŘ 2 - DEMONTÁŽ</t>
  </si>
  <si>
    <t>283597942</t>
  </si>
  <si>
    <t>916419</t>
  </si>
  <si>
    <t>VOD DESKA Z5 JEDNOSTR VÝŠ DO 65CM S FÓL TŘ 2 - NÁJEMNÉ</t>
  </si>
  <si>
    <t>121270334</t>
  </si>
  <si>
    <t>Poznámka k položce:_x000d_
1. etapa: (8,0) *2*7_x000d_
2. etapa: (0,0) * 4*7_x000d_
3. etapa: (0,0) * 2*7_x000d_
4. etapa: (0,0) * 4*7_x000d_
5. etapa: (0,0) * 2*7</t>
  </si>
  <si>
    <t>916712</t>
  </si>
  <si>
    <t>UPEVŇOVACÍ KONSTR - PODKLADNÍ DESKA POD 28KG - MONTÁŽ S PŘESUNEM</t>
  </si>
  <si>
    <t>1343265931</t>
  </si>
  <si>
    <t>916713</t>
  </si>
  <si>
    <t>UPEVŇOVACÍ KONSTR - PODKLADNÍ DESKA POD 28KG - DEMONTÁŽ</t>
  </si>
  <si>
    <t>1473142744</t>
  </si>
  <si>
    <t>916719</t>
  </si>
  <si>
    <t>UPEVŇOVACÍ KONSTR - PODKLAD DESKA POD 28KG - NÁJEMNÉ</t>
  </si>
  <si>
    <t>1746360298</t>
  </si>
  <si>
    <t>SO03 - Náhradní výsadby</t>
  </si>
  <si>
    <t>D1 - Segment S1 - 200 m2</t>
  </si>
  <si>
    <t>D2 - Segment S2 - 30 m2</t>
  </si>
  <si>
    <t>D3 - Segment S3 - 10 m2</t>
  </si>
  <si>
    <t>D4 - Segment S4 - 122 m2</t>
  </si>
  <si>
    <t>D5 - Segment S5 - 219 m2</t>
  </si>
  <si>
    <t>D6 - Segment S6 - 60 m2</t>
  </si>
  <si>
    <t>D7 - Segment S7 - 125 m2</t>
  </si>
  <si>
    <t>D8 - Segment S8 - 18 m2</t>
  </si>
  <si>
    <t>D9 - Segment S9 - 199 m2</t>
  </si>
  <si>
    <t>D10 - Segment S10 - 140 m2</t>
  </si>
  <si>
    <t>D11 - Segment S11 - 115 m2</t>
  </si>
  <si>
    <t>D12 - Segment S12 - 110 m2</t>
  </si>
  <si>
    <t>D13 - Segment S13 - 13 m2</t>
  </si>
  <si>
    <t>D14 - Segment S14 - 10 m2</t>
  </si>
  <si>
    <t>D15 - Segment S15 - 80 m2</t>
  </si>
  <si>
    <t>D16 - Segment S16 - 34 m2</t>
  </si>
  <si>
    <t>D17 - Segment N1 - 105 m2</t>
  </si>
  <si>
    <t>D18 - Segment N2 - 20 m2</t>
  </si>
  <si>
    <t>D19 - Segment N3 - 265 m2</t>
  </si>
  <si>
    <t>D20 - Segment N4 - 935 m2</t>
  </si>
  <si>
    <t>D21 - Segment N5 - 24 m2</t>
  </si>
  <si>
    <t>D22 - Segment N6- 93 m2</t>
  </si>
  <si>
    <t>D23 - Výsadbové práce</t>
  </si>
  <si>
    <t>D1</t>
  </si>
  <si>
    <t>Segment S1 - 200 m2</t>
  </si>
  <si>
    <t>Pol1</t>
  </si>
  <si>
    <t>Spiraea bumalda</t>
  </si>
  <si>
    <t>Pol2</t>
  </si>
  <si>
    <t>Salvia nemorosa 30 ks, Hyssopus officinalis 30 ks, Nepeta cataria 30 ks, Phlomis tuberosa 30 ks, Dianthus gratianopolitanus 40 ks, Veronica incana 40 ks, Coreopsis grandiflora 40 ks, Aster × frikartii 40 ks, Allium Purple Sensation 60 ks, Tarda dasystemon 80 ks, Tulipa linifolia 80 ks.</t>
  </si>
  <si>
    <t>D2</t>
  </si>
  <si>
    <t>Segment S2 - 30 m2</t>
  </si>
  <si>
    <t>Pol3</t>
  </si>
  <si>
    <t>Salvia nemorosa 15 ks, Hyssopus officinalis 15 ks, Nepeta cataria 15 ks, Phlomis tuberosa 15 ks, Dianthus gratianopolitanus 20 ks, Veronica incana 20 ks, Coreopsis grandiflora 20 ks, Aster × frikartii 20 ks, Allium Purple Sensation 40 ks, Tarda dasystemon 60 ks, Tulipa linifolia 60 ks.</t>
  </si>
  <si>
    <t>D3</t>
  </si>
  <si>
    <t>Segment S3 - 10 m2</t>
  </si>
  <si>
    <t>Pol4</t>
  </si>
  <si>
    <t>Salvia nemorosa 5 ks, Hyssopus officinalis 5 ks, Nepeta cataria 5 ks, Phlomis tuberosa 5 ks, Dianthus gratianopolitanus 5 ks, Veronica incana 5 ks, Coreopsis grandiflora 5 ks, Aster × frikartii 5 ks, Allium Purple Sensation 10 ks, Tarda dasystemon 25 ks, Tulipa linifolia 25 ks.</t>
  </si>
  <si>
    <t>D4</t>
  </si>
  <si>
    <t>Segment S4 - 122 m2</t>
  </si>
  <si>
    <t>Pol5</t>
  </si>
  <si>
    <t>Salvia nemorosa 30 ks, Hyssopus officinalis 30 ks, Nepeta cataria 30 ks, Phlomis tuberosa 30 ks, Dianthus gratianopolitanus 40 ks, Veronica incana 40 ks, Coreopsis grandiflora 40 ks, Aster × frikartii 40 ks, Allium Purple Sensation 80 ks, Tarda dasystemon 120 ks, Tulipa linifolia 120 ks.</t>
  </si>
  <si>
    <t>D5</t>
  </si>
  <si>
    <t>Segment S5 - 219 m2</t>
  </si>
  <si>
    <t>Pol6</t>
  </si>
  <si>
    <t>Potentilla fruticosa</t>
  </si>
  <si>
    <t>Pol7</t>
  </si>
  <si>
    <t>Salvia nemorosa 20 ks, Hyssopus officinalis 20 ks, Nepeta cataria 20 ks, Phlomis tuberosa 20 ks, Dianthus gratianopolitanus 30 ks, Veronica incana 30 ks, Coreopsis grandiflora 30 ks, Aster × frikartii 30 ks, Allium Purple Sensation 40 ks, Tarda dasystemon 80 ks, Tulipa linifolia 80 ks.</t>
  </si>
  <si>
    <t>D6</t>
  </si>
  <si>
    <t>Segment S6 - 60 m2</t>
  </si>
  <si>
    <t>Pol8</t>
  </si>
  <si>
    <t>Ligustrum ovalifolium</t>
  </si>
  <si>
    <t>D7</t>
  </si>
  <si>
    <t>Segment S7 - 125 m2</t>
  </si>
  <si>
    <t>Pol9</t>
  </si>
  <si>
    <t>Ligustrum vulgare</t>
  </si>
  <si>
    <t>D8</t>
  </si>
  <si>
    <t>Segment S8 - 18 m2</t>
  </si>
  <si>
    <t>Pol10</t>
  </si>
  <si>
    <t>Salvia nemorosa 5 ks, Hyssopus officinalis 5 ks, Nepeta cataria 5 ks, Phlomis tuberosa 5 ks, Dianthus gratianopolitanus 10 ks, Veronica incana 10 ks, Coreopsis grandiflora 10 ks, Aster × frikartii 10 ks, Allium Purple Sensation 30 ks, Tarda dasystemon 30 ks, Tulipa linifolia 30 ks.</t>
  </si>
  <si>
    <t>D9</t>
  </si>
  <si>
    <t>Segment S9 - 199 m2</t>
  </si>
  <si>
    <t>Pol11</t>
  </si>
  <si>
    <t>Pyracantha coccinea</t>
  </si>
  <si>
    <t>D10</t>
  </si>
  <si>
    <t>Segment S10 - 140 m2</t>
  </si>
  <si>
    <t>D11</t>
  </si>
  <si>
    <t>Segment S11 - 115 m2</t>
  </si>
  <si>
    <t>D12</t>
  </si>
  <si>
    <t>Segment S12 - 110 m2</t>
  </si>
  <si>
    <t>D13</t>
  </si>
  <si>
    <t>Segment S13 - 13 m2</t>
  </si>
  <si>
    <t>Pol12</t>
  </si>
  <si>
    <t>Spiraea douglasii</t>
  </si>
  <si>
    <t>D14</t>
  </si>
  <si>
    <t>Segment S14 - 10 m2</t>
  </si>
  <si>
    <t>Pol13</t>
  </si>
  <si>
    <t>Thymus pulegioides 5 ks, Hyssopus officinalis 10 ks, Stipa capillata 3 ks, Aster × frikartii 2 ks.</t>
  </si>
  <si>
    <t>D15</t>
  </si>
  <si>
    <t>Segment S15 - 80 m2</t>
  </si>
  <si>
    <t>Pol14</t>
  </si>
  <si>
    <t>Spiraea x bumalda</t>
  </si>
  <si>
    <t>D16</t>
  </si>
  <si>
    <t>Segment S16 - 34 m2</t>
  </si>
  <si>
    <t>D17</t>
  </si>
  <si>
    <t>Segment N1 - 105 m2</t>
  </si>
  <si>
    <t>Pol15</t>
  </si>
  <si>
    <t>Salvia nemorosa 10 ks, Hyssopus officinalis 10 ks, Nepeta cataria 10 ks, Phlomis tuberosa 10 ks, Dianthus gratianopolitanus 10 ks, Veronica incana 10 ks, Coreopsis grandiflora 10 ks, Aster × frikartii 10 ks, Allium Purple Sensation 10 ks, Tarda dasystemon 30 ks, Tulipa linifolia 30 ks.</t>
  </si>
  <si>
    <t>D18</t>
  </si>
  <si>
    <t>Segment N2 - 20 m2</t>
  </si>
  <si>
    <t>Pol16</t>
  </si>
  <si>
    <t>Salvia nemorosa 10 ks, Hyssopus officinalis 10 ks, Nepeta cataria 10 ks, Phlomis tuberosa 10 ks, Dianthus gratianopolitanus 10 ks, Veronica incana 10 ks, Coreopsis grandiflora 10 ks, Aster × frikartii 10 ks, Allium Purple Sensation 20 ks, Tarda dasystemon 50 ks, Tulipa linifolia 50 ks.</t>
  </si>
  <si>
    <t>D19</t>
  </si>
  <si>
    <t>Segment N3 - 265 m2</t>
  </si>
  <si>
    <t>D20</t>
  </si>
  <si>
    <t>Segment N4 - 935 m2</t>
  </si>
  <si>
    <t>Pol17</t>
  </si>
  <si>
    <t>Salvia nemorosa 50 ks, Hyssopus officinalis 50 ks, Nepeta cataria 50 ks, Phlomis tuberosa 50 ks, Dianthus gratianopolitanus 50 ks, Veronica incana 100 ks, Coreopsis grandiflora 100 ks, Aster × frikartii 100 ks, Allium Purple Sensation 50 ks, Tarda dasystemon 200 ks, Tulipa linifolia 200 ks</t>
  </si>
  <si>
    <t>D21</t>
  </si>
  <si>
    <t>Segment N5 - 24 m2</t>
  </si>
  <si>
    <t>D22</t>
  </si>
  <si>
    <t>Segment N6- 93 m2</t>
  </si>
  <si>
    <t>Pol18</t>
  </si>
  <si>
    <t>Salvia nemorosa 10 ks, Hyssopus officinalis 10 ks, Nepeta cataria 10 ks, Phlomis tuberosa 10 ks, Dianthus gratianopolitanus 10 ks, Veronica incana 30 ks, Coreopsis grandiflora 30 ks, Aster × frikartii 30 ks, Allium Purple Sensation 20 ks, Tarda dasystemon 30 ks, Tulipa linifolia 30 ks</t>
  </si>
  <si>
    <t>D23</t>
  </si>
  <si>
    <t>Výsadbové práce</t>
  </si>
  <si>
    <t>Pol19</t>
  </si>
  <si>
    <t>Vytyčení záhonu - keře, trvalky</t>
  </si>
  <si>
    <t>Pol20</t>
  </si>
  <si>
    <t>Odstranění plevele (chemicky) - keře, trvalky</t>
  </si>
  <si>
    <t>Pol21</t>
  </si>
  <si>
    <t>Odstranění zeminy mocnost 10 cm - keře, trvalky</t>
  </si>
  <si>
    <t>Pol22</t>
  </si>
  <si>
    <t>Doplnění zeminy (kompost) práce - keře, trvalky</t>
  </si>
  <si>
    <t>Pol23</t>
  </si>
  <si>
    <t>Založení záhonu (kultivátorem) - keře, trvalky</t>
  </si>
  <si>
    <t>Pol24</t>
  </si>
  <si>
    <t>Výkop jámy - keř</t>
  </si>
  <si>
    <t>Pol25</t>
  </si>
  <si>
    <t>Vlastní výsadba s hnojením 1 tabletou / ks - keř</t>
  </si>
  <si>
    <t>Pol26</t>
  </si>
  <si>
    <t>Výkop jámy - trvalka</t>
  </si>
  <si>
    <t>Pol27</t>
  </si>
  <si>
    <t>Vlastní výsadba - trvalka</t>
  </si>
  <si>
    <t>Pol28</t>
  </si>
  <si>
    <t>Mulčování štěrkem práce - keře, trvalky</t>
  </si>
  <si>
    <t>Pol29</t>
  </si>
  <si>
    <t>První zálivka 5 litrů vody na m2 - keře, trvalky</t>
  </si>
  <si>
    <t>Pol30</t>
  </si>
  <si>
    <t>Odstranění zeminy z drnem mocnost 10 cm - trávníky</t>
  </si>
  <si>
    <t>Pol31</t>
  </si>
  <si>
    <t>Doplnění zeminy (kompost) práce - trávníky</t>
  </si>
  <si>
    <t>Pol32</t>
  </si>
  <si>
    <t>Založení záhonu (kultivátorem) - trávníky</t>
  </si>
  <si>
    <t>Pol33</t>
  </si>
  <si>
    <t>Válcováním k osetí parkovou travní směsí - trávníky</t>
  </si>
  <si>
    <t>Pol34</t>
  </si>
  <si>
    <t>Obvyklá péče sestávající z odstraňování plevele v záhonech keřů a trvalek a zálivky v přísušcích po dobu jednoho roku.</t>
  </si>
  <si>
    <t>Pol35</t>
  </si>
  <si>
    <t>Hnojení jednou tabletou pomalu rozpustného hnojiva pro keře - keře</t>
  </si>
  <si>
    <t>Pol36</t>
  </si>
  <si>
    <t>Štěrk (mulčování) z ruly, nebo žuly o frakci 8/16 - keře, trvalky</t>
  </si>
  <si>
    <t>Pol37</t>
  </si>
  <si>
    <t>Kompost doplnění mocnost 4 cm - keře, trvalky, trávníky</t>
  </si>
  <si>
    <t>Pol38</t>
  </si>
  <si>
    <t>Herbicid odplevelení 2x - keře, trvalky</t>
  </si>
  <si>
    <t>Pol39</t>
  </si>
  <si>
    <t>Travní parková směs - trávníky</t>
  </si>
  <si>
    <t>Pol40</t>
  </si>
  <si>
    <t>Doprava - postřik</t>
  </si>
  <si>
    <t>km</t>
  </si>
  <si>
    <t>Pol41</t>
  </si>
  <si>
    <t>Doprava osob, mechanizace a materiálu</t>
  </si>
  <si>
    <t>Pol42</t>
  </si>
  <si>
    <t>Doprava a kompletace sazenic - keře</t>
  </si>
  <si>
    <t>Pol43</t>
  </si>
  <si>
    <t>Doprava a kompletace sazenic - trvalky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</si>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</sst>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3" TargetMode="External" /><Relationship Id="rId2" Type="http://schemas.openxmlformats.org/officeDocument/2006/relationships/hyperlink" Target="https://podminky.urs.cz/item/CS_URS_2024_02/113106171" TargetMode="External" /><Relationship Id="rId3" Type="http://schemas.openxmlformats.org/officeDocument/2006/relationships/hyperlink" Target="https://podminky.urs.cz/item/CS_URS_2024_02/113107013" TargetMode="External" /><Relationship Id="rId4" Type="http://schemas.openxmlformats.org/officeDocument/2006/relationships/hyperlink" Target="https://podminky.urs.cz/item/CS_URS_2024_02/113107041" TargetMode="External" /><Relationship Id="rId5" Type="http://schemas.openxmlformats.org/officeDocument/2006/relationships/hyperlink" Target="https://podminky.urs.cz/item/CS_URS_2024_02/113107043" TargetMode="External" /><Relationship Id="rId6" Type="http://schemas.openxmlformats.org/officeDocument/2006/relationships/hyperlink" Target="https://podminky.urs.cz/item/CS_URS_2024_02/113201111" TargetMode="External" /><Relationship Id="rId7" Type="http://schemas.openxmlformats.org/officeDocument/2006/relationships/hyperlink" Target="https://podminky.urs.cz/item/CS_URS_2024_02/113201112" TargetMode="External" /><Relationship Id="rId8" Type="http://schemas.openxmlformats.org/officeDocument/2006/relationships/hyperlink" Target="https://podminky.urs.cz/item/CS_URS_2024_02/119001421" TargetMode="External" /><Relationship Id="rId9" Type="http://schemas.openxmlformats.org/officeDocument/2006/relationships/hyperlink" Target="https://podminky.urs.cz/item/CS_URS_2024_02/119002411" TargetMode="External" /><Relationship Id="rId10" Type="http://schemas.openxmlformats.org/officeDocument/2006/relationships/hyperlink" Target="https://podminky.urs.cz/item/CS_URS_2024_02/119002412" TargetMode="External" /><Relationship Id="rId11" Type="http://schemas.openxmlformats.org/officeDocument/2006/relationships/hyperlink" Target="https://podminky.urs.cz/item/CS_URS_2024_02/119003213" TargetMode="External" /><Relationship Id="rId12" Type="http://schemas.openxmlformats.org/officeDocument/2006/relationships/hyperlink" Target="https://podminky.urs.cz/item/CS_URS_2024_02/119003214" TargetMode="External" /><Relationship Id="rId13" Type="http://schemas.openxmlformats.org/officeDocument/2006/relationships/hyperlink" Target="https://podminky.urs.cz/item/CS_URS_2024_02/131251103" TargetMode="External" /><Relationship Id="rId14" Type="http://schemas.openxmlformats.org/officeDocument/2006/relationships/hyperlink" Target="https://podminky.urs.cz/item/CS_URS_2024_02/132212131" TargetMode="External" /><Relationship Id="rId15" Type="http://schemas.openxmlformats.org/officeDocument/2006/relationships/hyperlink" Target="https://podminky.urs.cz/item/CS_URS_2024_02/141721218" TargetMode="External" /><Relationship Id="rId16" Type="http://schemas.openxmlformats.org/officeDocument/2006/relationships/hyperlink" Target="https://podminky.urs.cz/item/CS_URS_2024_02/162211311" TargetMode="External" /><Relationship Id="rId17" Type="http://schemas.openxmlformats.org/officeDocument/2006/relationships/hyperlink" Target="https://podminky.urs.cz/item/CS_URS_2024_02/174111101" TargetMode="External" /><Relationship Id="rId18" Type="http://schemas.openxmlformats.org/officeDocument/2006/relationships/hyperlink" Target="https://podminky.urs.cz/item/CS_URS_2024_02/175111101" TargetMode="External" /><Relationship Id="rId19" Type="http://schemas.openxmlformats.org/officeDocument/2006/relationships/hyperlink" Target="https://podminky.urs.cz/item/CS_URS_2024_02/564271113" TargetMode="External" /><Relationship Id="rId20" Type="http://schemas.openxmlformats.org/officeDocument/2006/relationships/hyperlink" Target="https://podminky.urs.cz/item/CS_URS_2024_02/564851111" TargetMode="External" /><Relationship Id="rId21" Type="http://schemas.openxmlformats.org/officeDocument/2006/relationships/hyperlink" Target="https://podminky.urs.cz/item/CS_URS_2024_02/564871116" TargetMode="External" /><Relationship Id="rId22" Type="http://schemas.openxmlformats.org/officeDocument/2006/relationships/hyperlink" Target="https://podminky.urs.cz/item/CS_URS_2024_02/565135101" TargetMode="External" /><Relationship Id="rId23" Type="http://schemas.openxmlformats.org/officeDocument/2006/relationships/hyperlink" Target="https://podminky.urs.cz/item/CS_URS_2024_02/565175101" TargetMode="External" /><Relationship Id="rId24" Type="http://schemas.openxmlformats.org/officeDocument/2006/relationships/hyperlink" Target="https://podminky.urs.cz/item/CS_URS_2024_02/565176101" TargetMode="External" /><Relationship Id="rId25" Type="http://schemas.openxmlformats.org/officeDocument/2006/relationships/hyperlink" Target="https://podminky.urs.cz/item/CS_URS_2024_02/567122114" TargetMode="External" /><Relationship Id="rId26" Type="http://schemas.openxmlformats.org/officeDocument/2006/relationships/hyperlink" Target="https://podminky.urs.cz/item/CS_URS_2024_02/573231106" TargetMode="External" /><Relationship Id="rId27" Type="http://schemas.openxmlformats.org/officeDocument/2006/relationships/hyperlink" Target="https://podminky.urs.cz/item/CS_URS_2024_02/578133131" TargetMode="External" /><Relationship Id="rId28" Type="http://schemas.openxmlformats.org/officeDocument/2006/relationships/hyperlink" Target="https://podminky.urs.cz/item/CS_URS_2024_02/596211111" TargetMode="External" /><Relationship Id="rId29" Type="http://schemas.openxmlformats.org/officeDocument/2006/relationships/hyperlink" Target="https://podminky.urs.cz/item/CS_URS_2024_02/599432111" TargetMode="External" /><Relationship Id="rId30" Type="http://schemas.openxmlformats.org/officeDocument/2006/relationships/hyperlink" Target="https://podminky.urs.cz/item/CS_URS_2024_02/913121111" TargetMode="External" /><Relationship Id="rId31" Type="http://schemas.openxmlformats.org/officeDocument/2006/relationships/hyperlink" Target="https://podminky.urs.cz/item/CS_URS_2024_02/914511111" TargetMode="External" /><Relationship Id="rId32" Type="http://schemas.openxmlformats.org/officeDocument/2006/relationships/hyperlink" Target="https://podminky.urs.cz/item/CS_URS_2024_02/916131113" TargetMode="External" /><Relationship Id="rId33" Type="http://schemas.openxmlformats.org/officeDocument/2006/relationships/hyperlink" Target="https://podminky.urs.cz/item/CS_URS_2024_02/916231113" TargetMode="External" /><Relationship Id="rId34" Type="http://schemas.openxmlformats.org/officeDocument/2006/relationships/hyperlink" Target="https://podminky.urs.cz/item/CS_URS_2024_02/919735123" TargetMode="External" /><Relationship Id="rId35" Type="http://schemas.openxmlformats.org/officeDocument/2006/relationships/hyperlink" Target="https://podminky.urs.cz/item/CS_URS_2024_02/997221551" TargetMode="External" /><Relationship Id="rId36" Type="http://schemas.openxmlformats.org/officeDocument/2006/relationships/hyperlink" Target="https://podminky.urs.cz/item/CS_URS_2024_02/997221559" TargetMode="External" /><Relationship Id="rId37" Type="http://schemas.openxmlformats.org/officeDocument/2006/relationships/hyperlink" Target="https://podminky.urs.cz/item/CS_URS_2024_02/997221571" TargetMode="External" /><Relationship Id="rId38" Type="http://schemas.openxmlformats.org/officeDocument/2006/relationships/hyperlink" Target="https://podminky.urs.cz/item/CS_URS_2024_02/997221579" TargetMode="External" /><Relationship Id="rId39" Type="http://schemas.openxmlformats.org/officeDocument/2006/relationships/hyperlink" Target="https://podminky.urs.cz/item/CS_URS_2024_02/997221615" TargetMode="External" /><Relationship Id="rId40" Type="http://schemas.openxmlformats.org/officeDocument/2006/relationships/hyperlink" Target="https://podminky.urs.cz/item/CS_URS_2024_02/997221645" TargetMode="External" /><Relationship Id="rId41" Type="http://schemas.openxmlformats.org/officeDocument/2006/relationships/hyperlink" Target="https://podminky.urs.cz/item/CS_URS_2024_02/997221655" TargetMode="External" /><Relationship Id="rId42" Type="http://schemas.openxmlformats.org/officeDocument/2006/relationships/hyperlink" Target="https://podminky.urs.cz/item/CS_URS_2024_02/R997221625" TargetMode="External" /><Relationship Id="rId43" Type="http://schemas.openxmlformats.org/officeDocument/2006/relationships/hyperlink" Target="https://podminky.urs.cz/item/CS_URS_2024_02/741120831" TargetMode="External" /><Relationship Id="rId44" Type="http://schemas.openxmlformats.org/officeDocument/2006/relationships/hyperlink" Target="https://podminky.urs.cz/item/CS_URS_2024_02/741450001" TargetMode="External" /><Relationship Id="rId45" Type="http://schemas.openxmlformats.org/officeDocument/2006/relationships/hyperlink" Target="https://podminky.urs.cz/item/CS_URS_2024_02/210100151" TargetMode="External" /><Relationship Id="rId46" Type="http://schemas.openxmlformats.org/officeDocument/2006/relationships/hyperlink" Target="https://podminky.urs.cz/item/CS_URS_2024_02/210100173" TargetMode="External" /><Relationship Id="rId47" Type="http://schemas.openxmlformats.org/officeDocument/2006/relationships/hyperlink" Target="https://podminky.urs.cz/item/CS_URS_2024_02/210100193" TargetMode="External" /><Relationship Id="rId48" Type="http://schemas.openxmlformats.org/officeDocument/2006/relationships/hyperlink" Target="https://podminky.urs.cz/item/CS_URS_2024_02/210100251" TargetMode="External" /><Relationship Id="rId49" Type="http://schemas.openxmlformats.org/officeDocument/2006/relationships/hyperlink" Target="https://podminky.urs.cz/item/CS_URS_2024_02/210100253" TargetMode="External" /><Relationship Id="rId50" Type="http://schemas.openxmlformats.org/officeDocument/2006/relationships/hyperlink" Target="https://podminky.urs.cz/item/CS_URS_2024_02/210191516" TargetMode="External" /><Relationship Id="rId51" Type="http://schemas.openxmlformats.org/officeDocument/2006/relationships/hyperlink" Target="https://podminky.urs.cz/item/CS_URS_2024_02/210203901" TargetMode="External" /><Relationship Id="rId52" Type="http://schemas.openxmlformats.org/officeDocument/2006/relationships/hyperlink" Target="https://podminky.urs.cz/item/CS_URS_2024_02/210204011" TargetMode="External" /><Relationship Id="rId53" Type="http://schemas.openxmlformats.org/officeDocument/2006/relationships/hyperlink" Target="https://podminky.urs.cz/item/CS_URS_2024_02/210204103" TargetMode="External" /><Relationship Id="rId54" Type="http://schemas.openxmlformats.org/officeDocument/2006/relationships/hyperlink" Target="https://podminky.urs.cz/item/CS_URS_2024_02/210204105" TargetMode="External" /><Relationship Id="rId55" Type="http://schemas.openxmlformats.org/officeDocument/2006/relationships/hyperlink" Target="https://podminky.urs.cz/item/CS_URS_2024_02/210204201" TargetMode="External" /><Relationship Id="rId56" Type="http://schemas.openxmlformats.org/officeDocument/2006/relationships/hyperlink" Target="https://podminky.urs.cz/item/CS_URS_2024_02/210220020" TargetMode="External" /><Relationship Id="rId57" Type="http://schemas.openxmlformats.org/officeDocument/2006/relationships/hyperlink" Target="https://podminky.urs.cz/item/CS_URS_2024_02/210220022" TargetMode="External" /><Relationship Id="rId58" Type="http://schemas.openxmlformats.org/officeDocument/2006/relationships/hyperlink" Target="https://podminky.urs.cz/item/CS_URS_2024_02/210220302" TargetMode="External" /><Relationship Id="rId59" Type="http://schemas.openxmlformats.org/officeDocument/2006/relationships/hyperlink" Target="https://podminky.urs.cz/item/CS_URS_2024_02/210280003" TargetMode="External" /><Relationship Id="rId60" Type="http://schemas.openxmlformats.org/officeDocument/2006/relationships/hyperlink" Target="https://podminky.urs.cz/item/CS_URS_2024_02/210280101" TargetMode="External" /><Relationship Id="rId61" Type="http://schemas.openxmlformats.org/officeDocument/2006/relationships/hyperlink" Target="https://podminky.urs.cz/item/CS_URS_2024_02/210280712" TargetMode="External" /><Relationship Id="rId62" Type="http://schemas.openxmlformats.org/officeDocument/2006/relationships/hyperlink" Target="https://podminky.urs.cz/item/CS_URS_2024_02/210812011" TargetMode="External" /><Relationship Id="rId63" Type="http://schemas.openxmlformats.org/officeDocument/2006/relationships/hyperlink" Target="https://podminky.urs.cz/item/CS_URS_2024_02/210812033" TargetMode="External" /><Relationship Id="rId64" Type="http://schemas.openxmlformats.org/officeDocument/2006/relationships/hyperlink" Target="https://podminky.urs.cz/item/CS_URS_2024_02/210812035" TargetMode="External" /><Relationship Id="rId65" Type="http://schemas.openxmlformats.org/officeDocument/2006/relationships/hyperlink" Target="https://podminky.urs.cz/item/CS_URS_2024_02/210812042" TargetMode="External" /><Relationship Id="rId66" Type="http://schemas.openxmlformats.org/officeDocument/2006/relationships/hyperlink" Target="https://podminky.urs.cz/item/CS_URS_2024_02/210902047" TargetMode="External" /><Relationship Id="rId67" Type="http://schemas.openxmlformats.org/officeDocument/2006/relationships/hyperlink" Target="https://podminky.urs.cz/item/CS_URS_2024_02/218192643" TargetMode="External" /><Relationship Id="rId68" Type="http://schemas.openxmlformats.org/officeDocument/2006/relationships/hyperlink" Target="https://podminky.urs.cz/item/CS_URS_2024_02/218202013" TargetMode="External" /><Relationship Id="rId69" Type="http://schemas.openxmlformats.org/officeDocument/2006/relationships/hyperlink" Target="https://podminky.urs.cz/item/CS_URS_2024_02/218204011" TargetMode="External" /><Relationship Id="rId70" Type="http://schemas.openxmlformats.org/officeDocument/2006/relationships/hyperlink" Target="https://podminky.urs.cz/item/CS_URS_2024_02/218204100" TargetMode="External" /><Relationship Id="rId71" Type="http://schemas.openxmlformats.org/officeDocument/2006/relationships/hyperlink" Target="https://podminky.urs.cz/item/CS_URS_2024_02/218204121" TargetMode="External" /><Relationship Id="rId72" Type="http://schemas.openxmlformats.org/officeDocument/2006/relationships/hyperlink" Target="https://podminky.urs.cz/item/CS_URS_2024_02/218204201" TargetMode="External" /><Relationship Id="rId73" Type="http://schemas.openxmlformats.org/officeDocument/2006/relationships/hyperlink" Target="https://podminky.urs.cz/item/CS_URS_2024_02/218220020" TargetMode="External" /><Relationship Id="rId74" Type="http://schemas.openxmlformats.org/officeDocument/2006/relationships/hyperlink" Target="https://podminky.urs.cz/item/CS_URS_2024_02/220060423" TargetMode="External" /><Relationship Id="rId75" Type="http://schemas.openxmlformats.org/officeDocument/2006/relationships/hyperlink" Target="https://podminky.urs.cz/item/CS_URS_2024_02/220370445" TargetMode="External" /><Relationship Id="rId76" Type="http://schemas.openxmlformats.org/officeDocument/2006/relationships/hyperlink" Target="https://podminky.urs.cz/item/CS_URS_2024_02/228370445" TargetMode="External" /><Relationship Id="rId77" Type="http://schemas.openxmlformats.org/officeDocument/2006/relationships/hyperlink" Target="https://podminky.urs.cz/item/CS_URS_2024_02/230032035" TargetMode="External" /><Relationship Id="rId78" Type="http://schemas.openxmlformats.org/officeDocument/2006/relationships/hyperlink" Target="https://podminky.urs.cz/item/CS_URS_2024_02/460031211" TargetMode="External" /><Relationship Id="rId79" Type="http://schemas.openxmlformats.org/officeDocument/2006/relationships/hyperlink" Target="https://podminky.urs.cz/item/CS_URS_2024_02/460581131" TargetMode="External" /><Relationship Id="rId80" Type="http://schemas.openxmlformats.org/officeDocument/2006/relationships/hyperlink" Target="https://podminky.urs.cz/item/CS_URS_2024_02/460641112" TargetMode="External" /><Relationship Id="rId81" Type="http://schemas.openxmlformats.org/officeDocument/2006/relationships/hyperlink" Target="https://podminky.urs.cz/item/CS_URS_2024_02/460641113" TargetMode="External" /><Relationship Id="rId82" Type="http://schemas.openxmlformats.org/officeDocument/2006/relationships/hyperlink" Target="https://podminky.urs.cz/item/CS_URS_2024_02/460671114" TargetMode="External" /><Relationship Id="rId83" Type="http://schemas.openxmlformats.org/officeDocument/2006/relationships/hyperlink" Target="https://podminky.urs.cz/item/CS_URS_2024_02/468051121" TargetMode="External" /><Relationship Id="rId84" Type="http://schemas.openxmlformats.org/officeDocument/2006/relationships/hyperlink" Target="https://podminky.urs.cz/item/CS_URS_2024_02/469981111" TargetMode="External" /><Relationship Id="rId85" Type="http://schemas.openxmlformats.org/officeDocument/2006/relationships/hyperlink" Target="https://podminky.urs.cz/item/CS_URS_2024_02/012164000" TargetMode="External" /><Relationship Id="rId86" Type="http://schemas.openxmlformats.org/officeDocument/2006/relationships/hyperlink" Target="https://podminky.urs.cz/item/CS_URS_2024_02/012344000" TargetMode="External" /><Relationship Id="rId87" Type="http://schemas.openxmlformats.org/officeDocument/2006/relationships/hyperlink" Target="https://podminky.urs.cz/item/CS_URS_2024_02/012444000" TargetMode="External" /><Relationship Id="rId88" Type="http://schemas.openxmlformats.org/officeDocument/2006/relationships/hyperlink" Target="https://podminky.urs.cz/item/CS_URS_2024_02/031303000" TargetMode="External" /><Relationship Id="rId89" Type="http://schemas.openxmlformats.org/officeDocument/2006/relationships/hyperlink" Target="https://podminky.urs.cz/item/CS_URS_2024_02/032103000" TargetMode="External" /><Relationship Id="rId90" Type="http://schemas.openxmlformats.org/officeDocument/2006/relationships/hyperlink" Target="https://podminky.urs.cz/item/CS_URS_2024_02/032903000" TargetMode="External" /><Relationship Id="rId91" Type="http://schemas.openxmlformats.org/officeDocument/2006/relationships/hyperlink" Target="https://podminky.urs.cz/item/CS_URS_2024_02/034103000" TargetMode="External" /><Relationship Id="rId92" Type="http://schemas.openxmlformats.org/officeDocument/2006/relationships/hyperlink" Target="https://podminky.urs.cz/item/CS_URS_2024_02/039002000" TargetMode="External" /><Relationship Id="rId9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22</v>
      </c>
      <c r="AK11" s="32" t="s">
        <v>27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28</v>
      </c>
      <c r="AK13" s="32" t="s">
        <v>26</v>
      </c>
      <c r="AN13" s="34" t="s">
        <v>29</v>
      </c>
      <c r="AR13" s="22"/>
      <c r="BE13" s="31"/>
      <c r="BS13" s="19" t="s">
        <v>7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30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22</v>
      </c>
      <c r="AK17" s="32" t="s">
        <v>27</v>
      </c>
      <c r="AN17" s="27" t="s">
        <v>3</v>
      </c>
      <c r="AR17" s="22"/>
      <c r="BE17" s="31"/>
      <c r="BS17" s="19" t="s">
        <v>31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32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33</v>
      </c>
      <c r="AK20" s="32" t="s">
        <v>27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47.25" customHeight="1">
      <c r="B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2024/15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Rekonstrukce veřejného osvětlení ul. Moravská, Ústí nad Orlicí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29. 11. 2024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30</v>
      </c>
      <c r="AJ49" s="38"/>
      <c r="AK49" s="38"/>
      <c r="AL49" s="38"/>
      <c r="AM49" s="65" t="str">
        <f>IF(E17="","",E17)</f>
        <v xml:space="preserve"> </v>
      </c>
      <c r="AN49" s="4"/>
      <c r="AO49" s="4"/>
      <c r="AP49" s="4"/>
      <c r="AQ49" s="38"/>
      <c r="AR49" s="39"/>
      <c r="AS49" s="66" t="s">
        <v>50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28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32</v>
      </c>
      <c r="AJ50" s="38"/>
      <c r="AK50" s="38"/>
      <c r="AL50" s="38"/>
      <c r="AM50" s="65" t="str">
        <f>IF(E20="","",E20)</f>
        <v>Ing. Petr Kortyš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51</v>
      </c>
      <c r="D52" s="75"/>
      <c r="E52" s="75"/>
      <c r="F52" s="75"/>
      <c r="G52" s="75"/>
      <c r="H52" s="76"/>
      <c r="I52" s="77" t="s">
        <v>52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53</v>
      </c>
      <c r="AH52" s="75"/>
      <c r="AI52" s="75"/>
      <c r="AJ52" s="75"/>
      <c r="AK52" s="75"/>
      <c r="AL52" s="75"/>
      <c r="AM52" s="75"/>
      <c r="AN52" s="77" t="s">
        <v>54</v>
      </c>
      <c r="AO52" s="75"/>
      <c r="AP52" s="75"/>
      <c r="AQ52" s="79" t="s">
        <v>55</v>
      </c>
      <c r="AR52" s="39"/>
      <c r="AS52" s="80" t="s">
        <v>56</v>
      </c>
      <c r="AT52" s="81" t="s">
        <v>57</v>
      </c>
      <c r="AU52" s="81" t="s">
        <v>58</v>
      </c>
      <c r="AV52" s="81" t="s">
        <v>59</v>
      </c>
      <c r="AW52" s="81" t="s">
        <v>60</v>
      </c>
      <c r="AX52" s="81" t="s">
        <v>61</v>
      </c>
      <c r="AY52" s="81" t="s">
        <v>62</v>
      </c>
      <c r="AZ52" s="81" t="s">
        <v>63</v>
      </c>
      <c r="BA52" s="81" t="s">
        <v>64</v>
      </c>
      <c r="BB52" s="81" t="s">
        <v>65</v>
      </c>
      <c r="BC52" s="81" t="s">
        <v>66</v>
      </c>
      <c r="BD52" s="82" t="s">
        <v>67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68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ROUND(SUM(AG55:AG57),2)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ROUND(SUM(AS55:AS57),2)</f>
        <v>0</v>
      </c>
      <c r="AT54" s="93">
        <f>ROUND(SUM(AV54:AW54),2)</f>
        <v>0</v>
      </c>
      <c r="AU54" s="94">
        <f>ROUND(SUM(AU55:AU57),5)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ROUND(SUM(AZ55:AZ57),2)</f>
        <v>0</v>
      </c>
      <c r="BA54" s="93">
        <f>ROUND(SUM(BA55:BA57),2)</f>
        <v>0</v>
      </c>
      <c r="BB54" s="93">
        <f>ROUND(SUM(BB55:BB57),2)</f>
        <v>0</v>
      </c>
      <c r="BC54" s="93">
        <f>ROUND(SUM(BC55:BC57),2)</f>
        <v>0</v>
      </c>
      <c r="BD54" s="95">
        <f>ROUND(SUM(BD55:BD57),2)</f>
        <v>0</v>
      </c>
      <c r="BE54" s="6"/>
      <c r="BS54" s="96" t="s">
        <v>69</v>
      </c>
      <c r="BT54" s="96" t="s">
        <v>70</v>
      </c>
      <c r="BU54" s="97" t="s">
        <v>71</v>
      </c>
      <c r="BV54" s="96" t="s">
        <v>72</v>
      </c>
      <c r="BW54" s="96" t="s">
        <v>5</v>
      </c>
      <c r="BX54" s="96" t="s">
        <v>73</v>
      </c>
      <c r="CL54" s="96" t="s">
        <v>3</v>
      </c>
    </row>
    <row r="55" s="7" customFormat="1" ht="16.5" customHeight="1">
      <c r="A55" s="98" t="s">
        <v>74</v>
      </c>
      <c r="B55" s="99"/>
      <c r="C55" s="100"/>
      <c r="D55" s="101" t="s">
        <v>75</v>
      </c>
      <c r="E55" s="101"/>
      <c r="F55" s="101"/>
      <c r="G55" s="101"/>
      <c r="H55" s="101"/>
      <c r="I55" s="102"/>
      <c r="J55" s="101" t="s">
        <v>76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'SO01 - Veřejné osvětlení'!J30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77</v>
      </c>
      <c r="AR55" s="99"/>
      <c r="AS55" s="105">
        <v>0</v>
      </c>
      <c r="AT55" s="106">
        <f>ROUND(SUM(AV55:AW55),2)</f>
        <v>0</v>
      </c>
      <c r="AU55" s="107">
        <f>'SO01 - Veřejné osvětlení'!P94</f>
        <v>0</v>
      </c>
      <c r="AV55" s="106">
        <f>'SO01 - Veřejné osvětlení'!J33</f>
        <v>0</v>
      </c>
      <c r="AW55" s="106">
        <f>'SO01 - Veřejné osvětlení'!J34</f>
        <v>0</v>
      </c>
      <c r="AX55" s="106">
        <f>'SO01 - Veřejné osvětlení'!J35</f>
        <v>0</v>
      </c>
      <c r="AY55" s="106">
        <f>'SO01 - Veřejné osvětlení'!J36</f>
        <v>0</v>
      </c>
      <c r="AZ55" s="106">
        <f>'SO01 - Veřejné osvětlení'!F33</f>
        <v>0</v>
      </c>
      <c r="BA55" s="106">
        <f>'SO01 - Veřejné osvětlení'!F34</f>
        <v>0</v>
      </c>
      <c r="BB55" s="106">
        <f>'SO01 - Veřejné osvětlení'!F35</f>
        <v>0</v>
      </c>
      <c r="BC55" s="106">
        <f>'SO01 - Veřejné osvětlení'!F36</f>
        <v>0</v>
      </c>
      <c r="BD55" s="108">
        <f>'SO01 - Veřejné osvětlení'!F37</f>
        <v>0</v>
      </c>
      <c r="BE55" s="7"/>
      <c r="BT55" s="109" t="s">
        <v>78</v>
      </c>
      <c r="BV55" s="109" t="s">
        <v>72</v>
      </c>
      <c r="BW55" s="109" t="s">
        <v>79</v>
      </c>
      <c r="BX55" s="109" t="s">
        <v>5</v>
      </c>
      <c r="CL55" s="109" t="s">
        <v>3</v>
      </c>
      <c r="CM55" s="109" t="s">
        <v>80</v>
      </c>
    </row>
    <row r="56" s="7" customFormat="1" ht="16.5" customHeight="1">
      <c r="A56" s="98" t="s">
        <v>74</v>
      </c>
      <c r="B56" s="99"/>
      <c r="C56" s="100"/>
      <c r="D56" s="101" t="s">
        <v>81</v>
      </c>
      <c r="E56" s="101"/>
      <c r="F56" s="101"/>
      <c r="G56" s="101"/>
      <c r="H56" s="101"/>
      <c r="I56" s="102"/>
      <c r="J56" s="101" t="s">
        <v>82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'SO02 - Přechodné dopravní...'!J30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77</v>
      </c>
      <c r="AR56" s="99"/>
      <c r="AS56" s="105">
        <v>0</v>
      </c>
      <c r="AT56" s="106">
        <f>ROUND(SUM(AV56:AW56),2)</f>
        <v>0</v>
      </c>
      <c r="AU56" s="107">
        <f>'SO02 - Přechodné dopravní...'!P81</f>
        <v>0</v>
      </c>
      <c r="AV56" s="106">
        <f>'SO02 - Přechodné dopravní...'!J33</f>
        <v>0</v>
      </c>
      <c r="AW56" s="106">
        <f>'SO02 - Přechodné dopravní...'!J34</f>
        <v>0</v>
      </c>
      <c r="AX56" s="106">
        <f>'SO02 - Přechodné dopravní...'!J35</f>
        <v>0</v>
      </c>
      <c r="AY56" s="106">
        <f>'SO02 - Přechodné dopravní...'!J36</f>
        <v>0</v>
      </c>
      <c r="AZ56" s="106">
        <f>'SO02 - Přechodné dopravní...'!F33</f>
        <v>0</v>
      </c>
      <c r="BA56" s="106">
        <f>'SO02 - Přechodné dopravní...'!F34</f>
        <v>0</v>
      </c>
      <c r="BB56" s="106">
        <f>'SO02 - Přechodné dopravní...'!F35</f>
        <v>0</v>
      </c>
      <c r="BC56" s="106">
        <f>'SO02 - Přechodné dopravní...'!F36</f>
        <v>0</v>
      </c>
      <c r="BD56" s="108">
        <f>'SO02 - Přechodné dopravní...'!F37</f>
        <v>0</v>
      </c>
      <c r="BE56" s="7"/>
      <c r="BT56" s="109" t="s">
        <v>78</v>
      </c>
      <c r="BV56" s="109" t="s">
        <v>72</v>
      </c>
      <c r="BW56" s="109" t="s">
        <v>83</v>
      </c>
      <c r="BX56" s="109" t="s">
        <v>5</v>
      </c>
      <c r="CL56" s="109" t="s">
        <v>3</v>
      </c>
      <c r="CM56" s="109" t="s">
        <v>80</v>
      </c>
    </row>
    <row r="57" s="7" customFormat="1" ht="16.5" customHeight="1">
      <c r="A57" s="98" t="s">
        <v>74</v>
      </c>
      <c r="B57" s="99"/>
      <c r="C57" s="100"/>
      <c r="D57" s="101" t="s">
        <v>84</v>
      </c>
      <c r="E57" s="101"/>
      <c r="F57" s="101"/>
      <c r="G57" s="101"/>
      <c r="H57" s="101"/>
      <c r="I57" s="102"/>
      <c r="J57" s="101" t="s">
        <v>85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3">
        <f>'SO03 - Náhradní výsadby'!J30</f>
        <v>0</v>
      </c>
      <c r="AH57" s="102"/>
      <c r="AI57" s="102"/>
      <c r="AJ57" s="102"/>
      <c r="AK57" s="102"/>
      <c r="AL57" s="102"/>
      <c r="AM57" s="102"/>
      <c r="AN57" s="103">
        <f>SUM(AG57,AT57)</f>
        <v>0</v>
      </c>
      <c r="AO57" s="102"/>
      <c r="AP57" s="102"/>
      <c r="AQ57" s="104" t="s">
        <v>77</v>
      </c>
      <c r="AR57" s="99"/>
      <c r="AS57" s="110">
        <v>0</v>
      </c>
      <c r="AT57" s="111">
        <f>ROUND(SUM(AV57:AW57),2)</f>
        <v>0</v>
      </c>
      <c r="AU57" s="112">
        <f>'SO03 - Náhradní výsadby'!P102</f>
        <v>0</v>
      </c>
      <c r="AV57" s="111">
        <f>'SO03 - Náhradní výsadby'!J33</f>
        <v>0</v>
      </c>
      <c r="AW57" s="111">
        <f>'SO03 - Náhradní výsadby'!J34</f>
        <v>0</v>
      </c>
      <c r="AX57" s="111">
        <f>'SO03 - Náhradní výsadby'!J35</f>
        <v>0</v>
      </c>
      <c r="AY57" s="111">
        <f>'SO03 - Náhradní výsadby'!J36</f>
        <v>0</v>
      </c>
      <c r="AZ57" s="111">
        <f>'SO03 - Náhradní výsadby'!F33</f>
        <v>0</v>
      </c>
      <c r="BA57" s="111">
        <f>'SO03 - Náhradní výsadby'!F34</f>
        <v>0</v>
      </c>
      <c r="BB57" s="111">
        <f>'SO03 - Náhradní výsadby'!F35</f>
        <v>0</v>
      </c>
      <c r="BC57" s="111">
        <f>'SO03 - Náhradní výsadby'!F36</f>
        <v>0</v>
      </c>
      <c r="BD57" s="113">
        <f>'SO03 - Náhradní výsadby'!F37</f>
        <v>0</v>
      </c>
      <c r="BE57" s="7"/>
      <c r="BT57" s="109" t="s">
        <v>78</v>
      </c>
      <c r="BV57" s="109" t="s">
        <v>72</v>
      </c>
      <c r="BW57" s="109" t="s">
        <v>86</v>
      </c>
      <c r="BX57" s="109" t="s">
        <v>5</v>
      </c>
      <c r="CL57" s="109" t="s">
        <v>3</v>
      </c>
      <c r="CM57" s="109" t="s">
        <v>80</v>
      </c>
    </row>
    <row r="58" s="2" customFormat="1" ht="30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9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39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01 - Veřejné osvětlení'!C2" display="/"/>
    <hyperlink ref="A56" location="'SO02 - Přechodné dopravní...'!C2" display="/"/>
    <hyperlink ref="A57" location="'SO03 - Náhradní výsadb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="1" customFormat="1" ht="24.96" customHeight="1">
      <c r="B4" s="22"/>
      <c r="D4" s="23" t="s">
        <v>87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Rekonstrukce veřejného osvětlení ul. Moravská, Ústí nad Orlicí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89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29. 11. 2024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33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36</v>
      </c>
      <c r="E30" s="38"/>
      <c r="F30" s="38"/>
      <c r="G30" s="38"/>
      <c r="H30" s="38"/>
      <c r="I30" s="38"/>
      <c r="J30" s="90">
        <f>ROUND(J94,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40</v>
      </c>
      <c r="E33" s="32" t="s">
        <v>41</v>
      </c>
      <c r="F33" s="122">
        <f>ROUND((SUM(BE94:BE345)),  2)</f>
        <v>0</v>
      </c>
      <c r="G33" s="38"/>
      <c r="H33" s="38"/>
      <c r="I33" s="123">
        <v>0.20999999999999999</v>
      </c>
      <c r="J33" s="122">
        <f>ROUND(((SUM(BE94:BE345))*I33),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2">
        <f>ROUND((SUM(BF94:BF345)),  2)</f>
        <v>0</v>
      </c>
      <c r="G34" s="38"/>
      <c r="H34" s="38"/>
      <c r="I34" s="123">
        <v>0.12</v>
      </c>
      <c r="J34" s="122">
        <f>ROUND(((SUM(BF94:BF345))*I34),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2">
        <f>ROUND((SUM(BG94:BG345)),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2">
        <f>ROUND((SUM(BH94:BH345)),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2">
        <f>ROUND((SUM(BI94:BI345)),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46</v>
      </c>
      <c r="E39" s="76"/>
      <c r="F39" s="76"/>
      <c r="G39" s="126" t="s">
        <v>47</v>
      </c>
      <c r="H39" s="127" t="s">
        <v>48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Rekonstrukce veřejného osvětlení ul. Moravská, Ústí nad Orlicí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SO01 - Veřejné osvětlení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29. 11. 2024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>Ing. Petr Kortyš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91</v>
      </c>
      <c r="D57" s="124"/>
      <c r="E57" s="124"/>
      <c r="F57" s="124"/>
      <c r="G57" s="124"/>
      <c r="H57" s="124"/>
      <c r="I57" s="124"/>
      <c r="J57" s="131" t="s">
        <v>92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68</v>
      </c>
      <c r="D59" s="38"/>
      <c r="E59" s="38"/>
      <c r="F59" s="38"/>
      <c r="G59" s="38"/>
      <c r="H59" s="38"/>
      <c r="I59" s="38"/>
      <c r="J59" s="90">
        <f>J94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93</v>
      </c>
    </row>
    <row r="60" s="9" customFormat="1" ht="24.96" customHeight="1">
      <c r="A60" s="9"/>
      <c r="B60" s="133"/>
      <c r="C60" s="9"/>
      <c r="D60" s="134" t="s">
        <v>94</v>
      </c>
      <c r="E60" s="135"/>
      <c r="F60" s="135"/>
      <c r="G60" s="135"/>
      <c r="H60" s="135"/>
      <c r="I60" s="135"/>
      <c r="J60" s="136">
        <f>J95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95</v>
      </c>
      <c r="E61" s="139"/>
      <c r="F61" s="139"/>
      <c r="G61" s="139"/>
      <c r="H61" s="139"/>
      <c r="I61" s="139"/>
      <c r="J61" s="140">
        <f>J96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96</v>
      </c>
      <c r="E62" s="139"/>
      <c r="F62" s="139"/>
      <c r="G62" s="139"/>
      <c r="H62" s="139"/>
      <c r="I62" s="139"/>
      <c r="J62" s="140">
        <f>J144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97</v>
      </c>
      <c r="E63" s="139"/>
      <c r="F63" s="139"/>
      <c r="G63" s="139"/>
      <c r="H63" s="139"/>
      <c r="I63" s="139"/>
      <c r="J63" s="140">
        <f>J171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98</v>
      </c>
      <c r="E64" s="139"/>
      <c r="F64" s="139"/>
      <c r="G64" s="139"/>
      <c r="H64" s="139"/>
      <c r="I64" s="139"/>
      <c r="J64" s="140">
        <f>J189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3"/>
      <c r="C65" s="9"/>
      <c r="D65" s="134" t="s">
        <v>99</v>
      </c>
      <c r="E65" s="135"/>
      <c r="F65" s="135"/>
      <c r="G65" s="135"/>
      <c r="H65" s="135"/>
      <c r="I65" s="135"/>
      <c r="J65" s="136">
        <f>J208</f>
        <v>0</v>
      </c>
      <c r="K65" s="9"/>
      <c r="L65" s="1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7"/>
      <c r="C66" s="10"/>
      <c r="D66" s="138" t="s">
        <v>100</v>
      </c>
      <c r="E66" s="139"/>
      <c r="F66" s="139"/>
      <c r="G66" s="139"/>
      <c r="H66" s="139"/>
      <c r="I66" s="139"/>
      <c r="J66" s="140">
        <f>J209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33"/>
      <c r="C67" s="9"/>
      <c r="D67" s="134" t="s">
        <v>101</v>
      </c>
      <c r="E67" s="135"/>
      <c r="F67" s="135"/>
      <c r="G67" s="135"/>
      <c r="H67" s="135"/>
      <c r="I67" s="135"/>
      <c r="J67" s="136">
        <f>J215</f>
        <v>0</v>
      </c>
      <c r="K67" s="9"/>
      <c r="L67" s="13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37"/>
      <c r="C68" s="10"/>
      <c r="D68" s="138" t="s">
        <v>102</v>
      </c>
      <c r="E68" s="139"/>
      <c r="F68" s="139"/>
      <c r="G68" s="139"/>
      <c r="H68" s="139"/>
      <c r="I68" s="139"/>
      <c r="J68" s="140">
        <f>J216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103</v>
      </c>
      <c r="E69" s="139"/>
      <c r="F69" s="139"/>
      <c r="G69" s="139"/>
      <c r="H69" s="139"/>
      <c r="I69" s="139"/>
      <c r="J69" s="140">
        <f>J294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104</v>
      </c>
      <c r="E70" s="139"/>
      <c r="F70" s="139"/>
      <c r="G70" s="139"/>
      <c r="H70" s="139"/>
      <c r="I70" s="139"/>
      <c r="J70" s="140">
        <f>J302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7"/>
      <c r="C71" s="10"/>
      <c r="D71" s="138" t="s">
        <v>105</v>
      </c>
      <c r="E71" s="139"/>
      <c r="F71" s="139"/>
      <c r="G71" s="139"/>
      <c r="H71" s="139"/>
      <c r="I71" s="139"/>
      <c r="J71" s="140">
        <f>J306</f>
        <v>0</v>
      </c>
      <c r="K71" s="10"/>
      <c r="L71" s="13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33"/>
      <c r="C72" s="9"/>
      <c r="D72" s="134" t="s">
        <v>106</v>
      </c>
      <c r="E72" s="135"/>
      <c r="F72" s="135"/>
      <c r="G72" s="135"/>
      <c r="H72" s="135"/>
      <c r="I72" s="135"/>
      <c r="J72" s="136">
        <f>J323</f>
        <v>0</v>
      </c>
      <c r="K72" s="9"/>
      <c r="L72" s="13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37"/>
      <c r="C73" s="10"/>
      <c r="D73" s="138" t="s">
        <v>107</v>
      </c>
      <c r="E73" s="139"/>
      <c r="F73" s="139"/>
      <c r="G73" s="139"/>
      <c r="H73" s="139"/>
      <c r="I73" s="139"/>
      <c r="J73" s="140">
        <f>J324</f>
        <v>0</v>
      </c>
      <c r="K73" s="10"/>
      <c r="L73" s="13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7"/>
      <c r="C74" s="10"/>
      <c r="D74" s="138" t="s">
        <v>108</v>
      </c>
      <c r="E74" s="139"/>
      <c r="F74" s="139"/>
      <c r="G74" s="139"/>
      <c r="H74" s="139"/>
      <c r="I74" s="139"/>
      <c r="J74" s="140">
        <f>J331</f>
        <v>0</v>
      </c>
      <c r="K74" s="10"/>
      <c r="L74" s="13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109</v>
      </c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</v>
      </c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38"/>
      <c r="D84" s="38"/>
      <c r="E84" s="115" t="str">
        <f>E7</f>
        <v>Rekonstrukce veřejného osvětlení ul. Moravská, Ústí nad Orlicí</v>
      </c>
      <c r="F84" s="32"/>
      <c r="G84" s="32"/>
      <c r="H84" s="32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88</v>
      </c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38"/>
      <c r="D86" s="38"/>
      <c r="E86" s="62" t="str">
        <f>E9</f>
        <v>SO01 - Veřejné osvětlení</v>
      </c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38"/>
      <c r="E88" s="38"/>
      <c r="F88" s="27" t="str">
        <f>F12</f>
        <v xml:space="preserve"> </v>
      </c>
      <c r="G88" s="38"/>
      <c r="H88" s="38"/>
      <c r="I88" s="32" t="s">
        <v>23</v>
      </c>
      <c r="J88" s="64" t="str">
        <f>IF(J12="","",J12)</f>
        <v>29. 11. 2024</v>
      </c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38"/>
      <c r="E90" s="38"/>
      <c r="F90" s="27" t="str">
        <f>E15</f>
        <v xml:space="preserve"> </v>
      </c>
      <c r="G90" s="38"/>
      <c r="H90" s="38"/>
      <c r="I90" s="32" t="s">
        <v>30</v>
      </c>
      <c r="J90" s="36" t="str">
        <f>E21</f>
        <v xml:space="preserve"> </v>
      </c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38"/>
      <c r="E91" s="38"/>
      <c r="F91" s="27" t="str">
        <f>IF(E18="","",E18)</f>
        <v>Vyplň údaj</v>
      </c>
      <c r="G91" s="38"/>
      <c r="H91" s="38"/>
      <c r="I91" s="32" t="s">
        <v>32</v>
      </c>
      <c r="J91" s="36" t="str">
        <f>E24</f>
        <v>Ing. Petr Kortyš</v>
      </c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41"/>
      <c r="B93" s="142"/>
      <c r="C93" s="143" t="s">
        <v>110</v>
      </c>
      <c r="D93" s="144" t="s">
        <v>55</v>
      </c>
      <c r="E93" s="144" t="s">
        <v>51</v>
      </c>
      <c r="F93" s="144" t="s">
        <v>52</v>
      </c>
      <c r="G93" s="144" t="s">
        <v>111</v>
      </c>
      <c r="H93" s="144" t="s">
        <v>112</v>
      </c>
      <c r="I93" s="144" t="s">
        <v>113</v>
      </c>
      <c r="J93" s="145" t="s">
        <v>92</v>
      </c>
      <c r="K93" s="146" t="s">
        <v>114</v>
      </c>
      <c r="L93" s="147"/>
      <c r="M93" s="80" t="s">
        <v>3</v>
      </c>
      <c r="N93" s="81" t="s">
        <v>40</v>
      </c>
      <c r="O93" s="81" t="s">
        <v>115</v>
      </c>
      <c r="P93" s="81" t="s">
        <v>116</v>
      </c>
      <c r="Q93" s="81" t="s">
        <v>117</v>
      </c>
      <c r="R93" s="81" t="s">
        <v>118</v>
      </c>
      <c r="S93" s="81" t="s">
        <v>119</v>
      </c>
      <c r="T93" s="82" t="s">
        <v>120</v>
      </c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</row>
    <row r="94" s="2" customFormat="1" ht="22.8" customHeight="1">
      <c r="A94" s="38"/>
      <c r="B94" s="39"/>
      <c r="C94" s="87" t="s">
        <v>121</v>
      </c>
      <c r="D94" s="38"/>
      <c r="E94" s="38"/>
      <c r="F94" s="38"/>
      <c r="G94" s="38"/>
      <c r="H94" s="38"/>
      <c r="I94" s="38"/>
      <c r="J94" s="148">
        <f>BK94</f>
        <v>0</v>
      </c>
      <c r="K94" s="38"/>
      <c r="L94" s="39"/>
      <c r="M94" s="83"/>
      <c r="N94" s="68"/>
      <c r="O94" s="84"/>
      <c r="P94" s="149">
        <f>P95+P208+P215+P323</f>
        <v>0</v>
      </c>
      <c r="Q94" s="84"/>
      <c r="R94" s="149">
        <f>R95+R208+R215+R323</f>
        <v>461.60436760000005</v>
      </c>
      <c r="S94" s="84"/>
      <c r="T94" s="150">
        <f>T95+T208+T215+T323</f>
        <v>297.3236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69</v>
      </c>
      <c r="AU94" s="19" t="s">
        <v>93</v>
      </c>
      <c r="BK94" s="151">
        <f>BK95+BK208+BK215+BK323</f>
        <v>0</v>
      </c>
    </row>
    <row r="95" s="12" customFormat="1" ht="25.92" customHeight="1">
      <c r="A95" s="12"/>
      <c r="B95" s="152"/>
      <c r="C95" s="12"/>
      <c r="D95" s="153" t="s">
        <v>69</v>
      </c>
      <c r="E95" s="154" t="s">
        <v>122</v>
      </c>
      <c r="F95" s="154" t="s">
        <v>123</v>
      </c>
      <c r="G95" s="12"/>
      <c r="H95" s="12"/>
      <c r="I95" s="155"/>
      <c r="J95" s="156">
        <f>BK95</f>
        <v>0</v>
      </c>
      <c r="K95" s="12"/>
      <c r="L95" s="152"/>
      <c r="M95" s="157"/>
      <c r="N95" s="158"/>
      <c r="O95" s="158"/>
      <c r="P95" s="159">
        <f>P96+P144+P171+P189</f>
        <v>0</v>
      </c>
      <c r="Q95" s="158"/>
      <c r="R95" s="159">
        <f>R96+R144+R171+R189</f>
        <v>443.28478760000002</v>
      </c>
      <c r="S95" s="158"/>
      <c r="T95" s="160">
        <f>T96+T144+T171+T189</f>
        <v>156.12359999999998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3" t="s">
        <v>78</v>
      </c>
      <c r="AT95" s="161" t="s">
        <v>69</v>
      </c>
      <c r="AU95" s="161" t="s">
        <v>70</v>
      </c>
      <c r="AY95" s="153" t="s">
        <v>124</v>
      </c>
      <c r="BK95" s="162">
        <f>BK96+BK144+BK171+BK189</f>
        <v>0</v>
      </c>
    </row>
    <row r="96" s="12" customFormat="1" ht="22.8" customHeight="1">
      <c r="A96" s="12"/>
      <c r="B96" s="152"/>
      <c r="C96" s="12"/>
      <c r="D96" s="153" t="s">
        <v>69</v>
      </c>
      <c r="E96" s="163" t="s">
        <v>78</v>
      </c>
      <c r="F96" s="163" t="s">
        <v>125</v>
      </c>
      <c r="G96" s="12"/>
      <c r="H96" s="12"/>
      <c r="I96" s="155"/>
      <c r="J96" s="164">
        <f>BK96</f>
        <v>0</v>
      </c>
      <c r="K96" s="12"/>
      <c r="L96" s="152"/>
      <c r="M96" s="157"/>
      <c r="N96" s="158"/>
      <c r="O96" s="158"/>
      <c r="P96" s="159">
        <f>SUM(P97:P143)</f>
        <v>0</v>
      </c>
      <c r="Q96" s="158"/>
      <c r="R96" s="159">
        <f>SUM(R97:R143)</f>
        <v>390.04503999999997</v>
      </c>
      <c r="S96" s="158"/>
      <c r="T96" s="160">
        <f>SUM(T97:T143)</f>
        <v>156.12359999999998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3" t="s">
        <v>78</v>
      </c>
      <c r="AT96" s="161" t="s">
        <v>69</v>
      </c>
      <c r="AU96" s="161" t="s">
        <v>78</v>
      </c>
      <c r="AY96" s="153" t="s">
        <v>124</v>
      </c>
      <c r="BK96" s="162">
        <f>SUM(BK97:BK143)</f>
        <v>0</v>
      </c>
    </row>
    <row r="97" s="2" customFormat="1" ht="24.15" customHeight="1">
      <c r="A97" s="38"/>
      <c r="B97" s="165"/>
      <c r="C97" s="166" t="s">
        <v>78</v>
      </c>
      <c r="D97" s="166" t="s">
        <v>126</v>
      </c>
      <c r="E97" s="167" t="s">
        <v>127</v>
      </c>
      <c r="F97" s="168" t="s">
        <v>128</v>
      </c>
      <c r="G97" s="169" t="s">
        <v>129</v>
      </c>
      <c r="H97" s="170">
        <v>1910</v>
      </c>
      <c r="I97" s="171"/>
      <c r="J97" s="172">
        <f>ROUND(I97*H97,2)</f>
        <v>0</v>
      </c>
      <c r="K97" s="173"/>
      <c r="L97" s="39"/>
      <c r="M97" s="174" t="s">
        <v>3</v>
      </c>
      <c r="N97" s="175" t="s">
        <v>41</v>
      </c>
      <c r="O97" s="72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8" t="s">
        <v>130</v>
      </c>
      <c r="AT97" s="178" t="s">
        <v>126</v>
      </c>
      <c r="AU97" s="178" t="s">
        <v>80</v>
      </c>
      <c r="AY97" s="19" t="s">
        <v>124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9" t="s">
        <v>78</v>
      </c>
      <c r="BK97" s="179">
        <f>ROUND(I97*H97,2)</f>
        <v>0</v>
      </c>
      <c r="BL97" s="19" t="s">
        <v>130</v>
      </c>
      <c r="BM97" s="178" t="s">
        <v>131</v>
      </c>
    </row>
    <row r="98" s="2" customFormat="1">
      <c r="A98" s="38"/>
      <c r="B98" s="39"/>
      <c r="C98" s="38"/>
      <c r="D98" s="180" t="s">
        <v>132</v>
      </c>
      <c r="E98" s="38"/>
      <c r="F98" s="181" t="s">
        <v>133</v>
      </c>
      <c r="G98" s="38"/>
      <c r="H98" s="38"/>
      <c r="I98" s="182"/>
      <c r="J98" s="38"/>
      <c r="K98" s="38"/>
      <c r="L98" s="39"/>
      <c r="M98" s="183"/>
      <c r="N98" s="184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132</v>
      </c>
      <c r="AU98" s="19" t="s">
        <v>80</v>
      </c>
    </row>
    <row r="99" s="2" customFormat="1" ht="33" customHeight="1">
      <c r="A99" s="38"/>
      <c r="B99" s="165"/>
      <c r="C99" s="166" t="s">
        <v>80</v>
      </c>
      <c r="D99" s="166" t="s">
        <v>126</v>
      </c>
      <c r="E99" s="167" t="s">
        <v>134</v>
      </c>
      <c r="F99" s="168" t="s">
        <v>135</v>
      </c>
      <c r="G99" s="169" t="s">
        <v>129</v>
      </c>
      <c r="H99" s="170">
        <v>156</v>
      </c>
      <c r="I99" s="171"/>
      <c r="J99" s="172">
        <f>ROUND(I99*H99,2)</f>
        <v>0</v>
      </c>
      <c r="K99" s="173"/>
      <c r="L99" s="39"/>
      <c r="M99" s="174" t="s">
        <v>3</v>
      </c>
      <c r="N99" s="175" t="s">
        <v>41</v>
      </c>
      <c r="O99" s="72"/>
      <c r="P99" s="176">
        <f>O99*H99</f>
        <v>0</v>
      </c>
      <c r="Q99" s="176">
        <v>0</v>
      </c>
      <c r="R99" s="176">
        <f>Q99*H99</f>
        <v>0</v>
      </c>
      <c r="S99" s="176">
        <v>0.29499999999999998</v>
      </c>
      <c r="T99" s="177">
        <f>S99*H99</f>
        <v>46.019999999999996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8" t="s">
        <v>130</v>
      </c>
      <c r="AT99" s="178" t="s">
        <v>126</v>
      </c>
      <c r="AU99" s="178" t="s">
        <v>80</v>
      </c>
      <c r="AY99" s="19" t="s">
        <v>124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78</v>
      </c>
      <c r="BK99" s="179">
        <f>ROUND(I99*H99,2)</f>
        <v>0</v>
      </c>
      <c r="BL99" s="19" t="s">
        <v>130</v>
      </c>
      <c r="BM99" s="178" t="s">
        <v>136</v>
      </c>
    </row>
    <row r="100" s="2" customFormat="1">
      <c r="A100" s="38"/>
      <c r="B100" s="39"/>
      <c r="C100" s="38"/>
      <c r="D100" s="180" t="s">
        <v>132</v>
      </c>
      <c r="E100" s="38"/>
      <c r="F100" s="181" t="s">
        <v>137</v>
      </c>
      <c r="G100" s="38"/>
      <c r="H100" s="38"/>
      <c r="I100" s="182"/>
      <c r="J100" s="38"/>
      <c r="K100" s="38"/>
      <c r="L100" s="39"/>
      <c r="M100" s="183"/>
      <c r="N100" s="184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132</v>
      </c>
      <c r="AU100" s="19" t="s">
        <v>80</v>
      </c>
    </row>
    <row r="101" s="2" customFormat="1" ht="33" customHeight="1">
      <c r="A101" s="38"/>
      <c r="B101" s="165"/>
      <c r="C101" s="166" t="s">
        <v>138</v>
      </c>
      <c r="D101" s="166" t="s">
        <v>126</v>
      </c>
      <c r="E101" s="167" t="s">
        <v>139</v>
      </c>
      <c r="F101" s="168" t="s">
        <v>140</v>
      </c>
      <c r="G101" s="169" t="s">
        <v>129</v>
      </c>
      <c r="H101" s="170">
        <v>168.84999999999999</v>
      </c>
      <c r="I101" s="171"/>
      <c r="J101" s="172">
        <f>ROUND(I101*H101,2)</f>
        <v>0</v>
      </c>
      <c r="K101" s="173"/>
      <c r="L101" s="39"/>
      <c r="M101" s="174" t="s">
        <v>3</v>
      </c>
      <c r="N101" s="175" t="s">
        <v>41</v>
      </c>
      <c r="O101" s="72"/>
      <c r="P101" s="176">
        <f>O101*H101</f>
        <v>0</v>
      </c>
      <c r="Q101" s="176">
        <v>0</v>
      </c>
      <c r="R101" s="176">
        <f>Q101*H101</f>
        <v>0</v>
      </c>
      <c r="S101" s="176">
        <v>0.5</v>
      </c>
      <c r="T101" s="177">
        <f>S101*H101</f>
        <v>84.424999999999997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8" t="s">
        <v>130</v>
      </c>
      <c r="AT101" s="178" t="s">
        <v>126</v>
      </c>
      <c r="AU101" s="178" t="s">
        <v>80</v>
      </c>
      <c r="AY101" s="19" t="s">
        <v>124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9" t="s">
        <v>78</v>
      </c>
      <c r="BK101" s="179">
        <f>ROUND(I101*H101,2)</f>
        <v>0</v>
      </c>
      <c r="BL101" s="19" t="s">
        <v>130</v>
      </c>
      <c r="BM101" s="178" t="s">
        <v>141</v>
      </c>
    </row>
    <row r="102" s="2" customFormat="1">
      <c r="A102" s="38"/>
      <c r="B102" s="39"/>
      <c r="C102" s="38"/>
      <c r="D102" s="180" t="s">
        <v>132</v>
      </c>
      <c r="E102" s="38"/>
      <c r="F102" s="181" t="s">
        <v>142</v>
      </c>
      <c r="G102" s="38"/>
      <c r="H102" s="38"/>
      <c r="I102" s="182"/>
      <c r="J102" s="38"/>
      <c r="K102" s="38"/>
      <c r="L102" s="39"/>
      <c r="M102" s="183"/>
      <c r="N102" s="184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132</v>
      </c>
      <c r="AU102" s="19" t="s">
        <v>80</v>
      </c>
    </row>
    <row r="103" s="13" customFormat="1">
      <c r="A103" s="13"/>
      <c r="B103" s="185"/>
      <c r="C103" s="13"/>
      <c r="D103" s="186" t="s">
        <v>143</v>
      </c>
      <c r="E103" s="187" t="s">
        <v>3</v>
      </c>
      <c r="F103" s="188" t="s">
        <v>144</v>
      </c>
      <c r="G103" s="13"/>
      <c r="H103" s="189">
        <v>168.84999999999999</v>
      </c>
      <c r="I103" s="190"/>
      <c r="J103" s="13"/>
      <c r="K103" s="13"/>
      <c r="L103" s="185"/>
      <c r="M103" s="191"/>
      <c r="N103" s="192"/>
      <c r="O103" s="192"/>
      <c r="P103" s="192"/>
      <c r="Q103" s="192"/>
      <c r="R103" s="192"/>
      <c r="S103" s="192"/>
      <c r="T103" s="19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7" t="s">
        <v>143</v>
      </c>
      <c r="AU103" s="187" t="s">
        <v>80</v>
      </c>
      <c r="AV103" s="13" t="s">
        <v>80</v>
      </c>
      <c r="AW103" s="13" t="s">
        <v>31</v>
      </c>
      <c r="AX103" s="13" t="s">
        <v>78</v>
      </c>
      <c r="AY103" s="187" t="s">
        <v>124</v>
      </c>
    </row>
    <row r="104" s="2" customFormat="1" ht="33" customHeight="1">
      <c r="A104" s="38"/>
      <c r="B104" s="165"/>
      <c r="C104" s="166" t="s">
        <v>130</v>
      </c>
      <c r="D104" s="166" t="s">
        <v>126</v>
      </c>
      <c r="E104" s="167" t="s">
        <v>145</v>
      </c>
      <c r="F104" s="168" t="s">
        <v>146</v>
      </c>
      <c r="G104" s="169" t="s">
        <v>129</v>
      </c>
      <c r="H104" s="170">
        <v>14.699999999999999</v>
      </c>
      <c r="I104" s="171"/>
      <c r="J104" s="172">
        <f>ROUND(I104*H104,2)</f>
        <v>0</v>
      </c>
      <c r="K104" s="173"/>
      <c r="L104" s="39"/>
      <c r="M104" s="174" t="s">
        <v>3</v>
      </c>
      <c r="N104" s="175" t="s">
        <v>41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0.098000000000000004</v>
      </c>
      <c r="T104" s="177">
        <f>S104*H104</f>
        <v>1.4405999999999999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130</v>
      </c>
      <c r="AT104" s="178" t="s">
        <v>126</v>
      </c>
      <c r="AU104" s="178" t="s">
        <v>80</v>
      </c>
      <c r="AY104" s="19" t="s">
        <v>124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78</v>
      </c>
      <c r="BK104" s="179">
        <f>ROUND(I104*H104,2)</f>
        <v>0</v>
      </c>
      <c r="BL104" s="19" t="s">
        <v>130</v>
      </c>
      <c r="BM104" s="178" t="s">
        <v>147</v>
      </c>
    </row>
    <row r="105" s="2" customFormat="1">
      <c r="A105" s="38"/>
      <c r="B105" s="39"/>
      <c r="C105" s="38"/>
      <c r="D105" s="180" t="s">
        <v>132</v>
      </c>
      <c r="E105" s="38"/>
      <c r="F105" s="181" t="s">
        <v>148</v>
      </c>
      <c r="G105" s="38"/>
      <c r="H105" s="38"/>
      <c r="I105" s="182"/>
      <c r="J105" s="38"/>
      <c r="K105" s="38"/>
      <c r="L105" s="39"/>
      <c r="M105" s="183"/>
      <c r="N105" s="184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132</v>
      </c>
      <c r="AU105" s="19" t="s">
        <v>80</v>
      </c>
    </row>
    <row r="106" s="2" customFormat="1" ht="33" customHeight="1">
      <c r="A106" s="38"/>
      <c r="B106" s="165"/>
      <c r="C106" s="166" t="s">
        <v>149</v>
      </c>
      <c r="D106" s="166" t="s">
        <v>126</v>
      </c>
      <c r="E106" s="167" t="s">
        <v>150</v>
      </c>
      <c r="F106" s="168" t="s">
        <v>151</v>
      </c>
      <c r="G106" s="169" t="s">
        <v>129</v>
      </c>
      <c r="H106" s="170">
        <v>15.5</v>
      </c>
      <c r="I106" s="171"/>
      <c r="J106" s="172">
        <f>ROUND(I106*H106,2)</f>
        <v>0</v>
      </c>
      <c r="K106" s="173"/>
      <c r="L106" s="39"/>
      <c r="M106" s="174" t="s">
        <v>3</v>
      </c>
      <c r="N106" s="175" t="s">
        <v>41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0.316</v>
      </c>
      <c r="T106" s="177">
        <f>S106*H106</f>
        <v>4.8979999999999997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130</v>
      </c>
      <c r="AT106" s="178" t="s">
        <v>126</v>
      </c>
      <c r="AU106" s="178" t="s">
        <v>80</v>
      </c>
      <c r="AY106" s="19" t="s">
        <v>124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78</v>
      </c>
      <c r="BK106" s="179">
        <f>ROUND(I106*H106,2)</f>
        <v>0</v>
      </c>
      <c r="BL106" s="19" t="s">
        <v>130</v>
      </c>
      <c r="BM106" s="178" t="s">
        <v>152</v>
      </c>
    </row>
    <row r="107" s="2" customFormat="1">
      <c r="A107" s="38"/>
      <c r="B107" s="39"/>
      <c r="C107" s="38"/>
      <c r="D107" s="180" t="s">
        <v>132</v>
      </c>
      <c r="E107" s="38"/>
      <c r="F107" s="181" t="s">
        <v>153</v>
      </c>
      <c r="G107" s="38"/>
      <c r="H107" s="38"/>
      <c r="I107" s="182"/>
      <c r="J107" s="38"/>
      <c r="K107" s="38"/>
      <c r="L107" s="39"/>
      <c r="M107" s="183"/>
      <c r="N107" s="184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132</v>
      </c>
      <c r="AU107" s="19" t="s">
        <v>80</v>
      </c>
    </row>
    <row r="108" s="13" customFormat="1">
      <c r="A108" s="13"/>
      <c r="B108" s="185"/>
      <c r="C108" s="13"/>
      <c r="D108" s="186" t="s">
        <v>143</v>
      </c>
      <c r="E108" s="187" t="s">
        <v>3</v>
      </c>
      <c r="F108" s="188" t="s">
        <v>154</v>
      </c>
      <c r="G108" s="13"/>
      <c r="H108" s="189">
        <v>15.5</v>
      </c>
      <c r="I108" s="190"/>
      <c r="J108" s="13"/>
      <c r="K108" s="13"/>
      <c r="L108" s="185"/>
      <c r="M108" s="191"/>
      <c r="N108" s="192"/>
      <c r="O108" s="192"/>
      <c r="P108" s="192"/>
      <c r="Q108" s="192"/>
      <c r="R108" s="192"/>
      <c r="S108" s="192"/>
      <c r="T108" s="19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7" t="s">
        <v>143</v>
      </c>
      <c r="AU108" s="187" t="s">
        <v>80</v>
      </c>
      <c r="AV108" s="13" t="s">
        <v>80</v>
      </c>
      <c r="AW108" s="13" t="s">
        <v>31</v>
      </c>
      <c r="AX108" s="13" t="s">
        <v>78</v>
      </c>
      <c r="AY108" s="187" t="s">
        <v>124</v>
      </c>
    </row>
    <row r="109" s="2" customFormat="1" ht="24.15" customHeight="1">
      <c r="A109" s="38"/>
      <c r="B109" s="165"/>
      <c r="C109" s="166" t="s">
        <v>155</v>
      </c>
      <c r="D109" s="166" t="s">
        <v>126</v>
      </c>
      <c r="E109" s="167" t="s">
        <v>156</v>
      </c>
      <c r="F109" s="168" t="s">
        <v>157</v>
      </c>
      <c r="G109" s="169" t="s">
        <v>158</v>
      </c>
      <c r="H109" s="170">
        <v>74</v>
      </c>
      <c r="I109" s="171"/>
      <c r="J109" s="172">
        <f>ROUND(I109*H109,2)</f>
        <v>0</v>
      </c>
      <c r="K109" s="173"/>
      <c r="L109" s="39"/>
      <c r="M109" s="174" t="s">
        <v>3</v>
      </c>
      <c r="N109" s="175" t="s">
        <v>41</v>
      </c>
      <c r="O109" s="72"/>
      <c r="P109" s="176">
        <f>O109*H109</f>
        <v>0</v>
      </c>
      <c r="Q109" s="176">
        <v>0</v>
      </c>
      <c r="R109" s="176">
        <f>Q109*H109</f>
        <v>0</v>
      </c>
      <c r="S109" s="176">
        <v>0.23000000000000001</v>
      </c>
      <c r="T109" s="177">
        <f>S109*H109</f>
        <v>17.02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8" t="s">
        <v>130</v>
      </c>
      <c r="AT109" s="178" t="s">
        <v>126</v>
      </c>
      <c r="AU109" s="178" t="s">
        <v>80</v>
      </c>
      <c r="AY109" s="19" t="s">
        <v>124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19" t="s">
        <v>78</v>
      </c>
      <c r="BK109" s="179">
        <f>ROUND(I109*H109,2)</f>
        <v>0</v>
      </c>
      <c r="BL109" s="19" t="s">
        <v>130</v>
      </c>
      <c r="BM109" s="178" t="s">
        <v>159</v>
      </c>
    </row>
    <row r="110" s="2" customFormat="1">
      <c r="A110" s="38"/>
      <c r="B110" s="39"/>
      <c r="C110" s="38"/>
      <c r="D110" s="180" t="s">
        <v>132</v>
      </c>
      <c r="E110" s="38"/>
      <c r="F110" s="181" t="s">
        <v>160</v>
      </c>
      <c r="G110" s="38"/>
      <c r="H110" s="38"/>
      <c r="I110" s="182"/>
      <c r="J110" s="38"/>
      <c r="K110" s="38"/>
      <c r="L110" s="39"/>
      <c r="M110" s="183"/>
      <c r="N110" s="184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132</v>
      </c>
      <c r="AU110" s="19" t="s">
        <v>80</v>
      </c>
    </row>
    <row r="111" s="2" customFormat="1" ht="24.15" customHeight="1">
      <c r="A111" s="38"/>
      <c r="B111" s="165"/>
      <c r="C111" s="166" t="s">
        <v>161</v>
      </c>
      <c r="D111" s="166" t="s">
        <v>126</v>
      </c>
      <c r="E111" s="167" t="s">
        <v>162</v>
      </c>
      <c r="F111" s="168" t="s">
        <v>163</v>
      </c>
      <c r="G111" s="169" t="s">
        <v>158</v>
      </c>
      <c r="H111" s="170">
        <v>8</v>
      </c>
      <c r="I111" s="171"/>
      <c r="J111" s="172">
        <f>ROUND(I111*H111,2)</f>
        <v>0</v>
      </c>
      <c r="K111" s="173"/>
      <c r="L111" s="39"/>
      <c r="M111" s="174" t="s">
        <v>3</v>
      </c>
      <c r="N111" s="175" t="s">
        <v>41</v>
      </c>
      <c r="O111" s="72"/>
      <c r="P111" s="176">
        <f>O111*H111</f>
        <v>0</v>
      </c>
      <c r="Q111" s="176">
        <v>0</v>
      </c>
      <c r="R111" s="176">
        <f>Q111*H111</f>
        <v>0</v>
      </c>
      <c r="S111" s="176">
        <v>0.28999999999999998</v>
      </c>
      <c r="T111" s="177">
        <f>S111*H111</f>
        <v>2.3199999999999998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8" t="s">
        <v>130</v>
      </c>
      <c r="AT111" s="178" t="s">
        <v>126</v>
      </c>
      <c r="AU111" s="178" t="s">
        <v>80</v>
      </c>
      <c r="AY111" s="19" t="s">
        <v>124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9" t="s">
        <v>78</v>
      </c>
      <c r="BK111" s="179">
        <f>ROUND(I111*H111,2)</f>
        <v>0</v>
      </c>
      <c r="BL111" s="19" t="s">
        <v>130</v>
      </c>
      <c r="BM111" s="178" t="s">
        <v>164</v>
      </c>
    </row>
    <row r="112" s="2" customFormat="1">
      <c r="A112" s="38"/>
      <c r="B112" s="39"/>
      <c r="C112" s="38"/>
      <c r="D112" s="180" t="s">
        <v>132</v>
      </c>
      <c r="E112" s="38"/>
      <c r="F112" s="181" t="s">
        <v>165</v>
      </c>
      <c r="G112" s="38"/>
      <c r="H112" s="38"/>
      <c r="I112" s="182"/>
      <c r="J112" s="38"/>
      <c r="K112" s="38"/>
      <c r="L112" s="39"/>
      <c r="M112" s="183"/>
      <c r="N112" s="184"/>
      <c r="O112" s="72"/>
      <c r="P112" s="72"/>
      <c r="Q112" s="72"/>
      <c r="R112" s="72"/>
      <c r="S112" s="72"/>
      <c r="T112" s="73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9" t="s">
        <v>132</v>
      </c>
      <c r="AU112" s="19" t="s">
        <v>80</v>
      </c>
    </row>
    <row r="113" s="2" customFormat="1" ht="49.05" customHeight="1">
      <c r="A113" s="38"/>
      <c r="B113" s="165"/>
      <c r="C113" s="166" t="s">
        <v>166</v>
      </c>
      <c r="D113" s="166" t="s">
        <v>126</v>
      </c>
      <c r="E113" s="167" t="s">
        <v>167</v>
      </c>
      <c r="F113" s="168" t="s">
        <v>168</v>
      </c>
      <c r="G113" s="169" t="s">
        <v>158</v>
      </c>
      <c r="H113" s="170">
        <v>300</v>
      </c>
      <c r="I113" s="171"/>
      <c r="J113" s="172">
        <f>ROUND(I113*H113,2)</f>
        <v>0</v>
      </c>
      <c r="K113" s="173"/>
      <c r="L113" s="39"/>
      <c r="M113" s="174" t="s">
        <v>3</v>
      </c>
      <c r="N113" s="175" t="s">
        <v>41</v>
      </c>
      <c r="O113" s="72"/>
      <c r="P113" s="176">
        <f>O113*H113</f>
        <v>0</v>
      </c>
      <c r="Q113" s="176">
        <v>0.036900000000000002</v>
      </c>
      <c r="R113" s="176">
        <f>Q113*H113</f>
        <v>11.07</v>
      </c>
      <c r="S113" s="176">
        <v>0</v>
      </c>
      <c r="T113" s="17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8" t="s">
        <v>130</v>
      </c>
      <c r="AT113" s="178" t="s">
        <v>126</v>
      </c>
      <c r="AU113" s="178" t="s">
        <v>80</v>
      </c>
      <c r="AY113" s="19" t="s">
        <v>124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9" t="s">
        <v>78</v>
      </c>
      <c r="BK113" s="179">
        <f>ROUND(I113*H113,2)</f>
        <v>0</v>
      </c>
      <c r="BL113" s="19" t="s">
        <v>130</v>
      </c>
      <c r="BM113" s="178" t="s">
        <v>169</v>
      </c>
    </row>
    <row r="114" s="2" customFormat="1">
      <c r="A114" s="38"/>
      <c r="B114" s="39"/>
      <c r="C114" s="38"/>
      <c r="D114" s="180" t="s">
        <v>132</v>
      </c>
      <c r="E114" s="38"/>
      <c r="F114" s="181" t="s">
        <v>170</v>
      </c>
      <c r="G114" s="38"/>
      <c r="H114" s="38"/>
      <c r="I114" s="182"/>
      <c r="J114" s="38"/>
      <c r="K114" s="38"/>
      <c r="L114" s="39"/>
      <c r="M114" s="183"/>
      <c r="N114" s="184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132</v>
      </c>
      <c r="AU114" s="19" t="s">
        <v>80</v>
      </c>
    </row>
    <row r="115" s="2" customFormat="1" ht="24.15" customHeight="1">
      <c r="A115" s="38"/>
      <c r="B115" s="165"/>
      <c r="C115" s="166" t="s">
        <v>171</v>
      </c>
      <c r="D115" s="166" t="s">
        <v>126</v>
      </c>
      <c r="E115" s="167" t="s">
        <v>172</v>
      </c>
      <c r="F115" s="168" t="s">
        <v>173</v>
      </c>
      <c r="G115" s="169" t="s">
        <v>129</v>
      </c>
      <c r="H115" s="170">
        <v>30</v>
      </c>
      <c r="I115" s="171"/>
      <c r="J115" s="172">
        <f>ROUND(I115*H115,2)</f>
        <v>0</v>
      </c>
      <c r="K115" s="173"/>
      <c r="L115" s="39"/>
      <c r="M115" s="174" t="s">
        <v>3</v>
      </c>
      <c r="N115" s="175" t="s">
        <v>41</v>
      </c>
      <c r="O115" s="72"/>
      <c r="P115" s="176">
        <f>O115*H115</f>
        <v>0</v>
      </c>
      <c r="Q115" s="176">
        <v>0.00064000000000000005</v>
      </c>
      <c r="R115" s="176">
        <f>Q115*H115</f>
        <v>0.019200000000000002</v>
      </c>
      <c r="S115" s="176">
        <v>0</v>
      </c>
      <c r="T115" s="17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8" t="s">
        <v>130</v>
      </c>
      <c r="AT115" s="178" t="s">
        <v>126</v>
      </c>
      <c r="AU115" s="178" t="s">
        <v>80</v>
      </c>
      <c r="AY115" s="19" t="s">
        <v>124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9" t="s">
        <v>78</v>
      </c>
      <c r="BK115" s="179">
        <f>ROUND(I115*H115,2)</f>
        <v>0</v>
      </c>
      <c r="BL115" s="19" t="s">
        <v>130</v>
      </c>
      <c r="BM115" s="178" t="s">
        <v>174</v>
      </c>
    </row>
    <row r="116" s="2" customFormat="1">
      <c r="A116" s="38"/>
      <c r="B116" s="39"/>
      <c r="C116" s="38"/>
      <c r="D116" s="180" t="s">
        <v>132</v>
      </c>
      <c r="E116" s="38"/>
      <c r="F116" s="181" t="s">
        <v>175</v>
      </c>
      <c r="G116" s="38"/>
      <c r="H116" s="38"/>
      <c r="I116" s="182"/>
      <c r="J116" s="38"/>
      <c r="K116" s="38"/>
      <c r="L116" s="39"/>
      <c r="M116" s="183"/>
      <c r="N116" s="184"/>
      <c r="O116" s="72"/>
      <c r="P116" s="72"/>
      <c r="Q116" s="72"/>
      <c r="R116" s="72"/>
      <c r="S116" s="72"/>
      <c r="T116" s="73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132</v>
      </c>
      <c r="AU116" s="19" t="s">
        <v>80</v>
      </c>
    </row>
    <row r="117" s="2" customFormat="1" ht="24.15" customHeight="1">
      <c r="A117" s="38"/>
      <c r="B117" s="165"/>
      <c r="C117" s="166" t="s">
        <v>176</v>
      </c>
      <c r="D117" s="166" t="s">
        <v>126</v>
      </c>
      <c r="E117" s="167" t="s">
        <v>177</v>
      </c>
      <c r="F117" s="168" t="s">
        <v>178</v>
      </c>
      <c r="G117" s="169" t="s">
        <v>129</v>
      </c>
      <c r="H117" s="170">
        <v>30</v>
      </c>
      <c r="I117" s="171"/>
      <c r="J117" s="172">
        <f>ROUND(I117*H117,2)</f>
        <v>0</v>
      </c>
      <c r="K117" s="173"/>
      <c r="L117" s="39"/>
      <c r="M117" s="174" t="s">
        <v>3</v>
      </c>
      <c r="N117" s="175" t="s">
        <v>41</v>
      </c>
      <c r="O117" s="72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8" t="s">
        <v>130</v>
      </c>
      <c r="AT117" s="178" t="s">
        <v>126</v>
      </c>
      <c r="AU117" s="178" t="s">
        <v>80</v>
      </c>
      <c r="AY117" s="19" t="s">
        <v>124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9" t="s">
        <v>78</v>
      </c>
      <c r="BK117" s="179">
        <f>ROUND(I117*H117,2)</f>
        <v>0</v>
      </c>
      <c r="BL117" s="19" t="s">
        <v>130</v>
      </c>
      <c r="BM117" s="178" t="s">
        <v>179</v>
      </c>
    </row>
    <row r="118" s="2" customFormat="1">
      <c r="A118" s="38"/>
      <c r="B118" s="39"/>
      <c r="C118" s="38"/>
      <c r="D118" s="180" t="s">
        <v>132</v>
      </c>
      <c r="E118" s="38"/>
      <c r="F118" s="181" t="s">
        <v>180</v>
      </c>
      <c r="G118" s="38"/>
      <c r="H118" s="38"/>
      <c r="I118" s="182"/>
      <c r="J118" s="38"/>
      <c r="K118" s="38"/>
      <c r="L118" s="39"/>
      <c r="M118" s="183"/>
      <c r="N118" s="184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132</v>
      </c>
      <c r="AU118" s="19" t="s">
        <v>80</v>
      </c>
    </row>
    <row r="119" s="2" customFormat="1" ht="24.15" customHeight="1">
      <c r="A119" s="38"/>
      <c r="B119" s="165"/>
      <c r="C119" s="166" t="s">
        <v>181</v>
      </c>
      <c r="D119" s="166" t="s">
        <v>126</v>
      </c>
      <c r="E119" s="167" t="s">
        <v>182</v>
      </c>
      <c r="F119" s="168" t="s">
        <v>183</v>
      </c>
      <c r="G119" s="169" t="s">
        <v>158</v>
      </c>
      <c r="H119" s="170">
        <v>1600</v>
      </c>
      <c r="I119" s="171"/>
      <c r="J119" s="172">
        <f>ROUND(I119*H119,2)</f>
        <v>0</v>
      </c>
      <c r="K119" s="173"/>
      <c r="L119" s="39"/>
      <c r="M119" s="174" t="s">
        <v>3</v>
      </c>
      <c r="N119" s="175" t="s">
        <v>41</v>
      </c>
      <c r="O119" s="72"/>
      <c r="P119" s="176">
        <f>O119*H119</f>
        <v>0</v>
      </c>
      <c r="Q119" s="176">
        <v>0.00014999999999999999</v>
      </c>
      <c r="R119" s="176">
        <f>Q119*H119</f>
        <v>0.23999999999999999</v>
      </c>
      <c r="S119" s="176">
        <v>0</v>
      </c>
      <c r="T119" s="17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8" t="s">
        <v>130</v>
      </c>
      <c r="AT119" s="178" t="s">
        <v>126</v>
      </c>
      <c r="AU119" s="178" t="s">
        <v>80</v>
      </c>
      <c r="AY119" s="19" t="s">
        <v>124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78</v>
      </c>
      <c r="BK119" s="179">
        <f>ROUND(I119*H119,2)</f>
        <v>0</v>
      </c>
      <c r="BL119" s="19" t="s">
        <v>130</v>
      </c>
      <c r="BM119" s="178" t="s">
        <v>184</v>
      </c>
    </row>
    <row r="120" s="2" customFormat="1">
      <c r="A120" s="38"/>
      <c r="B120" s="39"/>
      <c r="C120" s="38"/>
      <c r="D120" s="180" t="s">
        <v>132</v>
      </c>
      <c r="E120" s="38"/>
      <c r="F120" s="181" t="s">
        <v>185</v>
      </c>
      <c r="G120" s="38"/>
      <c r="H120" s="38"/>
      <c r="I120" s="182"/>
      <c r="J120" s="38"/>
      <c r="K120" s="38"/>
      <c r="L120" s="39"/>
      <c r="M120" s="183"/>
      <c r="N120" s="184"/>
      <c r="O120" s="72"/>
      <c r="P120" s="72"/>
      <c r="Q120" s="72"/>
      <c r="R120" s="72"/>
      <c r="S120" s="72"/>
      <c r="T120" s="73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132</v>
      </c>
      <c r="AU120" s="19" t="s">
        <v>80</v>
      </c>
    </row>
    <row r="121" s="2" customFormat="1" ht="24.15" customHeight="1">
      <c r="A121" s="38"/>
      <c r="B121" s="165"/>
      <c r="C121" s="166" t="s">
        <v>9</v>
      </c>
      <c r="D121" s="166" t="s">
        <v>126</v>
      </c>
      <c r="E121" s="167" t="s">
        <v>186</v>
      </c>
      <c r="F121" s="168" t="s">
        <v>187</v>
      </c>
      <c r="G121" s="169" t="s">
        <v>158</v>
      </c>
      <c r="H121" s="170">
        <v>1600</v>
      </c>
      <c r="I121" s="171"/>
      <c r="J121" s="172">
        <f>ROUND(I121*H121,2)</f>
        <v>0</v>
      </c>
      <c r="K121" s="173"/>
      <c r="L121" s="39"/>
      <c r="M121" s="174" t="s">
        <v>3</v>
      </c>
      <c r="N121" s="175" t="s">
        <v>41</v>
      </c>
      <c r="O121" s="72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130</v>
      </c>
      <c r="AT121" s="178" t="s">
        <v>126</v>
      </c>
      <c r="AU121" s="178" t="s">
        <v>80</v>
      </c>
      <c r="AY121" s="19" t="s">
        <v>124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78</v>
      </c>
      <c r="BK121" s="179">
        <f>ROUND(I121*H121,2)</f>
        <v>0</v>
      </c>
      <c r="BL121" s="19" t="s">
        <v>130</v>
      </c>
      <c r="BM121" s="178" t="s">
        <v>188</v>
      </c>
    </row>
    <row r="122" s="2" customFormat="1">
      <c r="A122" s="38"/>
      <c r="B122" s="39"/>
      <c r="C122" s="38"/>
      <c r="D122" s="180" t="s">
        <v>132</v>
      </c>
      <c r="E122" s="38"/>
      <c r="F122" s="181" t="s">
        <v>189</v>
      </c>
      <c r="G122" s="38"/>
      <c r="H122" s="38"/>
      <c r="I122" s="182"/>
      <c r="J122" s="38"/>
      <c r="K122" s="38"/>
      <c r="L122" s="39"/>
      <c r="M122" s="183"/>
      <c r="N122" s="184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132</v>
      </c>
      <c r="AU122" s="19" t="s">
        <v>80</v>
      </c>
    </row>
    <row r="123" s="2" customFormat="1" ht="24.15" customHeight="1">
      <c r="A123" s="38"/>
      <c r="B123" s="165"/>
      <c r="C123" s="166" t="s">
        <v>190</v>
      </c>
      <c r="D123" s="166" t="s">
        <v>126</v>
      </c>
      <c r="E123" s="167" t="s">
        <v>191</v>
      </c>
      <c r="F123" s="168" t="s">
        <v>192</v>
      </c>
      <c r="G123" s="169" t="s">
        <v>193</v>
      </c>
      <c r="H123" s="170">
        <v>100</v>
      </c>
      <c r="I123" s="171"/>
      <c r="J123" s="172">
        <f>ROUND(I123*H123,2)</f>
        <v>0</v>
      </c>
      <c r="K123" s="173"/>
      <c r="L123" s="39"/>
      <c r="M123" s="174" t="s">
        <v>3</v>
      </c>
      <c r="N123" s="175" t="s">
        <v>41</v>
      </c>
      <c r="O123" s="72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8" t="s">
        <v>130</v>
      </c>
      <c r="AT123" s="178" t="s">
        <v>126</v>
      </c>
      <c r="AU123" s="178" t="s">
        <v>80</v>
      </c>
      <c r="AY123" s="19" t="s">
        <v>124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9" t="s">
        <v>78</v>
      </c>
      <c r="BK123" s="179">
        <f>ROUND(I123*H123,2)</f>
        <v>0</v>
      </c>
      <c r="BL123" s="19" t="s">
        <v>130</v>
      </c>
      <c r="BM123" s="178" t="s">
        <v>194</v>
      </c>
    </row>
    <row r="124" s="2" customFormat="1">
      <c r="A124" s="38"/>
      <c r="B124" s="39"/>
      <c r="C124" s="38"/>
      <c r="D124" s="180" t="s">
        <v>132</v>
      </c>
      <c r="E124" s="38"/>
      <c r="F124" s="181" t="s">
        <v>195</v>
      </c>
      <c r="G124" s="38"/>
      <c r="H124" s="38"/>
      <c r="I124" s="182"/>
      <c r="J124" s="38"/>
      <c r="K124" s="38"/>
      <c r="L124" s="39"/>
      <c r="M124" s="183"/>
      <c r="N124" s="184"/>
      <c r="O124" s="72"/>
      <c r="P124" s="72"/>
      <c r="Q124" s="72"/>
      <c r="R124" s="72"/>
      <c r="S124" s="72"/>
      <c r="T124" s="7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132</v>
      </c>
      <c r="AU124" s="19" t="s">
        <v>80</v>
      </c>
    </row>
    <row r="125" s="13" customFormat="1">
      <c r="A125" s="13"/>
      <c r="B125" s="185"/>
      <c r="C125" s="13"/>
      <c r="D125" s="186" t="s">
        <v>143</v>
      </c>
      <c r="E125" s="187" t="s">
        <v>3</v>
      </c>
      <c r="F125" s="188" t="s">
        <v>196</v>
      </c>
      <c r="G125" s="13"/>
      <c r="H125" s="189">
        <v>100</v>
      </c>
      <c r="I125" s="190"/>
      <c r="J125" s="13"/>
      <c r="K125" s="13"/>
      <c r="L125" s="185"/>
      <c r="M125" s="191"/>
      <c r="N125" s="192"/>
      <c r="O125" s="192"/>
      <c r="P125" s="192"/>
      <c r="Q125" s="192"/>
      <c r="R125" s="192"/>
      <c r="S125" s="192"/>
      <c r="T125" s="19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7" t="s">
        <v>143</v>
      </c>
      <c r="AU125" s="187" t="s">
        <v>80</v>
      </c>
      <c r="AV125" s="13" t="s">
        <v>80</v>
      </c>
      <c r="AW125" s="13" t="s">
        <v>31</v>
      </c>
      <c r="AX125" s="13" t="s">
        <v>78</v>
      </c>
      <c r="AY125" s="187" t="s">
        <v>124</v>
      </c>
    </row>
    <row r="126" s="2" customFormat="1" ht="24.15" customHeight="1">
      <c r="A126" s="38"/>
      <c r="B126" s="165"/>
      <c r="C126" s="166" t="s">
        <v>197</v>
      </c>
      <c r="D126" s="166" t="s">
        <v>126</v>
      </c>
      <c r="E126" s="167" t="s">
        <v>198</v>
      </c>
      <c r="F126" s="168" t="s">
        <v>199</v>
      </c>
      <c r="G126" s="169" t="s">
        <v>193</v>
      </c>
      <c r="H126" s="170">
        <v>657</v>
      </c>
      <c r="I126" s="171"/>
      <c r="J126" s="172">
        <f>ROUND(I126*H126,2)</f>
        <v>0</v>
      </c>
      <c r="K126" s="173"/>
      <c r="L126" s="39"/>
      <c r="M126" s="174" t="s">
        <v>3</v>
      </c>
      <c r="N126" s="175" t="s">
        <v>41</v>
      </c>
      <c r="O126" s="72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8" t="s">
        <v>130</v>
      </c>
      <c r="AT126" s="178" t="s">
        <v>126</v>
      </c>
      <c r="AU126" s="178" t="s">
        <v>80</v>
      </c>
      <c r="AY126" s="19" t="s">
        <v>124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9" t="s">
        <v>78</v>
      </c>
      <c r="BK126" s="179">
        <f>ROUND(I126*H126,2)</f>
        <v>0</v>
      </c>
      <c r="BL126" s="19" t="s">
        <v>130</v>
      </c>
      <c r="BM126" s="178" t="s">
        <v>200</v>
      </c>
    </row>
    <row r="127" s="2" customFormat="1">
      <c r="A127" s="38"/>
      <c r="B127" s="39"/>
      <c r="C127" s="38"/>
      <c r="D127" s="180" t="s">
        <v>132</v>
      </c>
      <c r="E127" s="38"/>
      <c r="F127" s="181" t="s">
        <v>201</v>
      </c>
      <c r="G127" s="38"/>
      <c r="H127" s="38"/>
      <c r="I127" s="182"/>
      <c r="J127" s="38"/>
      <c r="K127" s="38"/>
      <c r="L127" s="39"/>
      <c r="M127" s="183"/>
      <c r="N127" s="184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132</v>
      </c>
      <c r="AU127" s="19" t="s">
        <v>80</v>
      </c>
    </row>
    <row r="128" s="2" customFormat="1" ht="24.15" customHeight="1">
      <c r="A128" s="38"/>
      <c r="B128" s="165"/>
      <c r="C128" s="166" t="s">
        <v>202</v>
      </c>
      <c r="D128" s="166" t="s">
        <v>126</v>
      </c>
      <c r="E128" s="167" t="s">
        <v>203</v>
      </c>
      <c r="F128" s="168" t="s">
        <v>204</v>
      </c>
      <c r="G128" s="169" t="s">
        <v>158</v>
      </c>
      <c r="H128" s="170">
        <v>184</v>
      </c>
      <c r="I128" s="171"/>
      <c r="J128" s="172">
        <f>ROUND(I128*H128,2)</f>
        <v>0</v>
      </c>
      <c r="K128" s="173"/>
      <c r="L128" s="39"/>
      <c r="M128" s="174" t="s">
        <v>3</v>
      </c>
      <c r="N128" s="175" t="s">
        <v>41</v>
      </c>
      <c r="O128" s="72"/>
      <c r="P128" s="176">
        <f>O128*H128</f>
        <v>0</v>
      </c>
      <c r="Q128" s="176">
        <v>0.0083999999999999995</v>
      </c>
      <c r="R128" s="176">
        <f>Q128*H128</f>
        <v>1.5455999999999999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130</v>
      </c>
      <c r="AT128" s="178" t="s">
        <v>126</v>
      </c>
      <c r="AU128" s="178" t="s">
        <v>80</v>
      </c>
      <c r="AY128" s="19" t="s">
        <v>124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78</v>
      </c>
      <c r="BK128" s="179">
        <f>ROUND(I128*H128,2)</f>
        <v>0</v>
      </c>
      <c r="BL128" s="19" t="s">
        <v>130</v>
      </c>
      <c r="BM128" s="178" t="s">
        <v>205</v>
      </c>
    </row>
    <row r="129" s="2" customFormat="1">
      <c r="A129" s="38"/>
      <c r="B129" s="39"/>
      <c r="C129" s="38"/>
      <c r="D129" s="180" t="s">
        <v>132</v>
      </c>
      <c r="E129" s="38"/>
      <c r="F129" s="181" t="s">
        <v>206</v>
      </c>
      <c r="G129" s="38"/>
      <c r="H129" s="38"/>
      <c r="I129" s="182"/>
      <c r="J129" s="38"/>
      <c r="K129" s="38"/>
      <c r="L129" s="39"/>
      <c r="M129" s="183"/>
      <c r="N129" s="184"/>
      <c r="O129" s="72"/>
      <c r="P129" s="72"/>
      <c r="Q129" s="72"/>
      <c r="R129" s="72"/>
      <c r="S129" s="72"/>
      <c r="T129" s="73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132</v>
      </c>
      <c r="AU129" s="19" t="s">
        <v>80</v>
      </c>
    </row>
    <row r="130" s="2" customFormat="1" ht="33" customHeight="1">
      <c r="A130" s="38"/>
      <c r="B130" s="165"/>
      <c r="C130" s="194" t="s">
        <v>207</v>
      </c>
      <c r="D130" s="194" t="s">
        <v>208</v>
      </c>
      <c r="E130" s="195" t="s">
        <v>209</v>
      </c>
      <c r="F130" s="196" t="s">
        <v>210</v>
      </c>
      <c r="G130" s="197" t="s">
        <v>158</v>
      </c>
      <c r="H130" s="198">
        <v>368</v>
      </c>
      <c r="I130" s="199"/>
      <c r="J130" s="200">
        <f>ROUND(I130*H130,2)</f>
        <v>0</v>
      </c>
      <c r="K130" s="201"/>
      <c r="L130" s="202"/>
      <c r="M130" s="203" t="s">
        <v>3</v>
      </c>
      <c r="N130" s="204" t="s">
        <v>41</v>
      </c>
      <c r="O130" s="72"/>
      <c r="P130" s="176">
        <f>O130*H130</f>
        <v>0</v>
      </c>
      <c r="Q130" s="176">
        <v>0.0031800000000000001</v>
      </c>
      <c r="R130" s="176">
        <f>Q130*H130</f>
        <v>1.17024</v>
      </c>
      <c r="S130" s="176">
        <v>0</v>
      </c>
      <c r="T130" s="17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8" t="s">
        <v>166</v>
      </c>
      <c r="AT130" s="178" t="s">
        <v>208</v>
      </c>
      <c r="AU130" s="178" t="s">
        <v>80</v>
      </c>
      <c r="AY130" s="19" t="s">
        <v>124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9" t="s">
        <v>78</v>
      </c>
      <c r="BK130" s="179">
        <f>ROUND(I130*H130,2)</f>
        <v>0</v>
      </c>
      <c r="BL130" s="19" t="s">
        <v>130</v>
      </c>
      <c r="BM130" s="178" t="s">
        <v>211</v>
      </c>
    </row>
    <row r="131" s="2" customFormat="1" ht="33" customHeight="1">
      <c r="A131" s="38"/>
      <c r="B131" s="165"/>
      <c r="C131" s="166" t="s">
        <v>212</v>
      </c>
      <c r="D131" s="166" t="s">
        <v>126</v>
      </c>
      <c r="E131" s="167" t="s">
        <v>213</v>
      </c>
      <c r="F131" s="168" t="s">
        <v>214</v>
      </c>
      <c r="G131" s="169" t="s">
        <v>193</v>
      </c>
      <c r="H131" s="170">
        <v>657</v>
      </c>
      <c r="I131" s="171"/>
      <c r="J131" s="172">
        <f>ROUND(I131*H131,2)</f>
        <v>0</v>
      </c>
      <c r="K131" s="173"/>
      <c r="L131" s="39"/>
      <c r="M131" s="174" t="s">
        <v>3</v>
      </c>
      <c r="N131" s="175" t="s">
        <v>41</v>
      </c>
      <c r="O131" s="72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8" t="s">
        <v>130</v>
      </c>
      <c r="AT131" s="178" t="s">
        <v>126</v>
      </c>
      <c r="AU131" s="178" t="s">
        <v>80</v>
      </c>
      <c r="AY131" s="19" t="s">
        <v>124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9" t="s">
        <v>78</v>
      </c>
      <c r="BK131" s="179">
        <f>ROUND(I131*H131,2)</f>
        <v>0</v>
      </c>
      <c r="BL131" s="19" t="s">
        <v>130</v>
      </c>
      <c r="BM131" s="178" t="s">
        <v>215</v>
      </c>
    </row>
    <row r="132" s="2" customFormat="1">
      <c r="A132" s="38"/>
      <c r="B132" s="39"/>
      <c r="C132" s="38"/>
      <c r="D132" s="180" t="s">
        <v>132</v>
      </c>
      <c r="E132" s="38"/>
      <c r="F132" s="181" t="s">
        <v>216</v>
      </c>
      <c r="G132" s="38"/>
      <c r="H132" s="38"/>
      <c r="I132" s="182"/>
      <c r="J132" s="38"/>
      <c r="K132" s="38"/>
      <c r="L132" s="39"/>
      <c r="M132" s="183"/>
      <c r="N132" s="184"/>
      <c r="O132" s="72"/>
      <c r="P132" s="72"/>
      <c r="Q132" s="72"/>
      <c r="R132" s="72"/>
      <c r="S132" s="72"/>
      <c r="T132" s="73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132</v>
      </c>
      <c r="AU132" s="19" t="s">
        <v>80</v>
      </c>
    </row>
    <row r="133" s="2" customFormat="1" ht="24.15" customHeight="1">
      <c r="A133" s="38"/>
      <c r="B133" s="165"/>
      <c r="C133" s="166" t="s">
        <v>217</v>
      </c>
      <c r="D133" s="166" t="s">
        <v>126</v>
      </c>
      <c r="E133" s="167" t="s">
        <v>218</v>
      </c>
      <c r="F133" s="168" t="s">
        <v>219</v>
      </c>
      <c r="G133" s="169" t="s">
        <v>193</v>
      </c>
      <c r="H133" s="170">
        <v>450</v>
      </c>
      <c r="I133" s="171"/>
      <c r="J133" s="172">
        <f>ROUND(I133*H133,2)</f>
        <v>0</v>
      </c>
      <c r="K133" s="173"/>
      <c r="L133" s="39"/>
      <c r="M133" s="174" t="s">
        <v>3</v>
      </c>
      <c r="N133" s="175" t="s">
        <v>41</v>
      </c>
      <c r="O133" s="72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8" t="s">
        <v>130</v>
      </c>
      <c r="AT133" s="178" t="s">
        <v>126</v>
      </c>
      <c r="AU133" s="178" t="s">
        <v>80</v>
      </c>
      <c r="AY133" s="19" t="s">
        <v>124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9" t="s">
        <v>78</v>
      </c>
      <c r="BK133" s="179">
        <f>ROUND(I133*H133,2)</f>
        <v>0</v>
      </c>
      <c r="BL133" s="19" t="s">
        <v>130</v>
      </c>
      <c r="BM133" s="178" t="s">
        <v>220</v>
      </c>
    </row>
    <row r="134" s="2" customFormat="1">
      <c r="A134" s="38"/>
      <c r="B134" s="39"/>
      <c r="C134" s="38"/>
      <c r="D134" s="180" t="s">
        <v>132</v>
      </c>
      <c r="E134" s="38"/>
      <c r="F134" s="181" t="s">
        <v>221</v>
      </c>
      <c r="G134" s="38"/>
      <c r="H134" s="38"/>
      <c r="I134" s="182"/>
      <c r="J134" s="38"/>
      <c r="K134" s="38"/>
      <c r="L134" s="39"/>
      <c r="M134" s="183"/>
      <c r="N134" s="184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132</v>
      </c>
      <c r="AU134" s="19" t="s">
        <v>80</v>
      </c>
    </row>
    <row r="135" s="13" customFormat="1">
      <c r="A135" s="13"/>
      <c r="B135" s="185"/>
      <c r="C135" s="13"/>
      <c r="D135" s="186" t="s">
        <v>143</v>
      </c>
      <c r="E135" s="187" t="s">
        <v>3</v>
      </c>
      <c r="F135" s="188" t="s">
        <v>222</v>
      </c>
      <c r="G135" s="13"/>
      <c r="H135" s="189">
        <v>450</v>
      </c>
      <c r="I135" s="190"/>
      <c r="J135" s="13"/>
      <c r="K135" s="13"/>
      <c r="L135" s="185"/>
      <c r="M135" s="191"/>
      <c r="N135" s="192"/>
      <c r="O135" s="192"/>
      <c r="P135" s="192"/>
      <c r="Q135" s="192"/>
      <c r="R135" s="192"/>
      <c r="S135" s="192"/>
      <c r="T135" s="19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143</v>
      </c>
      <c r="AU135" s="187" t="s">
        <v>80</v>
      </c>
      <c r="AV135" s="13" t="s">
        <v>80</v>
      </c>
      <c r="AW135" s="13" t="s">
        <v>31</v>
      </c>
      <c r="AX135" s="13" t="s">
        <v>78</v>
      </c>
      <c r="AY135" s="187" t="s">
        <v>124</v>
      </c>
    </row>
    <row r="136" s="2" customFormat="1" ht="37.8" customHeight="1">
      <c r="A136" s="38"/>
      <c r="B136" s="165"/>
      <c r="C136" s="166" t="s">
        <v>223</v>
      </c>
      <c r="D136" s="166" t="s">
        <v>126</v>
      </c>
      <c r="E136" s="167" t="s">
        <v>224</v>
      </c>
      <c r="F136" s="168" t="s">
        <v>225</v>
      </c>
      <c r="G136" s="169" t="s">
        <v>193</v>
      </c>
      <c r="H136" s="170">
        <v>188</v>
      </c>
      <c r="I136" s="171"/>
      <c r="J136" s="172">
        <f>ROUND(I136*H136,2)</f>
        <v>0</v>
      </c>
      <c r="K136" s="173"/>
      <c r="L136" s="39"/>
      <c r="M136" s="174" t="s">
        <v>3</v>
      </c>
      <c r="N136" s="175" t="s">
        <v>41</v>
      </c>
      <c r="O136" s="72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8" t="s">
        <v>130</v>
      </c>
      <c r="AT136" s="178" t="s">
        <v>126</v>
      </c>
      <c r="AU136" s="178" t="s">
        <v>80</v>
      </c>
      <c r="AY136" s="19" t="s">
        <v>124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78</v>
      </c>
      <c r="BK136" s="179">
        <f>ROUND(I136*H136,2)</f>
        <v>0</v>
      </c>
      <c r="BL136" s="19" t="s">
        <v>130</v>
      </c>
      <c r="BM136" s="178" t="s">
        <v>226</v>
      </c>
    </row>
    <row r="137" s="2" customFormat="1">
      <c r="A137" s="38"/>
      <c r="B137" s="39"/>
      <c r="C137" s="38"/>
      <c r="D137" s="180" t="s">
        <v>132</v>
      </c>
      <c r="E137" s="38"/>
      <c r="F137" s="181" t="s">
        <v>227</v>
      </c>
      <c r="G137" s="38"/>
      <c r="H137" s="38"/>
      <c r="I137" s="182"/>
      <c r="J137" s="38"/>
      <c r="K137" s="38"/>
      <c r="L137" s="39"/>
      <c r="M137" s="183"/>
      <c r="N137" s="184"/>
      <c r="O137" s="72"/>
      <c r="P137" s="72"/>
      <c r="Q137" s="72"/>
      <c r="R137" s="72"/>
      <c r="S137" s="72"/>
      <c r="T137" s="7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132</v>
      </c>
      <c r="AU137" s="19" t="s">
        <v>80</v>
      </c>
    </row>
    <row r="138" s="2" customFormat="1" ht="16.5" customHeight="1">
      <c r="A138" s="38"/>
      <c r="B138" s="165"/>
      <c r="C138" s="194" t="s">
        <v>228</v>
      </c>
      <c r="D138" s="194" t="s">
        <v>208</v>
      </c>
      <c r="E138" s="195" t="s">
        <v>229</v>
      </c>
      <c r="F138" s="196" t="s">
        <v>230</v>
      </c>
      <c r="G138" s="197" t="s">
        <v>231</v>
      </c>
      <c r="H138" s="198">
        <v>376</v>
      </c>
      <c r="I138" s="199"/>
      <c r="J138" s="200">
        <f>ROUND(I138*H138,2)</f>
        <v>0</v>
      </c>
      <c r="K138" s="201"/>
      <c r="L138" s="202"/>
      <c r="M138" s="203" t="s">
        <v>3</v>
      </c>
      <c r="N138" s="204" t="s">
        <v>41</v>
      </c>
      <c r="O138" s="72"/>
      <c r="P138" s="176">
        <f>O138*H138</f>
        <v>0</v>
      </c>
      <c r="Q138" s="176">
        <v>1</v>
      </c>
      <c r="R138" s="176">
        <f>Q138*H138</f>
        <v>376</v>
      </c>
      <c r="S138" s="176">
        <v>0</v>
      </c>
      <c r="T138" s="17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8" t="s">
        <v>166</v>
      </c>
      <c r="AT138" s="178" t="s">
        <v>208</v>
      </c>
      <c r="AU138" s="178" t="s">
        <v>80</v>
      </c>
      <c r="AY138" s="19" t="s">
        <v>124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9" t="s">
        <v>78</v>
      </c>
      <c r="BK138" s="179">
        <f>ROUND(I138*H138,2)</f>
        <v>0</v>
      </c>
      <c r="BL138" s="19" t="s">
        <v>130</v>
      </c>
      <c r="BM138" s="178" t="s">
        <v>232</v>
      </c>
    </row>
    <row r="139" s="13" customFormat="1">
      <c r="A139" s="13"/>
      <c r="B139" s="185"/>
      <c r="C139" s="13"/>
      <c r="D139" s="186" t="s">
        <v>143</v>
      </c>
      <c r="E139" s="13"/>
      <c r="F139" s="188" t="s">
        <v>233</v>
      </c>
      <c r="G139" s="13"/>
      <c r="H139" s="189">
        <v>376</v>
      </c>
      <c r="I139" s="190"/>
      <c r="J139" s="13"/>
      <c r="K139" s="13"/>
      <c r="L139" s="185"/>
      <c r="M139" s="191"/>
      <c r="N139" s="192"/>
      <c r="O139" s="192"/>
      <c r="P139" s="192"/>
      <c r="Q139" s="192"/>
      <c r="R139" s="192"/>
      <c r="S139" s="192"/>
      <c r="T139" s="19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143</v>
      </c>
      <c r="AU139" s="187" t="s">
        <v>80</v>
      </c>
      <c r="AV139" s="13" t="s">
        <v>80</v>
      </c>
      <c r="AW139" s="13" t="s">
        <v>4</v>
      </c>
      <c r="AX139" s="13" t="s">
        <v>78</v>
      </c>
      <c r="AY139" s="187" t="s">
        <v>124</v>
      </c>
    </row>
    <row r="140" s="2" customFormat="1" ht="16.5" customHeight="1">
      <c r="A140" s="38"/>
      <c r="B140" s="165"/>
      <c r="C140" s="166" t="s">
        <v>8</v>
      </c>
      <c r="D140" s="166" t="s">
        <v>126</v>
      </c>
      <c r="E140" s="167" t="s">
        <v>234</v>
      </c>
      <c r="F140" s="168" t="s">
        <v>235</v>
      </c>
      <c r="G140" s="169" t="s">
        <v>193</v>
      </c>
      <c r="H140" s="170">
        <v>39</v>
      </c>
      <c r="I140" s="171"/>
      <c r="J140" s="172">
        <f>ROUND(I140*H140,2)</f>
        <v>0</v>
      </c>
      <c r="K140" s="173"/>
      <c r="L140" s="39"/>
      <c r="M140" s="174" t="s">
        <v>3</v>
      </c>
      <c r="N140" s="175" t="s">
        <v>41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130</v>
      </c>
      <c r="AT140" s="178" t="s">
        <v>126</v>
      </c>
      <c r="AU140" s="178" t="s">
        <v>80</v>
      </c>
      <c r="AY140" s="19" t="s">
        <v>124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78</v>
      </c>
      <c r="BK140" s="179">
        <f>ROUND(I140*H140,2)</f>
        <v>0</v>
      </c>
      <c r="BL140" s="19" t="s">
        <v>130</v>
      </c>
      <c r="BM140" s="178" t="s">
        <v>236</v>
      </c>
    </row>
    <row r="141" s="13" customFormat="1">
      <c r="A141" s="13"/>
      <c r="B141" s="185"/>
      <c r="C141" s="13"/>
      <c r="D141" s="186" t="s">
        <v>143</v>
      </c>
      <c r="E141" s="187" t="s">
        <v>3</v>
      </c>
      <c r="F141" s="188" t="s">
        <v>237</v>
      </c>
      <c r="G141" s="13"/>
      <c r="H141" s="189">
        <v>39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143</v>
      </c>
      <c r="AU141" s="187" t="s">
        <v>80</v>
      </c>
      <c r="AV141" s="13" t="s">
        <v>80</v>
      </c>
      <c r="AW141" s="13" t="s">
        <v>31</v>
      </c>
      <c r="AX141" s="13" t="s">
        <v>78</v>
      </c>
      <c r="AY141" s="187" t="s">
        <v>124</v>
      </c>
    </row>
    <row r="142" s="2" customFormat="1" ht="24.15" customHeight="1">
      <c r="A142" s="38"/>
      <c r="B142" s="165"/>
      <c r="C142" s="166" t="s">
        <v>238</v>
      </c>
      <c r="D142" s="166" t="s">
        <v>126</v>
      </c>
      <c r="E142" s="167" t="s">
        <v>239</v>
      </c>
      <c r="F142" s="168" t="s">
        <v>240</v>
      </c>
      <c r="G142" s="169" t="s">
        <v>193</v>
      </c>
      <c r="H142" s="170">
        <v>29</v>
      </c>
      <c r="I142" s="171"/>
      <c r="J142" s="172">
        <f>ROUND(I142*H142,2)</f>
        <v>0</v>
      </c>
      <c r="K142" s="173"/>
      <c r="L142" s="39"/>
      <c r="M142" s="174" t="s">
        <v>3</v>
      </c>
      <c r="N142" s="175" t="s">
        <v>41</v>
      </c>
      <c r="O142" s="72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130</v>
      </c>
      <c r="AT142" s="178" t="s">
        <v>126</v>
      </c>
      <c r="AU142" s="178" t="s">
        <v>80</v>
      </c>
      <c r="AY142" s="19" t="s">
        <v>124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78</v>
      </c>
      <c r="BK142" s="179">
        <f>ROUND(I142*H142,2)</f>
        <v>0</v>
      </c>
      <c r="BL142" s="19" t="s">
        <v>130</v>
      </c>
      <c r="BM142" s="178" t="s">
        <v>241</v>
      </c>
    </row>
    <row r="143" s="13" customFormat="1">
      <c r="A143" s="13"/>
      <c r="B143" s="185"/>
      <c r="C143" s="13"/>
      <c r="D143" s="186" t="s">
        <v>143</v>
      </c>
      <c r="E143" s="187" t="s">
        <v>3</v>
      </c>
      <c r="F143" s="188" t="s">
        <v>242</v>
      </c>
      <c r="G143" s="13"/>
      <c r="H143" s="189">
        <v>29</v>
      </c>
      <c r="I143" s="190"/>
      <c r="J143" s="13"/>
      <c r="K143" s="13"/>
      <c r="L143" s="185"/>
      <c r="M143" s="191"/>
      <c r="N143" s="192"/>
      <c r="O143" s="192"/>
      <c r="P143" s="192"/>
      <c r="Q143" s="192"/>
      <c r="R143" s="192"/>
      <c r="S143" s="192"/>
      <c r="T143" s="19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143</v>
      </c>
      <c r="AU143" s="187" t="s">
        <v>80</v>
      </c>
      <c r="AV143" s="13" t="s">
        <v>80</v>
      </c>
      <c r="AW143" s="13" t="s">
        <v>31</v>
      </c>
      <c r="AX143" s="13" t="s">
        <v>78</v>
      </c>
      <c r="AY143" s="187" t="s">
        <v>124</v>
      </c>
    </row>
    <row r="144" s="12" customFormat="1" ht="22.8" customHeight="1">
      <c r="A144" s="12"/>
      <c r="B144" s="152"/>
      <c r="C144" s="12"/>
      <c r="D144" s="153" t="s">
        <v>69</v>
      </c>
      <c r="E144" s="163" t="s">
        <v>149</v>
      </c>
      <c r="F144" s="163" t="s">
        <v>243</v>
      </c>
      <c r="G144" s="12"/>
      <c r="H144" s="12"/>
      <c r="I144" s="155"/>
      <c r="J144" s="164">
        <f>BK144</f>
        <v>0</v>
      </c>
      <c r="K144" s="12"/>
      <c r="L144" s="152"/>
      <c r="M144" s="157"/>
      <c r="N144" s="158"/>
      <c r="O144" s="158"/>
      <c r="P144" s="159">
        <f>SUM(P145:P170)</f>
        <v>0</v>
      </c>
      <c r="Q144" s="158"/>
      <c r="R144" s="159">
        <f>SUM(R145:R170)</f>
        <v>34.474440000000001</v>
      </c>
      <c r="S144" s="158"/>
      <c r="T144" s="160">
        <f>SUM(T145:T170)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3" t="s">
        <v>78</v>
      </c>
      <c r="AT144" s="161" t="s">
        <v>69</v>
      </c>
      <c r="AU144" s="161" t="s">
        <v>78</v>
      </c>
      <c r="AY144" s="153" t="s">
        <v>124</v>
      </c>
      <c r="BK144" s="162">
        <f>SUM(BK145:BK170)</f>
        <v>0</v>
      </c>
    </row>
    <row r="145" s="2" customFormat="1" ht="24.15" customHeight="1">
      <c r="A145" s="38"/>
      <c r="B145" s="165"/>
      <c r="C145" s="166" t="s">
        <v>244</v>
      </c>
      <c r="D145" s="166" t="s">
        <v>126</v>
      </c>
      <c r="E145" s="167" t="s">
        <v>245</v>
      </c>
      <c r="F145" s="168" t="s">
        <v>246</v>
      </c>
      <c r="G145" s="169" t="s">
        <v>129</v>
      </c>
      <c r="H145" s="170">
        <v>192.34999999999999</v>
      </c>
      <c r="I145" s="171"/>
      <c r="J145" s="172">
        <f>ROUND(I145*H145,2)</f>
        <v>0</v>
      </c>
      <c r="K145" s="173"/>
      <c r="L145" s="39"/>
      <c r="M145" s="174" t="s">
        <v>3</v>
      </c>
      <c r="N145" s="175" t="s">
        <v>41</v>
      </c>
      <c r="O145" s="72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8" t="s">
        <v>130</v>
      </c>
      <c r="AT145" s="178" t="s">
        <v>126</v>
      </c>
      <c r="AU145" s="178" t="s">
        <v>80</v>
      </c>
      <c r="AY145" s="19" t="s">
        <v>124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9" t="s">
        <v>78</v>
      </c>
      <c r="BK145" s="179">
        <f>ROUND(I145*H145,2)</f>
        <v>0</v>
      </c>
      <c r="BL145" s="19" t="s">
        <v>130</v>
      </c>
      <c r="BM145" s="178" t="s">
        <v>247</v>
      </c>
    </row>
    <row r="146" s="2" customFormat="1">
      <c r="A146" s="38"/>
      <c r="B146" s="39"/>
      <c r="C146" s="38"/>
      <c r="D146" s="180" t="s">
        <v>132</v>
      </c>
      <c r="E146" s="38"/>
      <c r="F146" s="181" t="s">
        <v>248</v>
      </c>
      <c r="G146" s="38"/>
      <c r="H146" s="38"/>
      <c r="I146" s="182"/>
      <c r="J146" s="38"/>
      <c r="K146" s="38"/>
      <c r="L146" s="39"/>
      <c r="M146" s="183"/>
      <c r="N146" s="184"/>
      <c r="O146" s="72"/>
      <c r="P146" s="72"/>
      <c r="Q146" s="72"/>
      <c r="R146" s="72"/>
      <c r="S146" s="72"/>
      <c r="T146" s="73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132</v>
      </c>
      <c r="AU146" s="19" t="s">
        <v>80</v>
      </c>
    </row>
    <row r="147" s="13" customFormat="1">
      <c r="A147" s="13"/>
      <c r="B147" s="185"/>
      <c r="C147" s="13"/>
      <c r="D147" s="186" t="s">
        <v>143</v>
      </c>
      <c r="E147" s="187" t="s">
        <v>3</v>
      </c>
      <c r="F147" s="188" t="s">
        <v>249</v>
      </c>
      <c r="G147" s="13"/>
      <c r="H147" s="189">
        <v>192.34999999999999</v>
      </c>
      <c r="I147" s="190"/>
      <c r="J147" s="13"/>
      <c r="K147" s="13"/>
      <c r="L147" s="185"/>
      <c r="M147" s="191"/>
      <c r="N147" s="192"/>
      <c r="O147" s="192"/>
      <c r="P147" s="192"/>
      <c r="Q147" s="192"/>
      <c r="R147" s="192"/>
      <c r="S147" s="192"/>
      <c r="T147" s="19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143</v>
      </c>
      <c r="AU147" s="187" t="s">
        <v>80</v>
      </c>
      <c r="AV147" s="13" t="s">
        <v>80</v>
      </c>
      <c r="AW147" s="13" t="s">
        <v>31</v>
      </c>
      <c r="AX147" s="13" t="s">
        <v>78</v>
      </c>
      <c r="AY147" s="187" t="s">
        <v>124</v>
      </c>
    </row>
    <row r="148" s="2" customFormat="1" ht="21.75" customHeight="1">
      <c r="A148" s="38"/>
      <c r="B148" s="165"/>
      <c r="C148" s="166" t="s">
        <v>250</v>
      </c>
      <c r="D148" s="166" t="s">
        <v>126</v>
      </c>
      <c r="E148" s="167" t="s">
        <v>251</v>
      </c>
      <c r="F148" s="168" t="s">
        <v>252</v>
      </c>
      <c r="G148" s="169" t="s">
        <v>129</v>
      </c>
      <c r="H148" s="170">
        <v>153.34999999999999</v>
      </c>
      <c r="I148" s="171"/>
      <c r="J148" s="172">
        <f>ROUND(I148*H148,2)</f>
        <v>0</v>
      </c>
      <c r="K148" s="173"/>
      <c r="L148" s="39"/>
      <c r="M148" s="174" t="s">
        <v>3</v>
      </c>
      <c r="N148" s="175" t="s">
        <v>41</v>
      </c>
      <c r="O148" s="72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8" t="s">
        <v>130</v>
      </c>
      <c r="AT148" s="178" t="s">
        <v>126</v>
      </c>
      <c r="AU148" s="178" t="s">
        <v>80</v>
      </c>
      <c r="AY148" s="19" t="s">
        <v>124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9" t="s">
        <v>78</v>
      </c>
      <c r="BK148" s="179">
        <f>ROUND(I148*H148,2)</f>
        <v>0</v>
      </c>
      <c r="BL148" s="19" t="s">
        <v>130</v>
      </c>
      <c r="BM148" s="178" t="s">
        <v>253</v>
      </c>
    </row>
    <row r="149" s="2" customFormat="1">
      <c r="A149" s="38"/>
      <c r="B149" s="39"/>
      <c r="C149" s="38"/>
      <c r="D149" s="180" t="s">
        <v>132</v>
      </c>
      <c r="E149" s="38"/>
      <c r="F149" s="181" t="s">
        <v>254</v>
      </c>
      <c r="G149" s="38"/>
      <c r="H149" s="38"/>
      <c r="I149" s="182"/>
      <c r="J149" s="38"/>
      <c r="K149" s="38"/>
      <c r="L149" s="39"/>
      <c r="M149" s="183"/>
      <c r="N149" s="184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132</v>
      </c>
      <c r="AU149" s="19" t="s">
        <v>80</v>
      </c>
    </row>
    <row r="150" s="2" customFormat="1" ht="21.75" customHeight="1">
      <c r="A150" s="38"/>
      <c r="B150" s="165"/>
      <c r="C150" s="166" t="s">
        <v>255</v>
      </c>
      <c r="D150" s="166" t="s">
        <v>126</v>
      </c>
      <c r="E150" s="167" t="s">
        <v>256</v>
      </c>
      <c r="F150" s="168" t="s">
        <v>257</v>
      </c>
      <c r="G150" s="169" t="s">
        <v>129</v>
      </c>
      <c r="H150" s="170">
        <v>29.5</v>
      </c>
      <c r="I150" s="171"/>
      <c r="J150" s="172">
        <f>ROUND(I150*H150,2)</f>
        <v>0</v>
      </c>
      <c r="K150" s="173"/>
      <c r="L150" s="39"/>
      <c r="M150" s="174" t="s">
        <v>3</v>
      </c>
      <c r="N150" s="175" t="s">
        <v>41</v>
      </c>
      <c r="O150" s="72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8" t="s">
        <v>130</v>
      </c>
      <c r="AT150" s="178" t="s">
        <v>126</v>
      </c>
      <c r="AU150" s="178" t="s">
        <v>80</v>
      </c>
      <c r="AY150" s="19" t="s">
        <v>124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9" t="s">
        <v>78</v>
      </c>
      <c r="BK150" s="179">
        <f>ROUND(I150*H150,2)</f>
        <v>0</v>
      </c>
      <c r="BL150" s="19" t="s">
        <v>130</v>
      </c>
      <c r="BM150" s="178" t="s">
        <v>258</v>
      </c>
    </row>
    <row r="151" s="2" customFormat="1">
      <c r="A151" s="38"/>
      <c r="B151" s="39"/>
      <c r="C151" s="38"/>
      <c r="D151" s="180" t="s">
        <v>132</v>
      </c>
      <c r="E151" s="38"/>
      <c r="F151" s="181" t="s">
        <v>259</v>
      </c>
      <c r="G151" s="38"/>
      <c r="H151" s="38"/>
      <c r="I151" s="182"/>
      <c r="J151" s="38"/>
      <c r="K151" s="38"/>
      <c r="L151" s="39"/>
      <c r="M151" s="183"/>
      <c r="N151" s="184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132</v>
      </c>
      <c r="AU151" s="19" t="s">
        <v>80</v>
      </c>
    </row>
    <row r="152" s="2" customFormat="1" ht="24.15" customHeight="1">
      <c r="A152" s="38"/>
      <c r="B152" s="165"/>
      <c r="C152" s="166" t="s">
        <v>260</v>
      </c>
      <c r="D152" s="166" t="s">
        <v>126</v>
      </c>
      <c r="E152" s="167" t="s">
        <v>261</v>
      </c>
      <c r="F152" s="168" t="s">
        <v>262</v>
      </c>
      <c r="G152" s="169" t="s">
        <v>129</v>
      </c>
      <c r="H152" s="170">
        <v>15.5</v>
      </c>
      <c r="I152" s="171"/>
      <c r="J152" s="172">
        <f>ROUND(I152*H152,2)</f>
        <v>0</v>
      </c>
      <c r="K152" s="173"/>
      <c r="L152" s="39"/>
      <c r="M152" s="174" t="s">
        <v>3</v>
      </c>
      <c r="N152" s="175" t="s">
        <v>41</v>
      </c>
      <c r="O152" s="72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8" t="s">
        <v>130</v>
      </c>
      <c r="AT152" s="178" t="s">
        <v>126</v>
      </c>
      <c r="AU152" s="178" t="s">
        <v>80</v>
      </c>
      <c r="AY152" s="19" t="s">
        <v>124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9" t="s">
        <v>78</v>
      </c>
      <c r="BK152" s="179">
        <f>ROUND(I152*H152,2)</f>
        <v>0</v>
      </c>
      <c r="BL152" s="19" t="s">
        <v>130</v>
      </c>
      <c r="BM152" s="178" t="s">
        <v>263</v>
      </c>
    </row>
    <row r="153" s="2" customFormat="1">
      <c r="A153" s="38"/>
      <c r="B153" s="39"/>
      <c r="C153" s="38"/>
      <c r="D153" s="180" t="s">
        <v>132</v>
      </c>
      <c r="E153" s="38"/>
      <c r="F153" s="181" t="s">
        <v>264</v>
      </c>
      <c r="G153" s="38"/>
      <c r="H153" s="38"/>
      <c r="I153" s="182"/>
      <c r="J153" s="38"/>
      <c r="K153" s="38"/>
      <c r="L153" s="39"/>
      <c r="M153" s="183"/>
      <c r="N153" s="184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132</v>
      </c>
      <c r="AU153" s="19" t="s">
        <v>80</v>
      </c>
    </row>
    <row r="154" s="13" customFormat="1">
      <c r="A154" s="13"/>
      <c r="B154" s="185"/>
      <c r="C154" s="13"/>
      <c r="D154" s="186" t="s">
        <v>143</v>
      </c>
      <c r="E154" s="187" t="s">
        <v>3</v>
      </c>
      <c r="F154" s="188" t="s">
        <v>154</v>
      </c>
      <c r="G154" s="13"/>
      <c r="H154" s="189">
        <v>15.5</v>
      </c>
      <c r="I154" s="190"/>
      <c r="J154" s="13"/>
      <c r="K154" s="13"/>
      <c r="L154" s="185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143</v>
      </c>
      <c r="AU154" s="187" t="s">
        <v>80</v>
      </c>
      <c r="AV154" s="13" t="s">
        <v>80</v>
      </c>
      <c r="AW154" s="13" t="s">
        <v>31</v>
      </c>
      <c r="AX154" s="13" t="s">
        <v>78</v>
      </c>
      <c r="AY154" s="187" t="s">
        <v>124</v>
      </c>
    </row>
    <row r="155" s="2" customFormat="1" ht="24.15" customHeight="1">
      <c r="A155" s="38"/>
      <c r="B155" s="165"/>
      <c r="C155" s="166" t="s">
        <v>265</v>
      </c>
      <c r="D155" s="166" t="s">
        <v>126</v>
      </c>
      <c r="E155" s="167" t="s">
        <v>266</v>
      </c>
      <c r="F155" s="168" t="s">
        <v>267</v>
      </c>
      <c r="G155" s="169" t="s">
        <v>129</v>
      </c>
      <c r="H155" s="170">
        <v>14.699999999999999</v>
      </c>
      <c r="I155" s="171"/>
      <c r="J155" s="172">
        <f>ROUND(I155*H155,2)</f>
        <v>0</v>
      </c>
      <c r="K155" s="173"/>
      <c r="L155" s="39"/>
      <c r="M155" s="174" t="s">
        <v>3</v>
      </c>
      <c r="N155" s="175" t="s">
        <v>41</v>
      </c>
      <c r="O155" s="72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130</v>
      </c>
      <c r="AT155" s="178" t="s">
        <v>126</v>
      </c>
      <c r="AU155" s="178" t="s">
        <v>80</v>
      </c>
      <c r="AY155" s="19" t="s">
        <v>124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78</v>
      </c>
      <c r="BK155" s="179">
        <f>ROUND(I155*H155,2)</f>
        <v>0</v>
      </c>
      <c r="BL155" s="19" t="s">
        <v>130</v>
      </c>
      <c r="BM155" s="178" t="s">
        <v>268</v>
      </c>
    </row>
    <row r="156" s="2" customFormat="1">
      <c r="A156" s="38"/>
      <c r="B156" s="39"/>
      <c r="C156" s="38"/>
      <c r="D156" s="180" t="s">
        <v>132</v>
      </c>
      <c r="E156" s="38"/>
      <c r="F156" s="181" t="s">
        <v>269</v>
      </c>
      <c r="G156" s="38"/>
      <c r="H156" s="38"/>
      <c r="I156" s="182"/>
      <c r="J156" s="38"/>
      <c r="K156" s="38"/>
      <c r="L156" s="39"/>
      <c r="M156" s="183"/>
      <c r="N156" s="184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132</v>
      </c>
      <c r="AU156" s="19" t="s">
        <v>80</v>
      </c>
    </row>
    <row r="157" s="2" customFormat="1" ht="24.15" customHeight="1">
      <c r="A157" s="38"/>
      <c r="B157" s="165"/>
      <c r="C157" s="166" t="s">
        <v>270</v>
      </c>
      <c r="D157" s="166" t="s">
        <v>126</v>
      </c>
      <c r="E157" s="167" t="s">
        <v>271</v>
      </c>
      <c r="F157" s="168" t="s">
        <v>272</v>
      </c>
      <c r="G157" s="169" t="s">
        <v>129</v>
      </c>
      <c r="H157" s="170">
        <v>15.5</v>
      </c>
      <c r="I157" s="171"/>
      <c r="J157" s="172">
        <f>ROUND(I157*H157,2)</f>
        <v>0</v>
      </c>
      <c r="K157" s="173"/>
      <c r="L157" s="39"/>
      <c r="M157" s="174" t="s">
        <v>3</v>
      </c>
      <c r="N157" s="175" t="s">
        <v>41</v>
      </c>
      <c r="O157" s="72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8" t="s">
        <v>130</v>
      </c>
      <c r="AT157" s="178" t="s">
        <v>126</v>
      </c>
      <c r="AU157" s="178" t="s">
        <v>80</v>
      </c>
      <c r="AY157" s="19" t="s">
        <v>124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9" t="s">
        <v>78</v>
      </c>
      <c r="BK157" s="179">
        <f>ROUND(I157*H157,2)</f>
        <v>0</v>
      </c>
      <c r="BL157" s="19" t="s">
        <v>130</v>
      </c>
      <c r="BM157" s="178" t="s">
        <v>273</v>
      </c>
    </row>
    <row r="158" s="2" customFormat="1">
      <c r="A158" s="38"/>
      <c r="B158" s="39"/>
      <c r="C158" s="38"/>
      <c r="D158" s="180" t="s">
        <v>132</v>
      </c>
      <c r="E158" s="38"/>
      <c r="F158" s="181" t="s">
        <v>274</v>
      </c>
      <c r="G158" s="38"/>
      <c r="H158" s="38"/>
      <c r="I158" s="182"/>
      <c r="J158" s="38"/>
      <c r="K158" s="38"/>
      <c r="L158" s="39"/>
      <c r="M158" s="183"/>
      <c r="N158" s="184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132</v>
      </c>
      <c r="AU158" s="19" t="s">
        <v>80</v>
      </c>
    </row>
    <row r="159" s="13" customFormat="1">
      <c r="A159" s="13"/>
      <c r="B159" s="185"/>
      <c r="C159" s="13"/>
      <c r="D159" s="186" t="s">
        <v>143</v>
      </c>
      <c r="E159" s="187" t="s">
        <v>3</v>
      </c>
      <c r="F159" s="188" t="s">
        <v>154</v>
      </c>
      <c r="G159" s="13"/>
      <c r="H159" s="189">
        <v>15.5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143</v>
      </c>
      <c r="AU159" s="187" t="s">
        <v>80</v>
      </c>
      <c r="AV159" s="13" t="s">
        <v>80</v>
      </c>
      <c r="AW159" s="13" t="s">
        <v>31</v>
      </c>
      <c r="AX159" s="13" t="s">
        <v>78</v>
      </c>
      <c r="AY159" s="187" t="s">
        <v>124</v>
      </c>
    </row>
    <row r="160" s="2" customFormat="1" ht="24.15" customHeight="1">
      <c r="A160" s="38"/>
      <c r="B160" s="165"/>
      <c r="C160" s="166" t="s">
        <v>275</v>
      </c>
      <c r="D160" s="166" t="s">
        <v>126</v>
      </c>
      <c r="E160" s="167" t="s">
        <v>276</v>
      </c>
      <c r="F160" s="168" t="s">
        <v>277</v>
      </c>
      <c r="G160" s="169" t="s">
        <v>129</v>
      </c>
      <c r="H160" s="170">
        <v>15</v>
      </c>
      <c r="I160" s="171"/>
      <c r="J160" s="172">
        <f>ROUND(I160*H160,2)</f>
        <v>0</v>
      </c>
      <c r="K160" s="173"/>
      <c r="L160" s="39"/>
      <c r="M160" s="174" t="s">
        <v>3</v>
      </c>
      <c r="N160" s="175" t="s">
        <v>41</v>
      </c>
      <c r="O160" s="72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8" t="s">
        <v>130</v>
      </c>
      <c r="AT160" s="178" t="s">
        <v>126</v>
      </c>
      <c r="AU160" s="178" t="s">
        <v>80</v>
      </c>
      <c r="AY160" s="19" t="s">
        <v>124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9" t="s">
        <v>78</v>
      </c>
      <c r="BK160" s="179">
        <f>ROUND(I160*H160,2)</f>
        <v>0</v>
      </c>
      <c r="BL160" s="19" t="s">
        <v>130</v>
      </c>
      <c r="BM160" s="178" t="s">
        <v>278</v>
      </c>
    </row>
    <row r="161" s="2" customFormat="1">
      <c r="A161" s="38"/>
      <c r="B161" s="39"/>
      <c r="C161" s="38"/>
      <c r="D161" s="180" t="s">
        <v>132</v>
      </c>
      <c r="E161" s="38"/>
      <c r="F161" s="181" t="s">
        <v>279</v>
      </c>
      <c r="G161" s="38"/>
      <c r="H161" s="38"/>
      <c r="I161" s="182"/>
      <c r="J161" s="38"/>
      <c r="K161" s="38"/>
      <c r="L161" s="39"/>
      <c r="M161" s="183"/>
      <c r="N161" s="184"/>
      <c r="O161" s="72"/>
      <c r="P161" s="72"/>
      <c r="Q161" s="72"/>
      <c r="R161" s="72"/>
      <c r="S161" s="72"/>
      <c r="T161" s="7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132</v>
      </c>
      <c r="AU161" s="19" t="s">
        <v>80</v>
      </c>
    </row>
    <row r="162" s="2" customFormat="1" ht="16.5" customHeight="1">
      <c r="A162" s="38"/>
      <c r="B162" s="165"/>
      <c r="C162" s="166" t="s">
        <v>280</v>
      </c>
      <c r="D162" s="166" t="s">
        <v>126</v>
      </c>
      <c r="E162" s="167" t="s">
        <v>281</v>
      </c>
      <c r="F162" s="168" t="s">
        <v>282</v>
      </c>
      <c r="G162" s="169" t="s">
        <v>129</v>
      </c>
      <c r="H162" s="170">
        <v>27</v>
      </c>
      <c r="I162" s="171"/>
      <c r="J162" s="172">
        <f>ROUND(I162*H162,2)</f>
        <v>0</v>
      </c>
      <c r="K162" s="173"/>
      <c r="L162" s="39"/>
      <c r="M162" s="174" t="s">
        <v>3</v>
      </c>
      <c r="N162" s="175" t="s">
        <v>41</v>
      </c>
      <c r="O162" s="72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8" t="s">
        <v>130</v>
      </c>
      <c r="AT162" s="178" t="s">
        <v>126</v>
      </c>
      <c r="AU162" s="178" t="s">
        <v>80</v>
      </c>
      <c r="AY162" s="19" t="s">
        <v>124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9" t="s">
        <v>78</v>
      </c>
      <c r="BK162" s="179">
        <f>ROUND(I162*H162,2)</f>
        <v>0</v>
      </c>
      <c r="BL162" s="19" t="s">
        <v>130</v>
      </c>
      <c r="BM162" s="178" t="s">
        <v>283</v>
      </c>
    </row>
    <row r="163" s="2" customFormat="1">
      <c r="A163" s="38"/>
      <c r="B163" s="39"/>
      <c r="C163" s="38"/>
      <c r="D163" s="180" t="s">
        <v>132</v>
      </c>
      <c r="E163" s="38"/>
      <c r="F163" s="181" t="s">
        <v>284</v>
      </c>
      <c r="G163" s="38"/>
      <c r="H163" s="38"/>
      <c r="I163" s="182"/>
      <c r="J163" s="38"/>
      <c r="K163" s="38"/>
      <c r="L163" s="39"/>
      <c r="M163" s="183"/>
      <c r="N163" s="184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132</v>
      </c>
      <c r="AU163" s="19" t="s">
        <v>80</v>
      </c>
    </row>
    <row r="164" s="2" customFormat="1" ht="21.75" customHeight="1">
      <c r="A164" s="38"/>
      <c r="B164" s="165"/>
      <c r="C164" s="166" t="s">
        <v>285</v>
      </c>
      <c r="D164" s="166" t="s">
        <v>126</v>
      </c>
      <c r="E164" s="167" t="s">
        <v>286</v>
      </c>
      <c r="F164" s="168" t="s">
        <v>287</v>
      </c>
      <c r="G164" s="169" t="s">
        <v>129</v>
      </c>
      <c r="H164" s="170">
        <v>14.699999999999999</v>
      </c>
      <c r="I164" s="171"/>
      <c r="J164" s="172">
        <f>ROUND(I164*H164,2)</f>
        <v>0</v>
      </c>
      <c r="K164" s="173"/>
      <c r="L164" s="39"/>
      <c r="M164" s="174" t="s">
        <v>3</v>
      </c>
      <c r="N164" s="175" t="s">
        <v>41</v>
      </c>
      <c r="O164" s="72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8" t="s">
        <v>130</v>
      </c>
      <c r="AT164" s="178" t="s">
        <v>126</v>
      </c>
      <c r="AU164" s="178" t="s">
        <v>80</v>
      </c>
      <c r="AY164" s="19" t="s">
        <v>124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9" t="s">
        <v>78</v>
      </c>
      <c r="BK164" s="179">
        <f>ROUND(I164*H164,2)</f>
        <v>0</v>
      </c>
      <c r="BL164" s="19" t="s">
        <v>130</v>
      </c>
      <c r="BM164" s="178" t="s">
        <v>288</v>
      </c>
    </row>
    <row r="165" s="2" customFormat="1">
      <c r="A165" s="38"/>
      <c r="B165" s="39"/>
      <c r="C165" s="38"/>
      <c r="D165" s="180" t="s">
        <v>132</v>
      </c>
      <c r="E165" s="38"/>
      <c r="F165" s="181" t="s">
        <v>289</v>
      </c>
      <c r="G165" s="38"/>
      <c r="H165" s="38"/>
      <c r="I165" s="182"/>
      <c r="J165" s="38"/>
      <c r="K165" s="38"/>
      <c r="L165" s="39"/>
      <c r="M165" s="183"/>
      <c r="N165" s="184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132</v>
      </c>
      <c r="AU165" s="19" t="s">
        <v>80</v>
      </c>
    </row>
    <row r="166" s="2" customFormat="1" ht="44.25" customHeight="1">
      <c r="A166" s="38"/>
      <c r="B166" s="165"/>
      <c r="C166" s="166" t="s">
        <v>290</v>
      </c>
      <c r="D166" s="166" t="s">
        <v>126</v>
      </c>
      <c r="E166" s="167" t="s">
        <v>291</v>
      </c>
      <c r="F166" s="168" t="s">
        <v>292</v>
      </c>
      <c r="G166" s="169" t="s">
        <v>129</v>
      </c>
      <c r="H166" s="170">
        <v>156</v>
      </c>
      <c r="I166" s="171"/>
      <c r="J166" s="172">
        <f>ROUND(I166*H166,2)</f>
        <v>0</v>
      </c>
      <c r="K166" s="173"/>
      <c r="L166" s="39"/>
      <c r="M166" s="174" t="s">
        <v>3</v>
      </c>
      <c r="N166" s="175" t="s">
        <v>41</v>
      </c>
      <c r="O166" s="72"/>
      <c r="P166" s="176">
        <f>O166*H166</f>
        <v>0</v>
      </c>
      <c r="Q166" s="176">
        <v>0.089219999999999994</v>
      </c>
      <c r="R166" s="176">
        <f>Q166*H166</f>
        <v>13.91832</v>
      </c>
      <c r="S166" s="176">
        <v>0</v>
      </c>
      <c r="T166" s="17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8" t="s">
        <v>130</v>
      </c>
      <c r="AT166" s="178" t="s">
        <v>126</v>
      </c>
      <c r="AU166" s="178" t="s">
        <v>80</v>
      </c>
      <c r="AY166" s="19" t="s">
        <v>124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9" t="s">
        <v>78</v>
      </c>
      <c r="BK166" s="179">
        <f>ROUND(I166*H166,2)</f>
        <v>0</v>
      </c>
      <c r="BL166" s="19" t="s">
        <v>130</v>
      </c>
      <c r="BM166" s="178" t="s">
        <v>293</v>
      </c>
    </row>
    <row r="167" s="2" customFormat="1">
      <c r="A167" s="38"/>
      <c r="B167" s="39"/>
      <c r="C167" s="38"/>
      <c r="D167" s="180" t="s">
        <v>132</v>
      </c>
      <c r="E167" s="38"/>
      <c r="F167" s="181" t="s">
        <v>294</v>
      </c>
      <c r="G167" s="38"/>
      <c r="H167" s="38"/>
      <c r="I167" s="182"/>
      <c r="J167" s="38"/>
      <c r="K167" s="38"/>
      <c r="L167" s="39"/>
      <c r="M167" s="183"/>
      <c r="N167" s="184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132</v>
      </c>
      <c r="AU167" s="19" t="s">
        <v>80</v>
      </c>
    </row>
    <row r="168" s="2" customFormat="1" ht="16.5" customHeight="1">
      <c r="A168" s="38"/>
      <c r="B168" s="165"/>
      <c r="C168" s="194" t="s">
        <v>295</v>
      </c>
      <c r="D168" s="194" t="s">
        <v>208</v>
      </c>
      <c r="E168" s="195" t="s">
        <v>296</v>
      </c>
      <c r="F168" s="196" t="s">
        <v>297</v>
      </c>
      <c r="G168" s="197" t="s">
        <v>231</v>
      </c>
      <c r="H168" s="198">
        <v>12.48</v>
      </c>
      <c r="I168" s="199"/>
      <c r="J168" s="200">
        <f>ROUND(I168*H168,2)</f>
        <v>0</v>
      </c>
      <c r="K168" s="201"/>
      <c r="L168" s="202"/>
      <c r="M168" s="203" t="s">
        <v>3</v>
      </c>
      <c r="N168" s="204" t="s">
        <v>41</v>
      </c>
      <c r="O168" s="72"/>
      <c r="P168" s="176">
        <f>O168*H168</f>
        <v>0</v>
      </c>
      <c r="Q168" s="176">
        <v>1</v>
      </c>
      <c r="R168" s="176">
        <f>Q168*H168</f>
        <v>12.48</v>
      </c>
      <c r="S168" s="176">
        <v>0</v>
      </c>
      <c r="T168" s="17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8" t="s">
        <v>166</v>
      </c>
      <c r="AT168" s="178" t="s">
        <v>208</v>
      </c>
      <c r="AU168" s="178" t="s">
        <v>80</v>
      </c>
      <c r="AY168" s="19" t="s">
        <v>124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9" t="s">
        <v>78</v>
      </c>
      <c r="BK168" s="179">
        <f>ROUND(I168*H168,2)</f>
        <v>0</v>
      </c>
      <c r="BL168" s="19" t="s">
        <v>130</v>
      </c>
      <c r="BM168" s="178" t="s">
        <v>298</v>
      </c>
    </row>
    <row r="169" s="2" customFormat="1" ht="24.15" customHeight="1">
      <c r="A169" s="38"/>
      <c r="B169" s="165"/>
      <c r="C169" s="166" t="s">
        <v>299</v>
      </c>
      <c r="D169" s="166" t="s">
        <v>126</v>
      </c>
      <c r="E169" s="167" t="s">
        <v>300</v>
      </c>
      <c r="F169" s="168" t="s">
        <v>301</v>
      </c>
      <c r="G169" s="169" t="s">
        <v>129</v>
      </c>
      <c r="H169" s="170">
        <v>156</v>
      </c>
      <c r="I169" s="171"/>
      <c r="J169" s="172">
        <f>ROUND(I169*H169,2)</f>
        <v>0</v>
      </c>
      <c r="K169" s="173"/>
      <c r="L169" s="39"/>
      <c r="M169" s="174" t="s">
        <v>3</v>
      </c>
      <c r="N169" s="175" t="s">
        <v>41</v>
      </c>
      <c r="O169" s="72"/>
      <c r="P169" s="176">
        <f>O169*H169</f>
        <v>0</v>
      </c>
      <c r="Q169" s="176">
        <v>0.051769999999999997</v>
      </c>
      <c r="R169" s="176">
        <f>Q169*H169</f>
        <v>8.0761199999999995</v>
      </c>
      <c r="S169" s="176">
        <v>0</v>
      </c>
      <c r="T169" s="17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8" t="s">
        <v>130</v>
      </c>
      <c r="AT169" s="178" t="s">
        <v>126</v>
      </c>
      <c r="AU169" s="178" t="s">
        <v>80</v>
      </c>
      <c r="AY169" s="19" t="s">
        <v>124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9" t="s">
        <v>78</v>
      </c>
      <c r="BK169" s="179">
        <f>ROUND(I169*H169,2)</f>
        <v>0</v>
      </c>
      <c r="BL169" s="19" t="s">
        <v>130</v>
      </c>
      <c r="BM169" s="178" t="s">
        <v>302</v>
      </c>
    </row>
    <row r="170" s="2" customFormat="1">
      <c r="A170" s="38"/>
      <c r="B170" s="39"/>
      <c r="C170" s="38"/>
      <c r="D170" s="180" t="s">
        <v>132</v>
      </c>
      <c r="E170" s="38"/>
      <c r="F170" s="181" t="s">
        <v>303</v>
      </c>
      <c r="G170" s="38"/>
      <c r="H170" s="38"/>
      <c r="I170" s="182"/>
      <c r="J170" s="38"/>
      <c r="K170" s="38"/>
      <c r="L170" s="39"/>
      <c r="M170" s="183"/>
      <c r="N170" s="184"/>
      <c r="O170" s="72"/>
      <c r="P170" s="72"/>
      <c r="Q170" s="72"/>
      <c r="R170" s="72"/>
      <c r="S170" s="72"/>
      <c r="T170" s="73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132</v>
      </c>
      <c r="AU170" s="19" t="s">
        <v>80</v>
      </c>
    </row>
    <row r="171" s="12" customFormat="1" ht="22.8" customHeight="1">
      <c r="A171" s="12"/>
      <c r="B171" s="152"/>
      <c r="C171" s="12"/>
      <c r="D171" s="153" t="s">
        <v>69</v>
      </c>
      <c r="E171" s="163" t="s">
        <v>171</v>
      </c>
      <c r="F171" s="163" t="s">
        <v>304</v>
      </c>
      <c r="G171" s="12"/>
      <c r="H171" s="12"/>
      <c r="I171" s="155"/>
      <c r="J171" s="164">
        <f>BK171</f>
        <v>0</v>
      </c>
      <c r="K171" s="12"/>
      <c r="L171" s="152"/>
      <c r="M171" s="157"/>
      <c r="N171" s="158"/>
      <c r="O171" s="158"/>
      <c r="P171" s="159">
        <f>SUM(P172:P188)</f>
        <v>0</v>
      </c>
      <c r="Q171" s="158"/>
      <c r="R171" s="159">
        <f>SUM(R172:R188)</f>
        <v>18.765307600000003</v>
      </c>
      <c r="S171" s="158"/>
      <c r="T171" s="160">
        <f>SUM(T172:T188)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3" t="s">
        <v>78</v>
      </c>
      <c r="AT171" s="161" t="s">
        <v>69</v>
      </c>
      <c r="AU171" s="161" t="s">
        <v>78</v>
      </c>
      <c r="AY171" s="153" t="s">
        <v>124</v>
      </c>
      <c r="BK171" s="162">
        <f>SUM(BK172:BK188)</f>
        <v>0</v>
      </c>
    </row>
    <row r="172" s="2" customFormat="1" ht="21.75" customHeight="1">
      <c r="A172" s="38"/>
      <c r="B172" s="165"/>
      <c r="C172" s="166" t="s">
        <v>305</v>
      </c>
      <c r="D172" s="166" t="s">
        <v>126</v>
      </c>
      <c r="E172" s="167" t="s">
        <v>306</v>
      </c>
      <c r="F172" s="168" t="s">
        <v>307</v>
      </c>
      <c r="G172" s="169" t="s">
        <v>308</v>
      </c>
      <c r="H172" s="170">
        <v>36</v>
      </c>
      <c r="I172" s="171"/>
      <c r="J172" s="172">
        <f>ROUND(I172*H172,2)</f>
        <v>0</v>
      </c>
      <c r="K172" s="173"/>
      <c r="L172" s="39"/>
      <c r="M172" s="174" t="s">
        <v>3</v>
      </c>
      <c r="N172" s="175" t="s">
        <v>41</v>
      </c>
      <c r="O172" s="72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8" t="s">
        <v>130</v>
      </c>
      <c r="AT172" s="178" t="s">
        <v>126</v>
      </c>
      <c r="AU172" s="178" t="s">
        <v>80</v>
      </c>
      <c r="AY172" s="19" t="s">
        <v>124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9" t="s">
        <v>78</v>
      </c>
      <c r="BK172" s="179">
        <f>ROUND(I172*H172,2)</f>
        <v>0</v>
      </c>
      <c r="BL172" s="19" t="s">
        <v>130</v>
      </c>
      <c r="BM172" s="178" t="s">
        <v>309</v>
      </c>
    </row>
    <row r="173" s="2" customFormat="1">
      <c r="A173" s="38"/>
      <c r="B173" s="39"/>
      <c r="C173" s="38"/>
      <c r="D173" s="180" t="s">
        <v>132</v>
      </c>
      <c r="E173" s="38"/>
      <c r="F173" s="181" t="s">
        <v>310</v>
      </c>
      <c r="G173" s="38"/>
      <c r="H173" s="38"/>
      <c r="I173" s="182"/>
      <c r="J173" s="38"/>
      <c r="K173" s="38"/>
      <c r="L173" s="39"/>
      <c r="M173" s="183"/>
      <c r="N173" s="184"/>
      <c r="O173" s="72"/>
      <c r="P173" s="72"/>
      <c r="Q173" s="72"/>
      <c r="R173" s="72"/>
      <c r="S173" s="72"/>
      <c r="T173" s="73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132</v>
      </c>
      <c r="AU173" s="19" t="s">
        <v>80</v>
      </c>
    </row>
    <row r="174" s="2" customFormat="1" ht="16.5" customHeight="1">
      <c r="A174" s="38"/>
      <c r="B174" s="165"/>
      <c r="C174" s="166" t="s">
        <v>311</v>
      </c>
      <c r="D174" s="166" t="s">
        <v>126</v>
      </c>
      <c r="E174" s="167" t="s">
        <v>312</v>
      </c>
      <c r="F174" s="168" t="s">
        <v>313</v>
      </c>
      <c r="G174" s="169" t="s">
        <v>308</v>
      </c>
      <c r="H174" s="170">
        <v>82</v>
      </c>
      <c r="I174" s="171"/>
      <c r="J174" s="172">
        <f>ROUND(I174*H174,2)</f>
        <v>0</v>
      </c>
      <c r="K174" s="173"/>
      <c r="L174" s="39"/>
      <c r="M174" s="174" t="s">
        <v>3</v>
      </c>
      <c r="N174" s="175" t="s">
        <v>41</v>
      </c>
      <c r="O174" s="72"/>
      <c r="P174" s="176">
        <f>O174*H174</f>
        <v>0</v>
      </c>
      <c r="Q174" s="176">
        <v>1.0000000000000001E-05</v>
      </c>
      <c r="R174" s="176">
        <f>Q174*H174</f>
        <v>0.00082000000000000009</v>
      </c>
      <c r="S174" s="176">
        <v>0</v>
      </c>
      <c r="T174" s="17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8" t="s">
        <v>130</v>
      </c>
      <c r="AT174" s="178" t="s">
        <v>126</v>
      </c>
      <c r="AU174" s="178" t="s">
        <v>80</v>
      </c>
      <c r="AY174" s="19" t="s">
        <v>124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9" t="s">
        <v>78</v>
      </c>
      <c r="BK174" s="179">
        <f>ROUND(I174*H174,2)</f>
        <v>0</v>
      </c>
      <c r="BL174" s="19" t="s">
        <v>130</v>
      </c>
      <c r="BM174" s="178" t="s">
        <v>314</v>
      </c>
    </row>
    <row r="175" s="2" customFormat="1" ht="16.5" customHeight="1">
      <c r="A175" s="38"/>
      <c r="B175" s="165"/>
      <c r="C175" s="166" t="s">
        <v>315</v>
      </c>
      <c r="D175" s="166" t="s">
        <v>126</v>
      </c>
      <c r="E175" s="167" t="s">
        <v>316</v>
      </c>
      <c r="F175" s="168" t="s">
        <v>317</v>
      </c>
      <c r="G175" s="169" t="s">
        <v>308</v>
      </c>
      <c r="H175" s="170">
        <v>4</v>
      </c>
      <c r="I175" s="171"/>
      <c r="J175" s="172">
        <f>ROUND(I175*H175,2)</f>
        <v>0</v>
      </c>
      <c r="K175" s="173"/>
      <c r="L175" s="39"/>
      <c r="M175" s="174" t="s">
        <v>3</v>
      </c>
      <c r="N175" s="175" t="s">
        <v>41</v>
      </c>
      <c r="O175" s="72"/>
      <c r="P175" s="176">
        <f>O175*H175</f>
        <v>0</v>
      </c>
      <c r="Q175" s="176">
        <v>2.0000000000000002E-05</v>
      </c>
      <c r="R175" s="176">
        <f>Q175*H175</f>
        <v>8.0000000000000007E-05</v>
      </c>
      <c r="S175" s="176">
        <v>0</v>
      </c>
      <c r="T175" s="17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8" t="s">
        <v>130</v>
      </c>
      <c r="AT175" s="178" t="s">
        <v>126</v>
      </c>
      <c r="AU175" s="178" t="s">
        <v>80</v>
      </c>
      <c r="AY175" s="19" t="s">
        <v>124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9" t="s">
        <v>78</v>
      </c>
      <c r="BK175" s="179">
        <f>ROUND(I175*H175,2)</f>
        <v>0</v>
      </c>
      <c r="BL175" s="19" t="s">
        <v>130</v>
      </c>
      <c r="BM175" s="178" t="s">
        <v>318</v>
      </c>
    </row>
    <row r="176" s="2" customFormat="1" ht="16.5" customHeight="1">
      <c r="A176" s="38"/>
      <c r="B176" s="165"/>
      <c r="C176" s="166" t="s">
        <v>319</v>
      </c>
      <c r="D176" s="166" t="s">
        <v>126</v>
      </c>
      <c r="E176" s="167" t="s">
        <v>320</v>
      </c>
      <c r="F176" s="168" t="s">
        <v>321</v>
      </c>
      <c r="G176" s="169" t="s">
        <v>308</v>
      </c>
      <c r="H176" s="170">
        <v>1</v>
      </c>
      <c r="I176" s="171"/>
      <c r="J176" s="172">
        <f>ROUND(I176*H176,2)</f>
        <v>0</v>
      </c>
      <c r="K176" s="173"/>
      <c r="L176" s="39"/>
      <c r="M176" s="174" t="s">
        <v>3</v>
      </c>
      <c r="N176" s="175" t="s">
        <v>41</v>
      </c>
      <c r="O176" s="72"/>
      <c r="P176" s="176">
        <f>O176*H176</f>
        <v>0</v>
      </c>
      <c r="Q176" s="176">
        <v>0.10940999999999999</v>
      </c>
      <c r="R176" s="176">
        <f>Q176*H176</f>
        <v>0.10940999999999999</v>
      </c>
      <c r="S176" s="176">
        <v>0</v>
      </c>
      <c r="T176" s="17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8" t="s">
        <v>130</v>
      </c>
      <c r="AT176" s="178" t="s">
        <v>126</v>
      </c>
      <c r="AU176" s="178" t="s">
        <v>80</v>
      </c>
      <c r="AY176" s="19" t="s">
        <v>124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9" t="s">
        <v>78</v>
      </c>
      <c r="BK176" s="179">
        <f>ROUND(I176*H176,2)</f>
        <v>0</v>
      </c>
      <c r="BL176" s="19" t="s">
        <v>130</v>
      </c>
      <c r="BM176" s="178" t="s">
        <v>322</v>
      </c>
    </row>
    <row r="177" s="2" customFormat="1">
      <c r="A177" s="38"/>
      <c r="B177" s="39"/>
      <c r="C177" s="38"/>
      <c r="D177" s="180" t="s">
        <v>132</v>
      </c>
      <c r="E177" s="38"/>
      <c r="F177" s="181" t="s">
        <v>323</v>
      </c>
      <c r="G177" s="38"/>
      <c r="H177" s="38"/>
      <c r="I177" s="182"/>
      <c r="J177" s="38"/>
      <c r="K177" s="38"/>
      <c r="L177" s="39"/>
      <c r="M177" s="183"/>
      <c r="N177" s="184"/>
      <c r="O177" s="72"/>
      <c r="P177" s="72"/>
      <c r="Q177" s="72"/>
      <c r="R177" s="72"/>
      <c r="S177" s="72"/>
      <c r="T177" s="73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132</v>
      </c>
      <c r="AU177" s="19" t="s">
        <v>80</v>
      </c>
    </row>
    <row r="178" s="2" customFormat="1" ht="16.5" customHeight="1">
      <c r="A178" s="38"/>
      <c r="B178" s="165"/>
      <c r="C178" s="194" t="s">
        <v>324</v>
      </c>
      <c r="D178" s="194" t="s">
        <v>208</v>
      </c>
      <c r="E178" s="195" t="s">
        <v>325</v>
      </c>
      <c r="F178" s="196" t="s">
        <v>326</v>
      </c>
      <c r="G178" s="197" t="s">
        <v>308</v>
      </c>
      <c r="H178" s="198">
        <v>1</v>
      </c>
      <c r="I178" s="199"/>
      <c r="J178" s="200">
        <f>ROUND(I178*H178,2)</f>
        <v>0</v>
      </c>
      <c r="K178" s="201"/>
      <c r="L178" s="202"/>
      <c r="M178" s="203" t="s">
        <v>3</v>
      </c>
      <c r="N178" s="204" t="s">
        <v>41</v>
      </c>
      <c r="O178" s="72"/>
      <c r="P178" s="176">
        <f>O178*H178</f>
        <v>0</v>
      </c>
      <c r="Q178" s="176">
        <v>0.0025000000000000001</v>
      </c>
      <c r="R178" s="176">
        <f>Q178*H178</f>
        <v>0.0025000000000000001</v>
      </c>
      <c r="S178" s="176">
        <v>0</v>
      </c>
      <c r="T178" s="17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8" t="s">
        <v>166</v>
      </c>
      <c r="AT178" s="178" t="s">
        <v>208</v>
      </c>
      <c r="AU178" s="178" t="s">
        <v>80</v>
      </c>
      <c r="AY178" s="19" t="s">
        <v>124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9" t="s">
        <v>78</v>
      </c>
      <c r="BK178" s="179">
        <f>ROUND(I178*H178,2)</f>
        <v>0</v>
      </c>
      <c r="BL178" s="19" t="s">
        <v>130</v>
      </c>
      <c r="BM178" s="178" t="s">
        <v>327</v>
      </c>
    </row>
    <row r="179" s="2" customFormat="1" ht="24.15" customHeight="1">
      <c r="A179" s="38"/>
      <c r="B179" s="165"/>
      <c r="C179" s="166" t="s">
        <v>328</v>
      </c>
      <c r="D179" s="166" t="s">
        <v>126</v>
      </c>
      <c r="E179" s="167" t="s">
        <v>329</v>
      </c>
      <c r="F179" s="168" t="s">
        <v>330</v>
      </c>
      <c r="G179" s="169" t="s">
        <v>158</v>
      </c>
      <c r="H179" s="170">
        <v>8</v>
      </c>
      <c r="I179" s="171"/>
      <c r="J179" s="172">
        <f>ROUND(I179*H179,2)</f>
        <v>0</v>
      </c>
      <c r="K179" s="173"/>
      <c r="L179" s="39"/>
      <c r="M179" s="174" t="s">
        <v>3</v>
      </c>
      <c r="N179" s="175" t="s">
        <v>41</v>
      </c>
      <c r="O179" s="72"/>
      <c r="P179" s="176">
        <f>O179*H179</f>
        <v>0</v>
      </c>
      <c r="Q179" s="176">
        <v>0.20219000000000001</v>
      </c>
      <c r="R179" s="176">
        <f>Q179*H179</f>
        <v>1.6175200000000001</v>
      </c>
      <c r="S179" s="176">
        <v>0</v>
      </c>
      <c r="T179" s="17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8" t="s">
        <v>331</v>
      </c>
      <c r="AT179" s="178" t="s">
        <v>126</v>
      </c>
      <c r="AU179" s="178" t="s">
        <v>80</v>
      </c>
      <c r="AY179" s="19" t="s">
        <v>124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9" t="s">
        <v>78</v>
      </c>
      <c r="BK179" s="179">
        <f>ROUND(I179*H179,2)</f>
        <v>0</v>
      </c>
      <c r="BL179" s="19" t="s">
        <v>331</v>
      </c>
      <c r="BM179" s="178" t="s">
        <v>332</v>
      </c>
    </row>
    <row r="180" s="2" customFormat="1">
      <c r="A180" s="38"/>
      <c r="B180" s="39"/>
      <c r="C180" s="38"/>
      <c r="D180" s="180" t="s">
        <v>132</v>
      </c>
      <c r="E180" s="38"/>
      <c r="F180" s="181" t="s">
        <v>333</v>
      </c>
      <c r="G180" s="38"/>
      <c r="H180" s="38"/>
      <c r="I180" s="182"/>
      <c r="J180" s="38"/>
      <c r="K180" s="38"/>
      <c r="L180" s="39"/>
      <c r="M180" s="183"/>
      <c r="N180" s="184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132</v>
      </c>
      <c r="AU180" s="19" t="s">
        <v>80</v>
      </c>
    </row>
    <row r="181" s="2" customFormat="1" ht="16.5" customHeight="1">
      <c r="A181" s="38"/>
      <c r="B181" s="165"/>
      <c r="C181" s="194" t="s">
        <v>334</v>
      </c>
      <c r="D181" s="194" t="s">
        <v>208</v>
      </c>
      <c r="E181" s="195" t="s">
        <v>335</v>
      </c>
      <c r="F181" s="196" t="s">
        <v>336</v>
      </c>
      <c r="G181" s="197" t="s">
        <v>158</v>
      </c>
      <c r="H181" s="198">
        <v>8.1600000000000001</v>
      </c>
      <c r="I181" s="199"/>
      <c r="J181" s="200">
        <f>ROUND(I181*H181,2)</f>
        <v>0</v>
      </c>
      <c r="K181" s="201"/>
      <c r="L181" s="202"/>
      <c r="M181" s="203" t="s">
        <v>3</v>
      </c>
      <c r="N181" s="204" t="s">
        <v>41</v>
      </c>
      <c r="O181" s="72"/>
      <c r="P181" s="176">
        <f>O181*H181</f>
        <v>0</v>
      </c>
      <c r="Q181" s="176">
        <v>0.040000000000000001</v>
      </c>
      <c r="R181" s="176">
        <f>Q181*H181</f>
        <v>0.32640000000000002</v>
      </c>
      <c r="S181" s="176">
        <v>0</v>
      </c>
      <c r="T181" s="17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8" t="s">
        <v>337</v>
      </c>
      <c r="AT181" s="178" t="s">
        <v>208</v>
      </c>
      <c r="AU181" s="178" t="s">
        <v>80</v>
      </c>
      <c r="AY181" s="19" t="s">
        <v>124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9" t="s">
        <v>78</v>
      </c>
      <c r="BK181" s="179">
        <f>ROUND(I181*H181,2)</f>
        <v>0</v>
      </c>
      <c r="BL181" s="19" t="s">
        <v>337</v>
      </c>
      <c r="BM181" s="178" t="s">
        <v>338</v>
      </c>
    </row>
    <row r="182" s="13" customFormat="1">
      <c r="A182" s="13"/>
      <c r="B182" s="185"/>
      <c r="C182" s="13"/>
      <c r="D182" s="186" t="s">
        <v>143</v>
      </c>
      <c r="E182" s="13"/>
      <c r="F182" s="188" t="s">
        <v>339</v>
      </c>
      <c r="G182" s="13"/>
      <c r="H182" s="189">
        <v>8.1600000000000001</v>
      </c>
      <c r="I182" s="190"/>
      <c r="J182" s="13"/>
      <c r="K182" s="13"/>
      <c r="L182" s="185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143</v>
      </c>
      <c r="AU182" s="187" t="s">
        <v>80</v>
      </c>
      <c r="AV182" s="13" t="s">
        <v>80</v>
      </c>
      <c r="AW182" s="13" t="s">
        <v>4</v>
      </c>
      <c r="AX182" s="13" t="s">
        <v>78</v>
      </c>
      <c r="AY182" s="187" t="s">
        <v>124</v>
      </c>
    </row>
    <row r="183" s="2" customFormat="1" ht="24.15" customHeight="1">
      <c r="A183" s="38"/>
      <c r="B183" s="165"/>
      <c r="C183" s="166" t="s">
        <v>340</v>
      </c>
      <c r="D183" s="166" t="s">
        <v>126</v>
      </c>
      <c r="E183" s="167" t="s">
        <v>341</v>
      </c>
      <c r="F183" s="168" t="s">
        <v>342</v>
      </c>
      <c r="G183" s="169" t="s">
        <v>158</v>
      </c>
      <c r="H183" s="170">
        <v>74</v>
      </c>
      <c r="I183" s="171"/>
      <c r="J183" s="172">
        <f>ROUND(I183*H183,2)</f>
        <v>0</v>
      </c>
      <c r="K183" s="173"/>
      <c r="L183" s="39"/>
      <c r="M183" s="174" t="s">
        <v>3</v>
      </c>
      <c r="N183" s="175" t="s">
        <v>41</v>
      </c>
      <c r="O183" s="72"/>
      <c r="P183" s="176">
        <f>O183*H183</f>
        <v>0</v>
      </c>
      <c r="Q183" s="176">
        <v>0.16849</v>
      </c>
      <c r="R183" s="176">
        <f>Q183*H183</f>
        <v>12.468260000000001</v>
      </c>
      <c r="S183" s="176">
        <v>0</v>
      </c>
      <c r="T183" s="17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8" t="s">
        <v>130</v>
      </c>
      <c r="AT183" s="178" t="s">
        <v>126</v>
      </c>
      <c r="AU183" s="178" t="s">
        <v>80</v>
      </c>
      <c r="AY183" s="19" t="s">
        <v>124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9" t="s">
        <v>78</v>
      </c>
      <c r="BK183" s="179">
        <f>ROUND(I183*H183,2)</f>
        <v>0</v>
      </c>
      <c r="BL183" s="19" t="s">
        <v>130</v>
      </c>
      <c r="BM183" s="178" t="s">
        <v>343</v>
      </c>
    </row>
    <row r="184" s="2" customFormat="1">
      <c r="A184" s="38"/>
      <c r="B184" s="39"/>
      <c r="C184" s="38"/>
      <c r="D184" s="180" t="s">
        <v>132</v>
      </c>
      <c r="E184" s="38"/>
      <c r="F184" s="181" t="s">
        <v>344</v>
      </c>
      <c r="G184" s="38"/>
      <c r="H184" s="38"/>
      <c r="I184" s="182"/>
      <c r="J184" s="38"/>
      <c r="K184" s="38"/>
      <c r="L184" s="39"/>
      <c r="M184" s="183"/>
      <c r="N184" s="184"/>
      <c r="O184" s="72"/>
      <c r="P184" s="72"/>
      <c r="Q184" s="72"/>
      <c r="R184" s="72"/>
      <c r="S184" s="72"/>
      <c r="T184" s="73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132</v>
      </c>
      <c r="AU184" s="19" t="s">
        <v>80</v>
      </c>
    </row>
    <row r="185" s="2" customFormat="1" ht="16.5" customHeight="1">
      <c r="A185" s="38"/>
      <c r="B185" s="165"/>
      <c r="C185" s="194" t="s">
        <v>345</v>
      </c>
      <c r="D185" s="194" t="s">
        <v>208</v>
      </c>
      <c r="E185" s="195" t="s">
        <v>346</v>
      </c>
      <c r="F185" s="196" t="s">
        <v>347</v>
      </c>
      <c r="G185" s="197" t="s">
        <v>158</v>
      </c>
      <c r="H185" s="198">
        <v>75.480000000000004</v>
      </c>
      <c r="I185" s="199"/>
      <c r="J185" s="200">
        <f>ROUND(I185*H185,2)</f>
        <v>0</v>
      </c>
      <c r="K185" s="201"/>
      <c r="L185" s="202"/>
      <c r="M185" s="203" t="s">
        <v>3</v>
      </c>
      <c r="N185" s="204" t="s">
        <v>41</v>
      </c>
      <c r="O185" s="72"/>
      <c r="P185" s="176">
        <f>O185*H185</f>
        <v>0</v>
      </c>
      <c r="Q185" s="176">
        <v>0.056120000000000003</v>
      </c>
      <c r="R185" s="176">
        <f>Q185*H185</f>
        <v>4.2359376000000006</v>
      </c>
      <c r="S185" s="176">
        <v>0</v>
      </c>
      <c r="T185" s="17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8" t="s">
        <v>166</v>
      </c>
      <c r="AT185" s="178" t="s">
        <v>208</v>
      </c>
      <c r="AU185" s="178" t="s">
        <v>80</v>
      </c>
      <c r="AY185" s="19" t="s">
        <v>124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9" t="s">
        <v>78</v>
      </c>
      <c r="BK185" s="179">
        <f>ROUND(I185*H185,2)</f>
        <v>0</v>
      </c>
      <c r="BL185" s="19" t="s">
        <v>130</v>
      </c>
      <c r="BM185" s="178" t="s">
        <v>348</v>
      </c>
    </row>
    <row r="186" s="13" customFormat="1">
      <c r="A186" s="13"/>
      <c r="B186" s="185"/>
      <c r="C186" s="13"/>
      <c r="D186" s="186" t="s">
        <v>143</v>
      </c>
      <c r="E186" s="13"/>
      <c r="F186" s="188" t="s">
        <v>349</v>
      </c>
      <c r="G186" s="13"/>
      <c r="H186" s="189">
        <v>75.480000000000004</v>
      </c>
      <c r="I186" s="190"/>
      <c r="J186" s="13"/>
      <c r="K186" s="13"/>
      <c r="L186" s="185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143</v>
      </c>
      <c r="AU186" s="187" t="s">
        <v>80</v>
      </c>
      <c r="AV186" s="13" t="s">
        <v>80</v>
      </c>
      <c r="AW186" s="13" t="s">
        <v>4</v>
      </c>
      <c r="AX186" s="13" t="s">
        <v>78</v>
      </c>
      <c r="AY186" s="187" t="s">
        <v>124</v>
      </c>
    </row>
    <row r="187" s="2" customFormat="1" ht="16.5" customHeight="1">
      <c r="A187" s="38"/>
      <c r="B187" s="165"/>
      <c r="C187" s="166" t="s">
        <v>350</v>
      </c>
      <c r="D187" s="166" t="s">
        <v>126</v>
      </c>
      <c r="E187" s="167" t="s">
        <v>351</v>
      </c>
      <c r="F187" s="168" t="s">
        <v>352</v>
      </c>
      <c r="G187" s="169" t="s">
        <v>158</v>
      </c>
      <c r="H187" s="170">
        <v>146</v>
      </c>
      <c r="I187" s="171"/>
      <c r="J187" s="172">
        <f>ROUND(I187*H187,2)</f>
        <v>0</v>
      </c>
      <c r="K187" s="173"/>
      <c r="L187" s="39"/>
      <c r="M187" s="174" t="s">
        <v>3</v>
      </c>
      <c r="N187" s="175" t="s">
        <v>41</v>
      </c>
      <c r="O187" s="72"/>
      <c r="P187" s="176">
        <f>O187*H187</f>
        <v>0</v>
      </c>
      <c r="Q187" s="176">
        <v>3.0000000000000001E-05</v>
      </c>
      <c r="R187" s="176">
        <f>Q187*H187</f>
        <v>0.0043800000000000002</v>
      </c>
      <c r="S187" s="176">
        <v>0</v>
      </c>
      <c r="T187" s="17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8" t="s">
        <v>130</v>
      </c>
      <c r="AT187" s="178" t="s">
        <v>126</v>
      </c>
      <c r="AU187" s="178" t="s">
        <v>80</v>
      </c>
      <c r="AY187" s="19" t="s">
        <v>124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9" t="s">
        <v>78</v>
      </c>
      <c r="BK187" s="179">
        <f>ROUND(I187*H187,2)</f>
        <v>0</v>
      </c>
      <c r="BL187" s="19" t="s">
        <v>130</v>
      </c>
      <c r="BM187" s="178" t="s">
        <v>353</v>
      </c>
    </row>
    <row r="188" s="2" customFormat="1">
      <c r="A188" s="38"/>
      <c r="B188" s="39"/>
      <c r="C188" s="38"/>
      <c r="D188" s="180" t="s">
        <v>132</v>
      </c>
      <c r="E188" s="38"/>
      <c r="F188" s="181" t="s">
        <v>354</v>
      </c>
      <c r="G188" s="38"/>
      <c r="H188" s="38"/>
      <c r="I188" s="182"/>
      <c r="J188" s="38"/>
      <c r="K188" s="38"/>
      <c r="L188" s="39"/>
      <c r="M188" s="183"/>
      <c r="N188" s="184"/>
      <c r="O188" s="72"/>
      <c r="P188" s="72"/>
      <c r="Q188" s="72"/>
      <c r="R188" s="72"/>
      <c r="S188" s="72"/>
      <c r="T188" s="73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132</v>
      </c>
      <c r="AU188" s="19" t="s">
        <v>80</v>
      </c>
    </row>
    <row r="189" s="12" customFormat="1" ht="22.8" customHeight="1">
      <c r="A189" s="12"/>
      <c r="B189" s="152"/>
      <c r="C189" s="12"/>
      <c r="D189" s="153" t="s">
        <v>69</v>
      </c>
      <c r="E189" s="163" t="s">
        <v>355</v>
      </c>
      <c r="F189" s="163" t="s">
        <v>356</v>
      </c>
      <c r="G189" s="12"/>
      <c r="H189" s="12"/>
      <c r="I189" s="155"/>
      <c r="J189" s="164">
        <f>BK189</f>
        <v>0</v>
      </c>
      <c r="K189" s="12"/>
      <c r="L189" s="152"/>
      <c r="M189" s="157"/>
      <c r="N189" s="158"/>
      <c r="O189" s="158"/>
      <c r="P189" s="159">
        <f>SUM(P190:P207)</f>
        <v>0</v>
      </c>
      <c r="Q189" s="158"/>
      <c r="R189" s="159">
        <f>SUM(R190:R207)</f>
        <v>0</v>
      </c>
      <c r="S189" s="158"/>
      <c r="T189" s="160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3" t="s">
        <v>78</v>
      </c>
      <c r="AT189" s="161" t="s">
        <v>69</v>
      </c>
      <c r="AU189" s="161" t="s">
        <v>78</v>
      </c>
      <c r="AY189" s="153" t="s">
        <v>124</v>
      </c>
      <c r="BK189" s="162">
        <f>SUM(BK190:BK207)</f>
        <v>0</v>
      </c>
    </row>
    <row r="190" s="2" customFormat="1" ht="24.15" customHeight="1">
      <c r="A190" s="38"/>
      <c r="B190" s="165"/>
      <c r="C190" s="166" t="s">
        <v>357</v>
      </c>
      <c r="D190" s="166" t="s">
        <v>126</v>
      </c>
      <c r="E190" s="167" t="s">
        <v>358</v>
      </c>
      <c r="F190" s="168" t="s">
        <v>359</v>
      </c>
      <c r="G190" s="169" t="s">
        <v>231</v>
      </c>
      <c r="H190" s="170">
        <v>383</v>
      </c>
      <c r="I190" s="171"/>
      <c r="J190" s="172">
        <f>ROUND(I190*H190,2)</f>
        <v>0</v>
      </c>
      <c r="K190" s="173"/>
      <c r="L190" s="39"/>
      <c r="M190" s="174" t="s">
        <v>3</v>
      </c>
      <c r="N190" s="175" t="s">
        <v>41</v>
      </c>
      <c r="O190" s="72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8" t="s">
        <v>130</v>
      </c>
      <c r="AT190" s="178" t="s">
        <v>126</v>
      </c>
      <c r="AU190" s="178" t="s">
        <v>80</v>
      </c>
      <c r="AY190" s="19" t="s">
        <v>124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9" t="s">
        <v>78</v>
      </c>
      <c r="BK190" s="179">
        <f>ROUND(I190*H190,2)</f>
        <v>0</v>
      </c>
      <c r="BL190" s="19" t="s">
        <v>130</v>
      </c>
      <c r="BM190" s="178" t="s">
        <v>360</v>
      </c>
    </row>
    <row r="191" s="2" customFormat="1">
      <c r="A191" s="38"/>
      <c r="B191" s="39"/>
      <c r="C191" s="38"/>
      <c r="D191" s="180" t="s">
        <v>132</v>
      </c>
      <c r="E191" s="38"/>
      <c r="F191" s="181" t="s">
        <v>361</v>
      </c>
      <c r="G191" s="38"/>
      <c r="H191" s="38"/>
      <c r="I191" s="182"/>
      <c r="J191" s="38"/>
      <c r="K191" s="38"/>
      <c r="L191" s="39"/>
      <c r="M191" s="183"/>
      <c r="N191" s="184"/>
      <c r="O191" s="72"/>
      <c r="P191" s="72"/>
      <c r="Q191" s="72"/>
      <c r="R191" s="72"/>
      <c r="S191" s="72"/>
      <c r="T191" s="73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132</v>
      </c>
      <c r="AU191" s="19" t="s">
        <v>80</v>
      </c>
    </row>
    <row r="192" s="2" customFormat="1" ht="24.15" customHeight="1">
      <c r="A192" s="38"/>
      <c r="B192" s="165"/>
      <c r="C192" s="166" t="s">
        <v>362</v>
      </c>
      <c r="D192" s="166" t="s">
        <v>126</v>
      </c>
      <c r="E192" s="167" t="s">
        <v>363</v>
      </c>
      <c r="F192" s="168" t="s">
        <v>364</v>
      </c>
      <c r="G192" s="169" t="s">
        <v>231</v>
      </c>
      <c r="H192" s="170">
        <v>7277</v>
      </c>
      <c r="I192" s="171"/>
      <c r="J192" s="172">
        <f>ROUND(I192*H192,2)</f>
        <v>0</v>
      </c>
      <c r="K192" s="173"/>
      <c r="L192" s="39"/>
      <c r="M192" s="174" t="s">
        <v>3</v>
      </c>
      <c r="N192" s="175" t="s">
        <v>41</v>
      </c>
      <c r="O192" s="72"/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8" t="s">
        <v>130</v>
      </c>
      <c r="AT192" s="178" t="s">
        <v>126</v>
      </c>
      <c r="AU192" s="178" t="s">
        <v>80</v>
      </c>
      <c r="AY192" s="19" t="s">
        <v>124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9" t="s">
        <v>78</v>
      </c>
      <c r="BK192" s="179">
        <f>ROUND(I192*H192,2)</f>
        <v>0</v>
      </c>
      <c r="BL192" s="19" t="s">
        <v>130</v>
      </c>
      <c r="BM192" s="178" t="s">
        <v>365</v>
      </c>
    </row>
    <row r="193" s="2" customFormat="1">
      <c r="A193" s="38"/>
      <c r="B193" s="39"/>
      <c r="C193" s="38"/>
      <c r="D193" s="180" t="s">
        <v>132</v>
      </c>
      <c r="E193" s="38"/>
      <c r="F193" s="181" t="s">
        <v>366</v>
      </c>
      <c r="G193" s="38"/>
      <c r="H193" s="38"/>
      <c r="I193" s="182"/>
      <c r="J193" s="38"/>
      <c r="K193" s="38"/>
      <c r="L193" s="39"/>
      <c r="M193" s="183"/>
      <c r="N193" s="184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132</v>
      </c>
      <c r="AU193" s="19" t="s">
        <v>80</v>
      </c>
    </row>
    <row r="194" s="2" customFormat="1" ht="24.15" customHeight="1">
      <c r="A194" s="38"/>
      <c r="B194" s="165"/>
      <c r="C194" s="166" t="s">
        <v>367</v>
      </c>
      <c r="D194" s="166" t="s">
        <v>126</v>
      </c>
      <c r="E194" s="167" t="s">
        <v>368</v>
      </c>
      <c r="F194" s="168" t="s">
        <v>369</v>
      </c>
      <c r="G194" s="169" t="s">
        <v>231</v>
      </c>
      <c r="H194" s="170">
        <v>156</v>
      </c>
      <c r="I194" s="171"/>
      <c r="J194" s="172">
        <f>ROUND(I194*H194,2)</f>
        <v>0</v>
      </c>
      <c r="K194" s="173"/>
      <c r="L194" s="39"/>
      <c r="M194" s="174" t="s">
        <v>3</v>
      </c>
      <c r="N194" s="175" t="s">
        <v>41</v>
      </c>
      <c r="O194" s="72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78" t="s">
        <v>130</v>
      </c>
      <c r="AT194" s="178" t="s">
        <v>126</v>
      </c>
      <c r="AU194" s="178" t="s">
        <v>80</v>
      </c>
      <c r="AY194" s="19" t="s">
        <v>124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9" t="s">
        <v>78</v>
      </c>
      <c r="BK194" s="179">
        <f>ROUND(I194*H194,2)</f>
        <v>0</v>
      </c>
      <c r="BL194" s="19" t="s">
        <v>130</v>
      </c>
      <c r="BM194" s="178" t="s">
        <v>370</v>
      </c>
    </row>
    <row r="195" s="2" customFormat="1">
      <c r="A195" s="38"/>
      <c r="B195" s="39"/>
      <c r="C195" s="38"/>
      <c r="D195" s="180" t="s">
        <v>132</v>
      </c>
      <c r="E195" s="38"/>
      <c r="F195" s="181" t="s">
        <v>371</v>
      </c>
      <c r="G195" s="38"/>
      <c r="H195" s="38"/>
      <c r="I195" s="182"/>
      <c r="J195" s="38"/>
      <c r="K195" s="38"/>
      <c r="L195" s="39"/>
      <c r="M195" s="183"/>
      <c r="N195" s="184"/>
      <c r="O195" s="72"/>
      <c r="P195" s="72"/>
      <c r="Q195" s="72"/>
      <c r="R195" s="72"/>
      <c r="S195" s="72"/>
      <c r="T195" s="73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132</v>
      </c>
      <c r="AU195" s="19" t="s">
        <v>80</v>
      </c>
    </row>
    <row r="196" s="2" customFormat="1" ht="24.15" customHeight="1">
      <c r="A196" s="38"/>
      <c r="B196" s="165"/>
      <c r="C196" s="166" t="s">
        <v>372</v>
      </c>
      <c r="D196" s="166" t="s">
        <v>126</v>
      </c>
      <c r="E196" s="167" t="s">
        <v>373</v>
      </c>
      <c r="F196" s="168" t="s">
        <v>374</v>
      </c>
      <c r="G196" s="169" t="s">
        <v>231</v>
      </c>
      <c r="H196" s="170">
        <v>2964</v>
      </c>
      <c r="I196" s="171"/>
      <c r="J196" s="172">
        <f>ROUND(I196*H196,2)</f>
        <v>0</v>
      </c>
      <c r="K196" s="173"/>
      <c r="L196" s="39"/>
      <c r="M196" s="174" t="s">
        <v>3</v>
      </c>
      <c r="N196" s="175" t="s">
        <v>41</v>
      </c>
      <c r="O196" s="72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78" t="s">
        <v>130</v>
      </c>
      <c r="AT196" s="178" t="s">
        <v>126</v>
      </c>
      <c r="AU196" s="178" t="s">
        <v>80</v>
      </c>
      <c r="AY196" s="19" t="s">
        <v>124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9" t="s">
        <v>78</v>
      </c>
      <c r="BK196" s="179">
        <f>ROUND(I196*H196,2)</f>
        <v>0</v>
      </c>
      <c r="BL196" s="19" t="s">
        <v>130</v>
      </c>
      <c r="BM196" s="178" t="s">
        <v>375</v>
      </c>
    </row>
    <row r="197" s="2" customFormat="1">
      <c r="A197" s="38"/>
      <c r="B197" s="39"/>
      <c r="C197" s="38"/>
      <c r="D197" s="180" t="s">
        <v>132</v>
      </c>
      <c r="E197" s="38"/>
      <c r="F197" s="181" t="s">
        <v>376</v>
      </c>
      <c r="G197" s="38"/>
      <c r="H197" s="38"/>
      <c r="I197" s="182"/>
      <c r="J197" s="38"/>
      <c r="K197" s="38"/>
      <c r="L197" s="39"/>
      <c r="M197" s="183"/>
      <c r="N197" s="184"/>
      <c r="O197" s="72"/>
      <c r="P197" s="72"/>
      <c r="Q197" s="72"/>
      <c r="R197" s="72"/>
      <c r="S197" s="72"/>
      <c r="T197" s="73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132</v>
      </c>
      <c r="AU197" s="19" t="s">
        <v>80</v>
      </c>
    </row>
    <row r="198" s="2" customFormat="1" ht="24.15" customHeight="1">
      <c r="A198" s="38"/>
      <c r="B198" s="165"/>
      <c r="C198" s="166" t="s">
        <v>377</v>
      </c>
      <c r="D198" s="166" t="s">
        <v>126</v>
      </c>
      <c r="E198" s="167" t="s">
        <v>378</v>
      </c>
      <c r="F198" s="168" t="s">
        <v>379</v>
      </c>
      <c r="G198" s="169" t="s">
        <v>231</v>
      </c>
      <c r="H198" s="170">
        <v>148</v>
      </c>
      <c r="I198" s="171"/>
      <c r="J198" s="172">
        <f>ROUND(I198*H198,2)</f>
        <v>0</v>
      </c>
      <c r="K198" s="173"/>
      <c r="L198" s="39"/>
      <c r="M198" s="174" t="s">
        <v>3</v>
      </c>
      <c r="N198" s="175" t="s">
        <v>41</v>
      </c>
      <c r="O198" s="72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8" t="s">
        <v>130</v>
      </c>
      <c r="AT198" s="178" t="s">
        <v>126</v>
      </c>
      <c r="AU198" s="178" t="s">
        <v>80</v>
      </c>
      <c r="AY198" s="19" t="s">
        <v>124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9" t="s">
        <v>78</v>
      </c>
      <c r="BK198" s="179">
        <f>ROUND(I198*H198,2)</f>
        <v>0</v>
      </c>
      <c r="BL198" s="19" t="s">
        <v>130</v>
      </c>
      <c r="BM198" s="178" t="s">
        <v>380</v>
      </c>
    </row>
    <row r="199" s="2" customFormat="1">
      <c r="A199" s="38"/>
      <c r="B199" s="39"/>
      <c r="C199" s="38"/>
      <c r="D199" s="180" t="s">
        <v>132</v>
      </c>
      <c r="E199" s="38"/>
      <c r="F199" s="181" t="s">
        <v>381</v>
      </c>
      <c r="G199" s="38"/>
      <c r="H199" s="38"/>
      <c r="I199" s="182"/>
      <c r="J199" s="38"/>
      <c r="K199" s="38"/>
      <c r="L199" s="39"/>
      <c r="M199" s="183"/>
      <c r="N199" s="184"/>
      <c r="O199" s="72"/>
      <c r="P199" s="72"/>
      <c r="Q199" s="72"/>
      <c r="R199" s="72"/>
      <c r="S199" s="72"/>
      <c r="T199" s="73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132</v>
      </c>
      <c r="AU199" s="19" t="s">
        <v>80</v>
      </c>
    </row>
    <row r="200" s="2" customFormat="1" ht="24.15" customHeight="1">
      <c r="A200" s="38"/>
      <c r="B200" s="165"/>
      <c r="C200" s="166" t="s">
        <v>382</v>
      </c>
      <c r="D200" s="166" t="s">
        <v>126</v>
      </c>
      <c r="E200" s="167" t="s">
        <v>383</v>
      </c>
      <c r="F200" s="168" t="s">
        <v>384</v>
      </c>
      <c r="G200" s="169" t="s">
        <v>231</v>
      </c>
      <c r="H200" s="170">
        <v>8</v>
      </c>
      <c r="I200" s="171"/>
      <c r="J200" s="172">
        <f>ROUND(I200*H200,2)</f>
        <v>0</v>
      </c>
      <c r="K200" s="173"/>
      <c r="L200" s="39"/>
      <c r="M200" s="174" t="s">
        <v>3</v>
      </c>
      <c r="N200" s="175" t="s">
        <v>41</v>
      </c>
      <c r="O200" s="72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78" t="s">
        <v>130</v>
      </c>
      <c r="AT200" s="178" t="s">
        <v>126</v>
      </c>
      <c r="AU200" s="178" t="s">
        <v>80</v>
      </c>
      <c r="AY200" s="19" t="s">
        <v>124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9" t="s">
        <v>78</v>
      </c>
      <c r="BK200" s="179">
        <f>ROUND(I200*H200,2)</f>
        <v>0</v>
      </c>
      <c r="BL200" s="19" t="s">
        <v>130</v>
      </c>
      <c r="BM200" s="178" t="s">
        <v>385</v>
      </c>
    </row>
    <row r="201" s="2" customFormat="1">
      <c r="A201" s="38"/>
      <c r="B201" s="39"/>
      <c r="C201" s="38"/>
      <c r="D201" s="180" t="s">
        <v>132</v>
      </c>
      <c r="E201" s="38"/>
      <c r="F201" s="181" t="s">
        <v>386</v>
      </c>
      <c r="G201" s="38"/>
      <c r="H201" s="38"/>
      <c r="I201" s="182"/>
      <c r="J201" s="38"/>
      <c r="K201" s="38"/>
      <c r="L201" s="39"/>
      <c r="M201" s="183"/>
      <c r="N201" s="184"/>
      <c r="O201" s="72"/>
      <c r="P201" s="72"/>
      <c r="Q201" s="72"/>
      <c r="R201" s="72"/>
      <c r="S201" s="72"/>
      <c r="T201" s="73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132</v>
      </c>
      <c r="AU201" s="19" t="s">
        <v>80</v>
      </c>
    </row>
    <row r="202" s="2" customFormat="1" ht="24.15" customHeight="1">
      <c r="A202" s="38"/>
      <c r="B202" s="165"/>
      <c r="C202" s="166" t="s">
        <v>387</v>
      </c>
      <c r="D202" s="166" t="s">
        <v>126</v>
      </c>
      <c r="E202" s="167" t="s">
        <v>388</v>
      </c>
      <c r="F202" s="168" t="s">
        <v>389</v>
      </c>
      <c r="G202" s="169" t="s">
        <v>231</v>
      </c>
      <c r="H202" s="170">
        <v>383</v>
      </c>
      <c r="I202" s="171"/>
      <c r="J202" s="172">
        <f>ROUND(I202*H202,2)</f>
        <v>0</v>
      </c>
      <c r="K202" s="173"/>
      <c r="L202" s="39"/>
      <c r="M202" s="174" t="s">
        <v>3</v>
      </c>
      <c r="N202" s="175" t="s">
        <v>41</v>
      </c>
      <c r="O202" s="72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78" t="s">
        <v>130</v>
      </c>
      <c r="AT202" s="178" t="s">
        <v>126</v>
      </c>
      <c r="AU202" s="178" t="s">
        <v>80</v>
      </c>
      <c r="AY202" s="19" t="s">
        <v>124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9" t="s">
        <v>78</v>
      </c>
      <c r="BK202" s="179">
        <f>ROUND(I202*H202,2)</f>
        <v>0</v>
      </c>
      <c r="BL202" s="19" t="s">
        <v>130</v>
      </c>
      <c r="BM202" s="178" t="s">
        <v>390</v>
      </c>
    </row>
    <row r="203" s="2" customFormat="1">
      <c r="A203" s="38"/>
      <c r="B203" s="39"/>
      <c r="C203" s="38"/>
      <c r="D203" s="180" t="s">
        <v>132</v>
      </c>
      <c r="E203" s="38"/>
      <c r="F203" s="181" t="s">
        <v>391</v>
      </c>
      <c r="G203" s="38"/>
      <c r="H203" s="38"/>
      <c r="I203" s="182"/>
      <c r="J203" s="38"/>
      <c r="K203" s="38"/>
      <c r="L203" s="39"/>
      <c r="M203" s="183"/>
      <c r="N203" s="184"/>
      <c r="O203" s="72"/>
      <c r="P203" s="72"/>
      <c r="Q203" s="72"/>
      <c r="R203" s="72"/>
      <c r="S203" s="72"/>
      <c r="T203" s="73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132</v>
      </c>
      <c r="AU203" s="19" t="s">
        <v>80</v>
      </c>
    </row>
    <row r="204" s="2" customFormat="1" ht="24.15" customHeight="1">
      <c r="A204" s="38"/>
      <c r="B204" s="165"/>
      <c r="C204" s="166" t="s">
        <v>392</v>
      </c>
      <c r="D204" s="166" t="s">
        <v>126</v>
      </c>
      <c r="E204" s="167" t="s">
        <v>393</v>
      </c>
      <c r="F204" s="168" t="s">
        <v>394</v>
      </c>
      <c r="G204" s="169" t="s">
        <v>231</v>
      </c>
      <c r="H204" s="170">
        <v>15</v>
      </c>
      <c r="I204" s="171"/>
      <c r="J204" s="172">
        <f>ROUND(I204*H204,2)</f>
        <v>0</v>
      </c>
      <c r="K204" s="173"/>
      <c r="L204" s="39"/>
      <c r="M204" s="174" t="s">
        <v>3</v>
      </c>
      <c r="N204" s="175" t="s">
        <v>41</v>
      </c>
      <c r="O204" s="72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78" t="s">
        <v>130</v>
      </c>
      <c r="AT204" s="178" t="s">
        <v>126</v>
      </c>
      <c r="AU204" s="178" t="s">
        <v>80</v>
      </c>
      <c r="AY204" s="19" t="s">
        <v>124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9" t="s">
        <v>78</v>
      </c>
      <c r="BK204" s="179">
        <f>ROUND(I204*H204,2)</f>
        <v>0</v>
      </c>
      <c r="BL204" s="19" t="s">
        <v>130</v>
      </c>
      <c r="BM204" s="178" t="s">
        <v>395</v>
      </c>
    </row>
    <row r="205" s="2" customFormat="1" ht="24.15" customHeight="1">
      <c r="A205" s="38"/>
      <c r="B205" s="165"/>
      <c r="C205" s="166" t="s">
        <v>396</v>
      </c>
      <c r="D205" s="166" t="s">
        <v>126</v>
      </c>
      <c r="E205" s="167" t="s">
        <v>397</v>
      </c>
      <c r="F205" s="168" t="s">
        <v>398</v>
      </c>
      <c r="G205" s="169" t="s">
        <v>231</v>
      </c>
      <c r="H205" s="170">
        <v>285</v>
      </c>
      <c r="I205" s="171"/>
      <c r="J205" s="172">
        <f>ROUND(I205*H205,2)</f>
        <v>0</v>
      </c>
      <c r="K205" s="173"/>
      <c r="L205" s="39"/>
      <c r="M205" s="174" t="s">
        <v>3</v>
      </c>
      <c r="N205" s="175" t="s">
        <v>41</v>
      </c>
      <c r="O205" s="72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8" t="s">
        <v>130</v>
      </c>
      <c r="AT205" s="178" t="s">
        <v>126</v>
      </c>
      <c r="AU205" s="178" t="s">
        <v>80</v>
      </c>
      <c r="AY205" s="19" t="s">
        <v>124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9" t="s">
        <v>78</v>
      </c>
      <c r="BK205" s="179">
        <f>ROUND(I205*H205,2)</f>
        <v>0</v>
      </c>
      <c r="BL205" s="19" t="s">
        <v>130</v>
      </c>
      <c r="BM205" s="178" t="s">
        <v>399</v>
      </c>
    </row>
    <row r="206" s="2" customFormat="1" ht="16.5" customHeight="1">
      <c r="A206" s="38"/>
      <c r="B206" s="165"/>
      <c r="C206" s="166" t="s">
        <v>400</v>
      </c>
      <c r="D206" s="166" t="s">
        <v>126</v>
      </c>
      <c r="E206" s="167" t="s">
        <v>401</v>
      </c>
      <c r="F206" s="168" t="s">
        <v>402</v>
      </c>
      <c r="G206" s="169" t="s">
        <v>231</v>
      </c>
      <c r="H206" s="170">
        <v>62.399999999999999</v>
      </c>
      <c r="I206" s="171"/>
      <c r="J206" s="172">
        <f>ROUND(I206*H206,2)</f>
        <v>0</v>
      </c>
      <c r="K206" s="173"/>
      <c r="L206" s="39"/>
      <c r="M206" s="174" t="s">
        <v>3</v>
      </c>
      <c r="N206" s="175" t="s">
        <v>41</v>
      </c>
      <c r="O206" s="72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8" t="s">
        <v>130</v>
      </c>
      <c r="AT206" s="178" t="s">
        <v>126</v>
      </c>
      <c r="AU206" s="178" t="s">
        <v>80</v>
      </c>
      <c r="AY206" s="19" t="s">
        <v>124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9" t="s">
        <v>78</v>
      </c>
      <c r="BK206" s="179">
        <f>ROUND(I206*H206,2)</f>
        <v>0</v>
      </c>
      <c r="BL206" s="19" t="s">
        <v>130</v>
      </c>
      <c r="BM206" s="178" t="s">
        <v>403</v>
      </c>
    </row>
    <row r="207" s="2" customFormat="1">
      <c r="A207" s="38"/>
      <c r="B207" s="39"/>
      <c r="C207" s="38"/>
      <c r="D207" s="180" t="s">
        <v>132</v>
      </c>
      <c r="E207" s="38"/>
      <c r="F207" s="181" t="s">
        <v>404</v>
      </c>
      <c r="G207" s="38"/>
      <c r="H207" s="38"/>
      <c r="I207" s="182"/>
      <c r="J207" s="38"/>
      <c r="K207" s="38"/>
      <c r="L207" s="39"/>
      <c r="M207" s="183"/>
      <c r="N207" s="184"/>
      <c r="O207" s="72"/>
      <c r="P207" s="72"/>
      <c r="Q207" s="72"/>
      <c r="R207" s="72"/>
      <c r="S207" s="72"/>
      <c r="T207" s="73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132</v>
      </c>
      <c r="AU207" s="19" t="s">
        <v>80</v>
      </c>
    </row>
    <row r="208" s="12" customFormat="1" ht="25.92" customHeight="1">
      <c r="A208" s="12"/>
      <c r="B208" s="152"/>
      <c r="C208" s="12"/>
      <c r="D208" s="153" t="s">
        <v>69</v>
      </c>
      <c r="E208" s="154" t="s">
        <v>405</v>
      </c>
      <c r="F208" s="154" t="s">
        <v>406</v>
      </c>
      <c r="G208" s="12"/>
      <c r="H208" s="12"/>
      <c r="I208" s="155"/>
      <c r="J208" s="156">
        <f>BK208</f>
        <v>0</v>
      </c>
      <c r="K208" s="12"/>
      <c r="L208" s="152"/>
      <c r="M208" s="157"/>
      <c r="N208" s="158"/>
      <c r="O208" s="158"/>
      <c r="P208" s="159">
        <f>P209</f>
        <v>0</v>
      </c>
      <c r="Q208" s="158"/>
      <c r="R208" s="159">
        <f>R209</f>
        <v>0.0091800000000000007</v>
      </c>
      <c r="S208" s="158"/>
      <c r="T208" s="160">
        <f>T209</f>
        <v>1.28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3" t="s">
        <v>80</v>
      </c>
      <c r="AT208" s="161" t="s">
        <v>69</v>
      </c>
      <c r="AU208" s="161" t="s">
        <v>70</v>
      </c>
      <c r="AY208" s="153" t="s">
        <v>124</v>
      </c>
      <c r="BK208" s="162">
        <f>BK209</f>
        <v>0</v>
      </c>
    </row>
    <row r="209" s="12" customFormat="1" ht="22.8" customHeight="1">
      <c r="A209" s="12"/>
      <c r="B209" s="152"/>
      <c r="C209" s="12"/>
      <c r="D209" s="153" t="s">
        <v>69</v>
      </c>
      <c r="E209" s="163" t="s">
        <v>407</v>
      </c>
      <c r="F209" s="163" t="s">
        <v>408</v>
      </c>
      <c r="G209" s="12"/>
      <c r="H209" s="12"/>
      <c r="I209" s="155"/>
      <c r="J209" s="164">
        <f>BK209</f>
        <v>0</v>
      </c>
      <c r="K209" s="12"/>
      <c r="L209" s="152"/>
      <c r="M209" s="157"/>
      <c r="N209" s="158"/>
      <c r="O209" s="158"/>
      <c r="P209" s="159">
        <f>SUM(P210:P214)</f>
        <v>0</v>
      </c>
      <c r="Q209" s="158"/>
      <c r="R209" s="159">
        <f>SUM(R210:R214)</f>
        <v>0.0091800000000000007</v>
      </c>
      <c r="S209" s="158"/>
      <c r="T209" s="160">
        <f>SUM(T210:T214)</f>
        <v>1.28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3" t="s">
        <v>80</v>
      </c>
      <c r="AT209" s="161" t="s">
        <v>69</v>
      </c>
      <c r="AU209" s="161" t="s">
        <v>78</v>
      </c>
      <c r="AY209" s="153" t="s">
        <v>124</v>
      </c>
      <c r="BK209" s="162">
        <f>SUM(BK210:BK214)</f>
        <v>0</v>
      </c>
    </row>
    <row r="210" s="2" customFormat="1" ht="24.15" customHeight="1">
      <c r="A210" s="38"/>
      <c r="B210" s="165"/>
      <c r="C210" s="166" t="s">
        <v>409</v>
      </c>
      <c r="D210" s="166" t="s">
        <v>126</v>
      </c>
      <c r="E210" s="167" t="s">
        <v>410</v>
      </c>
      <c r="F210" s="168" t="s">
        <v>411</v>
      </c>
      <c r="G210" s="169" t="s">
        <v>158</v>
      </c>
      <c r="H210" s="170">
        <v>1600</v>
      </c>
      <c r="I210" s="171"/>
      <c r="J210" s="172">
        <f>ROUND(I210*H210,2)</f>
        <v>0</v>
      </c>
      <c r="K210" s="173"/>
      <c r="L210" s="39"/>
      <c r="M210" s="174" t="s">
        <v>3</v>
      </c>
      <c r="N210" s="175" t="s">
        <v>41</v>
      </c>
      <c r="O210" s="72"/>
      <c r="P210" s="176">
        <f>O210*H210</f>
        <v>0</v>
      </c>
      <c r="Q210" s="176">
        <v>0</v>
      </c>
      <c r="R210" s="176">
        <f>Q210*H210</f>
        <v>0</v>
      </c>
      <c r="S210" s="176">
        <v>0.00080000000000000004</v>
      </c>
      <c r="T210" s="177">
        <f>S210*H210</f>
        <v>1.28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78" t="s">
        <v>207</v>
      </c>
      <c r="AT210" s="178" t="s">
        <v>126</v>
      </c>
      <c r="AU210" s="178" t="s">
        <v>80</v>
      </c>
      <c r="AY210" s="19" t="s">
        <v>124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9" t="s">
        <v>78</v>
      </c>
      <c r="BK210" s="179">
        <f>ROUND(I210*H210,2)</f>
        <v>0</v>
      </c>
      <c r="BL210" s="19" t="s">
        <v>207</v>
      </c>
      <c r="BM210" s="178" t="s">
        <v>412</v>
      </c>
    </row>
    <row r="211" s="2" customFormat="1">
      <c r="A211" s="38"/>
      <c r="B211" s="39"/>
      <c r="C211" s="38"/>
      <c r="D211" s="180" t="s">
        <v>132</v>
      </c>
      <c r="E211" s="38"/>
      <c r="F211" s="181" t="s">
        <v>413</v>
      </c>
      <c r="G211" s="38"/>
      <c r="H211" s="38"/>
      <c r="I211" s="182"/>
      <c r="J211" s="38"/>
      <c r="K211" s="38"/>
      <c r="L211" s="39"/>
      <c r="M211" s="183"/>
      <c r="N211" s="184"/>
      <c r="O211" s="72"/>
      <c r="P211" s="72"/>
      <c r="Q211" s="72"/>
      <c r="R211" s="72"/>
      <c r="S211" s="72"/>
      <c r="T211" s="73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132</v>
      </c>
      <c r="AU211" s="19" t="s">
        <v>80</v>
      </c>
    </row>
    <row r="212" s="2" customFormat="1" ht="16.5" customHeight="1">
      <c r="A212" s="38"/>
      <c r="B212" s="165"/>
      <c r="C212" s="166" t="s">
        <v>414</v>
      </c>
      <c r="D212" s="166" t="s">
        <v>126</v>
      </c>
      <c r="E212" s="167" t="s">
        <v>415</v>
      </c>
      <c r="F212" s="168" t="s">
        <v>416</v>
      </c>
      <c r="G212" s="169" t="s">
        <v>308</v>
      </c>
      <c r="H212" s="170">
        <v>54</v>
      </c>
      <c r="I212" s="171"/>
      <c r="J212" s="172">
        <f>ROUND(I212*H212,2)</f>
        <v>0</v>
      </c>
      <c r="K212" s="173"/>
      <c r="L212" s="39"/>
      <c r="M212" s="174" t="s">
        <v>3</v>
      </c>
      <c r="N212" s="175" t="s">
        <v>41</v>
      </c>
      <c r="O212" s="72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78" t="s">
        <v>207</v>
      </c>
      <c r="AT212" s="178" t="s">
        <v>126</v>
      </c>
      <c r="AU212" s="178" t="s">
        <v>80</v>
      </c>
      <c r="AY212" s="19" t="s">
        <v>124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9" t="s">
        <v>78</v>
      </c>
      <c r="BK212" s="179">
        <f>ROUND(I212*H212,2)</f>
        <v>0</v>
      </c>
      <c r="BL212" s="19" t="s">
        <v>207</v>
      </c>
      <c r="BM212" s="178" t="s">
        <v>417</v>
      </c>
    </row>
    <row r="213" s="2" customFormat="1">
      <c r="A213" s="38"/>
      <c r="B213" s="39"/>
      <c r="C213" s="38"/>
      <c r="D213" s="180" t="s">
        <v>132</v>
      </c>
      <c r="E213" s="38"/>
      <c r="F213" s="181" t="s">
        <v>418</v>
      </c>
      <c r="G213" s="38"/>
      <c r="H213" s="38"/>
      <c r="I213" s="182"/>
      <c r="J213" s="38"/>
      <c r="K213" s="38"/>
      <c r="L213" s="39"/>
      <c r="M213" s="183"/>
      <c r="N213" s="184"/>
      <c r="O213" s="72"/>
      <c r="P213" s="72"/>
      <c r="Q213" s="72"/>
      <c r="R213" s="72"/>
      <c r="S213" s="72"/>
      <c r="T213" s="73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132</v>
      </c>
      <c r="AU213" s="19" t="s">
        <v>80</v>
      </c>
    </row>
    <row r="214" s="2" customFormat="1" ht="16.5" customHeight="1">
      <c r="A214" s="38"/>
      <c r="B214" s="165"/>
      <c r="C214" s="194" t="s">
        <v>419</v>
      </c>
      <c r="D214" s="194" t="s">
        <v>208</v>
      </c>
      <c r="E214" s="195" t="s">
        <v>420</v>
      </c>
      <c r="F214" s="196" t="s">
        <v>421</v>
      </c>
      <c r="G214" s="197" t="s">
        <v>158</v>
      </c>
      <c r="H214" s="198">
        <v>54</v>
      </c>
      <c r="I214" s="199"/>
      <c r="J214" s="200">
        <f>ROUND(I214*H214,2)</f>
        <v>0</v>
      </c>
      <c r="K214" s="201"/>
      <c r="L214" s="202"/>
      <c r="M214" s="203" t="s">
        <v>3</v>
      </c>
      <c r="N214" s="204" t="s">
        <v>41</v>
      </c>
      <c r="O214" s="72"/>
      <c r="P214" s="176">
        <f>O214*H214</f>
        <v>0</v>
      </c>
      <c r="Q214" s="176">
        <v>0.00017000000000000001</v>
      </c>
      <c r="R214" s="176">
        <f>Q214*H214</f>
        <v>0.0091800000000000007</v>
      </c>
      <c r="S214" s="176">
        <v>0</v>
      </c>
      <c r="T214" s="17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78" t="s">
        <v>290</v>
      </c>
      <c r="AT214" s="178" t="s">
        <v>208</v>
      </c>
      <c r="AU214" s="178" t="s">
        <v>80</v>
      </c>
      <c r="AY214" s="19" t="s">
        <v>124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9" t="s">
        <v>78</v>
      </c>
      <c r="BK214" s="179">
        <f>ROUND(I214*H214,2)</f>
        <v>0</v>
      </c>
      <c r="BL214" s="19" t="s">
        <v>207</v>
      </c>
      <c r="BM214" s="178" t="s">
        <v>422</v>
      </c>
    </row>
    <row r="215" s="12" customFormat="1" ht="25.92" customHeight="1">
      <c r="A215" s="12"/>
      <c r="B215" s="152"/>
      <c r="C215" s="12"/>
      <c r="D215" s="153" t="s">
        <v>69</v>
      </c>
      <c r="E215" s="154" t="s">
        <v>208</v>
      </c>
      <c r="F215" s="154" t="s">
        <v>423</v>
      </c>
      <c r="G215" s="12"/>
      <c r="H215" s="12"/>
      <c r="I215" s="155"/>
      <c r="J215" s="156">
        <f>BK215</f>
        <v>0</v>
      </c>
      <c r="K215" s="12"/>
      <c r="L215" s="152"/>
      <c r="M215" s="157"/>
      <c r="N215" s="158"/>
      <c r="O215" s="158"/>
      <c r="P215" s="159">
        <f>P216+P294+P302+P306</f>
        <v>0</v>
      </c>
      <c r="Q215" s="158"/>
      <c r="R215" s="159">
        <f>R216+R294+R302+R306</f>
        <v>18.310400000000001</v>
      </c>
      <c r="S215" s="158"/>
      <c r="T215" s="160">
        <f>T216+T294+T302+T306</f>
        <v>139.92000000000002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3" t="s">
        <v>138</v>
      </c>
      <c r="AT215" s="161" t="s">
        <v>69</v>
      </c>
      <c r="AU215" s="161" t="s">
        <v>70</v>
      </c>
      <c r="AY215" s="153" t="s">
        <v>124</v>
      </c>
      <c r="BK215" s="162">
        <f>BK216+BK294+BK302+BK306</f>
        <v>0</v>
      </c>
    </row>
    <row r="216" s="12" customFormat="1" ht="22.8" customHeight="1">
      <c r="A216" s="12"/>
      <c r="B216" s="152"/>
      <c r="C216" s="12"/>
      <c r="D216" s="153" t="s">
        <v>69</v>
      </c>
      <c r="E216" s="163" t="s">
        <v>424</v>
      </c>
      <c r="F216" s="163" t="s">
        <v>425</v>
      </c>
      <c r="G216" s="12"/>
      <c r="H216" s="12"/>
      <c r="I216" s="155"/>
      <c r="J216" s="164">
        <f>BK216</f>
        <v>0</v>
      </c>
      <c r="K216" s="12"/>
      <c r="L216" s="152"/>
      <c r="M216" s="157"/>
      <c r="N216" s="158"/>
      <c r="O216" s="158"/>
      <c r="P216" s="159">
        <f>SUM(P217:P293)</f>
        <v>0</v>
      </c>
      <c r="Q216" s="158"/>
      <c r="R216" s="159">
        <f>SUM(R217:R293)</f>
        <v>15.4671</v>
      </c>
      <c r="S216" s="158"/>
      <c r="T216" s="160">
        <f>SUM(T217:T293)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3" t="s">
        <v>138</v>
      </c>
      <c r="AT216" s="161" t="s">
        <v>69</v>
      </c>
      <c r="AU216" s="161" t="s">
        <v>78</v>
      </c>
      <c r="AY216" s="153" t="s">
        <v>124</v>
      </c>
      <c r="BK216" s="162">
        <f>SUM(BK217:BK293)</f>
        <v>0</v>
      </c>
    </row>
    <row r="217" s="2" customFormat="1" ht="24.15" customHeight="1">
      <c r="A217" s="38"/>
      <c r="B217" s="165"/>
      <c r="C217" s="166" t="s">
        <v>426</v>
      </c>
      <c r="D217" s="166" t="s">
        <v>126</v>
      </c>
      <c r="E217" s="167" t="s">
        <v>427</v>
      </c>
      <c r="F217" s="168" t="s">
        <v>428</v>
      </c>
      <c r="G217" s="169" t="s">
        <v>308</v>
      </c>
      <c r="H217" s="170">
        <v>100</v>
      </c>
      <c r="I217" s="171"/>
      <c r="J217" s="172">
        <f>ROUND(I217*H217,2)</f>
        <v>0</v>
      </c>
      <c r="K217" s="173"/>
      <c r="L217" s="39"/>
      <c r="M217" s="174" t="s">
        <v>3</v>
      </c>
      <c r="N217" s="175" t="s">
        <v>41</v>
      </c>
      <c r="O217" s="72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78" t="s">
        <v>331</v>
      </c>
      <c r="AT217" s="178" t="s">
        <v>126</v>
      </c>
      <c r="AU217" s="178" t="s">
        <v>80</v>
      </c>
      <c r="AY217" s="19" t="s">
        <v>124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9" t="s">
        <v>78</v>
      </c>
      <c r="BK217" s="179">
        <f>ROUND(I217*H217,2)</f>
        <v>0</v>
      </c>
      <c r="BL217" s="19" t="s">
        <v>331</v>
      </c>
      <c r="BM217" s="178" t="s">
        <v>429</v>
      </c>
    </row>
    <row r="218" s="2" customFormat="1">
      <c r="A218" s="38"/>
      <c r="B218" s="39"/>
      <c r="C218" s="38"/>
      <c r="D218" s="180" t="s">
        <v>132</v>
      </c>
      <c r="E218" s="38"/>
      <c r="F218" s="181" t="s">
        <v>430</v>
      </c>
      <c r="G218" s="38"/>
      <c r="H218" s="38"/>
      <c r="I218" s="182"/>
      <c r="J218" s="38"/>
      <c r="K218" s="38"/>
      <c r="L218" s="39"/>
      <c r="M218" s="183"/>
      <c r="N218" s="184"/>
      <c r="O218" s="72"/>
      <c r="P218" s="72"/>
      <c r="Q218" s="72"/>
      <c r="R218" s="72"/>
      <c r="S218" s="72"/>
      <c r="T218" s="73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132</v>
      </c>
      <c r="AU218" s="19" t="s">
        <v>80</v>
      </c>
    </row>
    <row r="219" s="2" customFormat="1" ht="24.15" customHeight="1">
      <c r="A219" s="38"/>
      <c r="B219" s="165"/>
      <c r="C219" s="166" t="s">
        <v>431</v>
      </c>
      <c r="D219" s="166" t="s">
        <v>126</v>
      </c>
      <c r="E219" s="167" t="s">
        <v>432</v>
      </c>
      <c r="F219" s="168" t="s">
        <v>433</v>
      </c>
      <c r="G219" s="169" t="s">
        <v>308</v>
      </c>
      <c r="H219" s="170">
        <v>126</v>
      </c>
      <c r="I219" s="171"/>
      <c r="J219" s="172">
        <f>ROUND(I219*H219,2)</f>
        <v>0</v>
      </c>
      <c r="K219" s="173"/>
      <c r="L219" s="39"/>
      <c r="M219" s="174" t="s">
        <v>3</v>
      </c>
      <c r="N219" s="175" t="s">
        <v>41</v>
      </c>
      <c r="O219" s="72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8" t="s">
        <v>331</v>
      </c>
      <c r="AT219" s="178" t="s">
        <v>126</v>
      </c>
      <c r="AU219" s="178" t="s">
        <v>80</v>
      </c>
      <c r="AY219" s="19" t="s">
        <v>124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9" t="s">
        <v>78</v>
      </c>
      <c r="BK219" s="179">
        <f>ROUND(I219*H219,2)</f>
        <v>0</v>
      </c>
      <c r="BL219" s="19" t="s">
        <v>331</v>
      </c>
      <c r="BM219" s="178" t="s">
        <v>434</v>
      </c>
    </row>
    <row r="220" s="2" customFormat="1">
      <c r="A220" s="38"/>
      <c r="B220" s="39"/>
      <c r="C220" s="38"/>
      <c r="D220" s="180" t="s">
        <v>132</v>
      </c>
      <c r="E220" s="38"/>
      <c r="F220" s="181" t="s">
        <v>435</v>
      </c>
      <c r="G220" s="38"/>
      <c r="H220" s="38"/>
      <c r="I220" s="182"/>
      <c r="J220" s="38"/>
      <c r="K220" s="38"/>
      <c r="L220" s="39"/>
      <c r="M220" s="183"/>
      <c r="N220" s="184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132</v>
      </c>
      <c r="AU220" s="19" t="s">
        <v>80</v>
      </c>
    </row>
    <row r="221" s="2" customFormat="1" ht="24.15" customHeight="1">
      <c r="A221" s="38"/>
      <c r="B221" s="165"/>
      <c r="C221" s="166" t="s">
        <v>436</v>
      </c>
      <c r="D221" s="166" t="s">
        <v>126</v>
      </c>
      <c r="E221" s="167" t="s">
        <v>437</v>
      </c>
      <c r="F221" s="168" t="s">
        <v>438</v>
      </c>
      <c r="G221" s="169" t="s">
        <v>308</v>
      </c>
      <c r="H221" s="170">
        <v>5</v>
      </c>
      <c r="I221" s="171"/>
      <c r="J221" s="172">
        <f>ROUND(I221*H221,2)</f>
        <v>0</v>
      </c>
      <c r="K221" s="173"/>
      <c r="L221" s="39"/>
      <c r="M221" s="174" t="s">
        <v>3</v>
      </c>
      <c r="N221" s="175" t="s">
        <v>41</v>
      </c>
      <c r="O221" s="72"/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8" t="s">
        <v>331</v>
      </c>
      <c r="AT221" s="178" t="s">
        <v>126</v>
      </c>
      <c r="AU221" s="178" t="s">
        <v>80</v>
      </c>
      <c r="AY221" s="19" t="s">
        <v>124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9" t="s">
        <v>78</v>
      </c>
      <c r="BK221" s="179">
        <f>ROUND(I221*H221,2)</f>
        <v>0</v>
      </c>
      <c r="BL221" s="19" t="s">
        <v>331</v>
      </c>
      <c r="BM221" s="178" t="s">
        <v>439</v>
      </c>
    </row>
    <row r="222" s="2" customFormat="1">
      <c r="A222" s="38"/>
      <c r="B222" s="39"/>
      <c r="C222" s="38"/>
      <c r="D222" s="180" t="s">
        <v>132</v>
      </c>
      <c r="E222" s="38"/>
      <c r="F222" s="181" t="s">
        <v>440</v>
      </c>
      <c r="G222" s="38"/>
      <c r="H222" s="38"/>
      <c r="I222" s="182"/>
      <c r="J222" s="38"/>
      <c r="K222" s="38"/>
      <c r="L222" s="39"/>
      <c r="M222" s="183"/>
      <c r="N222" s="184"/>
      <c r="O222" s="72"/>
      <c r="P222" s="72"/>
      <c r="Q222" s="72"/>
      <c r="R222" s="72"/>
      <c r="S222" s="72"/>
      <c r="T222" s="73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132</v>
      </c>
      <c r="AU222" s="19" t="s">
        <v>80</v>
      </c>
    </row>
    <row r="223" s="2" customFormat="1" ht="24.15" customHeight="1">
      <c r="A223" s="38"/>
      <c r="B223" s="165"/>
      <c r="C223" s="166" t="s">
        <v>441</v>
      </c>
      <c r="D223" s="166" t="s">
        <v>126</v>
      </c>
      <c r="E223" s="167" t="s">
        <v>442</v>
      </c>
      <c r="F223" s="168" t="s">
        <v>443</v>
      </c>
      <c r="G223" s="169" t="s">
        <v>308</v>
      </c>
      <c r="H223" s="170">
        <v>20</v>
      </c>
      <c r="I223" s="171"/>
      <c r="J223" s="172">
        <f>ROUND(I223*H223,2)</f>
        <v>0</v>
      </c>
      <c r="K223" s="173"/>
      <c r="L223" s="39"/>
      <c r="M223" s="174" t="s">
        <v>3</v>
      </c>
      <c r="N223" s="175" t="s">
        <v>41</v>
      </c>
      <c r="O223" s="72"/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78" t="s">
        <v>331</v>
      </c>
      <c r="AT223" s="178" t="s">
        <v>126</v>
      </c>
      <c r="AU223" s="178" t="s">
        <v>80</v>
      </c>
      <c r="AY223" s="19" t="s">
        <v>124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9" t="s">
        <v>78</v>
      </c>
      <c r="BK223" s="179">
        <f>ROUND(I223*H223,2)</f>
        <v>0</v>
      </c>
      <c r="BL223" s="19" t="s">
        <v>331</v>
      </c>
      <c r="BM223" s="178" t="s">
        <v>444</v>
      </c>
    </row>
    <row r="224" s="2" customFormat="1">
      <c r="A224" s="38"/>
      <c r="B224" s="39"/>
      <c r="C224" s="38"/>
      <c r="D224" s="180" t="s">
        <v>132</v>
      </c>
      <c r="E224" s="38"/>
      <c r="F224" s="181" t="s">
        <v>445</v>
      </c>
      <c r="G224" s="38"/>
      <c r="H224" s="38"/>
      <c r="I224" s="182"/>
      <c r="J224" s="38"/>
      <c r="K224" s="38"/>
      <c r="L224" s="39"/>
      <c r="M224" s="183"/>
      <c r="N224" s="184"/>
      <c r="O224" s="72"/>
      <c r="P224" s="72"/>
      <c r="Q224" s="72"/>
      <c r="R224" s="72"/>
      <c r="S224" s="72"/>
      <c r="T224" s="73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132</v>
      </c>
      <c r="AU224" s="19" t="s">
        <v>80</v>
      </c>
    </row>
    <row r="225" s="2" customFormat="1" ht="24.15" customHeight="1">
      <c r="A225" s="38"/>
      <c r="B225" s="165"/>
      <c r="C225" s="166" t="s">
        <v>446</v>
      </c>
      <c r="D225" s="166" t="s">
        <v>126</v>
      </c>
      <c r="E225" s="167" t="s">
        <v>447</v>
      </c>
      <c r="F225" s="168" t="s">
        <v>448</v>
      </c>
      <c r="G225" s="169" t="s">
        <v>308</v>
      </c>
      <c r="H225" s="170">
        <v>2</v>
      </c>
      <c r="I225" s="171"/>
      <c r="J225" s="172">
        <f>ROUND(I225*H225,2)</f>
        <v>0</v>
      </c>
      <c r="K225" s="173"/>
      <c r="L225" s="39"/>
      <c r="M225" s="174" t="s">
        <v>3</v>
      </c>
      <c r="N225" s="175" t="s">
        <v>41</v>
      </c>
      <c r="O225" s="72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78" t="s">
        <v>331</v>
      </c>
      <c r="AT225" s="178" t="s">
        <v>126</v>
      </c>
      <c r="AU225" s="178" t="s">
        <v>80</v>
      </c>
      <c r="AY225" s="19" t="s">
        <v>124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9" t="s">
        <v>78</v>
      </c>
      <c r="BK225" s="179">
        <f>ROUND(I225*H225,2)</f>
        <v>0</v>
      </c>
      <c r="BL225" s="19" t="s">
        <v>331</v>
      </c>
      <c r="BM225" s="178" t="s">
        <v>449</v>
      </c>
    </row>
    <row r="226" s="2" customFormat="1">
      <c r="A226" s="38"/>
      <c r="B226" s="39"/>
      <c r="C226" s="38"/>
      <c r="D226" s="180" t="s">
        <v>132</v>
      </c>
      <c r="E226" s="38"/>
      <c r="F226" s="181" t="s">
        <v>450</v>
      </c>
      <c r="G226" s="38"/>
      <c r="H226" s="38"/>
      <c r="I226" s="182"/>
      <c r="J226" s="38"/>
      <c r="K226" s="38"/>
      <c r="L226" s="39"/>
      <c r="M226" s="183"/>
      <c r="N226" s="184"/>
      <c r="O226" s="72"/>
      <c r="P226" s="72"/>
      <c r="Q226" s="72"/>
      <c r="R226" s="72"/>
      <c r="S226" s="72"/>
      <c r="T226" s="73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132</v>
      </c>
      <c r="AU226" s="19" t="s">
        <v>80</v>
      </c>
    </row>
    <row r="227" s="2" customFormat="1" ht="16.5" customHeight="1">
      <c r="A227" s="38"/>
      <c r="B227" s="165"/>
      <c r="C227" s="166" t="s">
        <v>451</v>
      </c>
      <c r="D227" s="166" t="s">
        <v>126</v>
      </c>
      <c r="E227" s="167" t="s">
        <v>452</v>
      </c>
      <c r="F227" s="168" t="s">
        <v>453</v>
      </c>
      <c r="G227" s="169" t="s">
        <v>308</v>
      </c>
      <c r="H227" s="170">
        <v>5</v>
      </c>
      <c r="I227" s="171"/>
      <c r="J227" s="172">
        <f>ROUND(I227*H227,2)</f>
        <v>0</v>
      </c>
      <c r="K227" s="173"/>
      <c r="L227" s="39"/>
      <c r="M227" s="174" t="s">
        <v>3</v>
      </c>
      <c r="N227" s="175" t="s">
        <v>41</v>
      </c>
      <c r="O227" s="72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78" t="s">
        <v>130</v>
      </c>
      <c r="AT227" s="178" t="s">
        <v>126</v>
      </c>
      <c r="AU227" s="178" t="s">
        <v>80</v>
      </c>
      <c r="AY227" s="19" t="s">
        <v>124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9" t="s">
        <v>78</v>
      </c>
      <c r="BK227" s="179">
        <f>ROUND(I227*H227,2)</f>
        <v>0</v>
      </c>
      <c r="BL227" s="19" t="s">
        <v>130</v>
      </c>
      <c r="BM227" s="178" t="s">
        <v>454</v>
      </c>
    </row>
    <row r="228" s="2" customFormat="1">
      <c r="A228" s="38"/>
      <c r="B228" s="39"/>
      <c r="C228" s="38"/>
      <c r="D228" s="180" t="s">
        <v>132</v>
      </c>
      <c r="E228" s="38"/>
      <c r="F228" s="181" t="s">
        <v>455</v>
      </c>
      <c r="G228" s="38"/>
      <c r="H228" s="38"/>
      <c r="I228" s="182"/>
      <c r="J228" s="38"/>
      <c r="K228" s="38"/>
      <c r="L228" s="39"/>
      <c r="M228" s="183"/>
      <c r="N228" s="184"/>
      <c r="O228" s="72"/>
      <c r="P228" s="72"/>
      <c r="Q228" s="72"/>
      <c r="R228" s="72"/>
      <c r="S228" s="72"/>
      <c r="T228" s="73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132</v>
      </c>
      <c r="AU228" s="19" t="s">
        <v>80</v>
      </c>
    </row>
    <row r="229" s="2" customFormat="1" ht="16.5" customHeight="1">
      <c r="A229" s="38"/>
      <c r="B229" s="165"/>
      <c r="C229" s="194" t="s">
        <v>331</v>
      </c>
      <c r="D229" s="194" t="s">
        <v>208</v>
      </c>
      <c r="E229" s="195" t="s">
        <v>456</v>
      </c>
      <c r="F229" s="196" t="s">
        <v>457</v>
      </c>
      <c r="G229" s="197" t="s">
        <v>308</v>
      </c>
      <c r="H229" s="198">
        <v>1</v>
      </c>
      <c r="I229" s="199"/>
      <c r="J229" s="200">
        <f>ROUND(I229*H229,2)</f>
        <v>0</v>
      </c>
      <c r="K229" s="201"/>
      <c r="L229" s="202"/>
      <c r="M229" s="203" t="s">
        <v>3</v>
      </c>
      <c r="N229" s="204" t="s">
        <v>41</v>
      </c>
      <c r="O229" s="72"/>
      <c r="P229" s="176">
        <f>O229*H229</f>
        <v>0</v>
      </c>
      <c r="Q229" s="176">
        <v>0.065000000000000002</v>
      </c>
      <c r="R229" s="176">
        <f>Q229*H229</f>
        <v>0.065000000000000002</v>
      </c>
      <c r="S229" s="176">
        <v>0</v>
      </c>
      <c r="T229" s="17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8" t="s">
        <v>166</v>
      </c>
      <c r="AT229" s="178" t="s">
        <v>208</v>
      </c>
      <c r="AU229" s="178" t="s">
        <v>80</v>
      </c>
      <c r="AY229" s="19" t="s">
        <v>124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9" t="s">
        <v>78</v>
      </c>
      <c r="BK229" s="179">
        <f>ROUND(I229*H229,2)</f>
        <v>0</v>
      </c>
      <c r="BL229" s="19" t="s">
        <v>130</v>
      </c>
      <c r="BM229" s="178" t="s">
        <v>458</v>
      </c>
    </row>
    <row r="230" s="2" customFormat="1" ht="16.5" customHeight="1">
      <c r="A230" s="38"/>
      <c r="B230" s="165"/>
      <c r="C230" s="194" t="s">
        <v>459</v>
      </c>
      <c r="D230" s="194" t="s">
        <v>208</v>
      </c>
      <c r="E230" s="195" t="s">
        <v>460</v>
      </c>
      <c r="F230" s="196" t="s">
        <v>461</v>
      </c>
      <c r="G230" s="197" t="s">
        <v>308</v>
      </c>
      <c r="H230" s="198">
        <v>1</v>
      </c>
      <c r="I230" s="199"/>
      <c r="J230" s="200">
        <f>ROUND(I230*H230,2)</f>
        <v>0</v>
      </c>
      <c r="K230" s="201"/>
      <c r="L230" s="202"/>
      <c r="M230" s="203" t="s">
        <v>3</v>
      </c>
      <c r="N230" s="204" t="s">
        <v>41</v>
      </c>
      <c r="O230" s="72"/>
      <c r="P230" s="176">
        <f>O230*H230</f>
        <v>0</v>
      </c>
      <c r="Q230" s="176">
        <v>0.065000000000000002</v>
      </c>
      <c r="R230" s="176">
        <f>Q230*H230</f>
        <v>0.065000000000000002</v>
      </c>
      <c r="S230" s="176">
        <v>0</v>
      </c>
      <c r="T230" s="17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78" t="s">
        <v>166</v>
      </c>
      <c r="AT230" s="178" t="s">
        <v>208</v>
      </c>
      <c r="AU230" s="178" t="s">
        <v>80</v>
      </c>
      <c r="AY230" s="19" t="s">
        <v>124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9" t="s">
        <v>78</v>
      </c>
      <c r="BK230" s="179">
        <f>ROUND(I230*H230,2)</f>
        <v>0</v>
      </c>
      <c r="BL230" s="19" t="s">
        <v>130</v>
      </c>
      <c r="BM230" s="178" t="s">
        <v>462</v>
      </c>
    </row>
    <row r="231" s="2" customFormat="1" ht="16.5" customHeight="1">
      <c r="A231" s="38"/>
      <c r="B231" s="165"/>
      <c r="C231" s="194" t="s">
        <v>463</v>
      </c>
      <c r="D231" s="194" t="s">
        <v>208</v>
      </c>
      <c r="E231" s="195" t="s">
        <v>464</v>
      </c>
      <c r="F231" s="196" t="s">
        <v>465</v>
      </c>
      <c r="G231" s="197" t="s">
        <v>308</v>
      </c>
      <c r="H231" s="198">
        <v>1</v>
      </c>
      <c r="I231" s="199"/>
      <c r="J231" s="200">
        <f>ROUND(I231*H231,2)</f>
        <v>0</v>
      </c>
      <c r="K231" s="201"/>
      <c r="L231" s="202"/>
      <c r="M231" s="203" t="s">
        <v>3</v>
      </c>
      <c r="N231" s="204" t="s">
        <v>41</v>
      </c>
      <c r="O231" s="72"/>
      <c r="P231" s="176">
        <f>O231*H231</f>
        <v>0</v>
      </c>
      <c r="Q231" s="176">
        <v>0.065000000000000002</v>
      </c>
      <c r="R231" s="176">
        <f>Q231*H231</f>
        <v>0.065000000000000002</v>
      </c>
      <c r="S231" s="176">
        <v>0</v>
      </c>
      <c r="T231" s="17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8" t="s">
        <v>166</v>
      </c>
      <c r="AT231" s="178" t="s">
        <v>208</v>
      </c>
      <c r="AU231" s="178" t="s">
        <v>80</v>
      </c>
      <c r="AY231" s="19" t="s">
        <v>124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9" t="s">
        <v>78</v>
      </c>
      <c r="BK231" s="179">
        <f>ROUND(I231*H231,2)</f>
        <v>0</v>
      </c>
      <c r="BL231" s="19" t="s">
        <v>130</v>
      </c>
      <c r="BM231" s="178" t="s">
        <v>466</v>
      </c>
    </row>
    <row r="232" s="2" customFormat="1" ht="16.5" customHeight="1">
      <c r="A232" s="38"/>
      <c r="B232" s="165"/>
      <c r="C232" s="194" t="s">
        <v>467</v>
      </c>
      <c r="D232" s="194" t="s">
        <v>208</v>
      </c>
      <c r="E232" s="195" t="s">
        <v>468</v>
      </c>
      <c r="F232" s="196" t="s">
        <v>469</v>
      </c>
      <c r="G232" s="197" t="s">
        <v>308</v>
      </c>
      <c r="H232" s="198">
        <v>1</v>
      </c>
      <c r="I232" s="199"/>
      <c r="J232" s="200">
        <f>ROUND(I232*H232,2)</f>
        <v>0</v>
      </c>
      <c r="K232" s="201"/>
      <c r="L232" s="202"/>
      <c r="M232" s="203" t="s">
        <v>3</v>
      </c>
      <c r="N232" s="204" t="s">
        <v>41</v>
      </c>
      <c r="O232" s="72"/>
      <c r="P232" s="176">
        <f>O232*H232</f>
        <v>0</v>
      </c>
      <c r="Q232" s="176">
        <v>0.065000000000000002</v>
      </c>
      <c r="R232" s="176">
        <f>Q232*H232</f>
        <v>0.065000000000000002</v>
      </c>
      <c r="S232" s="176">
        <v>0</v>
      </c>
      <c r="T232" s="17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78" t="s">
        <v>166</v>
      </c>
      <c r="AT232" s="178" t="s">
        <v>208</v>
      </c>
      <c r="AU232" s="178" t="s">
        <v>80</v>
      </c>
      <c r="AY232" s="19" t="s">
        <v>124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9" t="s">
        <v>78</v>
      </c>
      <c r="BK232" s="179">
        <f>ROUND(I232*H232,2)</f>
        <v>0</v>
      </c>
      <c r="BL232" s="19" t="s">
        <v>130</v>
      </c>
      <c r="BM232" s="178" t="s">
        <v>470</v>
      </c>
    </row>
    <row r="233" s="2" customFormat="1" ht="16.5" customHeight="1">
      <c r="A233" s="38"/>
      <c r="B233" s="165"/>
      <c r="C233" s="194" t="s">
        <v>471</v>
      </c>
      <c r="D233" s="194" t="s">
        <v>208</v>
      </c>
      <c r="E233" s="195" t="s">
        <v>472</v>
      </c>
      <c r="F233" s="196" t="s">
        <v>473</v>
      </c>
      <c r="G233" s="197" t="s">
        <v>308</v>
      </c>
      <c r="H233" s="198">
        <v>1</v>
      </c>
      <c r="I233" s="199"/>
      <c r="J233" s="200">
        <f>ROUND(I233*H233,2)</f>
        <v>0</v>
      </c>
      <c r="K233" s="201"/>
      <c r="L233" s="202"/>
      <c r="M233" s="203" t="s">
        <v>3</v>
      </c>
      <c r="N233" s="204" t="s">
        <v>41</v>
      </c>
      <c r="O233" s="72"/>
      <c r="P233" s="176">
        <f>O233*H233</f>
        <v>0</v>
      </c>
      <c r="Q233" s="176">
        <v>0.065000000000000002</v>
      </c>
      <c r="R233" s="176">
        <f>Q233*H233</f>
        <v>0.065000000000000002</v>
      </c>
      <c r="S233" s="176">
        <v>0</v>
      </c>
      <c r="T233" s="17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78" t="s">
        <v>166</v>
      </c>
      <c r="AT233" s="178" t="s">
        <v>208</v>
      </c>
      <c r="AU233" s="178" t="s">
        <v>80</v>
      </c>
      <c r="AY233" s="19" t="s">
        <v>124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9" t="s">
        <v>78</v>
      </c>
      <c r="BK233" s="179">
        <f>ROUND(I233*H233,2)</f>
        <v>0</v>
      </c>
      <c r="BL233" s="19" t="s">
        <v>130</v>
      </c>
      <c r="BM233" s="178" t="s">
        <v>474</v>
      </c>
    </row>
    <row r="234" s="2" customFormat="1" ht="16.5" customHeight="1">
      <c r="A234" s="38"/>
      <c r="B234" s="165"/>
      <c r="C234" s="166" t="s">
        <v>475</v>
      </c>
      <c r="D234" s="166" t="s">
        <v>126</v>
      </c>
      <c r="E234" s="167" t="s">
        <v>476</v>
      </c>
      <c r="F234" s="168" t="s">
        <v>477</v>
      </c>
      <c r="G234" s="169" t="s">
        <v>308</v>
      </c>
      <c r="H234" s="170">
        <v>63</v>
      </c>
      <c r="I234" s="171"/>
      <c r="J234" s="172">
        <f>ROUND(I234*H234,2)</f>
        <v>0</v>
      </c>
      <c r="K234" s="173"/>
      <c r="L234" s="39"/>
      <c r="M234" s="174" t="s">
        <v>3</v>
      </c>
      <c r="N234" s="175" t="s">
        <v>41</v>
      </c>
      <c r="O234" s="72"/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8" t="s">
        <v>331</v>
      </c>
      <c r="AT234" s="178" t="s">
        <v>126</v>
      </c>
      <c r="AU234" s="178" t="s">
        <v>80</v>
      </c>
      <c r="AY234" s="19" t="s">
        <v>124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9" t="s">
        <v>78</v>
      </c>
      <c r="BK234" s="179">
        <f>ROUND(I234*H234,2)</f>
        <v>0</v>
      </c>
      <c r="BL234" s="19" t="s">
        <v>331</v>
      </c>
      <c r="BM234" s="178" t="s">
        <v>478</v>
      </c>
    </row>
    <row r="235" s="2" customFormat="1">
      <c r="A235" s="38"/>
      <c r="B235" s="39"/>
      <c r="C235" s="38"/>
      <c r="D235" s="180" t="s">
        <v>132</v>
      </c>
      <c r="E235" s="38"/>
      <c r="F235" s="181" t="s">
        <v>479</v>
      </c>
      <c r="G235" s="38"/>
      <c r="H235" s="38"/>
      <c r="I235" s="182"/>
      <c r="J235" s="38"/>
      <c r="K235" s="38"/>
      <c r="L235" s="39"/>
      <c r="M235" s="183"/>
      <c r="N235" s="184"/>
      <c r="O235" s="72"/>
      <c r="P235" s="72"/>
      <c r="Q235" s="72"/>
      <c r="R235" s="72"/>
      <c r="S235" s="72"/>
      <c r="T235" s="73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132</v>
      </c>
      <c r="AU235" s="19" t="s">
        <v>80</v>
      </c>
    </row>
    <row r="236" s="2" customFormat="1" ht="16.5" customHeight="1">
      <c r="A236" s="38"/>
      <c r="B236" s="165"/>
      <c r="C236" s="194" t="s">
        <v>480</v>
      </c>
      <c r="D236" s="194" t="s">
        <v>208</v>
      </c>
      <c r="E236" s="195" t="s">
        <v>481</v>
      </c>
      <c r="F236" s="196" t="s">
        <v>482</v>
      </c>
      <c r="G236" s="197" t="s">
        <v>308</v>
      </c>
      <c r="H236" s="198">
        <v>63</v>
      </c>
      <c r="I236" s="199"/>
      <c r="J236" s="200">
        <f>ROUND(I236*H236,2)</f>
        <v>0</v>
      </c>
      <c r="K236" s="201"/>
      <c r="L236" s="202"/>
      <c r="M236" s="203" t="s">
        <v>3</v>
      </c>
      <c r="N236" s="204" t="s">
        <v>41</v>
      </c>
      <c r="O236" s="72"/>
      <c r="P236" s="176">
        <f>O236*H236</f>
        <v>0</v>
      </c>
      <c r="Q236" s="176">
        <v>0.0033</v>
      </c>
      <c r="R236" s="176">
        <f>Q236*H236</f>
        <v>0.2079</v>
      </c>
      <c r="S236" s="176">
        <v>0</v>
      </c>
      <c r="T236" s="17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78" t="s">
        <v>337</v>
      </c>
      <c r="AT236" s="178" t="s">
        <v>208</v>
      </c>
      <c r="AU236" s="178" t="s">
        <v>80</v>
      </c>
      <c r="AY236" s="19" t="s">
        <v>124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9" t="s">
        <v>78</v>
      </c>
      <c r="BK236" s="179">
        <f>ROUND(I236*H236,2)</f>
        <v>0</v>
      </c>
      <c r="BL236" s="19" t="s">
        <v>337</v>
      </c>
      <c r="BM236" s="178" t="s">
        <v>483</v>
      </c>
    </row>
    <row r="237" s="2" customFormat="1" ht="16.5" customHeight="1">
      <c r="A237" s="38"/>
      <c r="B237" s="165"/>
      <c r="C237" s="166" t="s">
        <v>484</v>
      </c>
      <c r="D237" s="166" t="s">
        <v>126</v>
      </c>
      <c r="E237" s="167" t="s">
        <v>485</v>
      </c>
      <c r="F237" s="168" t="s">
        <v>486</v>
      </c>
      <c r="G237" s="169" t="s">
        <v>308</v>
      </c>
      <c r="H237" s="170">
        <v>54</v>
      </c>
      <c r="I237" s="171"/>
      <c r="J237" s="172">
        <f>ROUND(I237*H237,2)</f>
        <v>0</v>
      </c>
      <c r="K237" s="173"/>
      <c r="L237" s="39"/>
      <c r="M237" s="174" t="s">
        <v>3</v>
      </c>
      <c r="N237" s="175" t="s">
        <v>41</v>
      </c>
      <c r="O237" s="72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78" t="s">
        <v>331</v>
      </c>
      <c r="AT237" s="178" t="s">
        <v>126</v>
      </c>
      <c r="AU237" s="178" t="s">
        <v>80</v>
      </c>
      <c r="AY237" s="19" t="s">
        <v>124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9" t="s">
        <v>78</v>
      </c>
      <c r="BK237" s="179">
        <f>ROUND(I237*H237,2)</f>
        <v>0</v>
      </c>
      <c r="BL237" s="19" t="s">
        <v>331</v>
      </c>
      <c r="BM237" s="178" t="s">
        <v>487</v>
      </c>
    </row>
    <row r="238" s="2" customFormat="1">
      <c r="A238" s="38"/>
      <c r="B238" s="39"/>
      <c r="C238" s="38"/>
      <c r="D238" s="180" t="s">
        <v>132</v>
      </c>
      <c r="E238" s="38"/>
      <c r="F238" s="181" t="s">
        <v>488</v>
      </c>
      <c r="G238" s="38"/>
      <c r="H238" s="38"/>
      <c r="I238" s="182"/>
      <c r="J238" s="38"/>
      <c r="K238" s="38"/>
      <c r="L238" s="39"/>
      <c r="M238" s="183"/>
      <c r="N238" s="184"/>
      <c r="O238" s="72"/>
      <c r="P238" s="72"/>
      <c r="Q238" s="72"/>
      <c r="R238" s="72"/>
      <c r="S238" s="72"/>
      <c r="T238" s="73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132</v>
      </c>
      <c r="AU238" s="19" t="s">
        <v>80</v>
      </c>
    </row>
    <row r="239" s="2" customFormat="1" ht="16.5" customHeight="1">
      <c r="A239" s="38"/>
      <c r="B239" s="165"/>
      <c r="C239" s="194" t="s">
        <v>489</v>
      </c>
      <c r="D239" s="194" t="s">
        <v>208</v>
      </c>
      <c r="E239" s="195" t="s">
        <v>490</v>
      </c>
      <c r="F239" s="196" t="s">
        <v>491</v>
      </c>
      <c r="G239" s="197" t="s">
        <v>308</v>
      </c>
      <c r="H239" s="198">
        <v>48</v>
      </c>
      <c r="I239" s="199"/>
      <c r="J239" s="200">
        <f>ROUND(I239*H239,2)</f>
        <v>0</v>
      </c>
      <c r="K239" s="201"/>
      <c r="L239" s="202"/>
      <c r="M239" s="203" t="s">
        <v>3</v>
      </c>
      <c r="N239" s="204" t="s">
        <v>41</v>
      </c>
      <c r="O239" s="72"/>
      <c r="P239" s="176">
        <f>O239*H239</f>
        <v>0</v>
      </c>
      <c r="Q239" s="176">
        <v>0.127</v>
      </c>
      <c r="R239" s="176">
        <f>Q239*H239</f>
        <v>6.0960000000000001</v>
      </c>
      <c r="S239" s="176">
        <v>0</v>
      </c>
      <c r="T239" s="17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8" t="s">
        <v>337</v>
      </c>
      <c r="AT239" s="178" t="s">
        <v>208</v>
      </c>
      <c r="AU239" s="178" t="s">
        <v>80</v>
      </c>
      <c r="AY239" s="19" t="s">
        <v>124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9" t="s">
        <v>78</v>
      </c>
      <c r="BK239" s="179">
        <f>ROUND(I239*H239,2)</f>
        <v>0</v>
      </c>
      <c r="BL239" s="19" t="s">
        <v>337</v>
      </c>
      <c r="BM239" s="178" t="s">
        <v>492</v>
      </c>
    </row>
    <row r="240" s="2" customFormat="1" ht="16.5" customHeight="1">
      <c r="A240" s="38"/>
      <c r="B240" s="165"/>
      <c r="C240" s="194" t="s">
        <v>493</v>
      </c>
      <c r="D240" s="194" t="s">
        <v>208</v>
      </c>
      <c r="E240" s="195" t="s">
        <v>494</v>
      </c>
      <c r="F240" s="196" t="s">
        <v>495</v>
      </c>
      <c r="G240" s="197" t="s">
        <v>308</v>
      </c>
      <c r="H240" s="198">
        <v>6</v>
      </c>
      <c r="I240" s="199"/>
      <c r="J240" s="200">
        <f>ROUND(I240*H240,2)</f>
        <v>0</v>
      </c>
      <c r="K240" s="201"/>
      <c r="L240" s="202"/>
      <c r="M240" s="203" t="s">
        <v>3</v>
      </c>
      <c r="N240" s="204" t="s">
        <v>41</v>
      </c>
      <c r="O240" s="72"/>
      <c r="P240" s="176">
        <f>O240*H240</f>
        <v>0</v>
      </c>
      <c r="Q240" s="176">
        <v>0.058000000000000003</v>
      </c>
      <c r="R240" s="176">
        <f>Q240*H240</f>
        <v>0.34800000000000003</v>
      </c>
      <c r="S240" s="176">
        <v>0</v>
      </c>
      <c r="T240" s="17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78" t="s">
        <v>337</v>
      </c>
      <c r="AT240" s="178" t="s">
        <v>208</v>
      </c>
      <c r="AU240" s="178" t="s">
        <v>80</v>
      </c>
      <c r="AY240" s="19" t="s">
        <v>124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9" t="s">
        <v>78</v>
      </c>
      <c r="BK240" s="179">
        <f>ROUND(I240*H240,2)</f>
        <v>0</v>
      </c>
      <c r="BL240" s="19" t="s">
        <v>337</v>
      </c>
      <c r="BM240" s="178" t="s">
        <v>496</v>
      </c>
    </row>
    <row r="241" s="2" customFormat="1" ht="16.5" customHeight="1">
      <c r="A241" s="38"/>
      <c r="B241" s="165"/>
      <c r="C241" s="166" t="s">
        <v>497</v>
      </c>
      <c r="D241" s="166" t="s">
        <v>126</v>
      </c>
      <c r="E241" s="167" t="s">
        <v>498</v>
      </c>
      <c r="F241" s="168" t="s">
        <v>499</v>
      </c>
      <c r="G241" s="169" t="s">
        <v>308</v>
      </c>
      <c r="H241" s="170">
        <v>47</v>
      </c>
      <c r="I241" s="171"/>
      <c r="J241" s="172">
        <f>ROUND(I241*H241,2)</f>
        <v>0</v>
      </c>
      <c r="K241" s="173"/>
      <c r="L241" s="39"/>
      <c r="M241" s="174" t="s">
        <v>3</v>
      </c>
      <c r="N241" s="175" t="s">
        <v>41</v>
      </c>
      <c r="O241" s="72"/>
      <c r="P241" s="176">
        <f>O241*H241</f>
        <v>0</v>
      </c>
      <c r="Q241" s="176">
        <v>0</v>
      </c>
      <c r="R241" s="176">
        <f>Q241*H241</f>
        <v>0</v>
      </c>
      <c r="S241" s="176">
        <v>0</v>
      </c>
      <c r="T241" s="17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78" t="s">
        <v>331</v>
      </c>
      <c r="AT241" s="178" t="s">
        <v>126</v>
      </c>
      <c r="AU241" s="178" t="s">
        <v>80</v>
      </c>
      <c r="AY241" s="19" t="s">
        <v>124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9" t="s">
        <v>78</v>
      </c>
      <c r="BK241" s="179">
        <f>ROUND(I241*H241,2)</f>
        <v>0</v>
      </c>
      <c r="BL241" s="19" t="s">
        <v>331</v>
      </c>
      <c r="BM241" s="178" t="s">
        <v>500</v>
      </c>
    </row>
    <row r="242" s="2" customFormat="1">
      <c r="A242" s="38"/>
      <c r="B242" s="39"/>
      <c r="C242" s="38"/>
      <c r="D242" s="180" t="s">
        <v>132</v>
      </c>
      <c r="E242" s="38"/>
      <c r="F242" s="181" t="s">
        <v>501</v>
      </c>
      <c r="G242" s="38"/>
      <c r="H242" s="38"/>
      <c r="I242" s="182"/>
      <c r="J242" s="38"/>
      <c r="K242" s="38"/>
      <c r="L242" s="39"/>
      <c r="M242" s="183"/>
      <c r="N242" s="184"/>
      <c r="O242" s="72"/>
      <c r="P242" s="72"/>
      <c r="Q242" s="72"/>
      <c r="R242" s="72"/>
      <c r="S242" s="72"/>
      <c r="T242" s="73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9" t="s">
        <v>132</v>
      </c>
      <c r="AU242" s="19" t="s">
        <v>80</v>
      </c>
    </row>
    <row r="243" s="2" customFormat="1" ht="16.5" customHeight="1">
      <c r="A243" s="38"/>
      <c r="B243" s="165"/>
      <c r="C243" s="194" t="s">
        <v>502</v>
      </c>
      <c r="D243" s="194" t="s">
        <v>208</v>
      </c>
      <c r="E243" s="195" t="s">
        <v>503</v>
      </c>
      <c r="F243" s="196" t="s">
        <v>504</v>
      </c>
      <c r="G243" s="197" t="s">
        <v>308</v>
      </c>
      <c r="H243" s="198">
        <v>47</v>
      </c>
      <c r="I243" s="199"/>
      <c r="J243" s="200">
        <f>ROUND(I243*H243,2)</f>
        <v>0</v>
      </c>
      <c r="K243" s="201"/>
      <c r="L243" s="202"/>
      <c r="M243" s="203" t="s">
        <v>3</v>
      </c>
      <c r="N243" s="204" t="s">
        <v>41</v>
      </c>
      <c r="O243" s="72"/>
      <c r="P243" s="176">
        <f>O243*H243</f>
        <v>0</v>
      </c>
      <c r="Q243" s="176">
        <v>0.018499999999999999</v>
      </c>
      <c r="R243" s="176">
        <f>Q243*H243</f>
        <v>0.86949999999999994</v>
      </c>
      <c r="S243" s="176">
        <v>0</v>
      </c>
      <c r="T243" s="17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78" t="s">
        <v>505</v>
      </c>
      <c r="AT243" s="178" t="s">
        <v>208</v>
      </c>
      <c r="AU243" s="178" t="s">
        <v>80</v>
      </c>
      <c r="AY243" s="19" t="s">
        <v>124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9" t="s">
        <v>78</v>
      </c>
      <c r="BK243" s="179">
        <f>ROUND(I243*H243,2)</f>
        <v>0</v>
      </c>
      <c r="BL243" s="19" t="s">
        <v>331</v>
      </c>
      <c r="BM243" s="178" t="s">
        <v>506</v>
      </c>
    </row>
    <row r="244" s="2" customFormat="1" ht="16.5" customHeight="1">
      <c r="A244" s="38"/>
      <c r="B244" s="165"/>
      <c r="C244" s="166" t="s">
        <v>507</v>
      </c>
      <c r="D244" s="166" t="s">
        <v>126</v>
      </c>
      <c r="E244" s="167" t="s">
        <v>508</v>
      </c>
      <c r="F244" s="168" t="s">
        <v>509</v>
      </c>
      <c r="G244" s="169" t="s">
        <v>308</v>
      </c>
      <c r="H244" s="170">
        <v>1</v>
      </c>
      <c r="I244" s="171"/>
      <c r="J244" s="172">
        <f>ROUND(I244*H244,2)</f>
        <v>0</v>
      </c>
      <c r="K244" s="173"/>
      <c r="L244" s="39"/>
      <c r="M244" s="174" t="s">
        <v>3</v>
      </c>
      <c r="N244" s="175" t="s">
        <v>41</v>
      </c>
      <c r="O244" s="72"/>
      <c r="P244" s="176">
        <f>O244*H244</f>
        <v>0</v>
      </c>
      <c r="Q244" s="176">
        <v>0</v>
      </c>
      <c r="R244" s="176">
        <f>Q244*H244</f>
        <v>0</v>
      </c>
      <c r="S244" s="176">
        <v>0</v>
      </c>
      <c r="T244" s="17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78" t="s">
        <v>331</v>
      </c>
      <c r="AT244" s="178" t="s">
        <v>126</v>
      </c>
      <c r="AU244" s="178" t="s">
        <v>80</v>
      </c>
      <c r="AY244" s="19" t="s">
        <v>124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9" t="s">
        <v>78</v>
      </c>
      <c r="BK244" s="179">
        <f>ROUND(I244*H244,2)</f>
        <v>0</v>
      </c>
      <c r="BL244" s="19" t="s">
        <v>331</v>
      </c>
      <c r="BM244" s="178" t="s">
        <v>510</v>
      </c>
    </row>
    <row r="245" s="2" customFormat="1">
      <c r="A245" s="38"/>
      <c r="B245" s="39"/>
      <c r="C245" s="38"/>
      <c r="D245" s="180" t="s">
        <v>132</v>
      </c>
      <c r="E245" s="38"/>
      <c r="F245" s="181" t="s">
        <v>511</v>
      </c>
      <c r="G245" s="38"/>
      <c r="H245" s="38"/>
      <c r="I245" s="182"/>
      <c r="J245" s="38"/>
      <c r="K245" s="38"/>
      <c r="L245" s="39"/>
      <c r="M245" s="183"/>
      <c r="N245" s="184"/>
      <c r="O245" s="72"/>
      <c r="P245" s="72"/>
      <c r="Q245" s="72"/>
      <c r="R245" s="72"/>
      <c r="S245" s="72"/>
      <c r="T245" s="73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132</v>
      </c>
      <c r="AU245" s="19" t="s">
        <v>80</v>
      </c>
    </row>
    <row r="246" s="2" customFormat="1" ht="16.5" customHeight="1">
      <c r="A246" s="38"/>
      <c r="B246" s="165"/>
      <c r="C246" s="194" t="s">
        <v>512</v>
      </c>
      <c r="D246" s="194" t="s">
        <v>208</v>
      </c>
      <c r="E246" s="195" t="s">
        <v>513</v>
      </c>
      <c r="F246" s="196" t="s">
        <v>514</v>
      </c>
      <c r="G246" s="197" t="s">
        <v>308</v>
      </c>
      <c r="H246" s="198">
        <v>1</v>
      </c>
      <c r="I246" s="199"/>
      <c r="J246" s="200">
        <f>ROUND(I246*H246,2)</f>
        <v>0</v>
      </c>
      <c r="K246" s="201"/>
      <c r="L246" s="202"/>
      <c r="M246" s="203" t="s">
        <v>3</v>
      </c>
      <c r="N246" s="204" t="s">
        <v>41</v>
      </c>
      <c r="O246" s="72"/>
      <c r="P246" s="176">
        <f>O246*H246</f>
        <v>0</v>
      </c>
      <c r="Q246" s="176">
        <v>0.023800000000000002</v>
      </c>
      <c r="R246" s="176">
        <f>Q246*H246</f>
        <v>0.023800000000000002</v>
      </c>
      <c r="S246" s="176">
        <v>0</v>
      </c>
      <c r="T246" s="17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78" t="s">
        <v>505</v>
      </c>
      <c r="AT246" s="178" t="s">
        <v>208</v>
      </c>
      <c r="AU246" s="178" t="s">
        <v>80</v>
      </c>
      <c r="AY246" s="19" t="s">
        <v>124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9" t="s">
        <v>78</v>
      </c>
      <c r="BK246" s="179">
        <f>ROUND(I246*H246,2)</f>
        <v>0</v>
      </c>
      <c r="BL246" s="19" t="s">
        <v>331</v>
      </c>
      <c r="BM246" s="178" t="s">
        <v>515</v>
      </c>
    </row>
    <row r="247" s="2" customFormat="1" ht="16.5" customHeight="1">
      <c r="A247" s="38"/>
      <c r="B247" s="165"/>
      <c r="C247" s="166" t="s">
        <v>516</v>
      </c>
      <c r="D247" s="166" t="s">
        <v>126</v>
      </c>
      <c r="E247" s="167" t="s">
        <v>517</v>
      </c>
      <c r="F247" s="168" t="s">
        <v>518</v>
      </c>
      <c r="G247" s="169" t="s">
        <v>308</v>
      </c>
      <c r="H247" s="170">
        <v>54</v>
      </c>
      <c r="I247" s="171"/>
      <c r="J247" s="172">
        <f>ROUND(I247*H247,2)</f>
        <v>0</v>
      </c>
      <c r="K247" s="173"/>
      <c r="L247" s="39"/>
      <c r="M247" s="174" t="s">
        <v>3</v>
      </c>
      <c r="N247" s="175" t="s">
        <v>41</v>
      </c>
      <c r="O247" s="72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78" t="s">
        <v>331</v>
      </c>
      <c r="AT247" s="178" t="s">
        <v>126</v>
      </c>
      <c r="AU247" s="178" t="s">
        <v>80</v>
      </c>
      <c r="AY247" s="19" t="s">
        <v>124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9" t="s">
        <v>78</v>
      </c>
      <c r="BK247" s="179">
        <f>ROUND(I247*H247,2)</f>
        <v>0</v>
      </c>
      <c r="BL247" s="19" t="s">
        <v>331</v>
      </c>
      <c r="BM247" s="178" t="s">
        <v>519</v>
      </c>
    </row>
    <row r="248" s="2" customFormat="1">
      <c r="A248" s="38"/>
      <c r="B248" s="39"/>
      <c r="C248" s="38"/>
      <c r="D248" s="180" t="s">
        <v>132</v>
      </c>
      <c r="E248" s="38"/>
      <c r="F248" s="181" t="s">
        <v>520</v>
      </c>
      <c r="G248" s="38"/>
      <c r="H248" s="38"/>
      <c r="I248" s="182"/>
      <c r="J248" s="38"/>
      <c r="K248" s="38"/>
      <c r="L248" s="39"/>
      <c r="M248" s="183"/>
      <c r="N248" s="184"/>
      <c r="O248" s="72"/>
      <c r="P248" s="72"/>
      <c r="Q248" s="72"/>
      <c r="R248" s="72"/>
      <c r="S248" s="72"/>
      <c r="T248" s="73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132</v>
      </c>
      <c r="AU248" s="19" t="s">
        <v>80</v>
      </c>
    </row>
    <row r="249" s="2" customFormat="1" ht="16.5" customHeight="1">
      <c r="A249" s="38"/>
      <c r="B249" s="165"/>
      <c r="C249" s="194" t="s">
        <v>521</v>
      </c>
      <c r="D249" s="194" t="s">
        <v>208</v>
      </c>
      <c r="E249" s="195" t="s">
        <v>522</v>
      </c>
      <c r="F249" s="196" t="s">
        <v>523</v>
      </c>
      <c r="G249" s="197" t="s">
        <v>308</v>
      </c>
      <c r="H249" s="198">
        <v>54</v>
      </c>
      <c r="I249" s="199"/>
      <c r="J249" s="200">
        <f>ROUND(I249*H249,2)</f>
        <v>0</v>
      </c>
      <c r="K249" s="201"/>
      <c r="L249" s="202"/>
      <c r="M249" s="203" t="s">
        <v>3</v>
      </c>
      <c r="N249" s="204" t="s">
        <v>41</v>
      </c>
      <c r="O249" s="72"/>
      <c r="P249" s="176">
        <f>O249*H249</f>
        <v>0</v>
      </c>
      <c r="Q249" s="176">
        <v>0.00050000000000000001</v>
      </c>
      <c r="R249" s="176">
        <f>Q249*H249</f>
        <v>0.027</v>
      </c>
      <c r="S249" s="176">
        <v>0</v>
      </c>
      <c r="T249" s="17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78" t="s">
        <v>505</v>
      </c>
      <c r="AT249" s="178" t="s">
        <v>208</v>
      </c>
      <c r="AU249" s="178" t="s">
        <v>80</v>
      </c>
      <c r="AY249" s="19" t="s">
        <v>124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9" t="s">
        <v>78</v>
      </c>
      <c r="BK249" s="179">
        <f>ROUND(I249*H249,2)</f>
        <v>0</v>
      </c>
      <c r="BL249" s="19" t="s">
        <v>331</v>
      </c>
      <c r="BM249" s="178" t="s">
        <v>524</v>
      </c>
    </row>
    <row r="250" s="2" customFormat="1" ht="24.15" customHeight="1">
      <c r="A250" s="38"/>
      <c r="B250" s="165"/>
      <c r="C250" s="166" t="s">
        <v>525</v>
      </c>
      <c r="D250" s="166" t="s">
        <v>126</v>
      </c>
      <c r="E250" s="167" t="s">
        <v>526</v>
      </c>
      <c r="F250" s="168" t="s">
        <v>527</v>
      </c>
      <c r="G250" s="169" t="s">
        <v>158</v>
      </c>
      <c r="H250" s="170">
        <v>1800</v>
      </c>
      <c r="I250" s="171"/>
      <c r="J250" s="172">
        <f>ROUND(I250*H250,2)</f>
        <v>0</v>
      </c>
      <c r="K250" s="173"/>
      <c r="L250" s="39"/>
      <c r="M250" s="174" t="s">
        <v>3</v>
      </c>
      <c r="N250" s="175" t="s">
        <v>41</v>
      </c>
      <c r="O250" s="72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78" t="s">
        <v>331</v>
      </c>
      <c r="AT250" s="178" t="s">
        <v>126</v>
      </c>
      <c r="AU250" s="178" t="s">
        <v>80</v>
      </c>
      <c r="AY250" s="19" t="s">
        <v>124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9" t="s">
        <v>78</v>
      </c>
      <c r="BK250" s="179">
        <f>ROUND(I250*H250,2)</f>
        <v>0</v>
      </c>
      <c r="BL250" s="19" t="s">
        <v>331</v>
      </c>
      <c r="BM250" s="178" t="s">
        <v>528</v>
      </c>
    </row>
    <row r="251" s="2" customFormat="1">
      <c r="A251" s="38"/>
      <c r="B251" s="39"/>
      <c r="C251" s="38"/>
      <c r="D251" s="180" t="s">
        <v>132</v>
      </c>
      <c r="E251" s="38"/>
      <c r="F251" s="181" t="s">
        <v>529</v>
      </c>
      <c r="G251" s="38"/>
      <c r="H251" s="38"/>
      <c r="I251" s="182"/>
      <c r="J251" s="38"/>
      <c r="K251" s="38"/>
      <c r="L251" s="39"/>
      <c r="M251" s="183"/>
      <c r="N251" s="184"/>
      <c r="O251" s="72"/>
      <c r="P251" s="72"/>
      <c r="Q251" s="72"/>
      <c r="R251" s="72"/>
      <c r="S251" s="72"/>
      <c r="T251" s="73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132</v>
      </c>
      <c r="AU251" s="19" t="s">
        <v>80</v>
      </c>
    </row>
    <row r="252" s="2" customFormat="1" ht="16.5" customHeight="1">
      <c r="A252" s="38"/>
      <c r="B252" s="165"/>
      <c r="C252" s="194" t="s">
        <v>530</v>
      </c>
      <c r="D252" s="194" t="s">
        <v>208</v>
      </c>
      <c r="E252" s="195" t="s">
        <v>531</v>
      </c>
      <c r="F252" s="196" t="s">
        <v>532</v>
      </c>
      <c r="G252" s="197" t="s">
        <v>533</v>
      </c>
      <c r="H252" s="198">
        <v>1710</v>
      </c>
      <c r="I252" s="199"/>
      <c r="J252" s="200">
        <f>ROUND(I252*H252,2)</f>
        <v>0</v>
      </c>
      <c r="K252" s="201"/>
      <c r="L252" s="202"/>
      <c r="M252" s="203" t="s">
        <v>3</v>
      </c>
      <c r="N252" s="204" t="s">
        <v>41</v>
      </c>
      <c r="O252" s="72"/>
      <c r="P252" s="176">
        <f>O252*H252</f>
        <v>0</v>
      </c>
      <c r="Q252" s="176">
        <v>0.001</v>
      </c>
      <c r="R252" s="176">
        <f>Q252*H252</f>
        <v>1.71</v>
      </c>
      <c r="S252" s="176">
        <v>0</v>
      </c>
      <c r="T252" s="17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78" t="s">
        <v>337</v>
      </c>
      <c r="AT252" s="178" t="s">
        <v>208</v>
      </c>
      <c r="AU252" s="178" t="s">
        <v>80</v>
      </c>
      <c r="AY252" s="19" t="s">
        <v>124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9" t="s">
        <v>78</v>
      </c>
      <c r="BK252" s="179">
        <f>ROUND(I252*H252,2)</f>
        <v>0</v>
      </c>
      <c r="BL252" s="19" t="s">
        <v>337</v>
      </c>
      <c r="BM252" s="178" t="s">
        <v>534</v>
      </c>
    </row>
    <row r="253" s="2" customFormat="1" ht="24.15" customHeight="1">
      <c r="A253" s="38"/>
      <c r="B253" s="165"/>
      <c r="C253" s="166" t="s">
        <v>535</v>
      </c>
      <c r="D253" s="166" t="s">
        <v>126</v>
      </c>
      <c r="E253" s="167" t="s">
        <v>536</v>
      </c>
      <c r="F253" s="168" t="s">
        <v>537</v>
      </c>
      <c r="G253" s="169" t="s">
        <v>158</v>
      </c>
      <c r="H253" s="170">
        <v>108</v>
      </c>
      <c r="I253" s="171"/>
      <c r="J253" s="172">
        <f>ROUND(I253*H253,2)</f>
        <v>0</v>
      </c>
      <c r="K253" s="173"/>
      <c r="L253" s="39"/>
      <c r="M253" s="174" t="s">
        <v>3</v>
      </c>
      <c r="N253" s="175" t="s">
        <v>41</v>
      </c>
      <c r="O253" s="72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78" t="s">
        <v>331</v>
      </c>
      <c r="AT253" s="178" t="s">
        <v>126</v>
      </c>
      <c r="AU253" s="178" t="s">
        <v>80</v>
      </c>
      <c r="AY253" s="19" t="s">
        <v>124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9" t="s">
        <v>78</v>
      </c>
      <c r="BK253" s="179">
        <f>ROUND(I253*H253,2)</f>
        <v>0</v>
      </c>
      <c r="BL253" s="19" t="s">
        <v>331</v>
      </c>
      <c r="BM253" s="178" t="s">
        <v>538</v>
      </c>
    </row>
    <row r="254" s="2" customFormat="1">
      <c r="A254" s="38"/>
      <c r="B254" s="39"/>
      <c r="C254" s="38"/>
      <c r="D254" s="180" t="s">
        <v>132</v>
      </c>
      <c r="E254" s="38"/>
      <c r="F254" s="181" t="s">
        <v>539</v>
      </c>
      <c r="G254" s="38"/>
      <c r="H254" s="38"/>
      <c r="I254" s="182"/>
      <c r="J254" s="38"/>
      <c r="K254" s="38"/>
      <c r="L254" s="39"/>
      <c r="M254" s="183"/>
      <c r="N254" s="184"/>
      <c r="O254" s="72"/>
      <c r="P254" s="72"/>
      <c r="Q254" s="72"/>
      <c r="R254" s="72"/>
      <c r="S254" s="72"/>
      <c r="T254" s="73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132</v>
      </c>
      <c r="AU254" s="19" t="s">
        <v>80</v>
      </c>
    </row>
    <row r="255" s="2" customFormat="1" ht="16.5" customHeight="1">
      <c r="A255" s="38"/>
      <c r="B255" s="165"/>
      <c r="C255" s="194" t="s">
        <v>540</v>
      </c>
      <c r="D255" s="194" t="s">
        <v>208</v>
      </c>
      <c r="E255" s="195" t="s">
        <v>541</v>
      </c>
      <c r="F255" s="196" t="s">
        <v>542</v>
      </c>
      <c r="G255" s="197" t="s">
        <v>533</v>
      </c>
      <c r="H255" s="198">
        <v>108</v>
      </c>
      <c r="I255" s="199"/>
      <c r="J255" s="200">
        <f>ROUND(I255*H255,2)</f>
        <v>0</v>
      </c>
      <c r="K255" s="201"/>
      <c r="L255" s="202"/>
      <c r="M255" s="203" t="s">
        <v>3</v>
      </c>
      <c r="N255" s="204" t="s">
        <v>41</v>
      </c>
      <c r="O255" s="72"/>
      <c r="P255" s="176">
        <f>O255*H255</f>
        <v>0</v>
      </c>
      <c r="Q255" s="176">
        <v>0.001</v>
      </c>
      <c r="R255" s="176">
        <f>Q255*H255</f>
        <v>0.108</v>
      </c>
      <c r="S255" s="176">
        <v>0</v>
      </c>
      <c r="T255" s="17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78" t="s">
        <v>337</v>
      </c>
      <c r="AT255" s="178" t="s">
        <v>208</v>
      </c>
      <c r="AU255" s="178" t="s">
        <v>80</v>
      </c>
      <c r="AY255" s="19" t="s">
        <v>124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9" t="s">
        <v>78</v>
      </c>
      <c r="BK255" s="179">
        <f>ROUND(I255*H255,2)</f>
        <v>0</v>
      </c>
      <c r="BL255" s="19" t="s">
        <v>337</v>
      </c>
      <c r="BM255" s="178" t="s">
        <v>543</v>
      </c>
    </row>
    <row r="256" s="2" customFormat="1" ht="16.5" customHeight="1">
      <c r="A256" s="38"/>
      <c r="B256" s="165"/>
      <c r="C256" s="166" t="s">
        <v>544</v>
      </c>
      <c r="D256" s="166" t="s">
        <v>126</v>
      </c>
      <c r="E256" s="167" t="s">
        <v>545</v>
      </c>
      <c r="F256" s="168" t="s">
        <v>546</v>
      </c>
      <c r="G256" s="169" t="s">
        <v>308</v>
      </c>
      <c r="H256" s="170">
        <v>54</v>
      </c>
      <c r="I256" s="171"/>
      <c r="J256" s="172">
        <f>ROUND(I256*H256,2)</f>
        <v>0</v>
      </c>
      <c r="K256" s="173"/>
      <c r="L256" s="39"/>
      <c r="M256" s="174" t="s">
        <v>3</v>
      </c>
      <c r="N256" s="175" t="s">
        <v>41</v>
      </c>
      <c r="O256" s="72"/>
      <c r="P256" s="176">
        <f>O256*H256</f>
        <v>0</v>
      </c>
      <c r="Q256" s="176">
        <v>0</v>
      </c>
      <c r="R256" s="176">
        <f>Q256*H256</f>
        <v>0</v>
      </c>
      <c r="S256" s="176">
        <v>0</v>
      </c>
      <c r="T256" s="17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78" t="s">
        <v>331</v>
      </c>
      <c r="AT256" s="178" t="s">
        <v>126</v>
      </c>
      <c r="AU256" s="178" t="s">
        <v>80</v>
      </c>
      <c r="AY256" s="19" t="s">
        <v>124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9" t="s">
        <v>78</v>
      </c>
      <c r="BK256" s="179">
        <f>ROUND(I256*H256,2)</f>
        <v>0</v>
      </c>
      <c r="BL256" s="19" t="s">
        <v>331</v>
      </c>
      <c r="BM256" s="178" t="s">
        <v>547</v>
      </c>
    </row>
    <row r="257" s="2" customFormat="1">
      <c r="A257" s="38"/>
      <c r="B257" s="39"/>
      <c r="C257" s="38"/>
      <c r="D257" s="180" t="s">
        <v>132</v>
      </c>
      <c r="E257" s="38"/>
      <c r="F257" s="181" t="s">
        <v>548</v>
      </c>
      <c r="G257" s="38"/>
      <c r="H257" s="38"/>
      <c r="I257" s="182"/>
      <c r="J257" s="38"/>
      <c r="K257" s="38"/>
      <c r="L257" s="39"/>
      <c r="M257" s="183"/>
      <c r="N257" s="184"/>
      <c r="O257" s="72"/>
      <c r="P257" s="72"/>
      <c r="Q257" s="72"/>
      <c r="R257" s="72"/>
      <c r="S257" s="72"/>
      <c r="T257" s="73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132</v>
      </c>
      <c r="AU257" s="19" t="s">
        <v>80</v>
      </c>
    </row>
    <row r="258" s="2" customFormat="1" ht="16.5" customHeight="1">
      <c r="A258" s="38"/>
      <c r="B258" s="165"/>
      <c r="C258" s="194" t="s">
        <v>549</v>
      </c>
      <c r="D258" s="194" t="s">
        <v>208</v>
      </c>
      <c r="E258" s="195" t="s">
        <v>550</v>
      </c>
      <c r="F258" s="196" t="s">
        <v>551</v>
      </c>
      <c r="G258" s="197" t="s">
        <v>308</v>
      </c>
      <c r="H258" s="198">
        <v>54</v>
      </c>
      <c r="I258" s="199"/>
      <c r="J258" s="200">
        <f>ROUND(I258*H258,2)</f>
        <v>0</v>
      </c>
      <c r="K258" s="201"/>
      <c r="L258" s="202"/>
      <c r="M258" s="203" t="s">
        <v>3</v>
      </c>
      <c r="N258" s="204" t="s">
        <v>41</v>
      </c>
      <c r="O258" s="72"/>
      <c r="P258" s="176">
        <f>O258*H258</f>
        <v>0</v>
      </c>
      <c r="Q258" s="176">
        <v>0.00069999999999999999</v>
      </c>
      <c r="R258" s="176">
        <f>Q258*H258</f>
        <v>0.0378</v>
      </c>
      <c r="S258" s="176">
        <v>0</v>
      </c>
      <c r="T258" s="17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78" t="s">
        <v>337</v>
      </c>
      <c r="AT258" s="178" t="s">
        <v>208</v>
      </c>
      <c r="AU258" s="178" t="s">
        <v>80</v>
      </c>
      <c r="AY258" s="19" t="s">
        <v>124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9" t="s">
        <v>78</v>
      </c>
      <c r="BK258" s="179">
        <f>ROUND(I258*H258,2)</f>
        <v>0</v>
      </c>
      <c r="BL258" s="19" t="s">
        <v>337</v>
      </c>
      <c r="BM258" s="178" t="s">
        <v>552</v>
      </c>
    </row>
    <row r="259" s="2" customFormat="1" ht="24.15" customHeight="1">
      <c r="A259" s="38"/>
      <c r="B259" s="165"/>
      <c r="C259" s="166" t="s">
        <v>553</v>
      </c>
      <c r="D259" s="166" t="s">
        <v>126</v>
      </c>
      <c r="E259" s="167" t="s">
        <v>554</v>
      </c>
      <c r="F259" s="168" t="s">
        <v>555</v>
      </c>
      <c r="G259" s="169" t="s">
        <v>308</v>
      </c>
      <c r="H259" s="170">
        <v>1</v>
      </c>
      <c r="I259" s="171"/>
      <c r="J259" s="172">
        <f>ROUND(I259*H259,2)</f>
        <v>0</v>
      </c>
      <c r="K259" s="173"/>
      <c r="L259" s="39"/>
      <c r="M259" s="174" t="s">
        <v>3</v>
      </c>
      <c r="N259" s="175" t="s">
        <v>41</v>
      </c>
      <c r="O259" s="72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78" t="s">
        <v>331</v>
      </c>
      <c r="AT259" s="178" t="s">
        <v>126</v>
      </c>
      <c r="AU259" s="178" t="s">
        <v>80</v>
      </c>
      <c r="AY259" s="19" t="s">
        <v>124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9" t="s">
        <v>78</v>
      </c>
      <c r="BK259" s="179">
        <f>ROUND(I259*H259,2)</f>
        <v>0</v>
      </c>
      <c r="BL259" s="19" t="s">
        <v>331</v>
      </c>
      <c r="BM259" s="178" t="s">
        <v>556</v>
      </c>
    </row>
    <row r="260" s="2" customFormat="1">
      <c r="A260" s="38"/>
      <c r="B260" s="39"/>
      <c r="C260" s="38"/>
      <c r="D260" s="180" t="s">
        <v>132</v>
      </c>
      <c r="E260" s="38"/>
      <c r="F260" s="181" t="s">
        <v>557</v>
      </c>
      <c r="G260" s="38"/>
      <c r="H260" s="38"/>
      <c r="I260" s="182"/>
      <c r="J260" s="38"/>
      <c r="K260" s="38"/>
      <c r="L260" s="39"/>
      <c r="M260" s="183"/>
      <c r="N260" s="184"/>
      <c r="O260" s="72"/>
      <c r="P260" s="72"/>
      <c r="Q260" s="72"/>
      <c r="R260" s="72"/>
      <c r="S260" s="72"/>
      <c r="T260" s="73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132</v>
      </c>
      <c r="AU260" s="19" t="s">
        <v>80</v>
      </c>
    </row>
    <row r="261" s="2" customFormat="1" ht="21.75" customHeight="1">
      <c r="A261" s="38"/>
      <c r="B261" s="165"/>
      <c r="C261" s="166" t="s">
        <v>558</v>
      </c>
      <c r="D261" s="166" t="s">
        <v>126</v>
      </c>
      <c r="E261" s="167" t="s">
        <v>559</v>
      </c>
      <c r="F261" s="168" t="s">
        <v>560</v>
      </c>
      <c r="G261" s="169" t="s">
        <v>308</v>
      </c>
      <c r="H261" s="170">
        <v>6</v>
      </c>
      <c r="I261" s="171"/>
      <c r="J261" s="172">
        <f>ROUND(I261*H261,2)</f>
        <v>0</v>
      </c>
      <c r="K261" s="173"/>
      <c r="L261" s="39"/>
      <c r="M261" s="174" t="s">
        <v>3</v>
      </c>
      <c r="N261" s="175" t="s">
        <v>41</v>
      </c>
      <c r="O261" s="72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78" t="s">
        <v>331</v>
      </c>
      <c r="AT261" s="178" t="s">
        <v>126</v>
      </c>
      <c r="AU261" s="178" t="s">
        <v>80</v>
      </c>
      <c r="AY261" s="19" t="s">
        <v>124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9" t="s">
        <v>78</v>
      </c>
      <c r="BK261" s="179">
        <f>ROUND(I261*H261,2)</f>
        <v>0</v>
      </c>
      <c r="BL261" s="19" t="s">
        <v>331</v>
      </c>
      <c r="BM261" s="178" t="s">
        <v>561</v>
      </c>
    </row>
    <row r="262" s="2" customFormat="1">
      <c r="A262" s="38"/>
      <c r="B262" s="39"/>
      <c r="C262" s="38"/>
      <c r="D262" s="180" t="s">
        <v>132</v>
      </c>
      <c r="E262" s="38"/>
      <c r="F262" s="181" t="s">
        <v>562</v>
      </c>
      <c r="G262" s="38"/>
      <c r="H262" s="38"/>
      <c r="I262" s="182"/>
      <c r="J262" s="38"/>
      <c r="K262" s="38"/>
      <c r="L262" s="39"/>
      <c r="M262" s="183"/>
      <c r="N262" s="184"/>
      <c r="O262" s="72"/>
      <c r="P262" s="72"/>
      <c r="Q262" s="72"/>
      <c r="R262" s="72"/>
      <c r="S262" s="72"/>
      <c r="T262" s="73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132</v>
      </c>
      <c r="AU262" s="19" t="s">
        <v>80</v>
      </c>
    </row>
    <row r="263" s="2" customFormat="1" ht="16.5" customHeight="1">
      <c r="A263" s="38"/>
      <c r="B263" s="165"/>
      <c r="C263" s="166" t="s">
        <v>563</v>
      </c>
      <c r="D263" s="166" t="s">
        <v>126</v>
      </c>
      <c r="E263" s="167" t="s">
        <v>564</v>
      </c>
      <c r="F263" s="168" t="s">
        <v>565</v>
      </c>
      <c r="G263" s="169" t="s">
        <v>566</v>
      </c>
      <c r="H263" s="170">
        <v>1</v>
      </c>
      <c r="I263" s="171"/>
      <c r="J263" s="172">
        <f>ROUND(I263*H263,2)</f>
        <v>0</v>
      </c>
      <c r="K263" s="173"/>
      <c r="L263" s="39"/>
      <c r="M263" s="174" t="s">
        <v>3</v>
      </c>
      <c r="N263" s="175" t="s">
        <v>41</v>
      </c>
      <c r="O263" s="72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78" t="s">
        <v>331</v>
      </c>
      <c r="AT263" s="178" t="s">
        <v>126</v>
      </c>
      <c r="AU263" s="178" t="s">
        <v>80</v>
      </c>
      <c r="AY263" s="19" t="s">
        <v>124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9" t="s">
        <v>78</v>
      </c>
      <c r="BK263" s="179">
        <f>ROUND(I263*H263,2)</f>
        <v>0</v>
      </c>
      <c r="BL263" s="19" t="s">
        <v>331</v>
      </c>
      <c r="BM263" s="178" t="s">
        <v>567</v>
      </c>
    </row>
    <row r="264" s="2" customFormat="1">
      <c r="A264" s="38"/>
      <c r="B264" s="39"/>
      <c r="C264" s="38"/>
      <c r="D264" s="180" t="s">
        <v>132</v>
      </c>
      <c r="E264" s="38"/>
      <c r="F264" s="181" t="s">
        <v>568</v>
      </c>
      <c r="G264" s="38"/>
      <c r="H264" s="38"/>
      <c r="I264" s="182"/>
      <c r="J264" s="38"/>
      <c r="K264" s="38"/>
      <c r="L264" s="39"/>
      <c r="M264" s="183"/>
      <c r="N264" s="184"/>
      <c r="O264" s="72"/>
      <c r="P264" s="72"/>
      <c r="Q264" s="72"/>
      <c r="R264" s="72"/>
      <c r="S264" s="72"/>
      <c r="T264" s="73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132</v>
      </c>
      <c r="AU264" s="19" t="s">
        <v>80</v>
      </c>
    </row>
    <row r="265" s="2" customFormat="1" ht="24.15" customHeight="1">
      <c r="A265" s="38"/>
      <c r="B265" s="165"/>
      <c r="C265" s="166" t="s">
        <v>569</v>
      </c>
      <c r="D265" s="166" t="s">
        <v>126</v>
      </c>
      <c r="E265" s="167" t="s">
        <v>570</v>
      </c>
      <c r="F265" s="168" t="s">
        <v>571</v>
      </c>
      <c r="G265" s="169" t="s">
        <v>158</v>
      </c>
      <c r="H265" s="170">
        <v>810</v>
      </c>
      <c r="I265" s="171"/>
      <c r="J265" s="172">
        <f>ROUND(I265*H265,2)</f>
        <v>0</v>
      </c>
      <c r="K265" s="173"/>
      <c r="L265" s="39"/>
      <c r="M265" s="174" t="s">
        <v>3</v>
      </c>
      <c r="N265" s="175" t="s">
        <v>41</v>
      </c>
      <c r="O265" s="72"/>
      <c r="P265" s="176">
        <f>O265*H265</f>
        <v>0</v>
      </c>
      <c r="Q265" s="176">
        <v>0</v>
      </c>
      <c r="R265" s="176">
        <f>Q265*H265</f>
        <v>0</v>
      </c>
      <c r="S265" s="176">
        <v>0</v>
      </c>
      <c r="T265" s="17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78" t="s">
        <v>331</v>
      </c>
      <c r="AT265" s="178" t="s">
        <v>126</v>
      </c>
      <c r="AU265" s="178" t="s">
        <v>80</v>
      </c>
      <c r="AY265" s="19" t="s">
        <v>124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9" t="s">
        <v>78</v>
      </c>
      <c r="BK265" s="179">
        <f>ROUND(I265*H265,2)</f>
        <v>0</v>
      </c>
      <c r="BL265" s="19" t="s">
        <v>331</v>
      </c>
      <c r="BM265" s="178" t="s">
        <v>572</v>
      </c>
    </row>
    <row r="266" s="2" customFormat="1">
      <c r="A266" s="38"/>
      <c r="B266" s="39"/>
      <c r="C266" s="38"/>
      <c r="D266" s="180" t="s">
        <v>132</v>
      </c>
      <c r="E266" s="38"/>
      <c r="F266" s="181" t="s">
        <v>573</v>
      </c>
      <c r="G266" s="38"/>
      <c r="H266" s="38"/>
      <c r="I266" s="182"/>
      <c r="J266" s="38"/>
      <c r="K266" s="38"/>
      <c r="L266" s="39"/>
      <c r="M266" s="183"/>
      <c r="N266" s="184"/>
      <c r="O266" s="72"/>
      <c r="P266" s="72"/>
      <c r="Q266" s="72"/>
      <c r="R266" s="72"/>
      <c r="S266" s="72"/>
      <c r="T266" s="73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132</v>
      </c>
      <c r="AU266" s="19" t="s">
        <v>80</v>
      </c>
    </row>
    <row r="267" s="2" customFormat="1" ht="21.75" customHeight="1">
      <c r="A267" s="38"/>
      <c r="B267" s="165"/>
      <c r="C267" s="194" t="s">
        <v>574</v>
      </c>
      <c r="D267" s="194" t="s">
        <v>208</v>
      </c>
      <c r="E267" s="195" t="s">
        <v>575</v>
      </c>
      <c r="F267" s="196" t="s">
        <v>576</v>
      </c>
      <c r="G267" s="197" t="s">
        <v>158</v>
      </c>
      <c r="H267" s="198">
        <v>810</v>
      </c>
      <c r="I267" s="199"/>
      <c r="J267" s="200">
        <f>ROUND(I267*H267,2)</f>
        <v>0</v>
      </c>
      <c r="K267" s="201"/>
      <c r="L267" s="202"/>
      <c r="M267" s="203" t="s">
        <v>3</v>
      </c>
      <c r="N267" s="204" t="s">
        <v>41</v>
      </c>
      <c r="O267" s="72"/>
      <c r="P267" s="176">
        <f>O267*H267</f>
        <v>0</v>
      </c>
      <c r="Q267" s="176">
        <v>0.00012999999999999999</v>
      </c>
      <c r="R267" s="176">
        <f>Q267*H267</f>
        <v>0.10529999999999999</v>
      </c>
      <c r="S267" s="176">
        <v>0</v>
      </c>
      <c r="T267" s="17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78" t="s">
        <v>337</v>
      </c>
      <c r="AT267" s="178" t="s">
        <v>208</v>
      </c>
      <c r="AU267" s="178" t="s">
        <v>80</v>
      </c>
      <c r="AY267" s="19" t="s">
        <v>124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9" t="s">
        <v>78</v>
      </c>
      <c r="BK267" s="179">
        <f>ROUND(I267*H267,2)</f>
        <v>0</v>
      </c>
      <c r="BL267" s="19" t="s">
        <v>337</v>
      </c>
      <c r="BM267" s="178" t="s">
        <v>577</v>
      </c>
    </row>
    <row r="268" s="2" customFormat="1" ht="24.15" customHeight="1">
      <c r="A268" s="38"/>
      <c r="B268" s="165"/>
      <c r="C268" s="166" t="s">
        <v>578</v>
      </c>
      <c r="D268" s="166" t="s">
        <v>126</v>
      </c>
      <c r="E268" s="167" t="s">
        <v>579</v>
      </c>
      <c r="F268" s="168" t="s">
        <v>580</v>
      </c>
      <c r="G268" s="169" t="s">
        <v>158</v>
      </c>
      <c r="H268" s="170">
        <v>515</v>
      </c>
      <c r="I268" s="171"/>
      <c r="J268" s="172">
        <f>ROUND(I268*H268,2)</f>
        <v>0</v>
      </c>
      <c r="K268" s="173"/>
      <c r="L268" s="39"/>
      <c r="M268" s="174" t="s">
        <v>3</v>
      </c>
      <c r="N268" s="175" t="s">
        <v>41</v>
      </c>
      <c r="O268" s="72"/>
      <c r="P268" s="176">
        <f>O268*H268</f>
        <v>0</v>
      </c>
      <c r="Q268" s="176">
        <v>0</v>
      </c>
      <c r="R268" s="176">
        <f>Q268*H268</f>
        <v>0</v>
      </c>
      <c r="S268" s="176">
        <v>0</v>
      </c>
      <c r="T268" s="17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8" t="s">
        <v>331</v>
      </c>
      <c r="AT268" s="178" t="s">
        <v>126</v>
      </c>
      <c r="AU268" s="178" t="s">
        <v>80</v>
      </c>
      <c r="AY268" s="19" t="s">
        <v>124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9" t="s">
        <v>78</v>
      </c>
      <c r="BK268" s="179">
        <f>ROUND(I268*H268,2)</f>
        <v>0</v>
      </c>
      <c r="BL268" s="19" t="s">
        <v>331</v>
      </c>
      <c r="BM268" s="178" t="s">
        <v>581</v>
      </c>
    </row>
    <row r="269" s="2" customFormat="1">
      <c r="A269" s="38"/>
      <c r="B269" s="39"/>
      <c r="C269" s="38"/>
      <c r="D269" s="180" t="s">
        <v>132</v>
      </c>
      <c r="E269" s="38"/>
      <c r="F269" s="181" t="s">
        <v>582</v>
      </c>
      <c r="G269" s="38"/>
      <c r="H269" s="38"/>
      <c r="I269" s="182"/>
      <c r="J269" s="38"/>
      <c r="K269" s="38"/>
      <c r="L269" s="39"/>
      <c r="M269" s="183"/>
      <c r="N269" s="184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132</v>
      </c>
      <c r="AU269" s="19" t="s">
        <v>80</v>
      </c>
    </row>
    <row r="270" s="2" customFormat="1" ht="16.5" customHeight="1">
      <c r="A270" s="38"/>
      <c r="B270" s="165"/>
      <c r="C270" s="194" t="s">
        <v>583</v>
      </c>
      <c r="D270" s="194" t="s">
        <v>208</v>
      </c>
      <c r="E270" s="195" t="s">
        <v>584</v>
      </c>
      <c r="F270" s="196" t="s">
        <v>585</v>
      </c>
      <c r="G270" s="197" t="s">
        <v>158</v>
      </c>
      <c r="H270" s="198">
        <v>515</v>
      </c>
      <c r="I270" s="199"/>
      <c r="J270" s="200">
        <f>ROUND(I270*H270,2)</f>
        <v>0</v>
      </c>
      <c r="K270" s="201"/>
      <c r="L270" s="202"/>
      <c r="M270" s="203" t="s">
        <v>3</v>
      </c>
      <c r="N270" s="204" t="s">
        <v>41</v>
      </c>
      <c r="O270" s="72"/>
      <c r="P270" s="176">
        <f>O270*H270</f>
        <v>0</v>
      </c>
      <c r="Q270" s="176">
        <v>0.00064000000000000005</v>
      </c>
      <c r="R270" s="176">
        <f>Q270*H270</f>
        <v>0.3296</v>
      </c>
      <c r="S270" s="176">
        <v>0</v>
      </c>
      <c r="T270" s="17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78" t="s">
        <v>337</v>
      </c>
      <c r="AT270" s="178" t="s">
        <v>208</v>
      </c>
      <c r="AU270" s="178" t="s">
        <v>80</v>
      </c>
      <c r="AY270" s="19" t="s">
        <v>124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9" t="s">
        <v>78</v>
      </c>
      <c r="BK270" s="179">
        <f>ROUND(I270*H270,2)</f>
        <v>0</v>
      </c>
      <c r="BL270" s="19" t="s">
        <v>337</v>
      </c>
      <c r="BM270" s="178" t="s">
        <v>586</v>
      </c>
    </row>
    <row r="271" s="2" customFormat="1" ht="24.15" customHeight="1">
      <c r="A271" s="38"/>
      <c r="B271" s="165"/>
      <c r="C271" s="166" t="s">
        <v>587</v>
      </c>
      <c r="D271" s="166" t="s">
        <v>126</v>
      </c>
      <c r="E271" s="167" t="s">
        <v>588</v>
      </c>
      <c r="F271" s="168" t="s">
        <v>589</v>
      </c>
      <c r="G271" s="169" t="s">
        <v>158</v>
      </c>
      <c r="H271" s="170">
        <v>2825</v>
      </c>
      <c r="I271" s="171"/>
      <c r="J271" s="172">
        <f>ROUND(I271*H271,2)</f>
        <v>0</v>
      </c>
      <c r="K271" s="173"/>
      <c r="L271" s="39"/>
      <c r="M271" s="174" t="s">
        <v>3</v>
      </c>
      <c r="N271" s="175" t="s">
        <v>41</v>
      </c>
      <c r="O271" s="72"/>
      <c r="P271" s="176">
        <f>O271*H271</f>
        <v>0</v>
      </c>
      <c r="Q271" s="176">
        <v>0</v>
      </c>
      <c r="R271" s="176">
        <f>Q271*H271</f>
        <v>0</v>
      </c>
      <c r="S271" s="176">
        <v>0</v>
      </c>
      <c r="T271" s="17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78" t="s">
        <v>331</v>
      </c>
      <c r="AT271" s="178" t="s">
        <v>126</v>
      </c>
      <c r="AU271" s="178" t="s">
        <v>80</v>
      </c>
      <c r="AY271" s="19" t="s">
        <v>124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9" t="s">
        <v>78</v>
      </c>
      <c r="BK271" s="179">
        <f>ROUND(I271*H271,2)</f>
        <v>0</v>
      </c>
      <c r="BL271" s="19" t="s">
        <v>331</v>
      </c>
      <c r="BM271" s="178" t="s">
        <v>590</v>
      </c>
    </row>
    <row r="272" s="2" customFormat="1">
      <c r="A272" s="38"/>
      <c r="B272" s="39"/>
      <c r="C272" s="38"/>
      <c r="D272" s="180" t="s">
        <v>132</v>
      </c>
      <c r="E272" s="38"/>
      <c r="F272" s="181" t="s">
        <v>591</v>
      </c>
      <c r="G272" s="38"/>
      <c r="H272" s="38"/>
      <c r="I272" s="182"/>
      <c r="J272" s="38"/>
      <c r="K272" s="38"/>
      <c r="L272" s="39"/>
      <c r="M272" s="183"/>
      <c r="N272" s="184"/>
      <c r="O272" s="72"/>
      <c r="P272" s="72"/>
      <c r="Q272" s="72"/>
      <c r="R272" s="72"/>
      <c r="S272" s="72"/>
      <c r="T272" s="73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132</v>
      </c>
      <c r="AU272" s="19" t="s">
        <v>80</v>
      </c>
    </row>
    <row r="273" s="2" customFormat="1" ht="16.5" customHeight="1">
      <c r="A273" s="38"/>
      <c r="B273" s="165"/>
      <c r="C273" s="194" t="s">
        <v>592</v>
      </c>
      <c r="D273" s="194" t="s">
        <v>208</v>
      </c>
      <c r="E273" s="195" t="s">
        <v>593</v>
      </c>
      <c r="F273" s="196" t="s">
        <v>594</v>
      </c>
      <c r="G273" s="197" t="s">
        <v>158</v>
      </c>
      <c r="H273" s="198">
        <v>2825</v>
      </c>
      <c r="I273" s="199"/>
      <c r="J273" s="200">
        <f>ROUND(I273*H273,2)</f>
        <v>0</v>
      </c>
      <c r="K273" s="201"/>
      <c r="L273" s="202"/>
      <c r="M273" s="203" t="s">
        <v>3</v>
      </c>
      <c r="N273" s="204" t="s">
        <v>41</v>
      </c>
      <c r="O273" s="72"/>
      <c r="P273" s="176">
        <f>O273*H273</f>
        <v>0</v>
      </c>
      <c r="Q273" s="176">
        <v>0.00089999999999999998</v>
      </c>
      <c r="R273" s="176">
        <f>Q273*H273</f>
        <v>2.5425</v>
      </c>
      <c r="S273" s="176">
        <v>0</v>
      </c>
      <c r="T273" s="17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78" t="s">
        <v>337</v>
      </c>
      <c r="AT273" s="178" t="s">
        <v>208</v>
      </c>
      <c r="AU273" s="178" t="s">
        <v>80</v>
      </c>
      <c r="AY273" s="19" t="s">
        <v>124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9" t="s">
        <v>78</v>
      </c>
      <c r="BK273" s="179">
        <f>ROUND(I273*H273,2)</f>
        <v>0</v>
      </c>
      <c r="BL273" s="19" t="s">
        <v>337</v>
      </c>
      <c r="BM273" s="178" t="s">
        <v>595</v>
      </c>
    </row>
    <row r="274" s="2" customFormat="1" ht="24.15" customHeight="1">
      <c r="A274" s="38"/>
      <c r="B274" s="165"/>
      <c r="C274" s="166" t="s">
        <v>596</v>
      </c>
      <c r="D274" s="166" t="s">
        <v>126</v>
      </c>
      <c r="E274" s="167" t="s">
        <v>597</v>
      </c>
      <c r="F274" s="168" t="s">
        <v>598</v>
      </c>
      <c r="G274" s="169" t="s">
        <v>158</v>
      </c>
      <c r="H274" s="170">
        <v>10</v>
      </c>
      <c r="I274" s="171"/>
      <c r="J274" s="172">
        <f>ROUND(I274*H274,2)</f>
        <v>0</v>
      </c>
      <c r="K274" s="173"/>
      <c r="L274" s="39"/>
      <c r="M274" s="174" t="s">
        <v>3</v>
      </c>
      <c r="N274" s="175" t="s">
        <v>41</v>
      </c>
      <c r="O274" s="72"/>
      <c r="P274" s="176">
        <f>O274*H274</f>
        <v>0</v>
      </c>
      <c r="Q274" s="176">
        <v>0</v>
      </c>
      <c r="R274" s="176">
        <f>Q274*H274</f>
        <v>0</v>
      </c>
      <c r="S274" s="176">
        <v>0</v>
      </c>
      <c r="T274" s="17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78" t="s">
        <v>331</v>
      </c>
      <c r="AT274" s="178" t="s">
        <v>126</v>
      </c>
      <c r="AU274" s="178" t="s">
        <v>80</v>
      </c>
      <c r="AY274" s="19" t="s">
        <v>124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9" t="s">
        <v>78</v>
      </c>
      <c r="BK274" s="179">
        <f>ROUND(I274*H274,2)</f>
        <v>0</v>
      </c>
      <c r="BL274" s="19" t="s">
        <v>331</v>
      </c>
      <c r="BM274" s="178" t="s">
        <v>599</v>
      </c>
    </row>
    <row r="275" s="2" customFormat="1">
      <c r="A275" s="38"/>
      <c r="B275" s="39"/>
      <c r="C275" s="38"/>
      <c r="D275" s="180" t="s">
        <v>132</v>
      </c>
      <c r="E275" s="38"/>
      <c r="F275" s="181" t="s">
        <v>600</v>
      </c>
      <c r="G275" s="38"/>
      <c r="H275" s="38"/>
      <c r="I275" s="182"/>
      <c r="J275" s="38"/>
      <c r="K275" s="38"/>
      <c r="L275" s="39"/>
      <c r="M275" s="183"/>
      <c r="N275" s="184"/>
      <c r="O275" s="72"/>
      <c r="P275" s="72"/>
      <c r="Q275" s="72"/>
      <c r="R275" s="72"/>
      <c r="S275" s="72"/>
      <c r="T275" s="73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132</v>
      </c>
      <c r="AU275" s="19" t="s">
        <v>80</v>
      </c>
    </row>
    <row r="276" s="2" customFormat="1" ht="16.5" customHeight="1">
      <c r="A276" s="38"/>
      <c r="B276" s="165"/>
      <c r="C276" s="194" t="s">
        <v>601</v>
      </c>
      <c r="D276" s="194" t="s">
        <v>208</v>
      </c>
      <c r="E276" s="195" t="s">
        <v>602</v>
      </c>
      <c r="F276" s="196" t="s">
        <v>603</v>
      </c>
      <c r="G276" s="197" t="s">
        <v>158</v>
      </c>
      <c r="H276" s="198">
        <v>10</v>
      </c>
      <c r="I276" s="199"/>
      <c r="J276" s="200">
        <f>ROUND(I276*H276,2)</f>
        <v>0</v>
      </c>
      <c r="K276" s="201"/>
      <c r="L276" s="202"/>
      <c r="M276" s="203" t="s">
        <v>3</v>
      </c>
      <c r="N276" s="204" t="s">
        <v>41</v>
      </c>
      <c r="O276" s="72"/>
      <c r="P276" s="176">
        <f>O276*H276</f>
        <v>0</v>
      </c>
      <c r="Q276" s="176">
        <v>0.00316</v>
      </c>
      <c r="R276" s="176">
        <f>Q276*H276</f>
        <v>0.031600000000000003</v>
      </c>
      <c r="S276" s="176">
        <v>0</v>
      </c>
      <c r="T276" s="17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78" t="s">
        <v>337</v>
      </c>
      <c r="AT276" s="178" t="s">
        <v>208</v>
      </c>
      <c r="AU276" s="178" t="s">
        <v>80</v>
      </c>
      <c r="AY276" s="19" t="s">
        <v>124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9" t="s">
        <v>78</v>
      </c>
      <c r="BK276" s="179">
        <f>ROUND(I276*H276,2)</f>
        <v>0</v>
      </c>
      <c r="BL276" s="19" t="s">
        <v>337</v>
      </c>
      <c r="BM276" s="178" t="s">
        <v>604</v>
      </c>
    </row>
    <row r="277" s="2" customFormat="1" ht="24.15" customHeight="1">
      <c r="A277" s="38"/>
      <c r="B277" s="165"/>
      <c r="C277" s="166" t="s">
        <v>605</v>
      </c>
      <c r="D277" s="166" t="s">
        <v>126</v>
      </c>
      <c r="E277" s="167" t="s">
        <v>606</v>
      </c>
      <c r="F277" s="168" t="s">
        <v>607</v>
      </c>
      <c r="G277" s="169" t="s">
        <v>158</v>
      </c>
      <c r="H277" s="170">
        <v>710</v>
      </c>
      <c r="I277" s="171"/>
      <c r="J277" s="172">
        <f>ROUND(I277*H277,2)</f>
        <v>0</v>
      </c>
      <c r="K277" s="173"/>
      <c r="L277" s="39"/>
      <c r="M277" s="174" t="s">
        <v>3</v>
      </c>
      <c r="N277" s="175" t="s">
        <v>41</v>
      </c>
      <c r="O277" s="72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78" t="s">
        <v>331</v>
      </c>
      <c r="AT277" s="178" t="s">
        <v>126</v>
      </c>
      <c r="AU277" s="178" t="s">
        <v>80</v>
      </c>
      <c r="AY277" s="19" t="s">
        <v>124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9" t="s">
        <v>78</v>
      </c>
      <c r="BK277" s="179">
        <f>ROUND(I277*H277,2)</f>
        <v>0</v>
      </c>
      <c r="BL277" s="19" t="s">
        <v>331</v>
      </c>
      <c r="BM277" s="178" t="s">
        <v>608</v>
      </c>
    </row>
    <row r="278" s="2" customFormat="1">
      <c r="A278" s="38"/>
      <c r="B278" s="39"/>
      <c r="C278" s="38"/>
      <c r="D278" s="180" t="s">
        <v>132</v>
      </c>
      <c r="E278" s="38"/>
      <c r="F278" s="181" t="s">
        <v>609</v>
      </c>
      <c r="G278" s="38"/>
      <c r="H278" s="38"/>
      <c r="I278" s="182"/>
      <c r="J278" s="38"/>
      <c r="K278" s="38"/>
      <c r="L278" s="39"/>
      <c r="M278" s="183"/>
      <c r="N278" s="184"/>
      <c r="O278" s="72"/>
      <c r="P278" s="72"/>
      <c r="Q278" s="72"/>
      <c r="R278" s="72"/>
      <c r="S278" s="72"/>
      <c r="T278" s="73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132</v>
      </c>
      <c r="AU278" s="19" t="s">
        <v>80</v>
      </c>
    </row>
    <row r="279" s="2" customFormat="1" ht="16.5" customHeight="1">
      <c r="A279" s="38"/>
      <c r="B279" s="165"/>
      <c r="C279" s="194" t="s">
        <v>610</v>
      </c>
      <c r="D279" s="194" t="s">
        <v>208</v>
      </c>
      <c r="E279" s="195" t="s">
        <v>611</v>
      </c>
      <c r="F279" s="196" t="s">
        <v>612</v>
      </c>
      <c r="G279" s="197" t="s">
        <v>158</v>
      </c>
      <c r="H279" s="198">
        <v>710</v>
      </c>
      <c r="I279" s="199"/>
      <c r="J279" s="200">
        <f>ROUND(I279*H279,2)</f>
        <v>0</v>
      </c>
      <c r="K279" s="201"/>
      <c r="L279" s="202"/>
      <c r="M279" s="203" t="s">
        <v>3</v>
      </c>
      <c r="N279" s="204" t="s">
        <v>41</v>
      </c>
      <c r="O279" s="72"/>
      <c r="P279" s="176">
        <f>O279*H279</f>
        <v>0</v>
      </c>
      <c r="Q279" s="176">
        <v>0.00381</v>
      </c>
      <c r="R279" s="176">
        <f>Q279*H279</f>
        <v>2.7050999999999998</v>
      </c>
      <c r="S279" s="176">
        <v>0</v>
      </c>
      <c r="T279" s="17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78" t="s">
        <v>337</v>
      </c>
      <c r="AT279" s="178" t="s">
        <v>208</v>
      </c>
      <c r="AU279" s="178" t="s">
        <v>80</v>
      </c>
      <c r="AY279" s="19" t="s">
        <v>124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9" t="s">
        <v>78</v>
      </c>
      <c r="BK279" s="179">
        <f>ROUND(I279*H279,2)</f>
        <v>0</v>
      </c>
      <c r="BL279" s="19" t="s">
        <v>337</v>
      </c>
      <c r="BM279" s="178" t="s">
        <v>613</v>
      </c>
    </row>
    <row r="280" s="2" customFormat="1" ht="16.5" customHeight="1">
      <c r="A280" s="38"/>
      <c r="B280" s="165"/>
      <c r="C280" s="166" t="s">
        <v>614</v>
      </c>
      <c r="D280" s="166" t="s">
        <v>126</v>
      </c>
      <c r="E280" s="167" t="s">
        <v>615</v>
      </c>
      <c r="F280" s="168" t="s">
        <v>616</v>
      </c>
      <c r="G280" s="169" t="s">
        <v>129</v>
      </c>
      <c r="H280" s="170">
        <v>4</v>
      </c>
      <c r="I280" s="171"/>
      <c r="J280" s="172">
        <f>ROUND(I280*H280,2)</f>
        <v>0</v>
      </c>
      <c r="K280" s="173"/>
      <c r="L280" s="39"/>
      <c r="M280" s="174" t="s">
        <v>3</v>
      </c>
      <c r="N280" s="175" t="s">
        <v>41</v>
      </c>
      <c r="O280" s="72"/>
      <c r="P280" s="176">
        <f>O280*H280</f>
        <v>0</v>
      </c>
      <c r="Q280" s="176">
        <v>0</v>
      </c>
      <c r="R280" s="176">
        <f>Q280*H280</f>
        <v>0</v>
      </c>
      <c r="S280" s="176">
        <v>0</v>
      </c>
      <c r="T280" s="17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78" t="s">
        <v>331</v>
      </c>
      <c r="AT280" s="178" t="s">
        <v>126</v>
      </c>
      <c r="AU280" s="178" t="s">
        <v>80</v>
      </c>
      <c r="AY280" s="19" t="s">
        <v>124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9" t="s">
        <v>78</v>
      </c>
      <c r="BK280" s="179">
        <f>ROUND(I280*H280,2)</f>
        <v>0</v>
      </c>
      <c r="BL280" s="19" t="s">
        <v>331</v>
      </c>
      <c r="BM280" s="178" t="s">
        <v>617</v>
      </c>
    </row>
    <row r="281" s="2" customFormat="1">
      <c r="A281" s="38"/>
      <c r="B281" s="39"/>
      <c r="C281" s="38"/>
      <c r="D281" s="180" t="s">
        <v>132</v>
      </c>
      <c r="E281" s="38"/>
      <c r="F281" s="181" t="s">
        <v>618</v>
      </c>
      <c r="G281" s="38"/>
      <c r="H281" s="38"/>
      <c r="I281" s="182"/>
      <c r="J281" s="38"/>
      <c r="K281" s="38"/>
      <c r="L281" s="39"/>
      <c r="M281" s="183"/>
      <c r="N281" s="184"/>
      <c r="O281" s="72"/>
      <c r="P281" s="72"/>
      <c r="Q281" s="72"/>
      <c r="R281" s="72"/>
      <c r="S281" s="72"/>
      <c r="T281" s="73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132</v>
      </c>
      <c r="AU281" s="19" t="s">
        <v>80</v>
      </c>
    </row>
    <row r="282" s="2" customFormat="1" ht="16.5" customHeight="1">
      <c r="A282" s="38"/>
      <c r="B282" s="165"/>
      <c r="C282" s="166" t="s">
        <v>619</v>
      </c>
      <c r="D282" s="166" t="s">
        <v>126</v>
      </c>
      <c r="E282" s="167" t="s">
        <v>620</v>
      </c>
      <c r="F282" s="168" t="s">
        <v>621</v>
      </c>
      <c r="G282" s="169" t="s">
        <v>308</v>
      </c>
      <c r="H282" s="170">
        <v>63</v>
      </c>
      <c r="I282" s="171"/>
      <c r="J282" s="172">
        <f>ROUND(I282*H282,2)</f>
        <v>0</v>
      </c>
      <c r="K282" s="173"/>
      <c r="L282" s="39"/>
      <c r="M282" s="174" t="s">
        <v>3</v>
      </c>
      <c r="N282" s="175" t="s">
        <v>41</v>
      </c>
      <c r="O282" s="72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8" t="s">
        <v>331</v>
      </c>
      <c r="AT282" s="178" t="s">
        <v>126</v>
      </c>
      <c r="AU282" s="178" t="s">
        <v>80</v>
      </c>
      <c r="AY282" s="19" t="s">
        <v>124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9" t="s">
        <v>78</v>
      </c>
      <c r="BK282" s="179">
        <f>ROUND(I282*H282,2)</f>
        <v>0</v>
      </c>
      <c r="BL282" s="19" t="s">
        <v>331</v>
      </c>
      <c r="BM282" s="178" t="s">
        <v>622</v>
      </c>
    </row>
    <row r="283" s="2" customFormat="1">
      <c r="A283" s="38"/>
      <c r="B283" s="39"/>
      <c r="C283" s="38"/>
      <c r="D283" s="180" t="s">
        <v>132</v>
      </c>
      <c r="E283" s="38"/>
      <c r="F283" s="181" t="s">
        <v>623</v>
      </c>
      <c r="G283" s="38"/>
      <c r="H283" s="38"/>
      <c r="I283" s="182"/>
      <c r="J283" s="38"/>
      <c r="K283" s="38"/>
      <c r="L283" s="39"/>
      <c r="M283" s="183"/>
      <c r="N283" s="184"/>
      <c r="O283" s="72"/>
      <c r="P283" s="72"/>
      <c r="Q283" s="72"/>
      <c r="R283" s="72"/>
      <c r="S283" s="72"/>
      <c r="T283" s="73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132</v>
      </c>
      <c r="AU283" s="19" t="s">
        <v>80</v>
      </c>
    </row>
    <row r="284" s="2" customFormat="1" ht="16.5" customHeight="1">
      <c r="A284" s="38"/>
      <c r="B284" s="165"/>
      <c r="C284" s="166" t="s">
        <v>624</v>
      </c>
      <c r="D284" s="166" t="s">
        <v>126</v>
      </c>
      <c r="E284" s="167" t="s">
        <v>625</v>
      </c>
      <c r="F284" s="168" t="s">
        <v>626</v>
      </c>
      <c r="G284" s="169" t="s">
        <v>308</v>
      </c>
      <c r="H284" s="170">
        <v>53</v>
      </c>
      <c r="I284" s="171"/>
      <c r="J284" s="172">
        <f>ROUND(I284*H284,2)</f>
        <v>0</v>
      </c>
      <c r="K284" s="173"/>
      <c r="L284" s="39"/>
      <c r="M284" s="174" t="s">
        <v>3</v>
      </c>
      <c r="N284" s="175" t="s">
        <v>41</v>
      </c>
      <c r="O284" s="72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78" t="s">
        <v>331</v>
      </c>
      <c r="AT284" s="178" t="s">
        <v>126</v>
      </c>
      <c r="AU284" s="178" t="s">
        <v>80</v>
      </c>
      <c r="AY284" s="19" t="s">
        <v>124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9" t="s">
        <v>78</v>
      </c>
      <c r="BK284" s="179">
        <f>ROUND(I284*H284,2)</f>
        <v>0</v>
      </c>
      <c r="BL284" s="19" t="s">
        <v>331</v>
      </c>
      <c r="BM284" s="178" t="s">
        <v>627</v>
      </c>
    </row>
    <row r="285" s="2" customFormat="1">
      <c r="A285" s="38"/>
      <c r="B285" s="39"/>
      <c r="C285" s="38"/>
      <c r="D285" s="180" t="s">
        <v>132</v>
      </c>
      <c r="E285" s="38"/>
      <c r="F285" s="181" t="s">
        <v>628</v>
      </c>
      <c r="G285" s="38"/>
      <c r="H285" s="38"/>
      <c r="I285" s="182"/>
      <c r="J285" s="38"/>
      <c r="K285" s="38"/>
      <c r="L285" s="39"/>
      <c r="M285" s="183"/>
      <c r="N285" s="184"/>
      <c r="O285" s="72"/>
      <c r="P285" s="72"/>
      <c r="Q285" s="72"/>
      <c r="R285" s="72"/>
      <c r="S285" s="72"/>
      <c r="T285" s="73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132</v>
      </c>
      <c r="AU285" s="19" t="s">
        <v>80</v>
      </c>
    </row>
    <row r="286" s="2" customFormat="1" ht="16.5" customHeight="1">
      <c r="A286" s="38"/>
      <c r="B286" s="165"/>
      <c r="C286" s="166" t="s">
        <v>629</v>
      </c>
      <c r="D286" s="166" t="s">
        <v>126</v>
      </c>
      <c r="E286" s="167" t="s">
        <v>630</v>
      </c>
      <c r="F286" s="168" t="s">
        <v>631</v>
      </c>
      <c r="G286" s="169" t="s">
        <v>308</v>
      </c>
      <c r="H286" s="170">
        <v>53</v>
      </c>
      <c r="I286" s="171"/>
      <c r="J286" s="172">
        <f>ROUND(I286*H286,2)</f>
        <v>0</v>
      </c>
      <c r="K286" s="173"/>
      <c r="L286" s="39"/>
      <c r="M286" s="174" t="s">
        <v>3</v>
      </c>
      <c r="N286" s="175" t="s">
        <v>41</v>
      </c>
      <c r="O286" s="72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78" t="s">
        <v>331</v>
      </c>
      <c r="AT286" s="178" t="s">
        <v>126</v>
      </c>
      <c r="AU286" s="178" t="s">
        <v>80</v>
      </c>
      <c r="AY286" s="19" t="s">
        <v>124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9" t="s">
        <v>78</v>
      </c>
      <c r="BK286" s="179">
        <f>ROUND(I286*H286,2)</f>
        <v>0</v>
      </c>
      <c r="BL286" s="19" t="s">
        <v>331</v>
      </c>
      <c r="BM286" s="178" t="s">
        <v>632</v>
      </c>
    </row>
    <row r="287" s="2" customFormat="1">
      <c r="A287" s="38"/>
      <c r="B287" s="39"/>
      <c r="C287" s="38"/>
      <c r="D287" s="180" t="s">
        <v>132</v>
      </c>
      <c r="E287" s="38"/>
      <c r="F287" s="181" t="s">
        <v>633</v>
      </c>
      <c r="G287" s="38"/>
      <c r="H287" s="38"/>
      <c r="I287" s="182"/>
      <c r="J287" s="38"/>
      <c r="K287" s="38"/>
      <c r="L287" s="39"/>
      <c r="M287" s="183"/>
      <c r="N287" s="184"/>
      <c r="O287" s="72"/>
      <c r="P287" s="72"/>
      <c r="Q287" s="72"/>
      <c r="R287" s="72"/>
      <c r="S287" s="72"/>
      <c r="T287" s="73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132</v>
      </c>
      <c r="AU287" s="19" t="s">
        <v>80</v>
      </c>
    </row>
    <row r="288" s="2" customFormat="1" ht="16.5" customHeight="1">
      <c r="A288" s="38"/>
      <c r="B288" s="165"/>
      <c r="C288" s="166" t="s">
        <v>634</v>
      </c>
      <c r="D288" s="166" t="s">
        <v>126</v>
      </c>
      <c r="E288" s="167" t="s">
        <v>635</v>
      </c>
      <c r="F288" s="168" t="s">
        <v>636</v>
      </c>
      <c r="G288" s="169" t="s">
        <v>308</v>
      </c>
      <c r="H288" s="170">
        <v>53</v>
      </c>
      <c r="I288" s="171"/>
      <c r="J288" s="172">
        <f>ROUND(I288*H288,2)</f>
        <v>0</v>
      </c>
      <c r="K288" s="173"/>
      <c r="L288" s="39"/>
      <c r="M288" s="174" t="s">
        <v>3</v>
      </c>
      <c r="N288" s="175" t="s">
        <v>41</v>
      </c>
      <c r="O288" s="72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78" t="s">
        <v>331</v>
      </c>
      <c r="AT288" s="178" t="s">
        <v>126</v>
      </c>
      <c r="AU288" s="178" t="s">
        <v>80</v>
      </c>
      <c r="AY288" s="19" t="s">
        <v>124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9" t="s">
        <v>78</v>
      </c>
      <c r="BK288" s="179">
        <f>ROUND(I288*H288,2)</f>
        <v>0</v>
      </c>
      <c r="BL288" s="19" t="s">
        <v>331</v>
      </c>
      <c r="BM288" s="178" t="s">
        <v>637</v>
      </c>
    </row>
    <row r="289" s="2" customFormat="1">
      <c r="A289" s="38"/>
      <c r="B289" s="39"/>
      <c r="C289" s="38"/>
      <c r="D289" s="180" t="s">
        <v>132</v>
      </c>
      <c r="E289" s="38"/>
      <c r="F289" s="181" t="s">
        <v>638</v>
      </c>
      <c r="G289" s="38"/>
      <c r="H289" s="38"/>
      <c r="I289" s="182"/>
      <c r="J289" s="38"/>
      <c r="K289" s="38"/>
      <c r="L289" s="39"/>
      <c r="M289" s="183"/>
      <c r="N289" s="184"/>
      <c r="O289" s="72"/>
      <c r="P289" s="72"/>
      <c r="Q289" s="72"/>
      <c r="R289" s="72"/>
      <c r="S289" s="72"/>
      <c r="T289" s="73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132</v>
      </c>
      <c r="AU289" s="19" t="s">
        <v>80</v>
      </c>
    </row>
    <row r="290" s="2" customFormat="1" ht="16.5" customHeight="1">
      <c r="A290" s="38"/>
      <c r="B290" s="165"/>
      <c r="C290" s="166" t="s">
        <v>639</v>
      </c>
      <c r="D290" s="166" t="s">
        <v>126</v>
      </c>
      <c r="E290" s="167" t="s">
        <v>640</v>
      </c>
      <c r="F290" s="168" t="s">
        <v>641</v>
      </c>
      <c r="G290" s="169" t="s">
        <v>308</v>
      </c>
      <c r="H290" s="170">
        <v>53</v>
      </c>
      <c r="I290" s="171"/>
      <c r="J290" s="172">
        <f>ROUND(I290*H290,2)</f>
        <v>0</v>
      </c>
      <c r="K290" s="173"/>
      <c r="L290" s="39"/>
      <c r="M290" s="174" t="s">
        <v>3</v>
      </c>
      <c r="N290" s="175" t="s">
        <v>41</v>
      </c>
      <c r="O290" s="72"/>
      <c r="P290" s="176">
        <f>O290*H290</f>
        <v>0</v>
      </c>
      <c r="Q290" s="176">
        <v>0</v>
      </c>
      <c r="R290" s="176">
        <f>Q290*H290</f>
        <v>0</v>
      </c>
      <c r="S290" s="176">
        <v>0</v>
      </c>
      <c r="T290" s="17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78" t="s">
        <v>331</v>
      </c>
      <c r="AT290" s="178" t="s">
        <v>126</v>
      </c>
      <c r="AU290" s="178" t="s">
        <v>80</v>
      </c>
      <c r="AY290" s="19" t="s">
        <v>124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9" t="s">
        <v>78</v>
      </c>
      <c r="BK290" s="179">
        <f>ROUND(I290*H290,2)</f>
        <v>0</v>
      </c>
      <c r="BL290" s="19" t="s">
        <v>331</v>
      </c>
      <c r="BM290" s="178" t="s">
        <v>642</v>
      </c>
    </row>
    <row r="291" s="2" customFormat="1">
      <c r="A291" s="38"/>
      <c r="B291" s="39"/>
      <c r="C291" s="38"/>
      <c r="D291" s="180" t="s">
        <v>132</v>
      </c>
      <c r="E291" s="38"/>
      <c r="F291" s="181" t="s">
        <v>643</v>
      </c>
      <c r="G291" s="38"/>
      <c r="H291" s="38"/>
      <c r="I291" s="182"/>
      <c r="J291" s="38"/>
      <c r="K291" s="38"/>
      <c r="L291" s="39"/>
      <c r="M291" s="183"/>
      <c r="N291" s="184"/>
      <c r="O291" s="72"/>
      <c r="P291" s="72"/>
      <c r="Q291" s="72"/>
      <c r="R291" s="72"/>
      <c r="S291" s="72"/>
      <c r="T291" s="73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132</v>
      </c>
      <c r="AU291" s="19" t="s">
        <v>80</v>
      </c>
    </row>
    <row r="292" s="2" customFormat="1" ht="24.15" customHeight="1">
      <c r="A292" s="38"/>
      <c r="B292" s="165"/>
      <c r="C292" s="166" t="s">
        <v>644</v>
      </c>
      <c r="D292" s="166" t="s">
        <v>126</v>
      </c>
      <c r="E292" s="167" t="s">
        <v>645</v>
      </c>
      <c r="F292" s="168" t="s">
        <v>646</v>
      </c>
      <c r="G292" s="169" t="s">
        <v>158</v>
      </c>
      <c r="H292" s="170">
        <v>1600</v>
      </c>
      <c r="I292" s="171"/>
      <c r="J292" s="172">
        <f>ROUND(I292*H292,2)</f>
        <v>0</v>
      </c>
      <c r="K292" s="173"/>
      <c r="L292" s="39"/>
      <c r="M292" s="174" t="s">
        <v>3</v>
      </c>
      <c r="N292" s="175" t="s">
        <v>41</v>
      </c>
      <c r="O292" s="72"/>
      <c r="P292" s="176">
        <f>O292*H292</f>
        <v>0</v>
      </c>
      <c r="Q292" s="176">
        <v>0</v>
      </c>
      <c r="R292" s="176">
        <f>Q292*H292</f>
        <v>0</v>
      </c>
      <c r="S292" s="176">
        <v>0</v>
      </c>
      <c r="T292" s="17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78" t="s">
        <v>331</v>
      </c>
      <c r="AT292" s="178" t="s">
        <v>126</v>
      </c>
      <c r="AU292" s="178" t="s">
        <v>80</v>
      </c>
      <c r="AY292" s="19" t="s">
        <v>124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9" t="s">
        <v>78</v>
      </c>
      <c r="BK292" s="179">
        <f>ROUND(I292*H292,2)</f>
        <v>0</v>
      </c>
      <c r="BL292" s="19" t="s">
        <v>331</v>
      </c>
      <c r="BM292" s="178" t="s">
        <v>647</v>
      </c>
    </row>
    <row r="293" s="2" customFormat="1">
      <c r="A293" s="38"/>
      <c r="B293" s="39"/>
      <c r="C293" s="38"/>
      <c r="D293" s="180" t="s">
        <v>132</v>
      </c>
      <c r="E293" s="38"/>
      <c r="F293" s="181" t="s">
        <v>648</v>
      </c>
      <c r="G293" s="38"/>
      <c r="H293" s="38"/>
      <c r="I293" s="182"/>
      <c r="J293" s="38"/>
      <c r="K293" s="38"/>
      <c r="L293" s="39"/>
      <c r="M293" s="183"/>
      <c r="N293" s="184"/>
      <c r="O293" s="72"/>
      <c r="P293" s="72"/>
      <c r="Q293" s="72"/>
      <c r="R293" s="72"/>
      <c r="S293" s="72"/>
      <c r="T293" s="73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132</v>
      </c>
      <c r="AU293" s="19" t="s">
        <v>80</v>
      </c>
    </row>
    <row r="294" s="12" customFormat="1" ht="22.8" customHeight="1">
      <c r="A294" s="12"/>
      <c r="B294" s="152"/>
      <c r="C294" s="12"/>
      <c r="D294" s="153" t="s">
        <v>69</v>
      </c>
      <c r="E294" s="163" t="s">
        <v>649</v>
      </c>
      <c r="F294" s="163" t="s">
        <v>650</v>
      </c>
      <c r="G294" s="12"/>
      <c r="H294" s="12"/>
      <c r="I294" s="155"/>
      <c r="J294" s="164">
        <f>BK294</f>
        <v>0</v>
      </c>
      <c r="K294" s="12"/>
      <c r="L294" s="152"/>
      <c r="M294" s="157"/>
      <c r="N294" s="158"/>
      <c r="O294" s="158"/>
      <c r="P294" s="159">
        <f>SUM(P295:P301)</f>
        <v>0</v>
      </c>
      <c r="Q294" s="158"/>
      <c r="R294" s="159">
        <f>SUM(R295:R301)</f>
        <v>2.0644800000000001</v>
      </c>
      <c r="S294" s="158"/>
      <c r="T294" s="160">
        <f>SUM(T295:T301)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53" t="s">
        <v>138</v>
      </c>
      <c r="AT294" s="161" t="s">
        <v>69</v>
      </c>
      <c r="AU294" s="161" t="s">
        <v>78</v>
      </c>
      <c r="AY294" s="153" t="s">
        <v>124</v>
      </c>
      <c r="BK294" s="162">
        <f>SUM(BK295:BK301)</f>
        <v>0</v>
      </c>
    </row>
    <row r="295" s="2" customFormat="1" ht="16.5" customHeight="1">
      <c r="A295" s="38"/>
      <c r="B295" s="165"/>
      <c r="C295" s="166" t="s">
        <v>651</v>
      </c>
      <c r="D295" s="166" t="s">
        <v>126</v>
      </c>
      <c r="E295" s="167" t="s">
        <v>652</v>
      </c>
      <c r="F295" s="168" t="s">
        <v>653</v>
      </c>
      <c r="G295" s="169" t="s">
        <v>158</v>
      </c>
      <c r="H295" s="170">
        <v>2850</v>
      </c>
      <c r="I295" s="171"/>
      <c r="J295" s="172">
        <f>ROUND(I295*H295,2)</f>
        <v>0</v>
      </c>
      <c r="K295" s="173"/>
      <c r="L295" s="39"/>
      <c r="M295" s="174" t="s">
        <v>3</v>
      </c>
      <c r="N295" s="175" t="s">
        <v>41</v>
      </c>
      <c r="O295" s="72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78" t="s">
        <v>331</v>
      </c>
      <c r="AT295" s="178" t="s">
        <v>126</v>
      </c>
      <c r="AU295" s="178" t="s">
        <v>80</v>
      </c>
      <c r="AY295" s="19" t="s">
        <v>124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9" t="s">
        <v>78</v>
      </c>
      <c r="BK295" s="179">
        <f>ROUND(I295*H295,2)</f>
        <v>0</v>
      </c>
      <c r="BL295" s="19" t="s">
        <v>331</v>
      </c>
      <c r="BM295" s="178" t="s">
        <v>654</v>
      </c>
    </row>
    <row r="296" s="2" customFormat="1">
      <c r="A296" s="38"/>
      <c r="B296" s="39"/>
      <c r="C296" s="38"/>
      <c r="D296" s="180" t="s">
        <v>132</v>
      </c>
      <c r="E296" s="38"/>
      <c r="F296" s="181" t="s">
        <v>655</v>
      </c>
      <c r="G296" s="38"/>
      <c r="H296" s="38"/>
      <c r="I296" s="182"/>
      <c r="J296" s="38"/>
      <c r="K296" s="38"/>
      <c r="L296" s="39"/>
      <c r="M296" s="183"/>
      <c r="N296" s="184"/>
      <c r="O296" s="72"/>
      <c r="P296" s="72"/>
      <c r="Q296" s="72"/>
      <c r="R296" s="72"/>
      <c r="S296" s="72"/>
      <c r="T296" s="73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132</v>
      </c>
      <c r="AU296" s="19" t="s">
        <v>80</v>
      </c>
    </row>
    <row r="297" s="2" customFormat="1" ht="16.5" customHeight="1">
      <c r="A297" s="38"/>
      <c r="B297" s="165"/>
      <c r="C297" s="194" t="s">
        <v>656</v>
      </c>
      <c r="D297" s="194" t="s">
        <v>208</v>
      </c>
      <c r="E297" s="195" t="s">
        <v>657</v>
      </c>
      <c r="F297" s="196" t="s">
        <v>658</v>
      </c>
      <c r="G297" s="197" t="s">
        <v>158</v>
      </c>
      <c r="H297" s="198">
        <v>2992</v>
      </c>
      <c r="I297" s="199"/>
      <c r="J297" s="200">
        <f>ROUND(I297*H297,2)</f>
        <v>0</v>
      </c>
      <c r="K297" s="201"/>
      <c r="L297" s="202"/>
      <c r="M297" s="203" t="s">
        <v>3</v>
      </c>
      <c r="N297" s="204" t="s">
        <v>41</v>
      </c>
      <c r="O297" s="72"/>
      <c r="P297" s="176">
        <f>O297*H297</f>
        <v>0</v>
      </c>
      <c r="Q297" s="176">
        <v>0.00068999999999999997</v>
      </c>
      <c r="R297" s="176">
        <f>Q297*H297</f>
        <v>2.0644800000000001</v>
      </c>
      <c r="S297" s="176">
        <v>0</v>
      </c>
      <c r="T297" s="17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78" t="s">
        <v>505</v>
      </c>
      <c r="AT297" s="178" t="s">
        <v>208</v>
      </c>
      <c r="AU297" s="178" t="s">
        <v>80</v>
      </c>
      <c r="AY297" s="19" t="s">
        <v>124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9" t="s">
        <v>78</v>
      </c>
      <c r="BK297" s="179">
        <f>ROUND(I297*H297,2)</f>
        <v>0</v>
      </c>
      <c r="BL297" s="19" t="s">
        <v>331</v>
      </c>
      <c r="BM297" s="178" t="s">
        <v>659</v>
      </c>
    </row>
    <row r="298" s="2" customFormat="1" ht="16.5" customHeight="1">
      <c r="A298" s="38"/>
      <c r="B298" s="165"/>
      <c r="C298" s="166" t="s">
        <v>660</v>
      </c>
      <c r="D298" s="166" t="s">
        <v>126</v>
      </c>
      <c r="E298" s="167" t="s">
        <v>661</v>
      </c>
      <c r="F298" s="168" t="s">
        <v>662</v>
      </c>
      <c r="G298" s="169" t="s">
        <v>308</v>
      </c>
      <c r="H298" s="170">
        <v>2</v>
      </c>
      <c r="I298" s="171"/>
      <c r="J298" s="172">
        <f>ROUND(I298*H298,2)</f>
        <v>0</v>
      </c>
      <c r="K298" s="173"/>
      <c r="L298" s="39"/>
      <c r="M298" s="174" t="s">
        <v>3</v>
      </c>
      <c r="N298" s="175" t="s">
        <v>41</v>
      </c>
      <c r="O298" s="72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78" t="s">
        <v>331</v>
      </c>
      <c r="AT298" s="178" t="s">
        <v>126</v>
      </c>
      <c r="AU298" s="178" t="s">
        <v>80</v>
      </c>
      <c r="AY298" s="19" t="s">
        <v>124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9" t="s">
        <v>78</v>
      </c>
      <c r="BK298" s="179">
        <f>ROUND(I298*H298,2)</f>
        <v>0</v>
      </c>
      <c r="BL298" s="19" t="s">
        <v>331</v>
      </c>
      <c r="BM298" s="178" t="s">
        <v>663</v>
      </c>
    </row>
    <row r="299" s="2" customFormat="1">
      <c r="A299" s="38"/>
      <c r="B299" s="39"/>
      <c r="C299" s="38"/>
      <c r="D299" s="180" t="s">
        <v>132</v>
      </c>
      <c r="E299" s="38"/>
      <c r="F299" s="181" t="s">
        <v>664</v>
      </c>
      <c r="G299" s="38"/>
      <c r="H299" s="38"/>
      <c r="I299" s="182"/>
      <c r="J299" s="38"/>
      <c r="K299" s="38"/>
      <c r="L299" s="39"/>
      <c r="M299" s="183"/>
      <c r="N299" s="184"/>
      <c r="O299" s="72"/>
      <c r="P299" s="72"/>
      <c r="Q299" s="72"/>
      <c r="R299" s="72"/>
      <c r="S299" s="72"/>
      <c r="T299" s="73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132</v>
      </c>
      <c r="AU299" s="19" t="s">
        <v>80</v>
      </c>
    </row>
    <row r="300" s="2" customFormat="1" ht="16.5" customHeight="1">
      <c r="A300" s="38"/>
      <c r="B300" s="165"/>
      <c r="C300" s="166" t="s">
        <v>665</v>
      </c>
      <c r="D300" s="166" t="s">
        <v>126</v>
      </c>
      <c r="E300" s="167" t="s">
        <v>666</v>
      </c>
      <c r="F300" s="168" t="s">
        <v>667</v>
      </c>
      <c r="G300" s="169" t="s">
        <v>308</v>
      </c>
      <c r="H300" s="170">
        <v>2</v>
      </c>
      <c r="I300" s="171"/>
      <c r="J300" s="172">
        <f>ROUND(I300*H300,2)</f>
        <v>0</v>
      </c>
      <c r="K300" s="173"/>
      <c r="L300" s="39"/>
      <c r="M300" s="174" t="s">
        <v>3</v>
      </c>
      <c r="N300" s="175" t="s">
        <v>41</v>
      </c>
      <c r="O300" s="72"/>
      <c r="P300" s="176">
        <f>O300*H300</f>
        <v>0</v>
      </c>
      <c r="Q300" s="176">
        <v>0</v>
      </c>
      <c r="R300" s="176">
        <f>Q300*H300</f>
        <v>0</v>
      </c>
      <c r="S300" s="176">
        <v>0</v>
      </c>
      <c r="T300" s="17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78" t="s">
        <v>331</v>
      </c>
      <c r="AT300" s="178" t="s">
        <v>126</v>
      </c>
      <c r="AU300" s="178" t="s">
        <v>80</v>
      </c>
      <c r="AY300" s="19" t="s">
        <v>124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9" t="s">
        <v>78</v>
      </c>
      <c r="BK300" s="179">
        <f>ROUND(I300*H300,2)</f>
        <v>0</v>
      </c>
      <c r="BL300" s="19" t="s">
        <v>331</v>
      </c>
      <c r="BM300" s="178" t="s">
        <v>668</v>
      </c>
    </row>
    <row r="301" s="2" customFormat="1">
      <c r="A301" s="38"/>
      <c r="B301" s="39"/>
      <c r="C301" s="38"/>
      <c r="D301" s="180" t="s">
        <v>132</v>
      </c>
      <c r="E301" s="38"/>
      <c r="F301" s="181" t="s">
        <v>669</v>
      </c>
      <c r="G301" s="38"/>
      <c r="H301" s="38"/>
      <c r="I301" s="182"/>
      <c r="J301" s="38"/>
      <c r="K301" s="38"/>
      <c r="L301" s="39"/>
      <c r="M301" s="183"/>
      <c r="N301" s="184"/>
      <c r="O301" s="72"/>
      <c r="P301" s="72"/>
      <c r="Q301" s="72"/>
      <c r="R301" s="72"/>
      <c r="S301" s="72"/>
      <c r="T301" s="73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132</v>
      </c>
      <c r="AU301" s="19" t="s">
        <v>80</v>
      </c>
    </row>
    <row r="302" s="12" customFormat="1" ht="22.8" customHeight="1">
      <c r="A302" s="12"/>
      <c r="B302" s="152"/>
      <c r="C302" s="12"/>
      <c r="D302" s="153" t="s">
        <v>69</v>
      </c>
      <c r="E302" s="163" t="s">
        <v>670</v>
      </c>
      <c r="F302" s="163" t="s">
        <v>671</v>
      </c>
      <c r="G302" s="12"/>
      <c r="H302" s="12"/>
      <c r="I302" s="155"/>
      <c r="J302" s="164">
        <f>BK302</f>
        <v>0</v>
      </c>
      <c r="K302" s="12"/>
      <c r="L302" s="152"/>
      <c r="M302" s="157"/>
      <c r="N302" s="158"/>
      <c r="O302" s="158"/>
      <c r="P302" s="159">
        <f>SUM(P303:P305)</f>
        <v>0</v>
      </c>
      <c r="Q302" s="158"/>
      <c r="R302" s="159">
        <f>SUM(R303:R305)</f>
        <v>0.47681999999999997</v>
      </c>
      <c r="S302" s="158"/>
      <c r="T302" s="160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53" t="s">
        <v>138</v>
      </c>
      <c r="AT302" s="161" t="s">
        <v>69</v>
      </c>
      <c r="AU302" s="161" t="s">
        <v>78</v>
      </c>
      <c r="AY302" s="153" t="s">
        <v>124</v>
      </c>
      <c r="BK302" s="162">
        <f>SUM(BK303:BK305)</f>
        <v>0</v>
      </c>
    </row>
    <row r="303" s="2" customFormat="1" ht="16.5" customHeight="1">
      <c r="A303" s="38"/>
      <c r="B303" s="165"/>
      <c r="C303" s="166" t="s">
        <v>672</v>
      </c>
      <c r="D303" s="166" t="s">
        <v>126</v>
      </c>
      <c r="E303" s="167" t="s">
        <v>673</v>
      </c>
      <c r="F303" s="168" t="s">
        <v>674</v>
      </c>
      <c r="G303" s="169" t="s">
        <v>308</v>
      </c>
      <c r="H303" s="170">
        <v>54</v>
      </c>
      <c r="I303" s="171"/>
      <c r="J303" s="172">
        <f>ROUND(I303*H303,2)</f>
        <v>0</v>
      </c>
      <c r="K303" s="173"/>
      <c r="L303" s="39"/>
      <c r="M303" s="174" t="s">
        <v>3</v>
      </c>
      <c r="N303" s="175" t="s">
        <v>41</v>
      </c>
      <c r="O303" s="72"/>
      <c r="P303" s="176">
        <f>O303*H303</f>
        <v>0</v>
      </c>
      <c r="Q303" s="176">
        <v>0</v>
      </c>
      <c r="R303" s="176">
        <f>Q303*H303</f>
        <v>0</v>
      </c>
      <c r="S303" s="176">
        <v>0</v>
      </c>
      <c r="T303" s="17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78" t="s">
        <v>331</v>
      </c>
      <c r="AT303" s="178" t="s">
        <v>126</v>
      </c>
      <c r="AU303" s="178" t="s">
        <v>80</v>
      </c>
      <c r="AY303" s="19" t="s">
        <v>124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9" t="s">
        <v>78</v>
      </c>
      <c r="BK303" s="179">
        <f>ROUND(I303*H303,2)</f>
        <v>0</v>
      </c>
      <c r="BL303" s="19" t="s">
        <v>331</v>
      </c>
      <c r="BM303" s="178" t="s">
        <v>675</v>
      </c>
    </row>
    <row r="304" s="2" customFormat="1">
      <c r="A304" s="38"/>
      <c r="B304" s="39"/>
      <c r="C304" s="38"/>
      <c r="D304" s="180" t="s">
        <v>132</v>
      </c>
      <c r="E304" s="38"/>
      <c r="F304" s="181" t="s">
        <v>676</v>
      </c>
      <c r="G304" s="38"/>
      <c r="H304" s="38"/>
      <c r="I304" s="182"/>
      <c r="J304" s="38"/>
      <c r="K304" s="38"/>
      <c r="L304" s="39"/>
      <c r="M304" s="183"/>
      <c r="N304" s="184"/>
      <c r="O304" s="72"/>
      <c r="P304" s="72"/>
      <c r="Q304" s="72"/>
      <c r="R304" s="72"/>
      <c r="S304" s="72"/>
      <c r="T304" s="73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132</v>
      </c>
      <c r="AU304" s="19" t="s">
        <v>80</v>
      </c>
    </row>
    <row r="305" s="2" customFormat="1" ht="16.5" customHeight="1">
      <c r="A305" s="38"/>
      <c r="B305" s="165"/>
      <c r="C305" s="194" t="s">
        <v>677</v>
      </c>
      <c r="D305" s="194" t="s">
        <v>208</v>
      </c>
      <c r="E305" s="195" t="s">
        <v>678</v>
      </c>
      <c r="F305" s="196" t="s">
        <v>679</v>
      </c>
      <c r="G305" s="197" t="s">
        <v>158</v>
      </c>
      <c r="H305" s="198">
        <v>27</v>
      </c>
      <c r="I305" s="199"/>
      <c r="J305" s="200">
        <f>ROUND(I305*H305,2)</f>
        <v>0</v>
      </c>
      <c r="K305" s="201"/>
      <c r="L305" s="202"/>
      <c r="M305" s="203" t="s">
        <v>3</v>
      </c>
      <c r="N305" s="204" t="s">
        <v>41</v>
      </c>
      <c r="O305" s="72"/>
      <c r="P305" s="176">
        <f>O305*H305</f>
        <v>0</v>
      </c>
      <c r="Q305" s="176">
        <v>0.017659999999999999</v>
      </c>
      <c r="R305" s="176">
        <f>Q305*H305</f>
        <v>0.47681999999999997</v>
      </c>
      <c r="S305" s="176">
        <v>0</v>
      </c>
      <c r="T305" s="17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78" t="s">
        <v>505</v>
      </c>
      <c r="AT305" s="178" t="s">
        <v>208</v>
      </c>
      <c r="AU305" s="178" t="s">
        <v>80</v>
      </c>
      <c r="AY305" s="19" t="s">
        <v>124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9" t="s">
        <v>78</v>
      </c>
      <c r="BK305" s="179">
        <f>ROUND(I305*H305,2)</f>
        <v>0</v>
      </c>
      <c r="BL305" s="19" t="s">
        <v>331</v>
      </c>
      <c r="BM305" s="178" t="s">
        <v>680</v>
      </c>
    </row>
    <row r="306" s="12" customFormat="1" ht="22.8" customHeight="1">
      <c r="A306" s="12"/>
      <c r="B306" s="152"/>
      <c r="C306" s="12"/>
      <c r="D306" s="153" t="s">
        <v>69</v>
      </c>
      <c r="E306" s="163" t="s">
        <v>681</v>
      </c>
      <c r="F306" s="163" t="s">
        <v>682</v>
      </c>
      <c r="G306" s="12"/>
      <c r="H306" s="12"/>
      <c r="I306" s="155"/>
      <c r="J306" s="164">
        <f>BK306</f>
        <v>0</v>
      </c>
      <c r="K306" s="12"/>
      <c r="L306" s="152"/>
      <c r="M306" s="157"/>
      <c r="N306" s="158"/>
      <c r="O306" s="158"/>
      <c r="P306" s="159">
        <f>SUM(P307:P322)</f>
        <v>0</v>
      </c>
      <c r="Q306" s="158"/>
      <c r="R306" s="159">
        <f>SUM(R307:R322)</f>
        <v>0.30200000000000005</v>
      </c>
      <c r="S306" s="158"/>
      <c r="T306" s="160">
        <f>SUM(T307:T322)</f>
        <v>139.92000000000002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53" t="s">
        <v>138</v>
      </c>
      <c r="AT306" s="161" t="s">
        <v>69</v>
      </c>
      <c r="AU306" s="161" t="s">
        <v>78</v>
      </c>
      <c r="AY306" s="153" t="s">
        <v>124</v>
      </c>
      <c r="BK306" s="162">
        <f>SUM(BK307:BK322)</f>
        <v>0</v>
      </c>
    </row>
    <row r="307" s="2" customFormat="1" ht="24.15" customHeight="1">
      <c r="A307" s="38"/>
      <c r="B307" s="165"/>
      <c r="C307" s="166" t="s">
        <v>683</v>
      </c>
      <c r="D307" s="166" t="s">
        <v>126</v>
      </c>
      <c r="E307" s="167" t="s">
        <v>684</v>
      </c>
      <c r="F307" s="168" t="s">
        <v>685</v>
      </c>
      <c r="G307" s="169" t="s">
        <v>129</v>
      </c>
      <c r="H307" s="170">
        <v>1910</v>
      </c>
      <c r="I307" s="171"/>
      <c r="J307" s="172">
        <f>ROUND(I307*H307,2)</f>
        <v>0</v>
      </c>
      <c r="K307" s="173"/>
      <c r="L307" s="39"/>
      <c r="M307" s="174" t="s">
        <v>3</v>
      </c>
      <c r="N307" s="175" t="s">
        <v>41</v>
      </c>
      <c r="O307" s="72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78" t="s">
        <v>331</v>
      </c>
      <c r="AT307" s="178" t="s">
        <v>126</v>
      </c>
      <c r="AU307" s="178" t="s">
        <v>80</v>
      </c>
      <c r="AY307" s="19" t="s">
        <v>124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9" t="s">
        <v>78</v>
      </c>
      <c r="BK307" s="179">
        <f>ROUND(I307*H307,2)</f>
        <v>0</v>
      </c>
      <c r="BL307" s="19" t="s">
        <v>331</v>
      </c>
      <c r="BM307" s="178" t="s">
        <v>686</v>
      </c>
    </row>
    <row r="308" s="2" customFormat="1">
      <c r="A308" s="38"/>
      <c r="B308" s="39"/>
      <c r="C308" s="38"/>
      <c r="D308" s="180" t="s">
        <v>132</v>
      </c>
      <c r="E308" s="38"/>
      <c r="F308" s="181" t="s">
        <v>687</v>
      </c>
      <c r="G308" s="38"/>
      <c r="H308" s="38"/>
      <c r="I308" s="182"/>
      <c r="J308" s="38"/>
      <c r="K308" s="38"/>
      <c r="L308" s="39"/>
      <c r="M308" s="183"/>
      <c r="N308" s="184"/>
      <c r="O308" s="72"/>
      <c r="P308" s="72"/>
      <c r="Q308" s="72"/>
      <c r="R308" s="72"/>
      <c r="S308" s="72"/>
      <c r="T308" s="73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132</v>
      </c>
      <c r="AU308" s="19" t="s">
        <v>80</v>
      </c>
    </row>
    <row r="309" s="2" customFormat="1" ht="24.15" customHeight="1">
      <c r="A309" s="38"/>
      <c r="B309" s="165"/>
      <c r="C309" s="166" t="s">
        <v>688</v>
      </c>
      <c r="D309" s="166" t="s">
        <v>126</v>
      </c>
      <c r="E309" s="167" t="s">
        <v>689</v>
      </c>
      <c r="F309" s="168" t="s">
        <v>690</v>
      </c>
      <c r="G309" s="169" t="s">
        <v>129</v>
      </c>
      <c r="H309" s="170">
        <v>1900</v>
      </c>
      <c r="I309" s="171"/>
      <c r="J309" s="172">
        <f>ROUND(I309*H309,2)</f>
        <v>0</v>
      </c>
      <c r="K309" s="173"/>
      <c r="L309" s="39"/>
      <c r="M309" s="174" t="s">
        <v>3</v>
      </c>
      <c r="N309" s="175" t="s">
        <v>41</v>
      </c>
      <c r="O309" s="72"/>
      <c r="P309" s="176">
        <f>O309*H309</f>
        <v>0</v>
      </c>
      <c r="Q309" s="176">
        <v>2.0000000000000002E-05</v>
      </c>
      <c r="R309" s="176">
        <f>Q309*H309</f>
        <v>0.038000000000000006</v>
      </c>
      <c r="S309" s="176">
        <v>0</v>
      </c>
      <c r="T309" s="17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78" t="s">
        <v>331</v>
      </c>
      <c r="AT309" s="178" t="s">
        <v>126</v>
      </c>
      <c r="AU309" s="178" t="s">
        <v>80</v>
      </c>
      <c r="AY309" s="19" t="s">
        <v>124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9" t="s">
        <v>78</v>
      </c>
      <c r="BK309" s="179">
        <f>ROUND(I309*H309,2)</f>
        <v>0</v>
      </c>
      <c r="BL309" s="19" t="s">
        <v>331</v>
      </c>
      <c r="BM309" s="178" t="s">
        <v>691</v>
      </c>
    </row>
    <row r="310" s="2" customFormat="1">
      <c r="A310" s="38"/>
      <c r="B310" s="39"/>
      <c r="C310" s="38"/>
      <c r="D310" s="180" t="s">
        <v>132</v>
      </c>
      <c r="E310" s="38"/>
      <c r="F310" s="181" t="s">
        <v>692</v>
      </c>
      <c r="G310" s="38"/>
      <c r="H310" s="38"/>
      <c r="I310" s="182"/>
      <c r="J310" s="38"/>
      <c r="K310" s="38"/>
      <c r="L310" s="39"/>
      <c r="M310" s="183"/>
      <c r="N310" s="184"/>
      <c r="O310" s="72"/>
      <c r="P310" s="72"/>
      <c r="Q310" s="72"/>
      <c r="R310" s="72"/>
      <c r="S310" s="72"/>
      <c r="T310" s="73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132</v>
      </c>
      <c r="AU310" s="19" t="s">
        <v>80</v>
      </c>
    </row>
    <row r="311" s="2" customFormat="1" ht="16.5" customHeight="1">
      <c r="A311" s="38"/>
      <c r="B311" s="165"/>
      <c r="C311" s="166" t="s">
        <v>693</v>
      </c>
      <c r="D311" s="166" t="s">
        <v>126</v>
      </c>
      <c r="E311" s="167" t="s">
        <v>694</v>
      </c>
      <c r="F311" s="168" t="s">
        <v>695</v>
      </c>
      <c r="G311" s="169" t="s">
        <v>193</v>
      </c>
      <c r="H311" s="170">
        <v>1</v>
      </c>
      <c r="I311" s="171"/>
      <c r="J311" s="172">
        <f>ROUND(I311*H311,2)</f>
        <v>0</v>
      </c>
      <c r="K311" s="173"/>
      <c r="L311" s="39"/>
      <c r="M311" s="174" t="s">
        <v>3</v>
      </c>
      <c r="N311" s="175" t="s">
        <v>41</v>
      </c>
      <c r="O311" s="72"/>
      <c r="P311" s="176">
        <f>O311*H311</f>
        <v>0</v>
      </c>
      <c r="Q311" s="176">
        <v>0</v>
      </c>
      <c r="R311" s="176">
        <f>Q311*H311</f>
        <v>0</v>
      </c>
      <c r="S311" s="176">
        <v>0</v>
      </c>
      <c r="T311" s="177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78" t="s">
        <v>331</v>
      </c>
      <c r="AT311" s="178" t="s">
        <v>126</v>
      </c>
      <c r="AU311" s="178" t="s">
        <v>80</v>
      </c>
      <c r="AY311" s="19" t="s">
        <v>124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19" t="s">
        <v>78</v>
      </c>
      <c r="BK311" s="179">
        <f>ROUND(I311*H311,2)</f>
        <v>0</v>
      </c>
      <c r="BL311" s="19" t="s">
        <v>331</v>
      </c>
      <c r="BM311" s="178" t="s">
        <v>696</v>
      </c>
    </row>
    <row r="312" s="2" customFormat="1">
      <c r="A312" s="38"/>
      <c r="B312" s="39"/>
      <c r="C312" s="38"/>
      <c r="D312" s="180" t="s">
        <v>132</v>
      </c>
      <c r="E312" s="38"/>
      <c r="F312" s="181" t="s">
        <v>697</v>
      </c>
      <c r="G312" s="38"/>
      <c r="H312" s="38"/>
      <c r="I312" s="182"/>
      <c r="J312" s="38"/>
      <c r="K312" s="38"/>
      <c r="L312" s="39"/>
      <c r="M312" s="183"/>
      <c r="N312" s="184"/>
      <c r="O312" s="72"/>
      <c r="P312" s="72"/>
      <c r="Q312" s="72"/>
      <c r="R312" s="72"/>
      <c r="S312" s="72"/>
      <c r="T312" s="73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132</v>
      </c>
      <c r="AU312" s="19" t="s">
        <v>80</v>
      </c>
    </row>
    <row r="313" s="2" customFormat="1" ht="16.5" customHeight="1">
      <c r="A313" s="38"/>
      <c r="B313" s="165"/>
      <c r="C313" s="166" t="s">
        <v>698</v>
      </c>
      <c r="D313" s="166" t="s">
        <v>126</v>
      </c>
      <c r="E313" s="167" t="s">
        <v>699</v>
      </c>
      <c r="F313" s="168" t="s">
        <v>700</v>
      </c>
      <c r="G313" s="169" t="s">
        <v>193</v>
      </c>
      <c r="H313" s="170">
        <v>62.479999999999997</v>
      </c>
      <c r="I313" s="171"/>
      <c r="J313" s="172">
        <f>ROUND(I313*H313,2)</f>
        <v>0</v>
      </c>
      <c r="K313" s="173"/>
      <c r="L313" s="39"/>
      <c r="M313" s="174" t="s">
        <v>3</v>
      </c>
      <c r="N313" s="175" t="s">
        <v>41</v>
      </c>
      <c r="O313" s="72"/>
      <c r="P313" s="176">
        <f>O313*H313</f>
        <v>0</v>
      </c>
      <c r="Q313" s="176">
        <v>0</v>
      </c>
      <c r="R313" s="176">
        <f>Q313*H313</f>
        <v>0</v>
      </c>
      <c r="S313" s="176">
        <v>0</v>
      </c>
      <c r="T313" s="17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78" t="s">
        <v>331</v>
      </c>
      <c r="AT313" s="178" t="s">
        <v>126</v>
      </c>
      <c r="AU313" s="178" t="s">
        <v>80</v>
      </c>
      <c r="AY313" s="19" t="s">
        <v>124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19" t="s">
        <v>78</v>
      </c>
      <c r="BK313" s="179">
        <f>ROUND(I313*H313,2)</f>
        <v>0</v>
      </c>
      <c r="BL313" s="19" t="s">
        <v>331</v>
      </c>
      <c r="BM313" s="178" t="s">
        <v>701</v>
      </c>
    </row>
    <row r="314" s="2" customFormat="1">
      <c r="A314" s="38"/>
      <c r="B314" s="39"/>
      <c r="C314" s="38"/>
      <c r="D314" s="180" t="s">
        <v>132</v>
      </c>
      <c r="E314" s="38"/>
      <c r="F314" s="181" t="s">
        <v>702</v>
      </c>
      <c r="G314" s="38"/>
      <c r="H314" s="38"/>
      <c r="I314" s="182"/>
      <c r="J314" s="38"/>
      <c r="K314" s="38"/>
      <c r="L314" s="39"/>
      <c r="M314" s="183"/>
      <c r="N314" s="184"/>
      <c r="O314" s="72"/>
      <c r="P314" s="72"/>
      <c r="Q314" s="72"/>
      <c r="R314" s="72"/>
      <c r="S314" s="72"/>
      <c r="T314" s="73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132</v>
      </c>
      <c r="AU314" s="19" t="s">
        <v>80</v>
      </c>
    </row>
    <row r="315" s="13" customFormat="1">
      <c r="A315" s="13"/>
      <c r="B315" s="185"/>
      <c r="C315" s="13"/>
      <c r="D315" s="186" t="s">
        <v>143</v>
      </c>
      <c r="E315" s="187" t="s">
        <v>3</v>
      </c>
      <c r="F315" s="188" t="s">
        <v>703</v>
      </c>
      <c r="G315" s="13"/>
      <c r="H315" s="189">
        <v>62.479999999999997</v>
      </c>
      <c r="I315" s="190"/>
      <c r="J315" s="13"/>
      <c r="K315" s="13"/>
      <c r="L315" s="185"/>
      <c r="M315" s="191"/>
      <c r="N315" s="192"/>
      <c r="O315" s="192"/>
      <c r="P315" s="192"/>
      <c r="Q315" s="192"/>
      <c r="R315" s="192"/>
      <c r="S315" s="192"/>
      <c r="T315" s="19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7" t="s">
        <v>143</v>
      </c>
      <c r="AU315" s="187" t="s">
        <v>80</v>
      </c>
      <c r="AV315" s="13" t="s">
        <v>80</v>
      </c>
      <c r="AW315" s="13" t="s">
        <v>31</v>
      </c>
      <c r="AX315" s="13" t="s">
        <v>78</v>
      </c>
      <c r="AY315" s="187" t="s">
        <v>124</v>
      </c>
    </row>
    <row r="316" s="2" customFormat="1" ht="21.75" customHeight="1">
      <c r="A316" s="38"/>
      <c r="B316" s="165"/>
      <c r="C316" s="166" t="s">
        <v>704</v>
      </c>
      <c r="D316" s="166" t="s">
        <v>126</v>
      </c>
      <c r="E316" s="167" t="s">
        <v>705</v>
      </c>
      <c r="F316" s="168" t="s">
        <v>706</v>
      </c>
      <c r="G316" s="169" t="s">
        <v>158</v>
      </c>
      <c r="H316" s="170">
        <v>2200</v>
      </c>
      <c r="I316" s="171"/>
      <c r="J316" s="172">
        <f>ROUND(I316*H316,2)</f>
        <v>0</v>
      </c>
      <c r="K316" s="173"/>
      <c r="L316" s="39"/>
      <c r="M316" s="174" t="s">
        <v>3</v>
      </c>
      <c r="N316" s="175" t="s">
        <v>41</v>
      </c>
      <c r="O316" s="72"/>
      <c r="P316" s="176">
        <f>O316*H316</f>
        <v>0</v>
      </c>
      <c r="Q316" s="176">
        <v>0.00012</v>
      </c>
      <c r="R316" s="176">
        <f>Q316*H316</f>
        <v>0.26400000000000001</v>
      </c>
      <c r="S316" s="176">
        <v>0</v>
      </c>
      <c r="T316" s="17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78" t="s">
        <v>331</v>
      </c>
      <c r="AT316" s="178" t="s">
        <v>126</v>
      </c>
      <c r="AU316" s="178" t="s">
        <v>80</v>
      </c>
      <c r="AY316" s="19" t="s">
        <v>124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9" t="s">
        <v>78</v>
      </c>
      <c r="BK316" s="179">
        <f>ROUND(I316*H316,2)</f>
        <v>0</v>
      </c>
      <c r="BL316" s="19" t="s">
        <v>331</v>
      </c>
      <c r="BM316" s="178" t="s">
        <v>707</v>
      </c>
    </row>
    <row r="317" s="2" customFormat="1">
      <c r="A317" s="38"/>
      <c r="B317" s="39"/>
      <c r="C317" s="38"/>
      <c r="D317" s="180" t="s">
        <v>132</v>
      </c>
      <c r="E317" s="38"/>
      <c r="F317" s="181" t="s">
        <v>708</v>
      </c>
      <c r="G317" s="38"/>
      <c r="H317" s="38"/>
      <c r="I317" s="182"/>
      <c r="J317" s="38"/>
      <c r="K317" s="38"/>
      <c r="L317" s="39"/>
      <c r="M317" s="183"/>
      <c r="N317" s="184"/>
      <c r="O317" s="72"/>
      <c r="P317" s="72"/>
      <c r="Q317" s="72"/>
      <c r="R317" s="72"/>
      <c r="S317" s="72"/>
      <c r="T317" s="73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132</v>
      </c>
      <c r="AU317" s="19" t="s">
        <v>80</v>
      </c>
    </row>
    <row r="318" s="2" customFormat="1" ht="16.5" customHeight="1">
      <c r="A318" s="38"/>
      <c r="B318" s="165"/>
      <c r="C318" s="166" t="s">
        <v>709</v>
      </c>
      <c r="D318" s="166" t="s">
        <v>126</v>
      </c>
      <c r="E318" s="167" t="s">
        <v>710</v>
      </c>
      <c r="F318" s="168" t="s">
        <v>711</v>
      </c>
      <c r="G318" s="169" t="s">
        <v>193</v>
      </c>
      <c r="H318" s="170">
        <v>63.600000000000001</v>
      </c>
      <c r="I318" s="171"/>
      <c r="J318" s="172">
        <f>ROUND(I318*H318,2)</f>
        <v>0</v>
      </c>
      <c r="K318" s="173"/>
      <c r="L318" s="39"/>
      <c r="M318" s="174" t="s">
        <v>3</v>
      </c>
      <c r="N318" s="175" t="s">
        <v>41</v>
      </c>
      <c r="O318" s="72"/>
      <c r="P318" s="176">
        <f>O318*H318</f>
        <v>0</v>
      </c>
      <c r="Q318" s="176">
        <v>0</v>
      </c>
      <c r="R318" s="176">
        <f>Q318*H318</f>
        <v>0</v>
      </c>
      <c r="S318" s="176">
        <v>2.2000000000000002</v>
      </c>
      <c r="T318" s="177">
        <f>S318*H318</f>
        <v>139.92000000000002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78" t="s">
        <v>331</v>
      </c>
      <c r="AT318" s="178" t="s">
        <v>126</v>
      </c>
      <c r="AU318" s="178" t="s">
        <v>80</v>
      </c>
      <c r="AY318" s="19" t="s">
        <v>124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9" t="s">
        <v>78</v>
      </c>
      <c r="BK318" s="179">
        <f>ROUND(I318*H318,2)</f>
        <v>0</v>
      </c>
      <c r="BL318" s="19" t="s">
        <v>331</v>
      </c>
      <c r="BM318" s="178" t="s">
        <v>712</v>
      </c>
    </row>
    <row r="319" s="2" customFormat="1">
      <c r="A319" s="38"/>
      <c r="B319" s="39"/>
      <c r="C319" s="38"/>
      <c r="D319" s="180" t="s">
        <v>132</v>
      </c>
      <c r="E319" s="38"/>
      <c r="F319" s="181" t="s">
        <v>713</v>
      </c>
      <c r="G319" s="38"/>
      <c r="H319" s="38"/>
      <c r="I319" s="182"/>
      <c r="J319" s="38"/>
      <c r="K319" s="38"/>
      <c r="L319" s="39"/>
      <c r="M319" s="183"/>
      <c r="N319" s="184"/>
      <c r="O319" s="72"/>
      <c r="P319" s="72"/>
      <c r="Q319" s="72"/>
      <c r="R319" s="72"/>
      <c r="S319" s="72"/>
      <c r="T319" s="73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132</v>
      </c>
      <c r="AU319" s="19" t="s">
        <v>80</v>
      </c>
    </row>
    <row r="320" s="13" customFormat="1">
      <c r="A320" s="13"/>
      <c r="B320" s="185"/>
      <c r="C320" s="13"/>
      <c r="D320" s="186" t="s">
        <v>143</v>
      </c>
      <c r="E320" s="187" t="s">
        <v>3</v>
      </c>
      <c r="F320" s="188" t="s">
        <v>714</v>
      </c>
      <c r="G320" s="13"/>
      <c r="H320" s="189">
        <v>63.600000000000001</v>
      </c>
      <c r="I320" s="190"/>
      <c r="J320" s="13"/>
      <c r="K320" s="13"/>
      <c r="L320" s="185"/>
      <c r="M320" s="191"/>
      <c r="N320" s="192"/>
      <c r="O320" s="192"/>
      <c r="P320" s="192"/>
      <c r="Q320" s="192"/>
      <c r="R320" s="192"/>
      <c r="S320" s="192"/>
      <c r="T320" s="19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7" t="s">
        <v>143</v>
      </c>
      <c r="AU320" s="187" t="s">
        <v>80</v>
      </c>
      <c r="AV320" s="13" t="s">
        <v>80</v>
      </c>
      <c r="AW320" s="13" t="s">
        <v>31</v>
      </c>
      <c r="AX320" s="13" t="s">
        <v>78</v>
      </c>
      <c r="AY320" s="187" t="s">
        <v>124</v>
      </c>
    </row>
    <row r="321" s="2" customFormat="1" ht="16.5" customHeight="1">
      <c r="A321" s="38"/>
      <c r="B321" s="165"/>
      <c r="C321" s="166" t="s">
        <v>715</v>
      </c>
      <c r="D321" s="166" t="s">
        <v>126</v>
      </c>
      <c r="E321" s="167" t="s">
        <v>716</v>
      </c>
      <c r="F321" s="168" t="s">
        <v>717</v>
      </c>
      <c r="G321" s="169" t="s">
        <v>231</v>
      </c>
      <c r="H321" s="170">
        <v>15</v>
      </c>
      <c r="I321" s="171"/>
      <c r="J321" s="172">
        <f>ROUND(I321*H321,2)</f>
        <v>0</v>
      </c>
      <c r="K321" s="173"/>
      <c r="L321" s="39"/>
      <c r="M321" s="174" t="s">
        <v>3</v>
      </c>
      <c r="N321" s="175" t="s">
        <v>41</v>
      </c>
      <c r="O321" s="72"/>
      <c r="P321" s="176">
        <f>O321*H321</f>
        <v>0</v>
      </c>
      <c r="Q321" s="176">
        <v>0</v>
      </c>
      <c r="R321" s="176">
        <f>Q321*H321</f>
        <v>0</v>
      </c>
      <c r="S321" s="176">
        <v>0</v>
      </c>
      <c r="T321" s="17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78" t="s">
        <v>331</v>
      </c>
      <c r="AT321" s="178" t="s">
        <v>126</v>
      </c>
      <c r="AU321" s="178" t="s">
        <v>80</v>
      </c>
      <c r="AY321" s="19" t="s">
        <v>124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9" t="s">
        <v>78</v>
      </c>
      <c r="BK321" s="179">
        <f>ROUND(I321*H321,2)</f>
        <v>0</v>
      </c>
      <c r="BL321" s="19" t="s">
        <v>331</v>
      </c>
      <c r="BM321" s="178" t="s">
        <v>718</v>
      </c>
    </row>
    <row r="322" s="2" customFormat="1">
      <c r="A322" s="38"/>
      <c r="B322" s="39"/>
      <c r="C322" s="38"/>
      <c r="D322" s="180" t="s">
        <v>132</v>
      </c>
      <c r="E322" s="38"/>
      <c r="F322" s="181" t="s">
        <v>719</v>
      </c>
      <c r="G322" s="38"/>
      <c r="H322" s="38"/>
      <c r="I322" s="182"/>
      <c r="J322" s="38"/>
      <c r="K322" s="38"/>
      <c r="L322" s="39"/>
      <c r="M322" s="183"/>
      <c r="N322" s="184"/>
      <c r="O322" s="72"/>
      <c r="P322" s="72"/>
      <c r="Q322" s="72"/>
      <c r="R322" s="72"/>
      <c r="S322" s="72"/>
      <c r="T322" s="73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132</v>
      </c>
      <c r="AU322" s="19" t="s">
        <v>80</v>
      </c>
    </row>
    <row r="323" s="12" customFormat="1" ht="25.92" customHeight="1">
      <c r="A323" s="12"/>
      <c r="B323" s="152"/>
      <c r="C323" s="12"/>
      <c r="D323" s="153" t="s">
        <v>69</v>
      </c>
      <c r="E323" s="154" t="s">
        <v>720</v>
      </c>
      <c r="F323" s="154" t="s">
        <v>721</v>
      </c>
      <c r="G323" s="12"/>
      <c r="H323" s="12"/>
      <c r="I323" s="155"/>
      <c r="J323" s="156">
        <f>BK323</f>
        <v>0</v>
      </c>
      <c r="K323" s="12"/>
      <c r="L323" s="152"/>
      <c r="M323" s="157"/>
      <c r="N323" s="158"/>
      <c r="O323" s="158"/>
      <c r="P323" s="159">
        <f>P324+P331</f>
        <v>0</v>
      </c>
      <c r="Q323" s="158"/>
      <c r="R323" s="159">
        <f>R324+R331</f>
        <v>0</v>
      </c>
      <c r="S323" s="158"/>
      <c r="T323" s="160">
        <f>T324+T331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3" t="s">
        <v>149</v>
      </c>
      <c r="AT323" s="161" t="s">
        <v>69</v>
      </c>
      <c r="AU323" s="161" t="s">
        <v>70</v>
      </c>
      <c r="AY323" s="153" t="s">
        <v>124</v>
      </c>
      <c r="BK323" s="162">
        <f>BK324+BK331</f>
        <v>0</v>
      </c>
    </row>
    <row r="324" s="12" customFormat="1" ht="22.8" customHeight="1">
      <c r="A324" s="12"/>
      <c r="B324" s="152"/>
      <c r="C324" s="12"/>
      <c r="D324" s="153" t="s">
        <v>69</v>
      </c>
      <c r="E324" s="163" t="s">
        <v>722</v>
      </c>
      <c r="F324" s="163" t="s">
        <v>723</v>
      </c>
      <c r="G324" s="12"/>
      <c r="H324" s="12"/>
      <c r="I324" s="155"/>
      <c r="J324" s="164">
        <f>BK324</f>
        <v>0</v>
      </c>
      <c r="K324" s="12"/>
      <c r="L324" s="152"/>
      <c r="M324" s="157"/>
      <c r="N324" s="158"/>
      <c r="O324" s="158"/>
      <c r="P324" s="159">
        <f>SUM(P325:P330)</f>
        <v>0</v>
      </c>
      <c r="Q324" s="158"/>
      <c r="R324" s="159">
        <f>SUM(R325:R330)</f>
        <v>0</v>
      </c>
      <c r="S324" s="158"/>
      <c r="T324" s="160">
        <f>SUM(T325:T330)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3" t="s">
        <v>149</v>
      </c>
      <c r="AT324" s="161" t="s">
        <v>69</v>
      </c>
      <c r="AU324" s="161" t="s">
        <v>78</v>
      </c>
      <c r="AY324" s="153" t="s">
        <v>124</v>
      </c>
      <c r="BK324" s="162">
        <f>SUM(BK325:BK330)</f>
        <v>0</v>
      </c>
    </row>
    <row r="325" s="2" customFormat="1" ht="16.5" customHeight="1">
      <c r="A325" s="38"/>
      <c r="B325" s="165"/>
      <c r="C325" s="166" t="s">
        <v>724</v>
      </c>
      <c r="D325" s="166" t="s">
        <v>126</v>
      </c>
      <c r="E325" s="167" t="s">
        <v>725</v>
      </c>
      <c r="F325" s="168" t="s">
        <v>726</v>
      </c>
      <c r="G325" s="169" t="s">
        <v>727</v>
      </c>
      <c r="H325" s="170">
        <v>1</v>
      </c>
      <c r="I325" s="171"/>
      <c r="J325" s="172">
        <f>ROUND(I325*H325,2)</f>
        <v>0</v>
      </c>
      <c r="K325" s="173"/>
      <c r="L325" s="39"/>
      <c r="M325" s="174" t="s">
        <v>3</v>
      </c>
      <c r="N325" s="175" t="s">
        <v>41</v>
      </c>
      <c r="O325" s="72"/>
      <c r="P325" s="176">
        <f>O325*H325</f>
        <v>0</v>
      </c>
      <c r="Q325" s="176">
        <v>0</v>
      </c>
      <c r="R325" s="176">
        <f>Q325*H325</f>
        <v>0</v>
      </c>
      <c r="S325" s="176">
        <v>0</v>
      </c>
      <c r="T325" s="17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78" t="s">
        <v>728</v>
      </c>
      <c r="AT325" s="178" t="s">
        <v>126</v>
      </c>
      <c r="AU325" s="178" t="s">
        <v>80</v>
      </c>
      <c r="AY325" s="19" t="s">
        <v>124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9" t="s">
        <v>78</v>
      </c>
      <c r="BK325" s="179">
        <f>ROUND(I325*H325,2)</f>
        <v>0</v>
      </c>
      <c r="BL325" s="19" t="s">
        <v>728</v>
      </c>
      <c r="BM325" s="178" t="s">
        <v>729</v>
      </c>
    </row>
    <row r="326" s="2" customFormat="1">
      <c r="A326" s="38"/>
      <c r="B326" s="39"/>
      <c r="C326" s="38"/>
      <c r="D326" s="180" t="s">
        <v>132</v>
      </c>
      <c r="E326" s="38"/>
      <c r="F326" s="181" t="s">
        <v>730</v>
      </c>
      <c r="G326" s="38"/>
      <c r="H326" s="38"/>
      <c r="I326" s="182"/>
      <c r="J326" s="38"/>
      <c r="K326" s="38"/>
      <c r="L326" s="39"/>
      <c r="M326" s="183"/>
      <c r="N326" s="184"/>
      <c r="O326" s="72"/>
      <c r="P326" s="72"/>
      <c r="Q326" s="72"/>
      <c r="R326" s="72"/>
      <c r="S326" s="72"/>
      <c r="T326" s="73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9" t="s">
        <v>132</v>
      </c>
      <c r="AU326" s="19" t="s">
        <v>80</v>
      </c>
    </row>
    <row r="327" s="2" customFormat="1" ht="16.5" customHeight="1">
      <c r="A327" s="38"/>
      <c r="B327" s="165"/>
      <c r="C327" s="166" t="s">
        <v>731</v>
      </c>
      <c r="D327" s="166" t="s">
        <v>126</v>
      </c>
      <c r="E327" s="167" t="s">
        <v>732</v>
      </c>
      <c r="F327" s="168" t="s">
        <v>733</v>
      </c>
      <c r="G327" s="169" t="s">
        <v>727</v>
      </c>
      <c r="H327" s="170">
        <v>1</v>
      </c>
      <c r="I327" s="171"/>
      <c r="J327" s="172">
        <f>ROUND(I327*H327,2)</f>
        <v>0</v>
      </c>
      <c r="K327" s="173"/>
      <c r="L327" s="39"/>
      <c r="M327" s="174" t="s">
        <v>3</v>
      </c>
      <c r="N327" s="175" t="s">
        <v>41</v>
      </c>
      <c r="O327" s="72"/>
      <c r="P327" s="176">
        <f>O327*H327</f>
        <v>0</v>
      </c>
      <c r="Q327" s="176">
        <v>0</v>
      </c>
      <c r="R327" s="176">
        <f>Q327*H327</f>
        <v>0</v>
      </c>
      <c r="S327" s="176">
        <v>0</v>
      </c>
      <c r="T327" s="17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78" t="s">
        <v>728</v>
      </c>
      <c r="AT327" s="178" t="s">
        <v>126</v>
      </c>
      <c r="AU327" s="178" t="s">
        <v>80</v>
      </c>
      <c r="AY327" s="19" t="s">
        <v>124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19" t="s">
        <v>78</v>
      </c>
      <c r="BK327" s="179">
        <f>ROUND(I327*H327,2)</f>
        <v>0</v>
      </c>
      <c r="BL327" s="19" t="s">
        <v>728</v>
      </c>
      <c r="BM327" s="178" t="s">
        <v>734</v>
      </c>
    </row>
    <row r="328" s="2" customFormat="1">
      <c r="A328" s="38"/>
      <c r="B328" s="39"/>
      <c r="C328" s="38"/>
      <c r="D328" s="180" t="s">
        <v>132</v>
      </c>
      <c r="E328" s="38"/>
      <c r="F328" s="181" t="s">
        <v>735</v>
      </c>
      <c r="G328" s="38"/>
      <c r="H328" s="38"/>
      <c r="I328" s="182"/>
      <c r="J328" s="38"/>
      <c r="K328" s="38"/>
      <c r="L328" s="39"/>
      <c r="M328" s="183"/>
      <c r="N328" s="184"/>
      <c r="O328" s="72"/>
      <c r="P328" s="72"/>
      <c r="Q328" s="72"/>
      <c r="R328" s="72"/>
      <c r="S328" s="72"/>
      <c r="T328" s="73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9" t="s">
        <v>132</v>
      </c>
      <c r="AU328" s="19" t="s">
        <v>80</v>
      </c>
    </row>
    <row r="329" s="2" customFormat="1" ht="16.5" customHeight="1">
      <c r="A329" s="38"/>
      <c r="B329" s="165"/>
      <c r="C329" s="166" t="s">
        <v>736</v>
      </c>
      <c r="D329" s="166" t="s">
        <v>126</v>
      </c>
      <c r="E329" s="167" t="s">
        <v>737</v>
      </c>
      <c r="F329" s="168" t="s">
        <v>738</v>
      </c>
      <c r="G329" s="169" t="s">
        <v>727</v>
      </c>
      <c r="H329" s="170">
        <v>1</v>
      </c>
      <c r="I329" s="171"/>
      <c r="J329" s="172">
        <f>ROUND(I329*H329,2)</f>
        <v>0</v>
      </c>
      <c r="K329" s="173"/>
      <c r="L329" s="39"/>
      <c r="M329" s="174" t="s">
        <v>3</v>
      </c>
      <c r="N329" s="175" t="s">
        <v>41</v>
      </c>
      <c r="O329" s="72"/>
      <c r="P329" s="176">
        <f>O329*H329</f>
        <v>0</v>
      </c>
      <c r="Q329" s="176">
        <v>0</v>
      </c>
      <c r="R329" s="176">
        <f>Q329*H329</f>
        <v>0</v>
      </c>
      <c r="S329" s="176">
        <v>0</v>
      </c>
      <c r="T329" s="17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78" t="s">
        <v>728</v>
      </c>
      <c r="AT329" s="178" t="s">
        <v>126</v>
      </c>
      <c r="AU329" s="178" t="s">
        <v>80</v>
      </c>
      <c r="AY329" s="19" t="s">
        <v>124</v>
      </c>
      <c r="BE329" s="179">
        <f>IF(N329="základní",J329,0)</f>
        <v>0</v>
      </c>
      <c r="BF329" s="179">
        <f>IF(N329="snížená",J329,0)</f>
        <v>0</v>
      </c>
      <c r="BG329" s="179">
        <f>IF(N329="zákl. přenesená",J329,0)</f>
        <v>0</v>
      </c>
      <c r="BH329" s="179">
        <f>IF(N329="sníž. přenesená",J329,0)</f>
        <v>0</v>
      </c>
      <c r="BI329" s="179">
        <f>IF(N329="nulová",J329,0)</f>
        <v>0</v>
      </c>
      <c r="BJ329" s="19" t="s">
        <v>78</v>
      </c>
      <c r="BK329" s="179">
        <f>ROUND(I329*H329,2)</f>
        <v>0</v>
      </c>
      <c r="BL329" s="19" t="s">
        <v>728</v>
      </c>
      <c r="BM329" s="178" t="s">
        <v>739</v>
      </c>
    </row>
    <row r="330" s="2" customFormat="1">
      <c r="A330" s="38"/>
      <c r="B330" s="39"/>
      <c r="C330" s="38"/>
      <c r="D330" s="180" t="s">
        <v>132</v>
      </c>
      <c r="E330" s="38"/>
      <c r="F330" s="181" t="s">
        <v>740</v>
      </c>
      <c r="G330" s="38"/>
      <c r="H330" s="38"/>
      <c r="I330" s="182"/>
      <c r="J330" s="38"/>
      <c r="K330" s="38"/>
      <c r="L330" s="39"/>
      <c r="M330" s="183"/>
      <c r="N330" s="184"/>
      <c r="O330" s="72"/>
      <c r="P330" s="72"/>
      <c r="Q330" s="72"/>
      <c r="R330" s="72"/>
      <c r="S330" s="72"/>
      <c r="T330" s="73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132</v>
      </c>
      <c r="AU330" s="19" t="s">
        <v>80</v>
      </c>
    </row>
    <row r="331" s="12" customFormat="1" ht="22.8" customHeight="1">
      <c r="A331" s="12"/>
      <c r="B331" s="152"/>
      <c r="C331" s="12"/>
      <c r="D331" s="153" t="s">
        <v>69</v>
      </c>
      <c r="E331" s="163" t="s">
        <v>741</v>
      </c>
      <c r="F331" s="163" t="s">
        <v>742</v>
      </c>
      <c r="G331" s="12"/>
      <c r="H331" s="12"/>
      <c r="I331" s="155"/>
      <c r="J331" s="164">
        <f>BK331</f>
        <v>0</v>
      </c>
      <c r="K331" s="12"/>
      <c r="L331" s="152"/>
      <c r="M331" s="157"/>
      <c r="N331" s="158"/>
      <c r="O331" s="158"/>
      <c r="P331" s="159">
        <f>SUM(P332:P345)</f>
        <v>0</v>
      </c>
      <c r="Q331" s="158"/>
      <c r="R331" s="159">
        <f>SUM(R332:R345)</f>
        <v>0</v>
      </c>
      <c r="S331" s="158"/>
      <c r="T331" s="160">
        <f>SUM(T332:T345)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53" t="s">
        <v>149</v>
      </c>
      <c r="AT331" s="161" t="s">
        <v>69</v>
      </c>
      <c r="AU331" s="161" t="s">
        <v>78</v>
      </c>
      <c r="AY331" s="153" t="s">
        <v>124</v>
      </c>
      <c r="BK331" s="162">
        <f>SUM(BK332:BK345)</f>
        <v>0</v>
      </c>
    </row>
    <row r="332" s="2" customFormat="1" ht="16.5" customHeight="1">
      <c r="A332" s="38"/>
      <c r="B332" s="165"/>
      <c r="C332" s="166" t="s">
        <v>743</v>
      </c>
      <c r="D332" s="166" t="s">
        <v>126</v>
      </c>
      <c r="E332" s="167" t="s">
        <v>744</v>
      </c>
      <c r="F332" s="168" t="s">
        <v>745</v>
      </c>
      <c r="G332" s="169" t="s">
        <v>746</v>
      </c>
      <c r="H332" s="170">
        <v>29792</v>
      </c>
      <c r="I332" s="171"/>
      <c r="J332" s="172">
        <f>ROUND(I332*H332,2)</f>
        <v>0</v>
      </c>
      <c r="K332" s="173"/>
      <c r="L332" s="39"/>
      <c r="M332" s="174" t="s">
        <v>3</v>
      </c>
      <c r="N332" s="175" t="s">
        <v>41</v>
      </c>
      <c r="O332" s="72"/>
      <c r="P332" s="176">
        <f>O332*H332</f>
        <v>0</v>
      </c>
      <c r="Q332" s="176">
        <v>0</v>
      </c>
      <c r="R332" s="176">
        <f>Q332*H332</f>
        <v>0</v>
      </c>
      <c r="S332" s="176">
        <v>0</v>
      </c>
      <c r="T332" s="17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78" t="s">
        <v>728</v>
      </c>
      <c r="AT332" s="178" t="s">
        <v>126</v>
      </c>
      <c r="AU332" s="178" t="s">
        <v>80</v>
      </c>
      <c r="AY332" s="19" t="s">
        <v>124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19" t="s">
        <v>78</v>
      </c>
      <c r="BK332" s="179">
        <f>ROUND(I332*H332,2)</f>
        <v>0</v>
      </c>
      <c r="BL332" s="19" t="s">
        <v>728</v>
      </c>
      <c r="BM332" s="178" t="s">
        <v>747</v>
      </c>
    </row>
    <row r="333" s="2" customFormat="1">
      <c r="A333" s="38"/>
      <c r="B333" s="39"/>
      <c r="C333" s="38"/>
      <c r="D333" s="180" t="s">
        <v>132</v>
      </c>
      <c r="E333" s="38"/>
      <c r="F333" s="181" t="s">
        <v>748</v>
      </c>
      <c r="G333" s="38"/>
      <c r="H333" s="38"/>
      <c r="I333" s="182"/>
      <c r="J333" s="38"/>
      <c r="K333" s="38"/>
      <c r="L333" s="39"/>
      <c r="M333" s="183"/>
      <c r="N333" s="184"/>
      <c r="O333" s="72"/>
      <c r="P333" s="72"/>
      <c r="Q333" s="72"/>
      <c r="R333" s="72"/>
      <c r="S333" s="72"/>
      <c r="T333" s="73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132</v>
      </c>
      <c r="AU333" s="19" t="s">
        <v>80</v>
      </c>
    </row>
    <row r="334" s="13" customFormat="1">
      <c r="A334" s="13"/>
      <c r="B334" s="185"/>
      <c r="C334" s="13"/>
      <c r="D334" s="186" t="s">
        <v>143</v>
      </c>
      <c r="E334" s="187" t="s">
        <v>3</v>
      </c>
      <c r="F334" s="188" t="s">
        <v>749</v>
      </c>
      <c r="G334" s="13"/>
      <c r="H334" s="189">
        <v>29792</v>
      </c>
      <c r="I334" s="190"/>
      <c r="J334" s="13"/>
      <c r="K334" s="13"/>
      <c r="L334" s="185"/>
      <c r="M334" s="191"/>
      <c r="N334" s="192"/>
      <c r="O334" s="192"/>
      <c r="P334" s="192"/>
      <c r="Q334" s="192"/>
      <c r="R334" s="192"/>
      <c r="S334" s="192"/>
      <c r="T334" s="19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143</v>
      </c>
      <c r="AU334" s="187" t="s">
        <v>80</v>
      </c>
      <c r="AV334" s="13" t="s">
        <v>80</v>
      </c>
      <c r="AW334" s="13" t="s">
        <v>31</v>
      </c>
      <c r="AX334" s="13" t="s">
        <v>78</v>
      </c>
      <c r="AY334" s="187" t="s">
        <v>124</v>
      </c>
    </row>
    <row r="335" s="14" customFormat="1">
      <c r="A335" s="14"/>
      <c r="B335" s="205"/>
      <c r="C335" s="14"/>
      <c r="D335" s="186" t="s">
        <v>143</v>
      </c>
      <c r="E335" s="206" t="s">
        <v>3</v>
      </c>
      <c r="F335" s="207" t="s">
        <v>750</v>
      </c>
      <c r="G335" s="14"/>
      <c r="H335" s="206" t="s">
        <v>3</v>
      </c>
      <c r="I335" s="208"/>
      <c r="J335" s="14"/>
      <c r="K335" s="14"/>
      <c r="L335" s="205"/>
      <c r="M335" s="209"/>
      <c r="N335" s="210"/>
      <c r="O335" s="210"/>
      <c r="P335" s="210"/>
      <c r="Q335" s="210"/>
      <c r="R335" s="210"/>
      <c r="S335" s="210"/>
      <c r="T335" s="21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6" t="s">
        <v>143</v>
      </c>
      <c r="AU335" s="206" t="s">
        <v>80</v>
      </c>
      <c r="AV335" s="14" t="s">
        <v>78</v>
      </c>
      <c r="AW335" s="14" t="s">
        <v>31</v>
      </c>
      <c r="AX335" s="14" t="s">
        <v>70</v>
      </c>
      <c r="AY335" s="206" t="s">
        <v>124</v>
      </c>
    </row>
    <row r="336" s="14" customFormat="1">
      <c r="A336" s="14"/>
      <c r="B336" s="205"/>
      <c r="C336" s="14"/>
      <c r="D336" s="186" t="s">
        <v>143</v>
      </c>
      <c r="E336" s="206" t="s">
        <v>3</v>
      </c>
      <c r="F336" s="207" t="s">
        <v>751</v>
      </c>
      <c r="G336" s="14"/>
      <c r="H336" s="206" t="s">
        <v>3</v>
      </c>
      <c r="I336" s="208"/>
      <c r="J336" s="14"/>
      <c r="K336" s="14"/>
      <c r="L336" s="205"/>
      <c r="M336" s="209"/>
      <c r="N336" s="210"/>
      <c r="O336" s="210"/>
      <c r="P336" s="210"/>
      <c r="Q336" s="210"/>
      <c r="R336" s="210"/>
      <c r="S336" s="210"/>
      <c r="T336" s="21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6" t="s">
        <v>143</v>
      </c>
      <c r="AU336" s="206" t="s">
        <v>80</v>
      </c>
      <c r="AV336" s="14" t="s">
        <v>78</v>
      </c>
      <c r="AW336" s="14" t="s">
        <v>31</v>
      </c>
      <c r="AX336" s="14" t="s">
        <v>70</v>
      </c>
      <c r="AY336" s="206" t="s">
        <v>124</v>
      </c>
    </row>
    <row r="337" s="14" customFormat="1">
      <c r="A337" s="14"/>
      <c r="B337" s="205"/>
      <c r="C337" s="14"/>
      <c r="D337" s="186" t="s">
        <v>143</v>
      </c>
      <c r="E337" s="206" t="s">
        <v>3</v>
      </c>
      <c r="F337" s="207" t="s">
        <v>752</v>
      </c>
      <c r="G337" s="14"/>
      <c r="H337" s="206" t="s">
        <v>3</v>
      </c>
      <c r="I337" s="208"/>
      <c r="J337" s="14"/>
      <c r="K337" s="14"/>
      <c r="L337" s="205"/>
      <c r="M337" s="209"/>
      <c r="N337" s="210"/>
      <c r="O337" s="210"/>
      <c r="P337" s="210"/>
      <c r="Q337" s="210"/>
      <c r="R337" s="210"/>
      <c r="S337" s="210"/>
      <c r="T337" s="21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6" t="s">
        <v>143</v>
      </c>
      <c r="AU337" s="206" t="s">
        <v>80</v>
      </c>
      <c r="AV337" s="14" t="s">
        <v>78</v>
      </c>
      <c r="AW337" s="14" t="s">
        <v>31</v>
      </c>
      <c r="AX337" s="14" t="s">
        <v>70</v>
      </c>
      <c r="AY337" s="206" t="s">
        <v>124</v>
      </c>
    </row>
    <row r="338" s="2" customFormat="1" ht="16.5" customHeight="1">
      <c r="A338" s="38"/>
      <c r="B338" s="165"/>
      <c r="C338" s="166" t="s">
        <v>753</v>
      </c>
      <c r="D338" s="166" t="s">
        <v>126</v>
      </c>
      <c r="E338" s="167" t="s">
        <v>754</v>
      </c>
      <c r="F338" s="168" t="s">
        <v>755</v>
      </c>
      <c r="G338" s="169" t="s">
        <v>756</v>
      </c>
      <c r="H338" s="170">
        <v>2</v>
      </c>
      <c r="I338" s="171"/>
      <c r="J338" s="172">
        <f>ROUND(I338*H338,2)</f>
        <v>0</v>
      </c>
      <c r="K338" s="173"/>
      <c r="L338" s="39"/>
      <c r="M338" s="174" t="s">
        <v>3</v>
      </c>
      <c r="N338" s="175" t="s">
        <v>41</v>
      </c>
      <c r="O338" s="72"/>
      <c r="P338" s="176">
        <f>O338*H338</f>
        <v>0</v>
      </c>
      <c r="Q338" s="176">
        <v>0</v>
      </c>
      <c r="R338" s="176">
        <f>Q338*H338</f>
        <v>0</v>
      </c>
      <c r="S338" s="176">
        <v>0</v>
      </c>
      <c r="T338" s="17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78" t="s">
        <v>728</v>
      </c>
      <c r="AT338" s="178" t="s">
        <v>126</v>
      </c>
      <c r="AU338" s="178" t="s">
        <v>80</v>
      </c>
      <c r="AY338" s="19" t="s">
        <v>124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9" t="s">
        <v>78</v>
      </c>
      <c r="BK338" s="179">
        <f>ROUND(I338*H338,2)</f>
        <v>0</v>
      </c>
      <c r="BL338" s="19" t="s">
        <v>728</v>
      </c>
      <c r="BM338" s="178" t="s">
        <v>757</v>
      </c>
    </row>
    <row r="339" s="2" customFormat="1">
      <c r="A339" s="38"/>
      <c r="B339" s="39"/>
      <c r="C339" s="38"/>
      <c r="D339" s="180" t="s">
        <v>132</v>
      </c>
      <c r="E339" s="38"/>
      <c r="F339" s="181" t="s">
        <v>758</v>
      </c>
      <c r="G339" s="38"/>
      <c r="H339" s="38"/>
      <c r="I339" s="182"/>
      <c r="J339" s="38"/>
      <c r="K339" s="38"/>
      <c r="L339" s="39"/>
      <c r="M339" s="183"/>
      <c r="N339" s="184"/>
      <c r="O339" s="72"/>
      <c r="P339" s="72"/>
      <c r="Q339" s="72"/>
      <c r="R339" s="72"/>
      <c r="S339" s="72"/>
      <c r="T339" s="73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132</v>
      </c>
      <c r="AU339" s="19" t="s">
        <v>80</v>
      </c>
    </row>
    <row r="340" s="2" customFormat="1" ht="16.5" customHeight="1">
      <c r="A340" s="38"/>
      <c r="B340" s="165"/>
      <c r="C340" s="166" t="s">
        <v>759</v>
      </c>
      <c r="D340" s="166" t="s">
        <v>126</v>
      </c>
      <c r="E340" s="167" t="s">
        <v>760</v>
      </c>
      <c r="F340" s="168" t="s">
        <v>761</v>
      </c>
      <c r="G340" s="169" t="s">
        <v>756</v>
      </c>
      <c r="H340" s="170">
        <v>2</v>
      </c>
      <c r="I340" s="171"/>
      <c r="J340" s="172">
        <f>ROUND(I340*H340,2)</f>
        <v>0</v>
      </c>
      <c r="K340" s="173"/>
      <c r="L340" s="39"/>
      <c r="M340" s="174" t="s">
        <v>3</v>
      </c>
      <c r="N340" s="175" t="s">
        <v>41</v>
      </c>
      <c r="O340" s="72"/>
      <c r="P340" s="176">
        <f>O340*H340</f>
        <v>0</v>
      </c>
      <c r="Q340" s="176">
        <v>0</v>
      </c>
      <c r="R340" s="176">
        <f>Q340*H340</f>
        <v>0</v>
      </c>
      <c r="S340" s="176">
        <v>0</v>
      </c>
      <c r="T340" s="17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78" t="s">
        <v>728</v>
      </c>
      <c r="AT340" s="178" t="s">
        <v>126</v>
      </c>
      <c r="AU340" s="178" t="s">
        <v>80</v>
      </c>
      <c r="AY340" s="19" t="s">
        <v>124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9" t="s">
        <v>78</v>
      </c>
      <c r="BK340" s="179">
        <f>ROUND(I340*H340,2)</f>
        <v>0</v>
      </c>
      <c r="BL340" s="19" t="s">
        <v>728</v>
      </c>
      <c r="BM340" s="178" t="s">
        <v>762</v>
      </c>
    </row>
    <row r="341" s="2" customFormat="1">
      <c r="A341" s="38"/>
      <c r="B341" s="39"/>
      <c r="C341" s="38"/>
      <c r="D341" s="180" t="s">
        <v>132</v>
      </c>
      <c r="E341" s="38"/>
      <c r="F341" s="181" t="s">
        <v>763</v>
      </c>
      <c r="G341" s="38"/>
      <c r="H341" s="38"/>
      <c r="I341" s="182"/>
      <c r="J341" s="38"/>
      <c r="K341" s="38"/>
      <c r="L341" s="39"/>
      <c r="M341" s="183"/>
      <c r="N341" s="184"/>
      <c r="O341" s="72"/>
      <c r="P341" s="72"/>
      <c r="Q341" s="72"/>
      <c r="R341" s="72"/>
      <c r="S341" s="72"/>
      <c r="T341" s="73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132</v>
      </c>
      <c r="AU341" s="19" t="s">
        <v>80</v>
      </c>
    </row>
    <row r="342" s="2" customFormat="1" ht="16.5" customHeight="1">
      <c r="A342" s="38"/>
      <c r="B342" s="165"/>
      <c r="C342" s="166" t="s">
        <v>764</v>
      </c>
      <c r="D342" s="166" t="s">
        <v>126</v>
      </c>
      <c r="E342" s="167" t="s">
        <v>765</v>
      </c>
      <c r="F342" s="168" t="s">
        <v>766</v>
      </c>
      <c r="G342" s="169" t="s">
        <v>756</v>
      </c>
      <c r="H342" s="170">
        <v>2</v>
      </c>
      <c r="I342" s="171"/>
      <c r="J342" s="172">
        <f>ROUND(I342*H342,2)</f>
        <v>0</v>
      </c>
      <c r="K342" s="173"/>
      <c r="L342" s="39"/>
      <c r="M342" s="174" t="s">
        <v>3</v>
      </c>
      <c r="N342" s="175" t="s">
        <v>41</v>
      </c>
      <c r="O342" s="72"/>
      <c r="P342" s="176">
        <f>O342*H342</f>
        <v>0</v>
      </c>
      <c r="Q342" s="176">
        <v>0</v>
      </c>
      <c r="R342" s="176">
        <f>Q342*H342</f>
        <v>0</v>
      </c>
      <c r="S342" s="176">
        <v>0</v>
      </c>
      <c r="T342" s="17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78" t="s">
        <v>728</v>
      </c>
      <c r="AT342" s="178" t="s">
        <v>126</v>
      </c>
      <c r="AU342" s="178" t="s">
        <v>80</v>
      </c>
      <c r="AY342" s="19" t="s">
        <v>124</v>
      </c>
      <c r="BE342" s="179">
        <f>IF(N342="základní",J342,0)</f>
        <v>0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19" t="s">
        <v>78</v>
      </c>
      <c r="BK342" s="179">
        <f>ROUND(I342*H342,2)</f>
        <v>0</v>
      </c>
      <c r="BL342" s="19" t="s">
        <v>728</v>
      </c>
      <c r="BM342" s="178" t="s">
        <v>767</v>
      </c>
    </row>
    <row r="343" s="2" customFormat="1">
      <c r="A343" s="38"/>
      <c r="B343" s="39"/>
      <c r="C343" s="38"/>
      <c r="D343" s="180" t="s">
        <v>132</v>
      </c>
      <c r="E343" s="38"/>
      <c r="F343" s="181" t="s">
        <v>768</v>
      </c>
      <c r="G343" s="38"/>
      <c r="H343" s="38"/>
      <c r="I343" s="182"/>
      <c r="J343" s="38"/>
      <c r="K343" s="38"/>
      <c r="L343" s="39"/>
      <c r="M343" s="183"/>
      <c r="N343" s="184"/>
      <c r="O343" s="72"/>
      <c r="P343" s="72"/>
      <c r="Q343" s="72"/>
      <c r="R343" s="72"/>
      <c r="S343" s="72"/>
      <c r="T343" s="73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132</v>
      </c>
      <c r="AU343" s="19" t="s">
        <v>80</v>
      </c>
    </row>
    <row r="344" s="2" customFormat="1" ht="16.5" customHeight="1">
      <c r="A344" s="38"/>
      <c r="B344" s="165"/>
      <c r="C344" s="166" t="s">
        <v>769</v>
      </c>
      <c r="D344" s="166" t="s">
        <v>126</v>
      </c>
      <c r="E344" s="167" t="s">
        <v>770</v>
      </c>
      <c r="F344" s="168" t="s">
        <v>771</v>
      </c>
      <c r="G344" s="169" t="s">
        <v>756</v>
      </c>
      <c r="H344" s="170">
        <v>2</v>
      </c>
      <c r="I344" s="171"/>
      <c r="J344" s="172">
        <f>ROUND(I344*H344,2)</f>
        <v>0</v>
      </c>
      <c r="K344" s="173"/>
      <c r="L344" s="39"/>
      <c r="M344" s="174" t="s">
        <v>3</v>
      </c>
      <c r="N344" s="175" t="s">
        <v>41</v>
      </c>
      <c r="O344" s="72"/>
      <c r="P344" s="176">
        <f>O344*H344</f>
        <v>0</v>
      </c>
      <c r="Q344" s="176">
        <v>0</v>
      </c>
      <c r="R344" s="176">
        <f>Q344*H344</f>
        <v>0</v>
      </c>
      <c r="S344" s="176">
        <v>0</v>
      </c>
      <c r="T344" s="17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78" t="s">
        <v>728</v>
      </c>
      <c r="AT344" s="178" t="s">
        <v>126</v>
      </c>
      <c r="AU344" s="178" t="s">
        <v>80</v>
      </c>
      <c r="AY344" s="19" t="s">
        <v>124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9" t="s">
        <v>78</v>
      </c>
      <c r="BK344" s="179">
        <f>ROUND(I344*H344,2)</f>
        <v>0</v>
      </c>
      <c r="BL344" s="19" t="s">
        <v>728</v>
      </c>
      <c r="BM344" s="178" t="s">
        <v>772</v>
      </c>
    </row>
    <row r="345" s="2" customFormat="1">
      <c r="A345" s="38"/>
      <c r="B345" s="39"/>
      <c r="C345" s="38"/>
      <c r="D345" s="180" t="s">
        <v>132</v>
      </c>
      <c r="E345" s="38"/>
      <c r="F345" s="181" t="s">
        <v>773</v>
      </c>
      <c r="G345" s="38"/>
      <c r="H345" s="38"/>
      <c r="I345" s="182"/>
      <c r="J345" s="38"/>
      <c r="K345" s="38"/>
      <c r="L345" s="39"/>
      <c r="M345" s="212"/>
      <c r="N345" s="213"/>
      <c r="O345" s="214"/>
      <c r="P345" s="214"/>
      <c r="Q345" s="214"/>
      <c r="R345" s="214"/>
      <c r="S345" s="214"/>
      <c r="T345" s="21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132</v>
      </c>
      <c r="AU345" s="19" t="s">
        <v>80</v>
      </c>
    </row>
    <row r="346" s="2" customFormat="1" ht="6.96" customHeight="1">
      <c r="A346" s="38"/>
      <c r="B346" s="55"/>
      <c r="C346" s="56"/>
      <c r="D346" s="56"/>
      <c r="E346" s="56"/>
      <c r="F346" s="56"/>
      <c r="G346" s="56"/>
      <c r="H346" s="56"/>
      <c r="I346" s="56"/>
      <c r="J346" s="56"/>
      <c r="K346" s="56"/>
      <c r="L346" s="39"/>
      <c r="M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</sheetData>
  <autoFilter ref="C93:K34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2/111251103"/>
    <hyperlink ref="F100" r:id="rId2" display="https://podminky.urs.cz/item/CS_URS_2024_02/113106171"/>
    <hyperlink ref="F102" r:id="rId3" display="https://podminky.urs.cz/item/CS_URS_2024_02/113107013"/>
    <hyperlink ref="F105" r:id="rId4" display="https://podminky.urs.cz/item/CS_URS_2024_02/113107041"/>
    <hyperlink ref="F107" r:id="rId5" display="https://podminky.urs.cz/item/CS_URS_2024_02/113107043"/>
    <hyperlink ref="F110" r:id="rId6" display="https://podminky.urs.cz/item/CS_URS_2024_02/113201111"/>
    <hyperlink ref="F112" r:id="rId7" display="https://podminky.urs.cz/item/CS_URS_2024_02/113201112"/>
    <hyperlink ref="F114" r:id="rId8" display="https://podminky.urs.cz/item/CS_URS_2024_02/119001421"/>
    <hyperlink ref="F116" r:id="rId9" display="https://podminky.urs.cz/item/CS_URS_2024_02/119002411"/>
    <hyperlink ref="F118" r:id="rId10" display="https://podminky.urs.cz/item/CS_URS_2024_02/119002412"/>
    <hyperlink ref="F120" r:id="rId11" display="https://podminky.urs.cz/item/CS_URS_2024_02/119003213"/>
    <hyperlink ref="F122" r:id="rId12" display="https://podminky.urs.cz/item/CS_URS_2024_02/119003214"/>
    <hyperlink ref="F124" r:id="rId13" display="https://podminky.urs.cz/item/CS_URS_2024_02/131251103"/>
    <hyperlink ref="F127" r:id="rId14" display="https://podminky.urs.cz/item/CS_URS_2024_02/132212131"/>
    <hyperlink ref="F129" r:id="rId15" display="https://podminky.urs.cz/item/CS_URS_2024_02/141721218"/>
    <hyperlink ref="F132" r:id="rId16" display="https://podminky.urs.cz/item/CS_URS_2024_02/162211311"/>
    <hyperlink ref="F134" r:id="rId17" display="https://podminky.urs.cz/item/CS_URS_2024_02/174111101"/>
    <hyperlink ref="F137" r:id="rId18" display="https://podminky.urs.cz/item/CS_URS_2024_02/175111101"/>
    <hyperlink ref="F146" r:id="rId19" display="https://podminky.urs.cz/item/CS_URS_2024_02/564271113"/>
    <hyperlink ref="F149" r:id="rId20" display="https://podminky.urs.cz/item/CS_URS_2024_02/564851111"/>
    <hyperlink ref="F151" r:id="rId21" display="https://podminky.urs.cz/item/CS_URS_2024_02/564871116"/>
    <hyperlink ref="F153" r:id="rId22" display="https://podminky.urs.cz/item/CS_URS_2024_02/565135101"/>
    <hyperlink ref="F156" r:id="rId23" display="https://podminky.urs.cz/item/CS_URS_2024_02/565175101"/>
    <hyperlink ref="F158" r:id="rId24" display="https://podminky.urs.cz/item/CS_URS_2024_02/565176101"/>
    <hyperlink ref="F161" r:id="rId25" display="https://podminky.urs.cz/item/CS_URS_2024_02/567122114"/>
    <hyperlink ref="F163" r:id="rId26" display="https://podminky.urs.cz/item/CS_URS_2024_02/573231106"/>
    <hyperlink ref="F165" r:id="rId27" display="https://podminky.urs.cz/item/CS_URS_2024_02/578133131"/>
    <hyperlink ref="F167" r:id="rId28" display="https://podminky.urs.cz/item/CS_URS_2024_02/596211111"/>
    <hyperlink ref="F170" r:id="rId29" display="https://podminky.urs.cz/item/CS_URS_2024_02/599432111"/>
    <hyperlink ref="F173" r:id="rId30" display="https://podminky.urs.cz/item/CS_URS_2024_02/913121111"/>
    <hyperlink ref="F177" r:id="rId31" display="https://podminky.urs.cz/item/CS_URS_2024_02/914511111"/>
    <hyperlink ref="F180" r:id="rId32" display="https://podminky.urs.cz/item/CS_URS_2024_02/916131113"/>
    <hyperlink ref="F184" r:id="rId33" display="https://podminky.urs.cz/item/CS_URS_2024_02/916231113"/>
    <hyperlink ref="F188" r:id="rId34" display="https://podminky.urs.cz/item/CS_URS_2024_02/919735123"/>
    <hyperlink ref="F191" r:id="rId35" display="https://podminky.urs.cz/item/CS_URS_2024_02/997221551"/>
    <hyperlink ref="F193" r:id="rId36" display="https://podminky.urs.cz/item/CS_URS_2024_02/997221559"/>
    <hyperlink ref="F195" r:id="rId37" display="https://podminky.urs.cz/item/CS_URS_2024_02/997221571"/>
    <hyperlink ref="F197" r:id="rId38" display="https://podminky.urs.cz/item/CS_URS_2024_02/997221579"/>
    <hyperlink ref="F199" r:id="rId39" display="https://podminky.urs.cz/item/CS_URS_2024_02/997221615"/>
    <hyperlink ref="F201" r:id="rId40" display="https://podminky.urs.cz/item/CS_URS_2024_02/997221645"/>
    <hyperlink ref="F203" r:id="rId41" display="https://podminky.urs.cz/item/CS_URS_2024_02/997221655"/>
    <hyperlink ref="F207" r:id="rId42" display="https://podminky.urs.cz/item/CS_URS_2024_02/R997221625"/>
    <hyperlink ref="F211" r:id="rId43" display="https://podminky.urs.cz/item/CS_URS_2024_02/741120831"/>
    <hyperlink ref="F213" r:id="rId44" display="https://podminky.urs.cz/item/CS_URS_2024_02/741450001"/>
    <hyperlink ref="F218" r:id="rId45" display="https://podminky.urs.cz/item/CS_URS_2024_02/210100151"/>
    <hyperlink ref="F220" r:id="rId46" display="https://podminky.urs.cz/item/CS_URS_2024_02/210100173"/>
    <hyperlink ref="F222" r:id="rId47" display="https://podminky.urs.cz/item/CS_URS_2024_02/210100193"/>
    <hyperlink ref="F224" r:id="rId48" display="https://podminky.urs.cz/item/CS_URS_2024_02/210100251"/>
    <hyperlink ref="F226" r:id="rId49" display="https://podminky.urs.cz/item/CS_URS_2024_02/210100253"/>
    <hyperlink ref="F228" r:id="rId50" display="https://podminky.urs.cz/item/CS_URS_2024_02/210191516"/>
    <hyperlink ref="F235" r:id="rId51" display="https://podminky.urs.cz/item/CS_URS_2024_02/210203901"/>
    <hyperlink ref="F238" r:id="rId52" display="https://podminky.urs.cz/item/CS_URS_2024_02/210204011"/>
    <hyperlink ref="F242" r:id="rId53" display="https://podminky.urs.cz/item/CS_URS_2024_02/210204103"/>
    <hyperlink ref="F245" r:id="rId54" display="https://podminky.urs.cz/item/CS_URS_2024_02/210204105"/>
    <hyperlink ref="F248" r:id="rId55" display="https://podminky.urs.cz/item/CS_URS_2024_02/210204201"/>
    <hyperlink ref="F251" r:id="rId56" display="https://podminky.urs.cz/item/CS_URS_2024_02/210220020"/>
    <hyperlink ref="F254" r:id="rId57" display="https://podminky.urs.cz/item/CS_URS_2024_02/210220022"/>
    <hyperlink ref="F257" r:id="rId58" display="https://podminky.urs.cz/item/CS_URS_2024_02/210220302"/>
    <hyperlink ref="F260" r:id="rId59" display="https://podminky.urs.cz/item/CS_URS_2024_02/210280003"/>
    <hyperlink ref="F262" r:id="rId60" display="https://podminky.urs.cz/item/CS_URS_2024_02/210280101"/>
    <hyperlink ref="F264" r:id="rId61" display="https://podminky.urs.cz/item/CS_URS_2024_02/210280712"/>
    <hyperlink ref="F266" r:id="rId62" display="https://podminky.urs.cz/item/CS_URS_2024_02/210812011"/>
    <hyperlink ref="F269" r:id="rId63" display="https://podminky.urs.cz/item/CS_URS_2024_02/210812033"/>
    <hyperlink ref="F272" r:id="rId64" display="https://podminky.urs.cz/item/CS_URS_2024_02/210812035"/>
    <hyperlink ref="F275" r:id="rId65" display="https://podminky.urs.cz/item/CS_URS_2024_02/210812042"/>
    <hyperlink ref="F278" r:id="rId66" display="https://podminky.urs.cz/item/CS_URS_2024_02/210902047"/>
    <hyperlink ref="F281" r:id="rId67" display="https://podminky.urs.cz/item/CS_URS_2024_02/218192643"/>
    <hyperlink ref="F283" r:id="rId68" display="https://podminky.urs.cz/item/CS_URS_2024_02/218202013"/>
    <hyperlink ref="F285" r:id="rId69" display="https://podminky.urs.cz/item/CS_URS_2024_02/218204011"/>
    <hyperlink ref="F287" r:id="rId70" display="https://podminky.urs.cz/item/CS_URS_2024_02/218204100"/>
    <hyperlink ref="F289" r:id="rId71" display="https://podminky.urs.cz/item/CS_URS_2024_02/218204121"/>
    <hyperlink ref="F291" r:id="rId72" display="https://podminky.urs.cz/item/CS_URS_2024_02/218204201"/>
    <hyperlink ref="F293" r:id="rId73" display="https://podminky.urs.cz/item/CS_URS_2024_02/218220020"/>
    <hyperlink ref="F296" r:id="rId74" display="https://podminky.urs.cz/item/CS_URS_2024_02/220060423"/>
    <hyperlink ref="F299" r:id="rId75" display="https://podminky.urs.cz/item/CS_URS_2024_02/220370445"/>
    <hyperlink ref="F301" r:id="rId76" display="https://podminky.urs.cz/item/CS_URS_2024_02/228370445"/>
    <hyperlink ref="F304" r:id="rId77" display="https://podminky.urs.cz/item/CS_URS_2024_02/230032035"/>
    <hyperlink ref="F308" r:id="rId78" display="https://podminky.urs.cz/item/CS_URS_2024_02/460031211"/>
    <hyperlink ref="F310" r:id="rId79" display="https://podminky.urs.cz/item/CS_URS_2024_02/460581131"/>
    <hyperlink ref="F312" r:id="rId80" display="https://podminky.urs.cz/item/CS_URS_2024_02/460641112"/>
    <hyperlink ref="F314" r:id="rId81" display="https://podminky.urs.cz/item/CS_URS_2024_02/460641113"/>
    <hyperlink ref="F317" r:id="rId82" display="https://podminky.urs.cz/item/CS_URS_2024_02/460671114"/>
    <hyperlink ref="F319" r:id="rId83" display="https://podminky.urs.cz/item/CS_URS_2024_02/468051121"/>
    <hyperlink ref="F322" r:id="rId84" display="https://podminky.urs.cz/item/CS_URS_2024_02/469981111"/>
    <hyperlink ref="F326" r:id="rId85" display="https://podminky.urs.cz/item/CS_URS_2024_02/012164000"/>
    <hyperlink ref="F328" r:id="rId86" display="https://podminky.urs.cz/item/CS_URS_2024_02/012344000"/>
    <hyperlink ref="F330" r:id="rId87" display="https://podminky.urs.cz/item/CS_URS_2024_02/012444000"/>
    <hyperlink ref="F333" r:id="rId88" display="https://podminky.urs.cz/item/CS_URS_2024_02/031303000"/>
    <hyperlink ref="F339" r:id="rId89" display="https://podminky.urs.cz/item/CS_URS_2024_02/032103000"/>
    <hyperlink ref="F341" r:id="rId90" display="https://podminky.urs.cz/item/CS_URS_2024_02/032903000"/>
    <hyperlink ref="F343" r:id="rId91" display="https://podminky.urs.cz/item/CS_URS_2024_02/034103000"/>
    <hyperlink ref="F345" r:id="rId92" display="https://podminky.urs.cz/item/CS_URS_2024_02/03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="1" customFormat="1" ht="24.96" customHeight="1">
      <c r="B4" s="22"/>
      <c r="D4" s="23" t="s">
        <v>87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Rekonstrukce veřejného osvětlení ul. Moravská, Ústí nad Orlicí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774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29. 11. 2024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33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36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40</v>
      </c>
      <c r="E33" s="32" t="s">
        <v>41</v>
      </c>
      <c r="F33" s="122">
        <f>ROUND((SUM(BE81:BE144)),  2)</f>
        <v>0</v>
      </c>
      <c r="G33" s="38"/>
      <c r="H33" s="38"/>
      <c r="I33" s="123">
        <v>0.20999999999999999</v>
      </c>
      <c r="J33" s="122">
        <f>ROUND(((SUM(BE81:BE144))*I33),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2">
        <f>ROUND((SUM(BF81:BF144)),  2)</f>
        <v>0</v>
      </c>
      <c r="G34" s="38"/>
      <c r="H34" s="38"/>
      <c r="I34" s="123">
        <v>0.12</v>
      </c>
      <c r="J34" s="122">
        <f>ROUND(((SUM(BF81:BF144))*I34),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2">
        <f>ROUND((SUM(BG81:BG144)),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2">
        <f>ROUND((SUM(BH81:BH144)),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2">
        <f>ROUND((SUM(BI81:BI144)),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46</v>
      </c>
      <c r="E39" s="76"/>
      <c r="F39" s="76"/>
      <c r="G39" s="126" t="s">
        <v>47</v>
      </c>
      <c r="H39" s="127" t="s">
        <v>48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Rekonstrukce veřejného osvětlení ul. Moravská, Ústí nad Orlicí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SO02 - Přechodné dopravní značení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29. 11. 2024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>Ing. Petr Kortyš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91</v>
      </c>
      <c r="D57" s="124"/>
      <c r="E57" s="124"/>
      <c r="F57" s="124"/>
      <c r="G57" s="124"/>
      <c r="H57" s="124"/>
      <c r="I57" s="124"/>
      <c r="J57" s="131" t="s">
        <v>92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68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93</v>
      </c>
    </row>
    <row r="60" s="9" customFormat="1" ht="24.96" customHeight="1">
      <c r="A60" s="9"/>
      <c r="B60" s="133"/>
      <c r="C60" s="9"/>
      <c r="D60" s="134" t="s">
        <v>94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97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109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Rekonstrukce veřejného osvětlení ul. Moravská, Ústí nad Orlicí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88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SO02 - Přechodné dopravní značení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 xml:space="preserve"> </v>
      </c>
      <c r="G75" s="38"/>
      <c r="H75" s="38"/>
      <c r="I75" s="32" t="s">
        <v>23</v>
      </c>
      <c r="J75" s="64" t="str">
        <f>IF(J12="","",J12)</f>
        <v>29. 11. 2024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 xml:space="preserve"> </v>
      </c>
      <c r="G77" s="38"/>
      <c r="H77" s="38"/>
      <c r="I77" s="32" t="s">
        <v>30</v>
      </c>
      <c r="J77" s="36" t="str">
        <f>E21</f>
        <v xml:space="preserve"> 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38"/>
      <c r="E78" s="38"/>
      <c r="F78" s="27" t="str">
        <f>IF(E18="","",E18)</f>
        <v>Vyplň údaj</v>
      </c>
      <c r="G78" s="38"/>
      <c r="H78" s="38"/>
      <c r="I78" s="32" t="s">
        <v>32</v>
      </c>
      <c r="J78" s="36" t="str">
        <f>E24</f>
        <v>Ing. Petr Kortyš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110</v>
      </c>
      <c r="D80" s="144" t="s">
        <v>55</v>
      </c>
      <c r="E80" s="144" t="s">
        <v>51</v>
      </c>
      <c r="F80" s="144" t="s">
        <v>52</v>
      </c>
      <c r="G80" s="144" t="s">
        <v>111</v>
      </c>
      <c r="H80" s="144" t="s">
        <v>112</v>
      </c>
      <c r="I80" s="144" t="s">
        <v>113</v>
      </c>
      <c r="J80" s="145" t="s">
        <v>92</v>
      </c>
      <c r="K80" s="146" t="s">
        <v>114</v>
      </c>
      <c r="L80" s="147"/>
      <c r="M80" s="80" t="s">
        <v>3</v>
      </c>
      <c r="N80" s="81" t="s">
        <v>40</v>
      </c>
      <c r="O80" s="81" t="s">
        <v>115</v>
      </c>
      <c r="P80" s="81" t="s">
        <v>116</v>
      </c>
      <c r="Q80" s="81" t="s">
        <v>117</v>
      </c>
      <c r="R80" s="81" t="s">
        <v>118</v>
      </c>
      <c r="S80" s="81" t="s">
        <v>119</v>
      </c>
      <c r="T80" s="82" t="s">
        <v>120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121</v>
      </c>
      <c r="D81" s="38"/>
      <c r="E81" s="38"/>
      <c r="F81" s="38"/>
      <c r="G81" s="38"/>
      <c r="H81" s="38"/>
      <c r="I81" s="38"/>
      <c r="J81" s="148">
        <f>BK81</f>
        <v>0</v>
      </c>
      <c r="K81" s="38"/>
      <c r="L81" s="39"/>
      <c r="M81" s="83"/>
      <c r="N81" s="68"/>
      <c r="O81" s="84"/>
      <c r="P81" s="149">
        <f>P82</f>
        <v>0</v>
      </c>
      <c r="Q81" s="84"/>
      <c r="R81" s="149">
        <f>R82</f>
        <v>0</v>
      </c>
      <c r="S81" s="84"/>
      <c r="T81" s="150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69</v>
      </c>
      <c r="AU81" s="19" t="s">
        <v>93</v>
      </c>
      <c r="BK81" s="151">
        <f>BK82</f>
        <v>0</v>
      </c>
    </row>
    <row r="82" s="12" customFormat="1" ht="25.92" customHeight="1">
      <c r="A82" s="12"/>
      <c r="B82" s="152"/>
      <c r="C82" s="12"/>
      <c r="D82" s="153" t="s">
        <v>69</v>
      </c>
      <c r="E82" s="154" t="s">
        <v>122</v>
      </c>
      <c r="F82" s="154" t="s">
        <v>123</v>
      </c>
      <c r="G82" s="12"/>
      <c r="H82" s="12"/>
      <c r="I82" s="155"/>
      <c r="J82" s="156">
        <f>BK82</f>
        <v>0</v>
      </c>
      <c r="K82" s="12"/>
      <c r="L82" s="152"/>
      <c r="M82" s="157"/>
      <c r="N82" s="158"/>
      <c r="O82" s="158"/>
      <c r="P82" s="159">
        <f>P83</f>
        <v>0</v>
      </c>
      <c r="Q82" s="158"/>
      <c r="R82" s="159">
        <f>R83</f>
        <v>0</v>
      </c>
      <c r="S82" s="158"/>
      <c r="T82" s="16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3" t="s">
        <v>78</v>
      </c>
      <c r="AT82" s="161" t="s">
        <v>69</v>
      </c>
      <c r="AU82" s="161" t="s">
        <v>70</v>
      </c>
      <c r="AY82" s="153" t="s">
        <v>124</v>
      </c>
      <c r="BK82" s="162">
        <f>BK83</f>
        <v>0</v>
      </c>
    </row>
    <row r="83" s="12" customFormat="1" ht="22.8" customHeight="1">
      <c r="A83" s="12"/>
      <c r="B83" s="152"/>
      <c r="C83" s="12"/>
      <c r="D83" s="153" t="s">
        <v>69</v>
      </c>
      <c r="E83" s="163" t="s">
        <v>171</v>
      </c>
      <c r="F83" s="163" t="s">
        <v>304</v>
      </c>
      <c r="G83" s="12"/>
      <c r="H83" s="12"/>
      <c r="I83" s="155"/>
      <c r="J83" s="164">
        <f>BK83</f>
        <v>0</v>
      </c>
      <c r="K83" s="12"/>
      <c r="L83" s="152"/>
      <c r="M83" s="157"/>
      <c r="N83" s="158"/>
      <c r="O83" s="158"/>
      <c r="P83" s="159">
        <f>SUM(P84:P144)</f>
        <v>0</v>
      </c>
      <c r="Q83" s="158"/>
      <c r="R83" s="159">
        <f>SUM(R84:R144)</f>
        <v>0</v>
      </c>
      <c r="S83" s="158"/>
      <c r="T83" s="160">
        <f>SUM(T84:T144)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78</v>
      </c>
      <c r="AT83" s="161" t="s">
        <v>69</v>
      </c>
      <c r="AU83" s="161" t="s">
        <v>78</v>
      </c>
      <c r="AY83" s="153" t="s">
        <v>124</v>
      </c>
      <c r="BK83" s="162">
        <f>SUM(BK84:BK144)</f>
        <v>0</v>
      </c>
    </row>
    <row r="84" s="2" customFormat="1" ht="16.5" customHeight="1">
      <c r="A84" s="38"/>
      <c r="B84" s="165"/>
      <c r="C84" s="166" t="s">
        <v>80</v>
      </c>
      <c r="D84" s="166" t="s">
        <v>126</v>
      </c>
      <c r="E84" s="167" t="s">
        <v>775</v>
      </c>
      <c r="F84" s="168" t="s">
        <v>776</v>
      </c>
      <c r="G84" s="169" t="s">
        <v>777</v>
      </c>
      <c r="H84" s="170">
        <v>1</v>
      </c>
      <c r="I84" s="171"/>
      <c r="J84" s="172">
        <f>ROUND(I84*H84,2)</f>
        <v>0</v>
      </c>
      <c r="K84" s="173"/>
      <c r="L84" s="39"/>
      <c r="M84" s="174" t="s">
        <v>3</v>
      </c>
      <c r="N84" s="175" t="s">
        <v>41</v>
      </c>
      <c r="O84" s="72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8" t="s">
        <v>130</v>
      </c>
      <c r="AT84" s="178" t="s">
        <v>126</v>
      </c>
      <c r="AU84" s="178" t="s">
        <v>80</v>
      </c>
      <c r="AY84" s="19" t="s">
        <v>124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19" t="s">
        <v>78</v>
      </c>
      <c r="BK84" s="179">
        <f>ROUND(I84*H84,2)</f>
        <v>0</v>
      </c>
      <c r="BL84" s="19" t="s">
        <v>130</v>
      </c>
      <c r="BM84" s="178" t="s">
        <v>778</v>
      </c>
    </row>
    <row r="85" s="2" customFormat="1">
      <c r="A85" s="38"/>
      <c r="B85" s="39"/>
      <c r="C85" s="38"/>
      <c r="D85" s="186" t="s">
        <v>779</v>
      </c>
      <c r="E85" s="38"/>
      <c r="F85" s="216" t="s">
        <v>780</v>
      </c>
      <c r="G85" s="38"/>
      <c r="H85" s="38"/>
      <c r="I85" s="182"/>
      <c r="J85" s="38"/>
      <c r="K85" s="38"/>
      <c r="L85" s="39"/>
      <c r="M85" s="183"/>
      <c r="N85" s="184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779</v>
      </c>
      <c r="AU85" s="19" t="s">
        <v>80</v>
      </c>
    </row>
    <row r="86" s="2" customFormat="1" ht="16.5" customHeight="1">
      <c r="A86" s="38"/>
      <c r="B86" s="165"/>
      <c r="C86" s="166" t="s">
        <v>138</v>
      </c>
      <c r="D86" s="166" t="s">
        <v>126</v>
      </c>
      <c r="E86" s="167" t="s">
        <v>781</v>
      </c>
      <c r="F86" s="168" t="s">
        <v>776</v>
      </c>
      <c r="G86" s="169" t="s">
        <v>777</v>
      </c>
      <c r="H86" s="170">
        <v>1</v>
      </c>
      <c r="I86" s="171"/>
      <c r="J86" s="172">
        <f>ROUND(I86*H86,2)</f>
        <v>0</v>
      </c>
      <c r="K86" s="173"/>
      <c r="L86" s="39"/>
      <c r="M86" s="174" t="s">
        <v>3</v>
      </c>
      <c r="N86" s="175" t="s">
        <v>41</v>
      </c>
      <c r="O86" s="72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8" t="s">
        <v>130</v>
      </c>
      <c r="AT86" s="178" t="s">
        <v>126</v>
      </c>
      <c r="AU86" s="178" t="s">
        <v>80</v>
      </c>
      <c r="AY86" s="19" t="s">
        <v>124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9" t="s">
        <v>78</v>
      </c>
      <c r="BK86" s="179">
        <f>ROUND(I86*H86,2)</f>
        <v>0</v>
      </c>
      <c r="BL86" s="19" t="s">
        <v>130</v>
      </c>
      <c r="BM86" s="178" t="s">
        <v>782</v>
      </c>
    </row>
    <row r="87" s="2" customFormat="1">
      <c r="A87" s="38"/>
      <c r="B87" s="39"/>
      <c r="C87" s="38"/>
      <c r="D87" s="186" t="s">
        <v>779</v>
      </c>
      <c r="E87" s="38"/>
      <c r="F87" s="216" t="s">
        <v>783</v>
      </c>
      <c r="G87" s="38"/>
      <c r="H87" s="38"/>
      <c r="I87" s="182"/>
      <c r="J87" s="38"/>
      <c r="K87" s="38"/>
      <c r="L87" s="39"/>
      <c r="M87" s="183"/>
      <c r="N87" s="184"/>
      <c r="O87" s="72"/>
      <c r="P87" s="72"/>
      <c r="Q87" s="72"/>
      <c r="R87" s="72"/>
      <c r="S87" s="72"/>
      <c r="T87" s="73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9" t="s">
        <v>779</v>
      </c>
      <c r="AU87" s="19" t="s">
        <v>80</v>
      </c>
    </row>
    <row r="88" s="2" customFormat="1" ht="16.5" customHeight="1">
      <c r="A88" s="38"/>
      <c r="B88" s="165"/>
      <c r="C88" s="166" t="s">
        <v>130</v>
      </c>
      <c r="D88" s="166" t="s">
        <v>126</v>
      </c>
      <c r="E88" s="167" t="s">
        <v>784</v>
      </c>
      <c r="F88" s="168" t="s">
        <v>785</v>
      </c>
      <c r="G88" s="169" t="s">
        <v>786</v>
      </c>
      <c r="H88" s="170">
        <v>10</v>
      </c>
      <c r="I88" s="171"/>
      <c r="J88" s="172">
        <f>ROUND(I88*H88,2)</f>
        <v>0</v>
      </c>
      <c r="K88" s="173"/>
      <c r="L88" s="39"/>
      <c r="M88" s="174" t="s">
        <v>3</v>
      </c>
      <c r="N88" s="175" t="s">
        <v>41</v>
      </c>
      <c r="O88" s="72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8" t="s">
        <v>130</v>
      </c>
      <c r="AT88" s="178" t="s">
        <v>126</v>
      </c>
      <c r="AU88" s="178" t="s">
        <v>80</v>
      </c>
      <c r="AY88" s="19" t="s">
        <v>124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19" t="s">
        <v>78</v>
      </c>
      <c r="BK88" s="179">
        <f>ROUND(I88*H88,2)</f>
        <v>0</v>
      </c>
      <c r="BL88" s="19" t="s">
        <v>130</v>
      </c>
      <c r="BM88" s="178" t="s">
        <v>787</v>
      </c>
    </row>
    <row r="89" s="2" customFormat="1">
      <c r="A89" s="38"/>
      <c r="B89" s="39"/>
      <c r="C89" s="38"/>
      <c r="D89" s="186" t="s">
        <v>779</v>
      </c>
      <c r="E89" s="38"/>
      <c r="F89" s="216" t="s">
        <v>788</v>
      </c>
      <c r="G89" s="38"/>
      <c r="H89" s="38"/>
      <c r="I89" s="182"/>
      <c r="J89" s="38"/>
      <c r="K89" s="38"/>
      <c r="L89" s="39"/>
      <c r="M89" s="183"/>
      <c r="N89" s="184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779</v>
      </c>
      <c r="AU89" s="19" t="s">
        <v>80</v>
      </c>
    </row>
    <row r="90" s="2" customFormat="1" ht="16.5" customHeight="1">
      <c r="A90" s="38"/>
      <c r="B90" s="165"/>
      <c r="C90" s="166" t="s">
        <v>149</v>
      </c>
      <c r="D90" s="166" t="s">
        <v>126</v>
      </c>
      <c r="E90" s="167" t="s">
        <v>789</v>
      </c>
      <c r="F90" s="168" t="s">
        <v>790</v>
      </c>
      <c r="G90" s="169" t="s">
        <v>786</v>
      </c>
      <c r="H90" s="170">
        <v>132</v>
      </c>
      <c r="I90" s="171"/>
      <c r="J90" s="172">
        <f>ROUND(I90*H90,2)</f>
        <v>0</v>
      </c>
      <c r="K90" s="173"/>
      <c r="L90" s="39"/>
      <c r="M90" s="174" t="s">
        <v>3</v>
      </c>
      <c r="N90" s="175" t="s">
        <v>41</v>
      </c>
      <c r="O90" s="72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130</v>
      </c>
      <c r="AT90" s="178" t="s">
        <v>126</v>
      </c>
      <c r="AU90" s="178" t="s">
        <v>80</v>
      </c>
      <c r="AY90" s="19" t="s">
        <v>124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78</v>
      </c>
      <c r="BK90" s="179">
        <f>ROUND(I90*H90,2)</f>
        <v>0</v>
      </c>
      <c r="BL90" s="19" t="s">
        <v>130</v>
      </c>
      <c r="BM90" s="178" t="s">
        <v>791</v>
      </c>
    </row>
    <row r="91" s="2" customFormat="1">
      <c r="A91" s="38"/>
      <c r="B91" s="39"/>
      <c r="C91" s="38"/>
      <c r="D91" s="186" t="s">
        <v>779</v>
      </c>
      <c r="E91" s="38"/>
      <c r="F91" s="216" t="s">
        <v>792</v>
      </c>
      <c r="G91" s="38"/>
      <c r="H91" s="38"/>
      <c r="I91" s="182"/>
      <c r="J91" s="38"/>
      <c r="K91" s="38"/>
      <c r="L91" s="39"/>
      <c r="M91" s="183"/>
      <c r="N91" s="184"/>
      <c r="O91" s="72"/>
      <c r="P91" s="72"/>
      <c r="Q91" s="72"/>
      <c r="R91" s="72"/>
      <c r="S91" s="72"/>
      <c r="T91" s="7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779</v>
      </c>
      <c r="AU91" s="19" t="s">
        <v>80</v>
      </c>
    </row>
    <row r="92" s="2" customFormat="1" ht="16.5" customHeight="1">
      <c r="A92" s="38"/>
      <c r="B92" s="165"/>
      <c r="C92" s="166" t="s">
        <v>155</v>
      </c>
      <c r="D92" s="166" t="s">
        <v>126</v>
      </c>
      <c r="E92" s="167" t="s">
        <v>793</v>
      </c>
      <c r="F92" s="168" t="s">
        <v>794</v>
      </c>
      <c r="G92" s="169" t="s">
        <v>786</v>
      </c>
      <c r="H92" s="170">
        <v>132</v>
      </c>
      <c r="I92" s="171"/>
      <c r="J92" s="172">
        <f>ROUND(I92*H92,2)</f>
        <v>0</v>
      </c>
      <c r="K92" s="173"/>
      <c r="L92" s="39"/>
      <c r="M92" s="174" t="s">
        <v>3</v>
      </c>
      <c r="N92" s="175" t="s">
        <v>41</v>
      </c>
      <c r="O92" s="72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8" t="s">
        <v>130</v>
      </c>
      <c r="AT92" s="178" t="s">
        <v>126</v>
      </c>
      <c r="AU92" s="178" t="s">
        <v>80</v>
      </c>
      <c r="AY92" s="19" t="s">
        <v>124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78</v>
      </c>
      <c r="BK92" s="179">
        <f>ROUND(I92*H92,2)</f>
        <v>0</v>
      </c>
      <c r="BL92" s="19" t="s">
        <v>130</v>
      </c>
      <c r="BM92" s="178" t="s">
        <v>795</v>
      </c>
    </row>
    <row r="93" s="2" customFormat="1">
      <c r="A93" s="38"/>
      <c r="B93" s="39"/>
      <c r="C93" s="38"/>
      <c r="D93" s="186" t="s">
        <v>779</v>
      </c>
      <c r="E93" s="38"/>
      <c r="F93" s="216" t="s">
        <v>792</v>
      </c>
      <c r="G93" s="38"/>
      <c r="H93" s="38"/>
      <c r="I93" s="182"/>
      <c r="J93" s="38"/>
      <c r="K93" s="38"/>
      <c r="L93" s="39"/>
      <c r="M93" s="183"/>
      <c r="N93" s="184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779</v>
      </c>
      <c r="AU93" s="19" t="s">
        <v>80</v>
      </c>
    </row>
    <row r="94" s="2" customFormat="1" ht="16.5" customHeight="1">
      <c r="A94" s="38"/>
      <c r="B94" s="165"/>
      <c r="C94" s="166" t="s">
        <v>161</v>
      </c>
      <c r="D94" s="166" t="s">
        <v>126</v>
      </c>
      <c r="E94" s="167" t="s">
        <v>796</v>
      </c>
      <c r="F94" s="168" t="s">
        <v>797</v>
      </c>
      <c r="G94" s="169" t="s">
        <v>798</v>
      </c>
      <c r="H94" s="170">
        <v>2352</v>
      </c>
      <c r="I94" s="171"/>
      <c r="J94" s="172">
        <f>ROUND(I94*H94,2)</f>
        <v>0</v>
      </c>
      <c r="K94" s="173"/>
      <c r="L94" s="39"/>
      <c r="M94" s="174" t="s">
        <v>3</v>
      </c>
      <c r="N94" s="175" t="s">
        <v>41</v>
      </c>
      <c r="O94" s="72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8" t="s">
        <v>130</v>
      </c>
      <c r="AT94" s="178" t="s">
        <v>126</v>
      </c>
      <c r="AU94" s="178" t="s">
        <v>80</v>
      </c>
      <c r="AY94" s="19" t="s">
        <v>124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9" t="s">
        <v>78</v>
      </c>
      <c r="BK94" s="179">
        <f>ROUND(I94*H94,2)</f>
        <v>0</v>
      </c>
      <c r="BL94" s="19" t="s">
        <v>130</v>
      </c>
      <c r="BM94" s="178" t="s">
        <v>799</v>
      </c>
    </row>
    <row r="95" s="2" customFormat="1">
      <c r="A95" s="38"/>
      <c r="B95" s="39"/>
      <c r="C95" s="38"/>
      <c r="D95" s="186" t="s">
        <v>779</v>
      </c>
      <c r="E95" s="38"/>
      <c r="F95" s="216" t="s">
        <v>800</v>
      </c>
      <c r="G95" s="38"/>
      <c r="H95" s="38"/>
      <c r="I95" s="182"/>
      <c r="J95" s="38"/>
      <c r="K95" s="38"/>
      <c r="L95" s="39"/>
      <c r="M95" s="183"/>
      <c r="N95" s="184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779</v>
      </c>
      <c r="AU95" s="19" t="s">
        <v>80</v>
      </c>
    </row>
    <row r="96" s="2" customFormat="1" ht="16.5" customHeight="1">
      <c r="A96" s="38"/>
      <c r="B96" s="165"/>
      <c r="C96" s="166" t="s">
        <v>166</v>
      </c>
      <c r="D96" s="166" t="s">
        <v>126</v>
      </c>
      <c r="E96" s="167" t="s">
        <v>801</v>
      </c>
      <c r="F96" s="168" t="s">
        <v>802</v>
      </c>
      <c r="G96" s="169" t="s">
        <v>786</v>
      </c>
      <c r="H96" s="170">
        <v>7</v>
      </c>
      <c r="I96" s="171"/>
      <c r="J96" s="172">
        <f>ROUND(I96*H96,2)</f>
        <v>0</v>
      </c>
      <c r="K96" s="173"/>
      <c r="L96" s="39"/>
      <c r="M96" s="174" t="s">
        <v>3</v>
      </c>
      <c r="N96" s="175" t="s">
        <v>41</v>
      </c>
      <c r="O96" s="72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130</v>
      </c>
      <c r="AT96" s="178" t="s">
        <v>126</v>
      </c>
      <c r="AU96" s="178" t="s">
        <v>80</v>
      </c>
      <c r="AY96" s="19" t="s">
        <v>124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78</v>
      </c>
      <c r="BK96" s="179">
        <f>ROUND(I96*H96,2)</f>
        <v>0</v>
      </c>
      <c r="BL96" s="19" t="s">
        <v>130</v>
      </c>
      <c r="BM96" s="178" t="s">
        <v>803</v>
      </c>
    </row>
    <row r="97" s="2" customFormat="1">
      <c r="A97" s="38"/>
      <c r="B97" s="39"/>
      <c r="C97" s="38"/>
      <c r="D97" s="186" t="s">
        <v>779</v>
      </c>
      <c r="E97" s="38"/>
      <c r="F97" s="216" t="s">
        <v>804</v>
      </c>
      <c r="G97" s="38"/>
      <c r="H97" s="38"/>
      <c r="I97" s="182"/>
      <c r="J97" s="38"/>
      <c r="K97" s="38"/>
      <c r="L97" s="39"/>
      <c r="M97" s="183"/>
      <c r="N97" s="184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779</v>
      </c>
      <c r="AU97" s="19" t="s">
        <v>80</v>
      </c>
    </row>
    <row r="98" s="2" customFormat="1" ht="16.5" customHeight="1">
      <c r="A98" s="38"/>
      <c r="B98" s="165"/>
      <c r="C98" s="166" t="s">
        <v>171</v>
      </c>
      <c r="D98" s="166" t="s">
        <v>126</v>
      </c>
      <c r="E98" s="167" t="s">
        <v>805</v>
      </c>
      <c r="F98" s="168" t="s">
        <v>806</v>
      </c>
      <c r="G98" s="169" t="s">
        <v>786</v>
      </c>
      <c r="H98" s="170">
        <v>7</v>
      </c>
      <c r="I98" s="171"/>
      <c r="J98" s="172">
        <f>ROUND(I98*H98,2)</f>
        <v>0</v>
      </c>
      <c r="K98" s="173"/>
      <c r="L98" s="39"/>
      <c r="M98" s="174" t="s">
        <v>3</v>
      </c>
      <c r="N98" s="175" t="s">
        <v>41</v>
      </c>
      <c r="O98" s="72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8" t="s">
        <v>130</v>
      </c>
      <c r="AT98" s="178" t="s">
        <v>126</v>
      </c>
      <c r="AU98" s="178" t="s">
        <v>80</v>
      </c>
      <c r="AY98" s="19" t="s">
        <v>124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9" t="s">
        <v>78</v>
      </c>
      <c r="BK98" s="179">
        <f>ROUND(I98*H98,2)</f>
        <v>0</v>
      </c>
      <c r="BL98" s="19" t="s">
        <v>130</v>
      </c>
      <c r="BM98" s="178" t="s">
        <v>807</v>
      </c>
    </row>
    <row r="99" s="2" customFormat="1">
      <c r="A99" s="38"/>
      <c r="B99" s="39"/>
      <c r="C99" s="38"/>
      <c r="D99" s="186" t="s">
        <v>779</v>
      </c>
      <c r="E99" s="38"/>
      <c r="F99" s="216" t="s">
        <v>804</v>
      </c>
      <c r="G99" s="38"/>
      <c r="H99" s="38"/>
      <c r="I99" s="182"/>
      <c r="J99" s="38"/>
      <c r="K99" s="38"/>
      <c r="L99" s="39"/>
      <c r="M99" s="183"/>
      <c r="N99" s="184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779</v>
      </c>
      <c r="AU99" s="19" t="s">
        <v>80</v>
      </c>
    </row>
    <row r="100" s="2" customFormat="1" ht="16.5" customHeight="1">
      <c r="A100" s="38"/>
      <c r="B100" s="165"/>
      <c r="C100" s="166" t="s">
        <v>176</v>
      </c>
      <c r="D100" s="166" t="s">
        <v>126</v>
      </c>
      <c r="E100" s="167" t="s">
        <v>808</v>
      </c>
      <c r="F100" s="168" t="s">
        <v>809</v>
      </c>
      <c r="G100" s="169" t="s">
        <v>798</v>
      </c>
      <c r="H100" s="170">
        <v>126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41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130</v>
      </c>
      <c r="AT100" s="178" t="s">
        <v>126</v>
      </c>
      <c r="AU100" s="178" t="s">
        <v>80</v>
      </c>
      <c r="AY100" s="19" t="s">
        <v>124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78</v>
      </c>
      <c r="BK100" s="179">
        <f>ROUND(I100*H100,2)</f>
        <v>0</v>
      </c>
      <c r="BL100" s="19" t="s">
        <v>130</v>
      </c>
      <c r="BM100" s="178" t="s">
        <v>810</v>
      </c>
    </row>
    <row r="101" s="2" customFormat="1">
      <c r="A101" s="38"/>
      <c r="B101" s="39"/>
      <c r="C101" s="38"/>
      <c r="D101" s="186" t="s">
        <v>779</v>
      </c>
      <c r="E101" s="38"/>
      <c r="F101" s="216" t="s">
        <v>811</v>
      </c>
      <c r="G101" s="38"/>
      <c r="H101" s="38"/>
      <c r="I101" s="182"/>
      <c r="J101" s="38"/>
      <c r="K101" s="38"/>
      <c r="L101" s="39"/>
      <c r="M101" s="183"/>
      <c r="N101" s="184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779</v>
      </c>
      <c r="AU101" s="19" t="s">
        <v>80</v>
      </c>
    </row>
    <row r="102" s="2" customFormat="1" ht="16.5" customHeight="1">
      <c r="A102" s="38"/>
      <c r="B102" s="165"/>
      <c r="C102" s="166" t="s">
        <v>181</v>
      </c>
      <c r="D102" s="166" t="s">
        <v>126</v>
      </c>
      <c r="E102" s="167" t="s">
        <v>812</v>
      </c>
      <c r="F102" s="168" t="s">
        <v>813</v>
      </c>
      <c r="G102" s="169" t="s">
        <v>814</v>
      </c>
      <c r="H102" s="170">
        <v>0.752</v>
      </c>
      <c r="I102" s="171"/>
      <c r="J102" s="172">
        <f>ROUND(I102*H102,2)</f>
        <v>0</v>
      </c>
      <c r="K102" s="173"/>
      <c r="L102" s="39"/>
      <c r="M102" s="174" t="s">
        <v>3</v>
      </c>
      <c r="N102" s="175" t="s">
        <v>41</v>
      </c>
      <c r="O102" s="72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8" t="s">
        <v>130</v>
      </c>
      <c r="AT102" s="178" t="s">
        <v>126</v>
      </c>
      <c r="AU102" s="178" t="s">
        <v>80</v>
      </c>
      <c r="AY102" s="19" t="s">
        <v>124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78</v>
      </c>
      <c r="BK102" s="179">
        <f>ROUND(I102*H102,2)</f>
        <v>0</v>
      </c>
      <c r="BL102" s="19" t="s">
        <v>130</v>
      </c>
      <c r="BM102" s="178" t="s">
        <v>815</v>
      </c>
    </row>
    <row r="103" s="2" customFormat="1">
      <c r="A103" s="38"/>
      <c r="B103" s="39"/>
      <c r="C103" s="38"/>
      <c r="D103" s="186" t="s">
        <v>779</v>
      </c>
      <c r="E103" s="38"/>
      <c r="F103" s="216" t="s">
        <v>816</v>
      </c>
      <c r="G103" s="38"/>
      <c r="H103" s="38"/>
      <c r="I103" s="182"/>
      <c r="J103" s="38"/>
      <c r="K103" s="38"/>
      <c r="L103" s="39"/>
      <c r="M103" s="183"/>
      <c r="N103" s="184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779</v>
      </c>
      <c r="AU103" s="19" t="s">
        <v>80</v>
      </c>
    </row>
    <row r="104" s="2" customFormat="1" ht="16.5" customHeight="1">
      <c r="A104" s="38"/>
      <c r="B104" s="165"/>
      <c r="C104" s="166" t="s">
        <v>9</v>
      </c>
      <c r="D104" s="166" t="s">
        <v>126</v>
      </c>
      <c r="E104" s="167" t="s">
        <v>817</v>
      </c>
      <c r="F104" s="168" t="s">
        <v>818</v>
      </c>
      <c r="G104" s="169" t="s">
        <v>814</v>
      </c>
      <c r="H104" s="170">
        <v>0.752</v>
      </c>
      <c r="I104" s="171"/>
      <c r="J104" s="172">
        <f>ROUND(I104*H104,2)</f>
        <v>0</v>
      </c>
      <c r="K104" s="173"/>
      <c r="L104" s="39"/>
      <c r="M104" s="174" t="s">
        <v>3</v>
      </c>
      <c r="N104" s="175" t="s">
        <v>41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130</v>
      </c>
      <c r="AT104" s="178" t="s">
        <v>126</v>
      </c>
      <c r="AU104" s="178" t="s">
        <v>80</v>
      </c>
      <c r="AY104" s="19" t="s">
        <v>124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78</v>
      </c>
      <c r="BK104" s="179">
        <f>ROUND(I104*H104,2)</f>
        <v>0</v>
      </c>
      <c r="BL104" s="19" t="s">
        <v>130</v>
      </c>
      <c r="BM104" s="178" t="s">
        <v>819</v>
      </c>
    </row>
    <row r="105" s="2" customFormat="1">
      <c r="A105" s="38"/>
      <c r="B105" s="39"/>
      <c r="C105" s="38"/>
      <c r="D105" s="186" t="s">
        <v>779</v>
      </c>
      <c r="E105" s="38"/>
      <c r="F105" s="216" t="s">
        <v>820</v>
      </c>
      <c r="G105" s="38"/>
      <c r="H105" s="38"/>
      <c r="I105" s="182"/>
      <c r="J105" s="38"/>
      <c r="K105" s="38"/>
      <c r="L105" s="39"/>
      <c r="M105" s="183"/>
      <c r="N105" s="184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779</v>
      </c>
      <c r="AU105" s="19" t="s">
        <v>80</v>
      </c>
    </row>
    <row r="106" s="2" customFormat="1" ht="16.5" customHeight="1">
      <c r="A106" s="38"/>
      <c r="B106" s="165"/>
      <c r="C106" s="166" t="s">
        <v>190</v>
      </c>
      <c r="D106" s="166" t="s">
        <v>126</v>
      </c>
      <c r="E106" s="167" t="s">
        <v>821</v>
      </c>
      <c r="F106" s="168" t="s">
        <v>822</v>
      </c>
      <c r="G106" s="169" t="s">
        <v>786</v>
      </c>
      <c r="H106" s="170">
        <v>7</v>
      </c>
      <c r="I106" s="171"/>
      <c r="J106" s="172">
        <f>ROUND(I106*H106,2)</f>
        <v>0</v>
      </c>
      <c r="K106" s="173"/>
      <c r="L106" s="39"/>
      <c r="M106" s="174" t="s">
        <v>3</v>
      </c>
      <c r="N106" s="175" t="s">
        <v>41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130</v>
      </c>
      <c r="AT106" s="178" t="s">
        <v>126</v>
      </c>
      <c r="AU106" s="178" t="s">
        <v>80</v>
      </c>
      <c r="AY106" s="19" t="s">
        <v>124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78</v>
      </c>
      <c r="BK106" s="179">
        <f>ROUND(I106*H106,2)</f>
        <v>0</v>
      </c>
      <c r="BL106" s="19" t="s">
        <v>130</v>
      </c>
      <c r="BM106" s="178" t="s">
        <v>823</v>
      </c>
    </row>
    <row r="107" s="2" customFormat="1">
      <c r="A107" s="38"/>
      <c r="B107" s="39"/>
      <c r="C107" s="38"/>
      <c r="D107" s="186" t="s">
        <v>779</v>
      </c>
      <c r="E107" s="38"/>
      <c r="F107" s="216" t="s">
        <v>824</v>
      </c>
      <c r="G107" s="38"/>
      <c r="H107" s="38"/>
      <c r="I107" s="182"/>
      <c r="J107" s="38"/>
      <c r="K107" s="38"/>
      <c r="L107" s="39"/>
      <c r="M107" s="183"/>
      <c r="N107" s="184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779</v>
      </c>
      <c r="AU107" s="19" t="s">
        <v>80</v>
      </c>
    </row>
    <row r="108" s="2" customFormat="1" ht="16.5" customHeight="1">
      <c r="A108" s="38"/>
      <c r="B108" s="165"/>
      <c r="C108" s="166" t="s">
        <v>197</v>
      </c>
      <c r="D108" s="166" t="s">
        <v>126</v>
      </c>
      <c r="E108" s="167" t="s">
        <v>825</v>
      </c>
      <c r="F108" s="168" t="s">
        <v>826</v>
      </c>
      <c r="G108" s="169" t="s">
        <v>786</v>
      </c>
      <c r="H108" s="170">
        <v>7</v>
      </c>
      <c r="I108" s="171"/>
      <c r="J108" s="172">
        <f>ROUND(I108*H108,2)</f>
        <v>0</v>
      </c>
      <c r="K108" s="173"/>
      <c r="L108" s="39"/>
      <c r="M108" s="174" t="s">
        <v>3</v>
      </c>
      <c r="N108" s="175" t="s">
        <v>41</v>
      </c>
      <c r="O108" s="72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8" t="s">
        <v>130</v>
      </c>
      <c r="AT108" s="178" t="s">
        <v>126</v>
      </c>
      <c r="AU108" s="178" t="s">
        <v>80</v>
      </c>
      <c r="AY108" s="19" t="s">
        <v>124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9" t="s">
        <v>78</v>
      </c>
      <c r="BK108" s="179">
        <f>ROUND(I108*H108,2)</f>
        <v>0</v>
      </c>
      <c r="BL108" s="19" t="s">
        <v>130</v>
      </c>
      <c r="BM108" s="178" t="s">
        <v>827</v>
      </c>
    </row>
    <row r="109" s="2" customFormat="1">
      <c r="A109" s="38"/>
      <c r="B109" s="39"/>
      <c r="C109" s="38"/>
      <c r="D109" s="186" t="s">
        <v>779</v>
      </c>
      <c r="E109" s="38"/>
      <c r="F109" s="216" t="s">
        <v>824</v>
      </c>
      <c r="G109" s="38"/>
      <c r="H109" s="38"/>
      <c r="I109" s="182"/>
      <c r="J109" s="38"/>
      <c r="K109" s="38"/>
      <c r="L109" s="39"/>
      <c r="M109" s="183"/>
      <c r="N109" s="184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779</v>
      </c>
      <c r="AU109" s="19" t="s">
        <v>80</v>
      </c>
    </row>
    <row r="110" s="2" customFormat="1" ht="16.5" customHeight="1">
      <c r="A110" s="38"/>
      <c r="B110" s="165"/>
      <c r="C110" s="166" t="s">
        <v>202</v>
      </c>
      <c r="D110" s="166" t="s">
        <v>126</v>
      </c>
      <c r="E110" s="167" t="s">
        <v>828</v>
      </c>
      <c r="F110" s="168" t="s">
        <v>829</v>
      </c>
      <c r="G110" s="169" t="s">
        <v>798</v>
      </c>
      <c r="H110" s="170">
        <v>168</v>
      </c>
      <c r="I110" s="171"/>
      <c r="J110" s="172">
        <f>ROUND(I110*H110,2)</f>
        <v>0</v>
      </c>
      <c r="K110" s="173"/>
      <c r="L110" s="39"/>
      <c r="M110" s="174" t="s">
        <v>3</v>
      </c>
      <c r="N110" s="175" t="s">
        <v>41</v>
      </c>
      <c r="O110" s="72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8" t="s">
        <v>130</v>
      </c>
      <c r="AT110" s="178" t="s">
        <v>126</v>
      </c>
      <c r="AU110" s="178" t="s">
        <v>80</v>
      </c>
      <c r="AY110" s="19" t="s">
        <v>124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9" t="s">
        <v>78</v>
      </c>
      <c r="BK110" s="179">
        <f>ROUND(I110*H110,2)</f>
        <v>0</v>
      </c>
      <c r="BL110" s="19" t="s">
        <v>130</v>
      </c>
      <c r="BM110" s="178" t="s">
        <v>830</v>
      </c>
    </row>
    <row r="111" s="2" customFormat="1">
      <c r="A111" s="38"/>
      <c r="B111" s="39"/>
      <c r="C111" s="38"/>
      <c r="D111" s="186" t="s">
        <v>779</v>
      </c>
      <c r="E111" s="38"/>
      <c r="F111" s="216" t="s">
        <v>831</v>
      </c>
      <c r="G111" s="38"/>
      <c r="H111" s="38"/>
      <c r="I111" s="182"/>
      <c r="J111" s="38"/>
      <c r="K111" s="38"/>
      <c r="L111" s="39"/>
      <c r="M111" s="183"/>
      <c r="N111" s="184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779</v>
      </c>
      <c r="AU111" s="19" t="s">
        <v>80</v>
      </c>
    </row>
    <row r="112" s="2" customFormat="1" ht="16.5" customHeight="1">
      <c r="A112" s="38"/>
      <c r="B112" s="165"/>
      <c r="C112" s="166" t="s">
        <v>207</v>
      </c>
      <c r="D112" s="166" t="s">
        <v>126</v>
      </c>
      <c r="E112" s="167" t="s">
        <v>832</v>
      </c>
      <c r="F112" s="168" t="s">
        <v>833</v>
      </c>
      <c r="G112" s="169" t="s">
        <v>786</v>
      </c>
      <c r="H112" s="170">
        <v>1</v>
      </c>
      <c r="I112" s="171"/>
      <c r="J112" s="172">
        <f>ROUND(I112*H112,2)</f>
        <v>0</v>
      </c>
      <c r="K112" s="173"/>
      <c r="L112" s="39"/>
      <c r="M112" s="174" t="s">
        <v>3</v>
      </c>
      <c r="N112" s="175" t="s">
        <v>41</v>
      </c>
      <c r="O112" s="72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8" t="s">
        <v>130</v>
      </c>
      <c r="AT112" s="178" t="s">
        <v>126</v>
      </c>
      <c r="AU112" s="178" t="s">
        <v>80</v>
      </c>
      <c r="AY112" s="19" t="s">
        <v>124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9" t="s">
        <v>78</v>
      </c>
      <c r="BK112" s="179">
        <f>ROUND(I112*H112,2)</f>
        <v>0</v>
      </c>
      <c r="BL112" s="19" t="s">
        <v>130</v>
      </c>
      <c r="BM112" s="178" t="s">
        <v>834</v>
      </c>
    </row>
    <row r="113" s="2" customFormat="1">
      <c r="A113" s="38"/>
      <c r="B113" s="39"/>
      <c r="C113" s="38"/>
      <c r="D113" s="186" t="s">
        <v>779</v>
      </c>
      <c r="E113" s="38"/>
      <c r="F113" s="216" t="s">
        <v>835</v>
      </c>
      <c r="G113" s="38"/>
      <c r="H113" s="38"/>
      <c r="I113" s="182"/>
      <c r="J113" s="38"/>
      <c r="K113" s="38"/>
      <c r="L113" s="39"/>
      <c r="M113" s="183"/>
      <c r="N113" s="184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779</v>
      </c>
      <c r="AU113" s="19" t="s">
        <v>80</v>
      </c>
    </row>
    <row r="114" s="2" customFormat="1" ht="16.5" customHeight="1">
      <c r="A114" s="38"/>
      <c r="B114" s="165"/>
      <c r="C114" s="166" t="s">
        <v>212</v>
      </c>
      <c r="D114" s="166" t="s">
        <v>126</v>
      </c>
      <c r="E114" s="167" t="s">
        <v>836</v>
      </c>
      <c r="F114" s="168" t="s">
        <v>837</v>
      </c>
      <c r="G114" s="169" t="s">
        <v>786</v>
      </c>
      <c r="H114" s="170">
        <v>1</v>
      </c>
      <c r="I114" s="171"/>
      <c r="J114" s="172">
        <f>ROUND(I114*H114,2)</f>
        <v>0</v>
      </c>
      <c r="K114" s="173"/>
      <c r="L114" s="39"/>
      <c r="M114" s="174" t="s">
        <v>3</v>
      </c>
      <c r="N114" s="175" t="s">
        <v>41</v>
      </c>
      <c r="O114" s="72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8" t="s">
        <v>130</v>
      </c>
      <c r="AT114" s="178" t="s">
        <v>126</v>
      </c>
      <c r="AU114" s="178" t="s">
        <v>80</v>
      </c>
      <c r="AY114" s="19" t="s">
        <v>124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9" t="s">
        <v>78</v>
      </c>
      <c r="BK114" s="179">
        <f>ROUND(I114*H114,2)</f>
        <v>0</v>
      </c>
      <c r="BL114" s="19" t="s">
        <v>130</v>
      </c>
      <c r="BM114" s="178" t="s">
        <v>838</v>
      </c>
    </row>
    <row r="115" s="2" customFormat="1">
      <c r="A115" s="38"/>
      <c r="B115" s="39"/>
      <c r="C115" s="38"/>
      <c r="D115" s="186" t="s">
        <v>779</v>
      </c>
      <c r="E115" s="38"/>
      <c r="F115" s="216" t="s">
        <v>835</v>
      </c>
      <c r="G115" s="38"/>
      <c r="H115" s="38"/>
      <c r="I115" s="182"/>
      <c r="J115" s="38"/>
      <c r="K115" s="38"/>
      <c r="L115" s="39"/>
      <c r="M115" s="183"/>
      <c r="N115" s="184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779</v>
      </c>
      <c r="AU115" s="19" t="s">
        <v>80</v>
      </c>
    </row>
    <row r="116" s="2" customFormat="1" ht="16.5" customHeight="1">
      <c r="A116" s="38"/>
      <c r="B116" s="165"/>
      <c r="C116" s="166" t="s">
        <v>217</v>
      </c>
      <c r="D116" s="166" t="s">
        <v>126</v>
      </c>
      <c r="E116" s="167" t="s">
        <v>839</v>
      </c>
      <c r="F116" s="168" t="s">
        <v>840</v>
      </c>
      <c r="G116" s="169" t="s">
        <v>798</v>
      </c>
      <c r="H116" s="170">
        <v>14</v>
      </c>
      <c r="I116" s="171"/>
      <c r="J116" s="172">
        <f>ROUND(I116*H116,2)</f>
        <v>0</v>
      </c>
      <c r="K116" s="173"/>
      <c r="L116" s="39"/>
      <c r="M116" s="174" t="s">
        <v>3</v>
      </c>
      <c r="N116" s="175" t="s">
        <v>41</v>
      </c>
      <c r="O116" s="72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8" t="s">
        <v>130</v>
      </c>
      <c r="AT116" s="178" t="s">
        <v>126</v>
      </c>
      <c r="AU116" s="178" t="s">
        <v>80</v>
      </c>
      <c r="AY116" s="19" t="s">
        <v>124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9" t="s">
        <v>78</v>
      </c>
      <c r="BK116" s="179">
        <f>ROUND(I116*H116,2)</f>
        <v>0</v>
      </c>
      <c r="BL116" s="19" t="s">
        <v>130</v>
      </c>
      <c r="BM116" s="178" t="s">
        <v>841</v>
      </c>
    </row>
    <row r="117" s="2" customFormat="1">
      <c r="A117" s="38"/>
      <c r="B117" s="39"/>
      <c r="C117" s="38"/>
      <c r="D117" s="186" t="s">
        <v>779</v>
      </c>
      <c r="E117" s="38"/>
      <c r="F117" s="216" t="s">
        <v>842</v>
      </c>
      <c r="G117" s="38"/>
      <c r="H117" s="38"/>
      <c r="I117" s="182"/>
      <c r="J117" s="38"/>
      <c r="K117" s="38"/>
      <c r="L117" s="39"/>
      <c r="M117" s="183"/>
      <c r="N117" s="184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779</v>
      </c>
      <c r="AU117" s="19" t="s">
        <v>80</v>
      </c>
    </row>
    <row r="118" s="2" customFormat="1" ht="16.5" customHeight="1">
      <c r="A118" s="38"/>
      <c r="B118" s="165"/>
      <c r="C118" s="166" t="s">
        <v>223</v>
      </c>
      <c r="D118" s="166" t="s">
        <v>126</v>
      </c>
      <c r="E118" s="167" t="s">
        <v>843</v>
      </c>
      <c r="F118" s="168" t="s">
        <v>844</v>
      </c>
      <c r="G118" s="169" t="s">
        <v>786</v>
      </c>
      <c r="H118" s="170">
        <v>3</v>
      </c>
      <c r="I118" s="171"/>
      <c r="J118" s="172">
        <f>ROUND(I118*H118,2)</f>
        <v>0</v>
      </c>
      <c r="K118" s="173"/>
      <c r="L118" s="39"/>
      <c r="M118" s="174" t="s">
        <v>3</v>
      </c>
      <c r="N118" s="175" t="s">
        <v>41</v>
      </c>
      <c r="O118" s="72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8" t="s">
        <v>130</v>
      </c>
      <c r="AT118" s="178" t="s">
        <v>126</v>
      </c>
      <c r="AU118" s="178" t="s">
        <v>80</v>
      </c>
      <c r="AY118" s="19" t="s">
        <v>124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9" t="s">
        <v>78</v>
      </c>
      <c r="BK118" s="179">
        <f>ROUND(I118*H118,2)</f>
        <v>0</v>
      </c>
      <c r="BL118" s="19" t="s">
        <v>130</v>
      </c>
      <c r="BM118" s="178" t="s">
        <v>845</v>
      </c>
    </row>
    <row r="119" s="2" customFormat="1">
      <c r="A119" s="38"/>
      <c r="B119" s="39"/>
      <c r="C119" s="38"/>
      <c r="D119" s="186" t="s">
        <v>779</v>
      </c>
      <c r="E119" s="38"/>
      <c r="F119" s="216" t="s">
        <v>846</v>
      </c>
      <c r="G119" s="38"/>
      <c r="H119" s="38"/>
      <c r="I119" s="182"/>
      <c r="J119" s="38"/>
      <c r="K119" s="38"/>
      <c r="L119" s="39"/>
      <c r="M119" s="183"/>
      <c r="N119" s="184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779</v>
      </c>
      <c r="AU119" s="19" t="s">
        <v>80</v>
      </c>
    </row>
    <row r="120" s="2" customFormat="1" ht="16.5" customHeight="1">
      <c r="A120" s="38"/>
      <c r="B120" s="165"/>
      <c r="C120" s="166" t="s">
        <v>228</v>
      </c>
      <c r="D120" s="166" t="s">
        <v>126</v>
      </c>
      <c r="E120" s="167" t="s">
        <v>847</v>
      </c>
      <c r="F120" s="168" t="s">
        <v>848</v>
      </c>
      <c r="G120" s="169" t="s">
        <v>786</v>
      </c>
      <c r="H120" s="170">
        <v>3</v>
      </c>
      <c r="I120" s="171"/>
      <c r="J120" s="172">
        <f>ROUND(I120*H120,2)</f>
        <v>0</v>
      </c>
      <c r="K120" s="173"/>
      <c r="L120" s="39"/>
      <c r="M120" s="174" t="s">
        <v>3</v>
      </c>
      <c r="N120" s="175" t="s">
        <v>41</v>
      </c>
      <c r="O120" s="72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8" t="s">
        <v>130</v>
      </c>
      <c r="AT120" s="178" t="s">
        <v>126</v>
      </c>
      <c r="AU120" s="178" t="s">
        <v>80</v>
      </c>
      <c r="AY120" s="19" t="s">
        <v>124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9" t="s">
        <v>78</v>
      </c>
      <c r="BK120" s="179">
        <f>ROUND(I120*H120,2)</f>
        <v>0</v>
      </c>
      <c r="BL120" s="19" t="s">
        <v>130</v>
      </c>
      <c r="BM120" s="178" t="s">
        <v>849</v>
      </c>
    </row>
    <row r="121" s="2" customFormat="1">
      <c r="A121" s="38"/>
      <c r="B121" s="39"/>
      <c r="C121" s="38"/>
      <c r="D121" s="186" t="s">
        <v>779</v>
      </c>
      <c r="E121" s="38"/>
      <c r="F121" s="216" t="s">
        <v>846</v>
      </c>
      <c r="G121" s="38"/>
      <c r="H121" s="38"/>
      <c r="I121" s="182"/>
      <c r="J121" s="38"/>
      <c r="K121" s="38"/>
      <c r="L121" s="39"/>
      <c r="M121" s="183"/>
      <c r="N121" s="184"/>
      <c r="O121" s="72"/>
      <c r="P121" s="72"/>
      <c r="Q121" s="72"/>
      <c r="R121" s="72"/>
      <c r="S121" s="72"/>
      <c r="T121" s="73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779</v>
      </c>
      <c r="AU121" s="19" t="s">
        <v>80</v>
      </c>
    </row>
    <row r="122" s="2" customFormat="1" ht="16.5" customHeight="1">
      <c r="A122" s="38"/>
      <c r="B122" s="165"/>
      <c r="C122" s="166" t="s">
        <v>8</v>
      </c>
      <c r="D122" s="166" t="s">
        <v>126</v>
      </c>
      <c r="E122" s="167" t="s">
        <v>850</v>
      </c>
      <c r="F122" s="168" t="s">
        <v>851</v>
      </c>
      <c r="G122" s="169" t="s">
        <v>798</v>
      </c>
      <c r="H122" s="170">
        <v>35</v>
      </c>
      <c r="I122" s="171"/>
      <c r="J122" s="172">
        <f>ROUND(I122*H122,2)</f>
        <v>0</v>
      </c>
      <c r="K122" s="173"/>
      <c r="L122" s="39"/>
      <c r="M122" s="174" t="s">
        <v>3</v>
      </c>
      <c r="N122" s="175" t="s">
        <v>41</v>
      </c>
      <c r="O122" s="72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8" t="s">
        <v>130</v>
      </c>
      <c r="AT122" s="178" t="s">
        <v>126</v>
      </c>
      <c r="AU122" s="178" t="s">
        <v>80</v>
      </c>
      <c r="AY122" s="19" t="s">
        <v>124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9" t="s">
        <v>78</v>
      </c>
      <c r="BK122" s="179">
        <f>ROUND(I122*H122,2)</f>
        <v>0</v>
      </c>
      <c r="BL122" s="19" t="s">
        <v>130</v>
      </c>
      <c r="BM122" s="178" t="s">
        <v>852</v>
      </c>
    </row>
    <row r="123" s="2" customFormat="1">
      <c r="A123" s="38"/>
      <c r="B123" s="39"/>
      <c r="C123" s="38"/>
      <c r="D123" s="186" t="s">
        <v>779</v>
      </c>
      <c r="E123" s="38"/>
      <c r="F123" s="216" t="s">
        <v>853</v>
      </c>
      <c r="G123" s="38"/>
      <c r="H123" s="38"/>
      <c r="I123" s="182"/>
      <c r="J123" s="38"/>
      <c r="K123" s="38"/>
      <c r="L123" s="39"/>
      <c r="M123" s="183"/>
      <c r="N123" s="184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779</v>
      </c>
      <c r="AU123" s="19" t="s">
        <v>80</v>
      </c>
    </row>
    <row r="124" s="2" customFormat="1" ht="16.5" customHeight="1">
      <c r="A124" s="38"/>
      <c r="B124" s="165"/>
      <c r="C124" s="166" t="s">
        <v>238</v>
      </c>
      <c r="D124" s="166" t="s">
        <v>126</v>
      </c>
      <c r="E124" s="167" t="s">
        <v>854</v>
      </c>
      <c r="F124" s="168" t="s">
        <v>855</v>
      </c>
      <c r="G124" s="169" t="s">
        <v>786</v>
      </c>
      <c r="H124" s="170">
        <v>11</v>
      </c>
      <c r="I124" s="171"/>
      <c r="J124" s="172">
        <f>ROUND(I124*H124,2)</f>
        <v>0</v>
      </c>
      <c r="K124" s="173"/>
      <c r="L124" s="39"/>
      <c r="M124" s="174" t="s">
        <v>3</v>
      </c>
      <c r="N124" s="175" t="s">
        <v>41</v>
      </c>
      <c r="O124" s="72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130</v>
      </c>
      <c r="AT124" s="178" t="s">
        <v>126</v>
      </c>
      <c r="AU124" s="178" t="s">
        <v>80</v>
      </c>
      <c r="AY124" s="19" t="s">
        <v>124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78</v>
      </c>
      <c r="BK124" s="179">
        <f>ROUND(I124*H124,2)</f>
        <v>0</v>
      </c>
      <c r="BL124" s="19" t="s">
        <v>130</v>
      </c>
      <c r="BM124" s="178" t="s">
        <v>856</v>
      </c>
    </row>
    <row r="125" s="2" customFormat="1">
      <c r="A125" s="38"/>
      <c r="B125" s="39"/>
      <c r="C125" s="38"/>
      <c r="D125" s="186" t="s">
        <v>779</v>
      </c>
      <c r="E125" s="38"/>
      <c r="F125" s="216" t="s">
        <v>857</v>
      </c>
      <c r="G125" s="38"/>
      <c r="H125" s="38"/>
      <c r="I125" s="182"/>
      <c r="J125" s="38"/>
      <c r="K125" s="38"/>
      <c r="L125" s="39"/>
      <c r="M125" s="183"/>
      <c r="N125" s="184"/>
      <c r="O125" s="72"/>
      <c r="P125" s="72"/>
      <c r="Q125" s="72"/>
      <c r="R125" s="72"/>
      <c r="S125" s="72"/>
      <c r="T125" s="73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779</v>
      </c>
      <c r="AU125" s="19" t="s">
        <v>80</v>
      </c>
    </row>
    <row r="126" s="2" customFormat="1" ht="16.5" customHeight="1">
      <c r="A126" s="38"/>
      <c r="B126" s="165"/>
      <c r="C126" s="166" t="s">
        <v>244</v>
      </c>
      <c r="D126" s="166" t="s">
        <v>126</v>
      </c>
      <c r="E126" s="167" t="s">
        <v>858</v>
      </c>
      <c r="F126" s="168" t="s">
        <v>859</v>
      </c>
      <c r="G126" s="169" t="s">
        <v>786</v>
      </c>
      <c r="H126" s="170">
        <v>11</v>
      </c>
      <c r="I126" s="171"/>
      <c r="J126" s="172">
        <f>ROUND(I126*H126,2)</f>
        <v>0</v>
      </c>
      <c r="K126" s="173"/>
      <c r="L126" s="39"/>
      <c r="M126" s="174" t="s">
        <v>3</v>
      </c>
      <c r="N126" s="175" t="s">
        <v>41</v>
      </c>
      <c r="O126" s="72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8" t="s">
        <v>130</v>
      </c>
      <c r="AT126" s="178" t="s">
        <v>126</v>
      </c>
      <c r="AU126" s="178" t="s">
        <v>80</v>
      </c>
      <c r="AY126" s="19" t="s">
        <v>124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9" t="s">
        <v>78</v>
      </c>
      <c r="BK126" s="179">
        <f>ROUND(I126*H126,2)</f>
        <v>0</v>
      </c>
      <c r="BL126" s="19" t="s">
        <v>130</v>
      </c>
      <c r="BM126" s="178" t="s">
        <v>860</v>
      </c>
    </row>
    <row r="127" s="2" customFormat="1">
      <c r="A127" s="38"/>
      <c r="B127" s="39"/>
      <c r="C127" s="38"/>
      <c r="D127" s="186" t="s">
        <v>779</v>
      </c>
      <c r="E127" s="38"/>
      <c r="F127" s="216" t="s">
        <v>857</v>
      </c>
      <c r="G127" s="38"/>
      <c r="H127" s="38"/>
      <c r="I127" s="182"/>
      <c r="J127" s="38"/>
      <c r="K127" s="38"/>
      <c r="L127" s="39"/>
      <c r="M127" s="183"/>
      <c r="N127" s="184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779</v>
      </c>
      <c r="AU127" s="19" t="s">
        <v>80</v>
      </c>
    </row>
    <row r="128" s="2" customFormat="1" ht="16.5" customHeight="1">
      <c r="A128" s="38"/>
      <c r="B128" s="165"/>
      <c r="C128" s="166" t="s">
        <v>250</v>
      </c>
      <c r="D128" s="166" t="s">
        <v>126</v>
      </c>
      <c r="E128" s="167" t="s">
        <v>861</v>
      </c>
      <c r="F128" s="168" t="s">
        <v>862</v>
      </c>
      <c r="G128" s="169" t="s">
        <v>798</v>
      </c>
      <c r="H128" s="170">
        <v>210</v>
      </c>
      <c r="I128" s="171"/>
      <c r="J128" s="172">
        <f>ROUND(I128*H128,2)</f>
        <v>0</v>
      </c>
      <c r="K128" s="173"/>
      <c r="L128" s="39"/>
      <c r="M128" s="174" t="s">
        <v>3</v>
      </c>
      <c r="N128" s="175" t="s">
        <v>41</v>
      </c>
      <c r="O128" s="72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130</v>
      </c>
      <c r="AT128" s="178" t="s">
        <v>126</v>
      </c>
      <c r="AU128" s="178" t="s">
        <v>80</v>
      </c>
      <c r="AY128" s="19" t="s">
        <v>124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78</v>
      </c>
      <c r="BK128" s="179">
        <f>ROUND(I128*H128,2)</f>
        <v>0</v>
      </c>
      <c r="BL128" s="19" t="s">
        <v>130</v>
      </c>
      <c r="BM128" s="178" t="s">
        <v>863</v>
      </c>
    </row>
    <row r="129" s="2" customFormat="1">
      <c r="A129" s="38"/>
      <c r="B129" s="39"/>
      <c r="C129" s="38"/>
      <c r="D129" s="186" t="s">
        <v>779</v>
      </c>
      <c r="E129" s="38"/>
      <c r="F129" s="216" t="s">
        <v>864</v>
      </c>
      <c r="G129" s="38"/>
      <c r="H129" s="38"/>
      <c r="I129" s="182"/>
      <c r="J129" s="38"/>
      <c r="K129" s="38"/>
      <c r="L129" s="39"/>
      <c r="M129" s="183"/>
      <c r="N129" s="184"/>
      <c r="O129" s="72"/>
      <c r="P129" s="72"/>
      <c r="Q129" s="72"/>
      <c r="R129" s="72"/>
      <c r="S129" s="72"/>
      <c r="T129" s="73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779</v>
      </c>
      <c r="AU129" s="19" t="s">
        <v>80</v>
      </c>
    </row>
    <row r="130" s="2" customFormat="1" ht="16.5" customHeight="1">
      <c r="A130" s="38"/>
      <c r="B130" s="165"/>
      <c r="C130" s="166" t="s">
        <v>255</v>
      </c>
      <c r="D130" s="166" t="s">
        <v>126</v>
      </c>
      <c r="E130" s="167" t="s">
        <v>865</v>
      </c>
      <c r="F130" s="168" t="s">
        <v>866</v>
      </c>
      <c r="G130" s="169" t="s">
        <v>786</v>
      </c>
      <c r="H130" s="170">
        <v>140</v>
      </c>
      <c r="I130" s="171"/>
      <c r="J130" s="172">
        <f>ROUND(I130*H130,2)</f>
        <v>0</v>
      </c>
      <c r="K130" s="173"/>
      <c r="L130" s="39"/>
      <c r="M130" s="174" t="s">
        <v>3</v>
      </c>
      <c r="N130" s="175" t="s">
        <v>41</v>
      </c>
      <c r="O130" s="72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8" t="s">
        <v>130</v>
      </c>
      <c r="AT130" s="178" t="s">
        <v>126</v>
      </c>
      <c r="AU130" s="178" t="s">
        <v>80</v>
      </c>
      <c r="AY130" s="19" t="s">
        <v>124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9" t="s">
        <v>78</v>
      </c>
      <c r="BK130" s="179">
        <f>ROUND(I130*H130,2)</f>
        <v>0</v>
      </c>
      <c r="BL130" s="19" t="s">
        <v>130</v>
      </c>
      <c r="BM130" s="178" t="s">
        <v>867</v>
      </c>
    </row>
    <row r="131" s="2" customFormat="1">
      <c r="A131" s="38"/>
      <c r="B131" s="39"/>
      <c r="C131" s="38"/>
      <c r="D131" s="186" t="s">
        <v>779</v>
      </c>
      <c r="E131" s="38"/>
      <c r="F131" s="216" t="s">
        <v>868</v>
      </c>
      <c r="G131" s="38"/>
      <c r="H131" s="38"/>
      <c r="I131" s="182"/>
      <c r="J131" s="38"/>
      <c r="K131" s="38"/>
      <c r="L131" s="39"/>
      <c r="M131" s="183"/>
      <c r="N131" s="184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779</v>
      </c>
      <c r="AU131" s="19" t="s">
        <v>80</v>
      </c>
    </row>
    <row r="132" s="2" customFormat="1" ht="16.5" customHeight="1">
      <c r="A132" s="38"/>
      <c r="B132" s="165"/>
      <c r="C132" s="166" t="s">
        <v>260</v>
      </c>
      <c r="D132" s="166" t="s">
        <v>126</v>
      </c>
      <c r="E132" s="167" t="s">
        <v>869</v>
      </c>
      <c r="F132" s="168" t="s">
        <v>870</v>
      </c>
      <c r="G132" s="169" t="s">
        <v>786</v>
      </c>
      <c r="H132" s="170">
        <v>140</v>
      </c>
      <c r="I132" s="171"/>
      <c r="J132" s="172">
        <f>ROUND(I132*H132,2)</f>
        <v>0</v>
      </c>
      <c r="K132" s="173"/>
      <c r="L132" s="39"/>
      <c r="M132" s="174" t="s">
        <v>3</v>
      </c>
      <c r="N132" s="175" t="s">
        <v>41</v>
      </c>
      <c r="O132" s="72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8" t="s">
        <v>130</v>
      </c>
      <c r="AT132" s="178" t="s">
        <v>126</v>
      </c>
      <c r="AU132" s="178" t="s">
        <v>80</v>
      </c>
      <c r="AY132" s="19" t="s">
        <v>124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9" t="s">
        <v>78</v>
      </c>
      <c r="BK132" s="179">
        <f>ROUND(I132*H132,2)</f>
        <v>0</v>
      </c>
      <c r="BL132" s="19" t="s">
        <v>130</v>
      </c>
      <c r="BM132" s="178" t="s">
        <v>871</v>
      </c>
    </row>
    <row r="133" s="2" customFormat="1">
      <c r="A133" s="38"/>
      <c r="B133" s="39"/>
      <c r="C133" s="38"/>
      <c r="D133" s="186" t="s">
        <v>779</v>
      </c>
      <c r="E133" s="38"/>
      <c r="F133" s="216" t="s">
        <v>868</v>
      </c>
      <c r="G133" s="38"/>
      <c r="H133" s="38"/>
      <c r="I133" s="182"/>
      <c r="J133" s="38"/>
      <c r="K133" s="38"/>
      <c r="L133" s="39"/>
      <c r="M133" s="183"/>
      <c r="N133" s="184"/>
      <c r="O133" s="72"/>
      <c r="P133" s="72"/>
      <c r="Q133" s="72"/>
      <c r="R133" s="72"/>
      <c r="S133" s="72"/>
      <c r="T133" s="73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779</v>
      </c>
      <c r="AU133" s="19" t="s">
        <v>80</v>
      </c>
    </row>
    <row r="134" s="2" customFormat="1" ht="16.5" customHeight="1">
      <c r="A134" s="38"/>
      <c r="B134" s="165"/>
      <c r="C134" s="166" t="s">
        <v>265</v>
      </c>
      <c r="D134" s="166" t="s">
        <v>126</v>
      </c>
      <c r="E134" s="167" t="s">
        <v>872</v>
      </c>
      <c r="F134" s="168" t="s">
        <v>873</v>
      </c>
      <c r="G134" s="169" t="s">
        <v>798</v>
      </c>
      <c r="H134" s="170">
        <v>2856</v>
      </c>
      <c r="I134" s="171"/>
      <c r="J134" s="172">
        <f>ROUND(I134*H134,2)</f>
        <v>0</v>
      </c>
      <c r="K134" s="173"/>
      <c r="L134" s="39"/>
      <c r="M134" s="174" t="s">
        <v>3</v>
      </c>
      <c r="N134" s="175" t="s">
        <v>41</v>
      </c>
      <c r="O134" s="72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8" t="s">
        <v>130</v>
      </c>
      <c r="AT134" s="178" t="s">
        <v>126</v>
      </c>
      <c r="AU134" s="178" t="s">
        <v>80</v>
      </c>
      <c r="AY134" s="19" t="s">
        <v>124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9" t="s">
        <v>78</v>
      </c>
      <c r="BK134" s="179">
        <f>ROUND(I134*H134,2)</f>
        <v>0</v>
      </c>
      <c r="BL134" s="19" t="s">
        <v>130</v>
      </c>
      <c r="BM134" s="178" t="s">
        <v>874</v>
      </c>
    </row>
    <row r="135" s="2" customFormat="1">
      <c r="A135" s="38"/>
      <c r="B135" s="39"/>
      <c r="C135" s="38"/>
      <c r="D135" s="186" t="s">
        <v>779</v>
      </c>
      <c r="E135" s="38"/>
      <c r="F135" s="216" t="s">
        <v>875</v>
      </c>
      <c r="G135" s="38"/>
      <c r="H135" s="38"/>
      <c r="I135" s="182"/>
      <c r="J135" s="38"/>
      <c r="K135" s="38"/>
      <c r="L135" s="39"/>
      <c r="M135" s="183"/>
      <c r="N135" s="184"/>
      <c r="O135" s="72"/>
      <c r="P135" s="72"/>
      <c r="Q135" s="72"/>
      <c r="R135" s="72"/>
      <c r="S135" s="72"/>
      <c r="T135" s="73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779</v>
      </c>
      <c r="AU135" s="19" t="s">
        <v>80</v>
      </c>
    </row>
    <row r="136" s="2" customFormat="1" ht="16.5" customHeight="1">
      <c r="A136" s="38"/>
      <c r="B136" s="165"/>
      <c r="C136" s="166" t="s">
        <v>270</v>
      </c>
      <c r="D136" s="166" t="s">
        <v>126</v>
      </c>
      <c r="E136" s="167" t="s">
        <v>876</v>
      </c>
      <c r="F136" s="168" t="s">
        <v>877</v>
      </c>
      <c r="G136" s="169" t="s">
        <v>786</v>
      </c>
      <c r="H136" s="170">
        <v>8</v>
      </c>
      <c r="I136" s="171"/>
      <c r="J136" s="172">
        <f>ROUND(I136*H136,2)</f>
        <v>0</v>
      </c>
      <c r="K136" s="173"/>
      <c r="L136" s="39"/>
      <c r="M136" s="174" t="s">
        <v>3</v>
      </c>
      <c r="N136" s="175" t="s">
        <v>41</v>
      </c>
      <c r="O136" s="72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8" t="s">
        <v>130</v>
      </c>
      <c r="AT136" s="178" t="s">
        <v>126</v>
      </c>
      <c r="AU136" s="178" t="s">
        <v>80</v>
      </c>
      <c r="AY136" s="19" t="s">
        <v>124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78</v>
      </c>
      <c r="BK136" s="179">
        <f>ROUND(I136*H136,2)</f>
        <v>0</v>
      </c>
      <c r="BL136" s="19" t="s">
        <v>130</v>
      </c>
      <c r="BM136" s="178" t="s">
        <v>878</v>
      </c>
    </row>
    <row r="137" s="2" customFormat="1">
      <c r="A137" s="38"/>
      <c r="B137" s="39"/>
      <c r="C137" s="38"/>
      <c r="D137" s="186" t="s">
        <v>779</v>
      </c>
      <c r="E137" s="38"/>
      <c r="F137" s="216" t="s">
        <v>879</v>
      </c>
      <c r="G137" s="38"/>
      <c r="H137" s="38"/>
      <c r="I137" s="182"/>
      <c r="J137" s="38"/>
      <c r="K137" s="38"/>
      <c r="L137" s="39"/>
      <c r="M137" s="183"/>
      <c r="N137" s="184"/>
      <c r="O137" s="72"/>
      <c r="P137" s="72"/>
      <c r="Q137" s="72"/>
      <c r="R137" s="72"/>
      <c r="S137" s="72"/>
      <c r="T137" s="7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779</v>
      </c>
      <c r="AU137" s="19" t="s">
        <v>80</v>
      </c>
    </row>
    <row r="138" s="2" customFormat="1" ht="16.5" customHeight="1">
      <c r="A138" s="38"/>
      <c r="B138" s="165"/>
      <c r="C138" s="166" t="s">
        <v>275</v>
      </c>
      <c r="D138" s="166" t="s">
        <v>126</v>
      </c>
      <c r="E138" s="167" t="s">
        <v>880</v>
      </c>
      <c r="F138" s="168" t="s">
        <v>881</v>
      </c>
      <c r="G138" s="169" t="s">
        <v>786</v>
      </c>
      <c r="H138" s="170">
        <v>8</v>
      </c>
      <c r="I138" s="171"/>
      <c r="J138" s="172">
        <f>ROUND(I138*H138,2)</f>
        <v>0</v>
      </c>
      <c r="K138" s="173"/>
      <c r="L138" s="39"/>
      <c r="M138" s="174" t="s">
        <v>3</v>
      </c>
      <c r="N138" s="175" t="s">
        <v>41</v>
      </c>
      <c r="O138" s="72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8" t="s">
        <v>130</v>
      </c>
      <c r="AT138" s="178" t="s">
        <v>126</v>
      </c>
      <c r="AU138" s="178" t="s">
        <v>80</v>
      </c>
      <c r="AY138" s="19" t="s">
        <v>124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9" t="s">
        <v>78</v>
      </c>
      <c r="BK138" s="179">
        <f>ROUND(I138*H138,2)</f>
        <v>0</v>
      </c>
      <c r="BL138" s="19" t="s">
        <v>130</v>
      </c>
      <c r="BM138" s="178" t="s">
        <v>882</v>
      </c>
    </row>
    <row r="139" s="2" customFormat="1">
      <c r="A139" s="38"/>
      <c r="B139" s="39"/>
      <c r="C139" s="38"/>
      <c r="D139" s="186" t="s">
        <v>779</v>
      </c>
      <c r="E139" s="38"/>
      <c r="F139" s="216" t="s">
        <v>879</v>
      </c>
      <c r="G139" s="38"/>
      <c r="H139" s="38"/>
      <c r="I139" s="182"/>
      <c r="J139" s="38"/>
      <c r="K139" s="38"/>
      <c r="L139" s="39"/>
      <c r="M139" s="183"/>
      <c r="N139" s="184"/>
      <c r="O139" s="72"/>
      <c r="P139" s="72"/>
      <c r="Q139" s="72"/>
      <c r="R139" s="72"/>
      <c r="S139" s="72"/>
      <c r="T139" s="73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779</v>
      </c>
      <c r="AU139" s="19" t="s">
        <v>80</v>
      </c>
    </row>
    <row r="140" s="2" customFormat="1" ht="16.5" customHeight="1">
      <c r="A140" s="38"/>
      <c r="B140" s="165"/>
      <c r="C140" s="166" t="s">
        <v>280</v>
      </c>
      <c r="D140" s="166" t="s">
        <v>126</v>
      </c>
      <c r="E140" s="167" t="s">
        <v>883</v>
      </c>
      <c r="F140" s="168" t="s">
        <v>884</v>
      </c>
      <c r="G140" s="169" t="s">
        <v>798</v>
      </c>
      <c r="H140" s="170">
        <v>112</v>
      </c>
      <c r="I140" s="171"/>
      <c r="J140" s="172">
        <f>ROUND(I140*H140,2)</f>
        <v>0</v>
      </c>
      <c r="K140" s="173"/>
      <c r="L140" s="39"/>
      <c r="M140" s="174" t="s">
        <v>3</v>
      </c>
      <c r="N140" s="175" t="s">
        <v>41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130</v>
      </c>
      <c r="AT140" s="178" t="s">
        <v>126</v>
      </c>
      <c r="AU140" s="178" t="s">
        <v>80</v>
      </c>
      <c r="AY140" s="19" t="s">
        <v>124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78</v>
      </c>
      <c r="BK140" s="179">
        <f>ROUND(I140*H140,2)</f>
        <v>0</v>
      </c>
      <c r="BL140" s="19" t="s">
        <v>130</v>
      </c>
      <c r="BM140" s="178" t="s">
        <v>885</v>
      </c>
    </row>
    <row r="141" s="2" customFormat="1">
      <c r="A141" s="38"/>
      <c r="B141" s="39"/>
      <c r="C141" s="38"/>
      <c r="D141" s="186" t="s">
        <v>779</v>
      </c>
      <c r="E141" s="38"/>
      <c r="F141" s="216" t="s">
        <v>886</v>
      </c>
      <c r="G141" s="38"/>
      <c r="H141" s="38"/>
      <c r="I141" s="182"/>
      <c r="J141" s="38"/>
      <c r="K141" s="38"/>
      <c r="L141" s="39"/>
      <c r="M141" s="183"/>
      <c r="N141" s="184"/>
      <c r="O141" s="72"/>
      <c r="P141" s="72"/>
      <c r="Q141" s="72"/>
      <c r="R141" s="72"/>
      <c r="S141" s="72"/>
      <c r="T141" s="73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779</v>
      </c>
      <c r="AU141" s="19" t="s">
        <v>80</v>
      </c>
    </row>
    <row r="142" s="2" customFormat="1" ht="16.5" customHeight="1">
      <c r="A142" s="38"/>
      <c r="B142" s="165"/>
      <c r="C142" s="166" t="s">
        <v>285</v>
      </c>
      <c r="D142" s="166" t="s">
        <v>126</v>
      </c>
      <c r="E142" s="167" t="s">
        <v>887</v>
      </c>
      <c r="F142" s="168" t="s">
        <v>888</v>
      </c>
      <c r="G142" s="169" t="s">
        <v>786</v>
      </c>
      <c r="H142" s="170">
        <v>443</v>
      </c>
      <c r="I142" s="171"/>
      <c r="J142" s="172">
        <f>ROUND(I142*H142,2)</f>
        <v>0</v>
      </c>
      <c r="K142" s="173"/>
      <c r="L142" s="39"/>
      <c r="M142" s="174" t="s">
        <v>3</v>
      </c>
      <c r="N142" s="175" t="s">
        <v>41</v>
      </c>
      <c r="O142" s="72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130</v>
      </c>
      <c r="AT142" s="178" t="s">
        <v>126</v>
      </c>
      <c r="AU142" s="178" t="s">
        <v>80</v>
      </c>
      <c r="AY142" s="19" t="s">
        <v>124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78</v>
      </c>
      <c r="BK142" s="179">
        <f>ROUND(I142*H142,2)</f>
        <v>0</v>
      </c>
      <c r="BL142" s="19" t="s">
        <v>130</v>
      </c>
      <c r="BM142" s="178" t="s">
        <v>889</v>
      </c>
    </row>
    <row r="143" s="2" customFormat="1" ht="16.5" customHeight="1">
      <c r="A143" s="38"/>
      <c r="B143" s="165"/>
      <c r="C143" s="166" t="s">
        <v>290</v>
      </c>
      <c r="D143" s="166" t="s">
        <v>126</v>
      </c>
      <c r="E143" s="167" t="s">
        <v>890</v>
      </c>
      <c r="F143" s="168" t="s">
        <v>891</v>
      </c>
      <c r="G143" s="169" t="s">
        <v>786</v>
      </c>
      <c r="H143" s="170">
        <v>443</v>
      </c>
      <c r="I143" s="171"/>
      <c r="J143" s="172">
        <f>ROUND(I143*H143,2)</f>
        <v>0</v>
      </c>
      <c r="K143" s="173"/>
      <c r="L143" s="39"/>
      <c r="M143" s="174" t="s">
        <v>3</v>
      </c>
      <c r="N143" s="175" t="s">
        <v>41</v>
      </c>
      <c r="O143" s="72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8" t="s">
        <v>130</v>
      </c>
      <c r="AT143" s="178" t="s">
        <v>126</v>
      </c>
      <c r="AU143" s="178" t="s">
        <v>80</v>
      </c>
      <c r="AY143" s="19" t="s">
        <v>124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9" t="s">
        <v>78</v>
      </c>
      <c r="BK143" s="179">
        <f>ROUND(I143*H143,2)</f>
        <v>0</v>
      </c>
      <c r="BL143" s="19" t="s">
        <v>130</v>
      </c>
      <c r="BM143" s="178" t="s">
        <v>892</v>
      </c>
    </row>
    <row r="144" s="2" customFormat="1" ht="16.5" customHeight="1">
      <c r="A144" s="38"/>
      <c r="B144" s="165"/>
      <c r="C144" s="166" t="s">
        <v>295</v>
      </c>
      <c r="D144" s="166" t="s">
        <v>126</v>
      </c>
      <c r="E144" s="167" t="s">
        <v>893</v>
      </c>
      <c r="F144" s="168" t="s">
        <v>894</v>
      </c>
      <c r="G144" s="169" t="s">
        <v>798</v>
      </c>
      <c r="H144" s="170">
        <v>8302</v>
      </c>
      <c r="I144" s="171"/>
      <c r="J144" s="172">
        <f>ROUND(I144*H144,2)</f>
        <v>0</v>
      </c>
      <c r="K144" s="173"/>
      <c r="L144" s="39"/>
      <c r="M144" s="217" t="s">
        <v>3</v>
      </c>
      <c r="N144" s="218" t="s">
        <v>41</v>
      </c>
      <c r="O144" s="214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8" t="s">
        <v>130</v>
      </c>
      <c r="AT144" s="178" t="s">
        <v>126</v>
      </c>
      <c r="AU144" s="178" t="s">
        <v>80</v>
      </c>
      <c r="AY144" s="19" t="s">
        <v>124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9" t="s">
        <v>78</v>
      </c>
      <c r="BK144" s="179">
        <f>ROUND(I144*H144,2)</f>
        <v>0</v>
      </c>
      <c r="BL144" s="19" t="s">
        <v>130</v>
      </c>
      <c r="BM144" s="178" t="s">
        <v>895</v>
      </c>
    </row>
    <row r="145" s="2" customFormat="1" ht="6.96" customHeight="1">
      <c r="A145" s="38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39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autoFilter ref="C80:K14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="1" customFormat="1" ht="24.96" customHeight="1">
      <c r="B4" s="22"/>
      <c r="D4" s="23" t="s">
        <v>87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Rekonstrukce veřejného osvětlení ul. Moravská, Ústí nad Orlicí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896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29. 11. 2024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33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36</v>
      </c>
      <c r="E30" s="38"/>
      <c r="F30" s="38"/>
      <c r="G30" s="38"/>
      <c r="H30" s="38"/>
      <c r="I30" s="38"/>
      <c r="J30" s="90">
        <f>ROUND(J102,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40</v>
      </c>
      <c r="E33" s="32" t="s">
        <v>41</v>
      </c>
      <c r="F33" s="122">
        <f>ROUND((SUM(BE102:BE188)),  2)</f>
        <v>0</v>
      </c>
      <c r="G33" s="38"/>
      <c r="H33" s="38"/>
      <c r="I33" s="123">
        <v>0.20999999999999999</v>
      </c>
      <c r="J33" s="122">
        <f>ROUND(((SUM(BE102:BE188))*I33),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2">
        <f>ROUND((SUM(BF102:BF188)),  2)</f>
        <v>0</v>
      </c>
      <c r="G34" s="38"/>
      <c r="H34" s="38"/>
      <c r="I34" s="123">
        <v>0.12</v>
      </c>
      <c r="J34" s="122">
        <f>ROUND(((SUM(BF102:BF188))*I34),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2">
        <f>ROUND((SUM(BG102:BG188)),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2">
        <f>ROUND((SUM(BH102:BH188)),  2)</f>
        <v>0</v>
      </c>
      <c r="G36" s="38"/>
      <c r="H36" s="38"/>
      <c r="I36" s="123">
        <v>0.12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2">
        <f>ROUND((SUM(BI102:BI188)),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46</v>
      </c>
      <c r="E39" s="76"/>
      <c r="F39" s="76"/>
      <c r="G39" s="126" t="s">
        <v>47</v>
      </c>
      <c r="H39" s="127" t="s">
        <v>48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Rekonstrukce veřejného osvětlení ul. Moravská, Ústí nad Orlicí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SO03 - Náhradní výsadby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29. 11. 2024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>Ing. Petr Kortyš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91</v>
      </c>
      <c r="D57" s="124"/>
      <c r="E57" s="124"/>
      <c r="F57" s="124"/>
      <c r="G57" s="124"/>
      <c r="H57" s="124"/>
      <c r="I57" s="124"/>
      <c r="J57" s="131" t="s">
        <v>92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68</v>
      </c>
      <c r="D59" s="38"/>
      <c r="E59" s="38"/>
      <c r="F59" s="38"/>
      <c r="G59" s="38"/>
      <c r="H59" s="38"/>
      <c r="I59" s="38"/>
      <c r="J59" s="90">
        <f>J102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93</v>
      </c>
    </row>
    <row r="60" s="9" customFormat="1" ht="24.96" customHeight="1">
      <c r="A60" s="9"/>
      <c r="B60" s="133"/>
      <c r="C60" s="9"/>
      <c r="D60" s="134" t="s">
        <v>897</v>
      </c>
      <c r="E60" s="135"/>
      <c r="F60" s="135"/>
      <c r="G60" s="135"/>
      <c r="H60" s="135"/>
      <c r="I60" s="135"/>
      <c r="J60" s="136">
        <f>J103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3"/>
      <c r="C61" s="9"/>
      <c r="D61" s="134" t="s">
        <v>898</v>
      </c>
      <c r="E61" s="135"/>
      <c r="F61" s="135"/>
      <c r="G61" s="135"/>
      <c r="H61" s="135"/>
      <c r="I61" s="135"/>
      <c r="J61" s="136">
        <f>J106</f>
        <v>0</v>
      </c>
      <c r="K61" s="9"/>
      <c r="L61" s="1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3"/>
      <c r="C62" s="9"/>
      <c r="D62" s="134" t="s">
        <v>899</v>
      </c>
      <c r="E62" s="135"/>
      <c r="F62" s="135"/>
      <c r="G62" s="135"/>
      <c r="H62" s="135"/>
      <c r="I62" s="135"/>
      <c r="J62" s="136">
        <f>J108</f>
        <v>0</v>
      </c>
      <c r="K62" s="9"/>
      <c r="L62" s="13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3"/>
      <c r="C63" s="9"/>
      <c r="D63" s="134" t="s">
        <v>900</v>
      </c>
      <c r="E63" s="135"/>
      <c r="F63" s="135"/>
      <c r="G63" s="135"/>
      <c r="H63" s="135"/>
      <c r="I63" s="135"/>
      <c r="J63" s="136">
        <f>J110</f>
        <v>0</v>
      </c>
      <c r="K63" s="9"/>
      <c r="L63" s="13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3"/>
      <c r="C64" s="9"/>
      <c r="D64" s="134" t="s">
        <v>901</v>
      </c>
      <c r="E64" s="135"/>
      <c r="F64" s="135"/>
      <c r="G64" s="135"/>
      <c r="H64" s="135"/>
      <c r="I64" s="135"/>
      <c r="J64" s="136">
        <f>J113</f>
        <v>0</v>
      </c>
      <c r="K64" s="9"/>
      <c r="L64" s="13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3"/>
      <c r="C65" s="9"/>
      <c r="D65" s="134" t="s">
        <v>902</v>
      </c>
      <c r="E65" s="135"/>
      <c r="F65" s="135"/>
      <c r="G65" s="135"/>
      <c r="H65" s="135"/>
      <c r="I65" s="135"/>
      <c r="J65" s="136">
        <f>J116</f>
        <v>0</v>
      </c>
      <c r="K65" s="9"/>
      <c r="L65" s="1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3"/>
      <c r="C66" s="9"/>
      <c r="D66" s="134" t="s">
        <v>903</v>
      </c>
      <c r="E66" s="135"/>
      <c r="F66" s="135"/>
      <c r="G66" s="135"/>
      <c r="H66" s="135"/>
      <c r="I66" s="135"/>
      <c r="J66" s="136">
        <f>J118</f>
        <v>0</v>
      </c>
      <c r="K66" s="9"/>
      <c r="L66" s="13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3"/>
      <c r="C67" s="9"/>
      <c r="D67" s="134" t="s">
        <v>904</v>
      </c>
      <c r="E67" s="135"/>
      <c r="F67" s="135"/>
      <c r="G67" s="135"/>
      <c r="H67" s="135"/>
      <c r="I67" s="135"/>
      <c r="J67" s="136">
        <f>J121</f>
        <v>0</v>
      </c>
      <c r="K67" s="9"/>
      <c r="L67" s="13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33"/>
      <c r="C68" s="9"/>
      <c r="D68" s="134" t="s">
        <v>905</v>
      </c>
      <c r="E68" s="135"/>
      <c r="F68" s="135"/>
      <c r="G68" s="135"/>
      <c r="H68" s="135"/>
      <c r="I68" s="135"/>
      <c r="J68" s="136">
        <f>J123</f>
        <v>0</v>
      </c>
      <c r="K68" s="9"/>
      <c r="L68" s="13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33"/>
      <c r="C69" s="9"/>
      <c r="D69" s="134" t="s">
        <v>906</v>
      </c>
      <c r="E69" s="135"/>
      <c r="F69" s="135"/>
      <c r="G69" s="135"/>
      <c r="H69" s="135"/>
      <c r="I69" s="135"/>
      <c r="J69" s="136">
        <f>J126</f>
        <v>0</v>
      </c>
      <c r="K69" s="9"/>
      <c r="L69" s="13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33"/>
      <c r="C70" s="9"/>
      <c r="D70" s="134" t="s">
        <v>907</v>
      </c>
      <c r="E70" s="135"/>
      <c r="F70" s="135"/>
      <c r="G70" s="135"/>
      <c r="H70" s="135"/>
      <c r="I70" s="135"/>
      <c r="J70" s="136">
        <f>J129</f>
        <v>0</v>
      </c>
      <c r="K70" s="9"/>
      <c r="L70" s="13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33"/>
      <c r="C71" s="9"/>
      <c r="D71" s="134" t="s">
        <v>908</v>
      </c>
      <c r="E71" s="135"/>
      <c r="F71" s="135"/>
      <c r="G71" s="135"/>
      <c r="H71" s="135"/>
      <c r="I71" s="135"/>
      <c r="J71" s="136">
        <f>J132</f>
        <v>0</v>
      </c>
      <c r="K71" s="9"/>
      <c r="L71" s="13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33"/>
      <c r="C72" s="9"/>
      <c r="D72" s="134" t="s">
        <v>909</v>
      </c>
      <c r="E72" s="135"/>
      <c r="F72" s="135"/>
      <c r="G72" s="135"/>
      <c r="H72" s="135"/>
      <c r="I72" s="135"/>
      <c r="J72" s="136">
        <f>J134</f>
        <v>0</v>
      </c>
      <c r="K72" s="9"/>
      <c r="L72" s="13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33"/>
      <c r="C73" s="9"/>
      <c r="D73" s="134" t="s">
        <v>910</v>
      </c>
      <c r="E73" s="135"/>
      <c r="F73" s="135"/>
      <c r="G73" s="135"/>
      <c r="H73" s="135"/>
      <c r="I73" s="135"/>
      <c r="J73" s="136">
        <f>J136</f>
        <v>0</v>
      </c>
      <c r="K73" s="9"/>
      <c r="L73" s="13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33"/>
      <c r="C74" s="9"/>
      <c r="D74" s="134" t="s">
        <v>911</v>
      </c>
      <c r="E74" s="135"/>
      <c r="F74" s="135"/>
      <c r="G74" s="135"/>
      <c r="H74" s="135"/>
      <c r="I74" s="135"/>
      <c r="J74" s="136">
        <f>J138</f>
        <v>0</v>
      </c>
      <c r="K74" s="9"/>
      <c r="L74" s="13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33"/>
      <c r="C75" s="9"/>
      <c r="D75" s="134" t="s">
        <v>912</v>
      </c>
      <c r="E75" s="135"/>
      <c r="F75" s="135"/>
      <c r="G75" s="135"/>
      <c r="H75" s="135"/>
      <c r="I75" s="135"/>
      <c r="J75" s="136">
        <f>J141</f>
        <v>0</v>
      </c>
      <c r="K75" s="9"/>
      <c r="L75" s="13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33"/>
      <c r="C76" s="9"/>
      <c r="D76" s="134" t="s">
        <v>913</v>
      </c>
      <c r="E76" s="135"/>
      <c r="F76" s="135"/>
      <c r="G76" s="135"/>
      <c r="H76" s="135"/>
      <c r="I76" s="135"/>
      <c r="J76" s="136">
        <f>J144</f>
        <v>0</v>
      </c>
      <c r="K76" s="9"/>
      <c r="L76" s="1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33"/>
      <c r="C77" s="9"/>
      <c r="D77" s="134" t="s">
        <v>914</v>
      </c>
      <c r="E77" s="135"/>
      <c r="F77" s="135"/>
      <c r="G77" s="135"/>
      <c r="H77" s="135"/>
      <c r="I77" s="135"/>
      <c r="J77" s="136">
        <f>J147</f>
        <v>0</v>
      </c>
      <c r="K77" s="9"/>
      <c r="L77" s="1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33"/>
      <c r="C78" s="9"/>
      <c r="D78" s="134" t="s">
        <v>915</v>
      </c>
      <c r="E78" s="135"/>
      <c r="F78" s="135"/>
      <c r="G78" s="135"/>
      <c r="H78" s="135"/>
      <c r="I78" s="135"/>
      <c r="J78" s="136">
        <f>J149</f>
        <v>0</v>
      </c>
      <c r="K78" s="9"/>
      <c r="L78" s="13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33"/>
      <c r="C79" s="9"/>
      <c r="D79" s="134" t="s">
        <v>916</v>
      </c>
      <c r="E79" s="135"/>
      <c r="F79" s="135"/>
      <c r="G79" s="135"/>
      <c r="H79" s="135"/>
      <c r="I79" s="135"/>
      <c r="J79" s="136">
        <f>J152</f>
        <v>0</v>
      </c>
      <c r="K79" s="9"/>
      <c r="L79" s="13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33"/>
      <c r="C80" s="9"/>
      <c r="D80" s="134" t="s">
        <v>917</v>
      </c>
      <c r="E80" s="135"/>
      <c r="F80" s="135"/>
      <c r="G80" s="135"/>
      <c r="H80" s="135"/>
      <c r="I80" s="135"/>
      <c r="J80" s="136">
        <f>J157</f>
        <v>0</v>
      </c>
      <c r="K80" s="9"/>
      <c r="L80" s="13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33"/>
      <c r="C81" s="9"/>
      <c r="D81" s="134" t="s">
        <v>918</v>
      </c>
      <c r="E81" s="135"/>
      <c r="F81" s="135"/>
      <c r="G81" s="135"/>
      <c r="H81" s="135"/>
      <c r="I81" s="135"/>
      <c r="J81" s="136">
        <f>J159</f>
        <v>0</v>
      </c>
      <c r="K81" s="9"/>
      <c r="L81" s="1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33"/>
      <c r="C82" s="9"/>
      <c r="D82" s="134" t="s">
        <v>919</v>
      </c>
      <c r="E82" s="135"/>
      <c r="F82" s="135"/>
      <c r="G82" s="135"/>
      <c r="H82" s="135"/>
      <c r="I82" s="135"/>
      <c r="J82" s="136">
        <f>J163</f>
        <v>0</v>
      </c>
      <c r="K82" s="9"/>
      <c r="L82" s="1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8" s="2" customFormat="1" ht="6.96" customHeight="1">
      <c r="A88" s="38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96" customHeight="1">
      <c r="A89" s="38"/>
      <c r="B89" s="39"/>
      <c r="C89" s="23" t="s">
        <v>109</v>
      </c>
      <c r="D89" s="38"/>
      <c r="E89" s="38"/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17</v>
      </c>
      <c r="D91" s="38"/>
      <c r="E91" s="38"/>
      <c r="F91" s="38"/>
      <c r="G91" s="38"/>
      <c r="H91" s="38"/>
      <c r="I91" s="38"/>
      <c r="J91" s="38"/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38"/>
      <c r="D92" s="38"/>
      <c r="E92" s="115" t="str">
        <f>E7</f>
        <v>Rekonstrukce veřejného osvětlení ul. Moravská, Ústí nad Orlicí</v>
      </c>
      <c r="F92" s="32"/>
      <c r="G92" s="32"/>
      <c r="H92" s="32"/>
      <c r="I92" s="38"/>
      <c r="J92" s="38"/>
      <c r="K92" s="38"/>
      <c r="L92" s="11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88</v>
      </c>
      <c r="D93" s="38"/>
      <c r="E93" s="38"/>
      <c r="F93" s="38"/>
      <c r="G93" s="38"/>
      <c r="H93" s="38"/>
      <c r="I93" s="38"/>
      <c r="J93" s="38"/>
      <c r="K93" s="38"/>
      <c r="L93" s="11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38"/>
      <c r="D94" s="38"/>
      <c r="E94" s="62" t="str">
        <f>E9</f>
        <v>SO03 - Náhradní výsadby</v>
      </c>
      <c r="F94" s="38"/>
      <c r="G94" s="38"/>
      <c r="H94" s="38"/>
      <c r="I94" s="38"/>
      <c r="J94" s="38"/>
      <c r="K94" s="38"/>
      <c r="L94" s="11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38"/>
      <c r="E96" s="38"/>
      <c r="F96" s="27" t="str">
        <f>F12</f>
        <v xml:space="preserve"> </v>
      </c>
      <c r="G96" s="38"/>
      <c r="H96" s="38"/>
      <c r="I96" s="32" t="s">
        <v>23</v>
      </c>
      <c r="J96" s="64" t="str">
        <f>IF(J12="","",J12)</f>
        <v>29. 11. 2024</v>
      </c>
      <c r="K96" s="38"/>
      <c r="L96" s="11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38"/>
      <c r="E98" s="38"/>
      <c r="F98" s="27" t="str">
        <f>E15</f>
        <v xml:space="preserve"> </v>
      </c>
      <c r="G98" s="38"/>
      <c r="H98" s="38"/>
      <c r="I98" s="32" t="s">
        <v>30</v>
      </c>
      <c r="J98" s="36" t="str">
        <f>E21</f>
        <v xml:space="preserve"> </v>
      </c>
      <c r="K98" s="38"/>
      <c r="L98" s="116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28</v>
      </c>
      <c r="D99" s="38"/>
      <c r="E99" s="38"/>
      <c r="F99" s="27" t="str">
        <f>IF(E18="","",E18)</f>
        <v>Vyplň údaj</v>
      </c>
      <c r="G99" s="38"/>
      <c r="H99" s="38"/>
      <c r="I99" s="32" t="s">
        <v>32</v>
      </c>
      <c r="J99" s="36" t="str">
        <f>E24</f>
        <v>Ing. Petr Kortyš</v>
      </c>
      <c r="K99" s="38"/>
      <c r="L99" s="116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41"/>
      <c r="B101" s="142"/>
      <c r="C101" s="143" t="s">
        <v>110</v>
      </c>
      <c r="D101" s="144" t="s">
        <v>55</v>
      </c>
      <c r="E101" s="144" t="s">
        <v>51</v>
      </c>
      <c r="F101" s="144" t="s">
        <v>52</v>
      </c>
      <c r="G101" s="144" t="s">
        <v>111</v>
      </c>
      <c r="H101" s="144" t="s">
        <v>112</v>
      </c>
      <c r="I101" s="144" t="s">
        <v>113</v>
      </c>
      <c r="J101" s="145" t="s">
        <v>92</v>
      </c>
      <c r="K101" s="146" t="s">
        <v>114</v>
      </c>
      <c r="L101" s="147"/>
      <c r="M101" s="80" t="s">
        <v>3</v>
      </c>
      <c r="N101" s="81" t="s">
        <v>40</v>
      </c>
      <c r="O101" s="81" t="s">
        <v>115</v>
      </c>
      <c r="P101" s="81" t="s">
        <v>116</v>
      </c>
      <c r="Q101" s="81" t="s">
        <v>117</v>
      </c>
      <c r="R101" s="81" t="s">
        <v>118</v>
      </c>
      <c r="S101" s="81" t="s">
        <v>119</v>
      </c>
      <c r="T101" s="82" t="s">
        <v>120</v>
      </c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</row>
    <row r="102" s="2" customFormat="1" ht="22.8" customHeight="1">
      <c r="A102" s="38"/>
      <c r="B102" s="39"/>
      <c r="C102" s="87" t="s">
        <v>121</v>
      </c>
      <c r="D102" s="38"/>
      <c r="E102" s="38"/>
      <c r="F102" s="38"/>
      <c r="G102" s="38"/>
      <c r="H102" s="38"/>
      <c r="I102" s="38"/>
      <c r="J102" s="148">
        <f>BK102</f>
        <v>0</v>
      </c>
      <c r="K102" s="38"/>
      <c r="L102" s="39"/>
      <c r="M102" s="83"/>
      <c r="N102" s="68"/>
      <c r="O102" s="84"/>
      <c r="P102" s="149">
        <f>P103+P106+P108+P110+P113+P116+P118+P121+P123+P126+P129+P132+P134+P136+P138+P141+P144+P147+P149+P152+P157+P159+P163</f>
        <v>0</v>
      </c>
      <c r="Q102" s="84"/>
      <c r="R102" s="149">
        <f>R103+R106+R108+R110+R113+R116+R118+R121+R123+R126+R129+R132+R134+R136+R138+R141+R144+R147+R149+R152+R157+R159+R163</f>
        <v>0</v>
      </c>
      <c r="S102" s="84"/>
      <c r="T102" s="150">
        <f>T103+T106+T108+T110+T113+T116+T118+T121+T123+T126+T129+T132+T134+T136+T138+T141+T144+T147+T149+T152+T157+T159+T163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69</v>
      </c>
      <c r="AU102" s="19" t="s">
        <v>93</v>
      </c>
      <c r="BK102" s="151">
        <f>BK103+BK106+BK108+BK110+BK113+BK116+BK118+BK121+BK123+BK126+BK129+BK132+BK134+BK136+BK138+BK141+BK144+BK147+BK149+BK152+BK157+BK159+BK163</f>
        <v>0</v>
      </c>
    </row>
    <row r="103" s="12" customFormat="1" ht="25.92" customHeight="1">
      <c r="A103" s="12"/>
      <c r="B103" s="152"/>
      <c r="C103" s="12"/>
      <c r="D103" s="153" t="s">
        <v>69</v>
      </c>
      <c r="E103" s="154" t="s">
        <v>920</v>
      </c>
      <c r="F103" s="154" t="s">
        <v>921</v>
      </c>
      <c r="G103" s="12"/>
      <c r="H103" s="12"/>
      <c r="I103" s="155"/>
      <c r="J103" s="156">
        <f>BK103</f>
        <v>0</v>
      </c>
      <c r="K103" s="12"/>
      <c r="L103" s="152"/>
      <c r="M103" s="157"/>
      <c r="N103" s="158"/>
      <c r="O103" s="158"/>
      <c r="P103" s="159">
        <f>SUM(P104:P105)</f>
        <v>0</v>
      </c>
      <c r="Q103" s="158"/>
      <c r="R103" s="159">
        <f>SUM(R104:R105)</f>
        <v>0</v>
      </c>
      <c r="S103" s="158"/>
      <c r="T103" s="16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3" t="s">
        <v>78</v>
      </c>
      <c r="AT103" s="161" t="s">
        <v>69</v>
      </c>
      <c r="AU103" s="161" t="s">
        <v>70</v>
      </c>
      <c r="AY103" s="153" t="s">
        <v>124</v>
      </c>
      <c r="BK103" s="162">
        <f>SUM(BK104:BK105)</f>
        <v>0</v>
      </c>
    </row>
    <row r="104" s="2" customFormat="1" ht="16.5" customHeight="1">
      <c r="A104" s="38"/>
      <c r="B104" s="165"/>
      <c r="C104" s="194" t="s">
        <v>78</v>
      </c>
      <c r="D104" s="194" t="s">
        <v>208</v>
      </c>
      <c r="E104" s="195" t="s">
        <v>922</v>
      </c>
      <c r="F104" s="196" t="s">
        <v>923</v>
      </c>
      <c r="G104" s="197" t="s">
        <v>756</v>
      </c>
      <c r="H104" s="198">
        <v>110</v>
      </c>
      <c r="I104" s="199"/>
      <c r="J104" s="200">
        <f>ROUND(I104*H104,2)</f>
        <v>0</v>
      </c>
      <c r="K104" s="201"/>
      <c r="L104" s="202"/>
      <c r="M104" s="203" t="s">
        <v>3</v>
      </c>
      <c r="N104" s="204" t="s">
        <v>41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166</v>
      </c>
      <c r="AT104" s="178" t="s">
        <v>208</v>
      </c>
      <c r="AU104" s="178" t="s">
        <v>78</v>
      </c>
      <c r="AY104" s="19" t="s">
        <v>124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78</v>
      </c>
      <c r="BK104" s="179">
        <f>ROUND(I104*H104,2)</f>
        <v>0</v>
      </c>
      <c r="BL104" s="19" t="s">
        <v>130</v>
      </c>
      <c r="BM104" s="178" t="s">
        <v>80</v>
      </c>
    </row>
    <row r="105" s="2" customFormat="1" ht="37.8" customHeight="1">
      <c r="A105" s="38"/>
      <c r="B105" s="165"/>
      <c r="C105" s="194" t="s">
        <v>80</v>
      </c>
      <c r="D105" s="194" t="s">
        <v>208</v>
      </c>
      <c r="E105" s="195" t="s">
        <v>924</v>
      </c>
      <c r="F105" s="196" t="s">
        <v>925</v>
      </c>
      <c r="G105" s="197" t="s">
        <v>756</v>
      </c>
      <c r="H105" s="198">
        <v>500</v>
      </c>
      <c r="I105" s="199"/>
      <c r="J105" s="200">
        <f>ROUND(I105*H105,2)</f>
        <v>0</v>
      </c>
      <c r="K105" s="201"/>
      <c r="L105" s="202"/>
      <c r="M105" s="203" t="s">
        <v>3</v>
      </c>
      <c r="N105" s="204" t="s">
        <v>41</v>
      </c>
      <c r="O105" s="72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8" t="s">
        <v>166</v>
      </c>
      <c r="AT105" s="178" t="s">
        <v>208</v>
      </c>
      <c r="AU105" s="178" t="s">
        <v>78</v>
      </c>
      <c r="AY105" s="19" t="s">
        <v>124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9" t="s">
        <v>78</v>
      </c>
      <c r="BK105" s="179">
        <f>ROUND(I105*H105,2)</f>
        <v>0</v>
      </c>
      <c r="BL105" s="19" t="s">
        <v>130</v>
      </c>
      <c r="BM105" s="178" t="s">
        <v>130</v>
      </c>
    </row>
    <row r="106" s="12" customFormat="1" ht="25.92" customHeight="1">
      <c r="A106" s="12"/>
      <c r="B106" s="152"/>
      <c r="C106" s="12"/>
      <c r="D106" s="153" t="s">
        <v>69</v>
      </c>
      <c r="E106" s="154" t="s">
        <v>926</v>
      </c>
      <c r="F106" s="154" t="s">
        <v>927</v>
      </c>
      <c r="G106" s="12"/>
      <c r="H106" s="12"/>
      <c r="I106" s="155"/>
      <c r="J106" s="156">
        <f>BK106</f>
        <v>0</v>
      </c>
      <c r="K106" s="12"/>
      <c r="L106" s="152"/>
      <c r="M106" s="157"/>
      <c r="N106" s="158"/>
      <c r="O106" s="158"/>
      <c r="P106" s="159">
        <f>P107</f>
        <v>0</v>
      </c>
      <c r="Q106" s="158"/>
      <c r="R106" s="159">
        <f>R107</f>
        <v>0</v>
      </c>
      <c r="S106" s="158"/>
      <c r="T106" s="16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3" t="s">
        <v>78</v>
      </c>
      <c r="AT106" s="161" t="s">
        <v>69</v>
      </c>
      <c r="AU106" s="161" t="s">
        <v>70</v>
      </c>
      <c r="AY106" s="153" t="s">
        <v>124</v>
      </c>
      <c r="BK106" s="162">
        <f>BK107</f>
        <v>0</v>
      </c>
    </row>
    <row r="107" s="2" customFormat="1" ht="37.8" customHeight="1">
      <c r="A107" s="38"/>
      <c r="B107" s="165"/>
      <c r="C107" s="194" t="s">
        <v>138</v>
      </c>
      <c r="D107" s="194" t="s">
        <v>208</v>
      </c>
      <c r="E107" s="195" t="s">
        <v>928</v>
      </c>
      <c r="F107" s="196" t="s">
        <v>929</v>
      </c>
      <c r="G107" s="197" t="s">
        <v>756</v>
      </c>
      <c r="H107" s="198">
        <v>300</v>
      </c>
      <c r="I107" s="199"/>
      <c r="J107" s="200">
        <f>ROUND(I107*H107,2)</f>
        <v>0</v>
      </c>
      <c r="K107" s="201"/>
      <c r="L107" s="202"/>
      <c r="M107" s="203" t="s">
        <v>3</v>
      </c>
      <c r="N107" s="204" t="s">
        <v>41</v>
      </c>
      <c r="O107" s="72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8" t="s">
        <v>166</v>
      </c>
      <c r="AT107" s="178" t="s">
        <v>208</v>
      </c>
      <c r="AU107" s="178" t="s">
        <v>78</v>
      </c>
      <c r="AY107" s="19" t="s">
        <v>124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9" t="s">
        <v>78</v>
      </c>
      <c r="BK107" s="179">
        <f>ROUND(I107*H107,2)</f>
        <v>0</v>
      </c>
      <c r="BL107" s="19" t="s">
        <v>130</v>
      </c>
      <c r="BM107" s="178" t="s">
        <v>155</v>
      </c>
    </row>
    <row r="108" s="12" customFormat="1" ht="25.92" customHeight="1">
      <c r="A108" s="12"/>
      <c r="B108" s="152"/>
      <c r="C108" s="12"/>
      <c r="D108" s="153" t="s">
        <v>69</v>
      </c>
      <c r="E108" s="154" t="s">
        <v>930</v>
      </c>
      <c r="F108" s="154" t="s">
        <v>931</v>
      </c>
      <c r="G108" s="12"/>
      <c r="H108" s="12"/>
      <c r="I108" s="155"/>
      <c r="J108" s="156">
        <f>BK108</f>
        <v>0</v>
      </c>
      <c r="K108" s="12"/>
      <c r="L108" s="152"/>
      <c r="M108" s="157"/>
      <c r="N108" s="158"/>
      <c r="O108" s="158"/>
      <c r="P108" s="159">
        <f>P109</f>
        <v>0</v>
      </c>
      <c r="Q108" s="158"/>
      <c r="R108" s="159">
        <f>R109</f>
        <v>0</v>
      </c>
      <c r="S108" s="158"/>
      <c r="T108" s="16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3" t="s">
        <v>78</v>
      </c>
      <c r="AT108" s="161" t="s">
        <v>69</v>
      </c>
      <c r="AU108" s="161" t="s">
        <v>70</v>
      </c>
      <c r="AY108" s="153" t="s">
        <v>124</v>
      </c>
      <c r="BK108" s="162">
        <f>BK109</f>
        <v>0</v>
      </c>
    </row>
    <row r="109" s="2" customFormat="1" ht="37.8" customHeight="1">
      <c r="A109" s="38"/>
      <c r="B109" s="165"/>
      <c r="C109" s="194" t="s">
        <v>130</v>
      </c>
      <c r="D109" s="194" t="s">
        <v>208</v>
      </c>
      <c r="E109" s="195" t="s">
        <v>932</v>
      </c>
      <c r="F109" s="196" t="s">
        <v>933</v>
      </c>
      <c r="G109" s="197" t="s">
        <v>756</v>
      </c>
      <c r="H109" s="198">
        <v>100</v>
      </c>
      <c r="I109" s="199"/>
      <c r="J109" s="200">
        <f>ROUND(I109*H109,2)</f>
        <v>0</v>
      </c>
      <c r="K109" s="201"/>
      <c r="L109" s="202"/>
      <c r="M109" s="203" t="s">
        <v>3</v>
      </c>
      <c r="N109" s="204" t="s">
        <v>41</v>
      </c>
      <c r="O109" s="72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8" t="s">
        <v>166</v>
      </c>
      <c r="AT109" s="178" t="s">
        <v>208</v>
      </c>
      <c r="AU109" s="178" t="s">
        <v>78</v>
      </c>
      <c r="AY109" s="19" t="s">
        <v>124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19" t="s">
        <v>78</v>
      </c>
      <c r="BK109" s="179">
        <f>ROUND(I109*H109,2)</f>
        <v>0</v>
      </c>
      <c r="BL109" s="19" t="s">
        <v>130</v>
      </c>
      <c r="BM109" s="178" t="s">
        <v>166</v>
      </c>
    </row>
    <row r="110" s="12" customFormat="1" ht="25.92" customHeight="1">
      <c r="A110" s="12"/>
      <c r="B110" s="152"/>
      <c r="C110" s="12"/>
      <c r="D110" s="153" t="s">
        <v>69</v>
      </c>
      <c r="E110" s="154" t="s">
        <v>934</v>
      </c>
      <c r="F110" s="154" t="s">
        <v>935</v>
      </c>
      <c r="G110" s="12"/>
      <c r="H110" s="12"/>
      <c r="I110" s="155"/>
      <c r="J110" s="156">
        <f>BK110</f>
        <v>0</v>
      </c>
      <c r="K110" s="12"/>
      <c r="L110" s="152"/>
      <c r="M110" s="157"/>
      <c r="N110" s="158"/>
      <c r="O110" s="158"/>
      <c r="P110" s="159">
        <f>SUM(P111:P112)</f>
        <v>0</v>
      </c>
      <c r="Q110" s="158"/>
      <c r="R110" s="159">
        <f>SUM(R111:R112)</f>
        <v>0</v>
      </c>
      <c r="S110" s="158"/>
      <c r="T110" s="16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3" t="s">
        <v>78</v>
      </c>
      <c r="AT110" s="161" t="s">
        <v>69</v>
      </c>
      <c r="AU110" s="161" t="s">
        <v>70</v>
      </c>
      <c r="AY110" s="153" t="s">
        <v>124</v>
      </c>
      <c r="BK110" s="162">
        <f>SUM(BK111:BK112)</f>
        <v>0</v>
      </c>
    </row>
    <row r="111" s="2" customFormat="1" ht="16.5" customHeight="1">
      <c r="A111" s="38"/>
      <c r="B111" s="165"/>
      <c r="C111" s="194" t="s">
        <v>149</v>
      </c>
      <c r="D111" s="194" t="s">
        <v>208</v>
      </c>
      <c r="E111" s="195" t="s">
        <v>922</v>
      </c>
      <c r="F111" s="196" t="s">
        <v>923</v>
      </c>
      <c r="G111" s="197" t="s">
        <v>756</v>
      </c>
      <c r="H111" s="198">
        <v>40</v>
      </c>
      <c r="I111" s="199"/>
      <c r="J111" s="200">
        <f>ROUND(I111*H111,2)</f>
        <v>0</v>
      </c>
      <c r="K111" s="201"/>
      <c r="L111" s="202"/>
      <c r="M111" s="203" t="s">
        <v>3</v>
      </c>
      <c r="N111" s="204" t="s">
        <v>41</v>
      </c>
      <c r="O111" s="72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8" t="s">
        <v>166</v>
      </c>
      <c r="AT111" s="178" t="s">
        <v>208</v>
      </c>
      <c r="AU111" s="178" t="s">
        <v>78</v>
      </c>
      <c r="AY111" s="19" t="s">
        <v>124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9" t="s">
        <v>78</v>
      </c>
      <c r="BK111" s="179">
        <f>ROUND(I111*H111,2)</f>
        <v>0</v>
      </c>
      <c r="BL111" s="19" t="s">
        <v>130</v>
      </c>
      <c r="BM111" s="178" t="s">
        <v>176</v>
      </c>
    </row>
    <row r="112" s="2" customFormat="1" ht="44.25" customHeight="1">
      <c r="A112" s="38"/>
      <c r="B112" s="165"/>
      <c r="C112" s="194" t="s">
        <v>155</v>
      </c>
      <c r="D112" s="194" t="s">
        <v>208</v>
      </c>
      <c r="E112" s="195" t="s">
        <v>936</v>
      </c>
      <c r="F112" s="196" t="s">
        <v>937</v>
      </c>
      <c r="G112" s="197" t="s">
        <v>756</v>
      </c>
      <c r="H112" s="198">
        <v>600</v>
      </c>
      <c r="I112" s="199"/>
      <c r="J112" s="200">
        <f>ROUND(I112*H112,2)</f>
        <v>0</v>
      </c>
      <c r="K112" s="201"/>
      <c r="L112" s="202"/>
      <c r="M112" s="203" t="s">
        <v>3</v>
      </c>
      <c r="N112" s="204" t="s">
        <v>41</v>
      </c>
      <c r="O112" s="72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8" t="s">
        <v>166</v>
      </c>
      <c r="AT112" s="178" t="s">
        <v>208</v>
      </c>
      <c r="AU112" s="178" t="s">
        <v>78</v>
      </c>
      <c r="AY112" s="19" t="s">
        <v>124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9" t="s">
        <v>78</v>
      </c>
      <c r="BK112" s="179">
        <f>ROUND(I112*H112,2)</f>
        <v>0</v>
      </c>
      <c r="BL112" s="19" t="s">
        <v>130</v>
      </c>
      <c r="BM112" s="178" t="s">
        <v>9</v>
      </c>
    </row>
    <row r="113" s="12" customFormat="1" ht="25.92" customHeight="1">
      <c r="A113" s="12"/>
      <c r="B113" s="152"/>
      <c r="C113" s="12"/>
      <c r="D113" s="153" t="s">
        <v>69</v>
      </c>
      <c r="E113" s="154" t="s">
        <v>938</v>
      </c>
      <c r="F113" s="154" t="s">
        <v>939</v>
      </c>
      <c r="G113" s="12"/>
      <c r="H113" s="12"/>
      <c r="I113" s="155"/>
      <c r="J113" s="156">
        <f>BK113</f>
        <v>0</v>
      </c>
      <c r="K113" s="12"/>
      <c r="L113" s="152"/>
      <c r="M113" s="157"/>
      <c r="N113" s="158"/>
      <c r="O113" s="158"/>
      <c r="P113" s="159">
        <f>SUM(P114:P115)</f>
        <v>0</v>
      </c>
      <c r="Q113" s="158"/>
      <c r="R113" s="159">
        <f>SUM(R114:R115)</f>
        <v>0</v>
      </c>
      <c r="S113" s="158"/>
      <c r="T113" s="16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3" t="s">
        <v>78</v>
      </c>
      <c r="AT113" s="161" t="s">
        <v>69</v>
      </c>
      <c r="AU113" s="161" t="s">
        <v>70</v>
      </c>
      <c r="AY113" s="153" t="s">
        <v>124</v>
      </c>
      <c r="BK113" s="162">
        <f>SUM(BK114:BK115)</f>
        <v>0</v>
      </c>
    </row>
    <row r="114" s="2" customFormat="1" ht="16.5" customHeight="1">
      <c r="A114" s="38"/>
      <c r="B114" s="165"/>
      <c r="C114" s="194" t="s">
        <v>161</v>
      </c>
      <c r="D114" s="194" t="s">
        <v>208</v>
      </c>
      <c r="E114" s="195" t="s">
        <v>940</v>
      </c>
      <c r="F114" s="196" t="s">
        <v>941</v>
      </c>
      <c r="G114" s="197" t="s">
        <v>756</v>
      </c>
      <c r="H114" s="198">
        <v>120</v>
      </c>
      <c r="I114" s="199"/>
      <c r="J114" s="200">
        <f>ROUND(I114*H114,2)</f>
        <v>0</v>
      </c>
      <c r="K114" s="201"/>
      <c r="L114" s="202"/>
      <c r="M114" s="203" t="s">
        <v>3</v>
      </c>
      <c r="N114" s="204" t="s">
        <v>41</v>
      </c>
      <c r="O114" s="72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8" t="s">
        <v>166</v>
      </c>
      <c r="AT114" s="178" t="s">
        <v>208</v>
      </c>
      <c r="AU114" s="178" t="s">
        <v>78</v>
      </c>
      <c r="AY114" s="19" t="s">
        <v>124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9" t="s">
        <v>78</v>
      </c>
      <c r="BK114" s="179">
        <f>ROUND(I114*H114,2)</f>
        <v>0</v>
      </c>
      <c r="BL114" s="19" t="s">
        <v>130</v>
      </c>
      <c r="BM114" s="178" t="s">
        <v>197</v>
      </c>
    </row>
    <row r="115" s="2" customFormat="1" ht="37.8" customHeight="1">
      <c r="A115" s="38"/>
      <c r="B115" s="165"/>
      <c r="C115" s="194" t="s">
        <v>166</v>
      </c>
      <c r="D115" s="194" t="s">
        <v>208</v>
      </c>
      <c r="E115" s="195" t="s">
        <v>942</v>
      </c>
      <c r="F115" s="196" t="s">
        <v>943</v>
      </c>
      <c r="G115" s="197" t="s">
        <v>756</v>
      </c>
      <c r="H115" s="198">
        <v>400</v>
      </c>
      <c r="I115" s="199"/>
      <c r="J115" s="200">
        <f>ROUND(I115*H115,2)</f>
        <v>0</v>
      </c>
      <c r="K115" s="201"/>
      <c r="L115" s="202"/>
      <c r="M115" s="203" t="s">
        <v>3</v>
      </c>
      <c r="N115" s="204" t="s">
        <v>41</v>
      </c>
      <c r="O115" s="72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8" t="s">
        <v>166</v>
      </c>
      <c r="AT115" s="178" t="s">
        <v>208</v>
      </c>
      <c r="AU115" s="178" t="s">
        <v>78</v>
      </c>
      <c r="AY115" s="19" t="s">
        <v>124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9" t="s">
        <v>78</v>
      </c>
      <c r="BK115" s="179">
        <f>ROUND(I115*H115,2)</f>
        <v>0</v>
      </c>
      <c r="BL115" s="19" t="s">
        <v>130</v>
      </c>
      <c r="BM115" s="178" t="s">
        <v>207</v>
      </c>
    </row>
    <row r="116" s="12" customFormat="1" ht="25.92" customHeight="1">
      <c r="A116" s="12"/>
      <c r="B116" s="152"/>
      <c r="C116" s="12"/>
      <c r="D116" s="153" t="s">
        <v>69</v>
      </c>
      <c r="E116" s="154" t="s">
        <v>944</v>
      </c>
      <c r="F116" s="154" t="s">
        <v>945</v>
      </c>
      <c r="G116" s="12"/>
      <c r="H116" s="12"/>
      <c r="I116" s="155"/>
      <c r="J116" s="156">
        <f>BK116</f>
        <v>0</v>
      </c>
      <c r="K116" s="12"/>
      <c r="L116" s="152"/>
      <c r="M116" s="157"/>
      <c r="N116" s="158"/>
      <c r="O116" s="158"/>
      <c r="P116" s="159">
        <f>P117</f>
        <v>0</v>
      </c>
      <c r="Q116" s="158"/>
      <c r="R116" s="159">
        <f>R117</f>
        <v>0</v>
      </c>
      <c r="S116" s="158"/>
      <c r="T116" s="160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78</v>
      </c>
      <c r="AT116" s="161" t="s">
        <v>69</v>
      </c>
      <c r="AU116" s="161" t="s">
        <v>70</v>
      </c>
      <c r="AY116" s="153" t="s">
        <v>124</v>
      </c>
      <c r="BK116" s="162">
        <f>BK117</f>
        <v>0</v>
      </c>
    </row>
    <row r="117" s="2" customFormat="1" ht="16.5" customHeight="1">
      <c r="A117" s="38"/>
      <c r="B117" s="165"/>
      <c r="C117" s="194" t="s">
        <v>171</v>
      </c>
      <c r="D117" s="194" t="s">
        <v>208</v>
      </c>
      <c r="E117" s="195" t="s">
        <v>946</v>
      </c>
      <c r="F117" s="196" t="s">
        <v>947</v>
      </c>
      <c r="G117" s="197" t="s">
        <v>756</v>
      </c>
      <c r="H117" s="198">
        <v>50</v>
      </c>
      <c r="I117" s="199"/>
      <c r="J117" s="200">
        <f>ROUND(I117*H117,2)</f>
        <v>0</v>
      </c>
      <c r="K117" s="201"/>
      <c r="L117" s="202"/>
      <c r="M117" s="203" t="s">
        <v>3</v>
      </c>
      <c r="N117" s="204" t="s">
        <v>41</v>
      </c>
      <c r="O117" s="72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8" t="s">
        <v>166</v>
      </c>
      <c r="AT117" s="178" t="s">
        <v>208</v>
      </c>
      <c r="AU117" s="178" t="s">
        <v>78</v>
      </c>
      <c r="AY117" s="19" t="s">
        <v>124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9" t="s">
        <v>78</v>
      </c>
      <c r="BK117" s="179">
        <f>ROUND(I117*H117,2)</f>
        <v>0</v>
      </c>
      <c r="BL117" s="19" t="s">
        <v>130</v>
      </c>
      <c r="BM117" s="178" t="s">
        <v>217</v>
      </c>
    </row>
    <row r="118" s="12" customFormat="1" ht="25.92" customHeight="1">
      <c r="A118" s="12"/>
      <c r="B118" s="152"/>
      <c r="C118" s="12"/>
      <c r="D118" s="153" t="s">
        <v>69</v>
      </c>
      <c r="E118" s="154" t="s">
        <v>948</v>
      </c>
      <c r="F118" s="154" t="s">
        <v>949</v>
      </c>
      <c r="G118" s="12"/>
      <c r="H118" s="12"/>
      <c r="I118" s="155"/>
      <c r="J118" s="156">
        <f>BK118</f>
        <v>0</v>
      </c>
      <c r="K118" s="12"/>
      <c r="L118" s="152"/>
      <c r="M118" s="157"/>
      <c r="N118" s="158"/>
      <c r="O118" s="158"/>
      <c r="P118" s="159">
        <f>SUM(P119:P120)</f>
        <v>0</v>
      </c>
      <c r="Q118" s="158"/>
      <c r="R118" s="159">
        <f>SUM(R119:R120)</f>
        <v>0</v>
      </c>
      <c r="S118" s="158"/>
      <c r="T118" s="16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3" t="s">
        <v>78</v>
      </c>
      <c r="AT118" s="161" t="s">
        <v>69</v>
      </c>
      <c r="AU118" s="161" t="s">
        <v>70</v>
      </c>
      <c r="AY118" s="153" t="s">
        <v>124</v>
      </c>
      <c r="BK118" s="162">
        <f>SUM(BK119:BK120)</f>
        <v>0</v>
      </c>
    </row>
    <row r="119" s="2" customFormat="1" ht="16.5" customHeight="1">
      <c r="A119" s="38"/>
      <c r="B119" s="165"/>
      <c r="C119" s="194" t="s">
        <v>176</v>
      </c>
      <c r="D119" s="194" t="s">
        <v>208</v>
      </c>
      <c r="E119" s="195" t="s">
        <v>950</v>
      </c>
      <c r="F119" s="196" t="s">
        <v>951</v>
      </c>
      <c r="G119" s="197" t="s">
        <v>756</v>
      </c>
      <c r="H119" s="198">
        <v>70</v>
      </c>
      <c r="I119" s="199"/>
      <c r="J119" s="200">
        <f>ROUND(I119*H119,2)</f>
        <v>0</v>
      </c>
      <c r="K119" s="201"/>
      <c r="L119" s="202"/>
      <c r="M119" s="203" t="s">
        <v>3</v>
      </c>
      <c r="N119" s="204" t="s">
        <v>41</v>
      </c>
      <c r="O119" s="72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8" t="s">
        <v>166</v>
      </c>
      <c r="AT119" s="178" t="s">
        <v>208</v>
      </c>
      <c r="AU119" s="178" t="s">
        <v>78</v>
      </c>
      <c r="AY119" s="19" t="s">
        <v>124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78</v>
      </c>
      <c r="BK119" s="179">
        <f>ROUND(I119*H119,2)</f>
        <v>0</v>
      </c>
      <c r="BL119" s="19" t="s">
        <v>130</v>
      </c>
      <c r="BM119" s="178" t="s">
        <v>228</v>
      </c>
    </row>
    <row r="120" s="2" customFormat="1" ht="44.25" customHeight="1">
      <c r="A120" s="38"/>
      <c r="B120" s="165"/>
      <c r="C120" s="194" t="s">
        <v>181</v>
      </c>
      <c r="D120" s="194" t="s">
        <v>208</v>
      </c>
      <c r="E120" s="195" t="s">
        <v>936</v>
      </c>
      <c r="F120" s="196" t="s">
        <v>937</v>
      </c>
      <c r="G120" s="197" t="s">
        <v>756</v>
      </c>
      <c r="H120" s="198">
        <v>600</v>
      </c>
      <c r="I120" s="199"/>
      <c r="J120" s="200">
        <f>ROUND(I120*H120,2)</f>
        <v>0</v>
      </c>
      <c r="K120" s="201"/>
      <c r="L120" s="202"/>
      <c r="M120" s="203" t="s">
        <v>3</v>
      </c>
      <c r="N120" s="204" t="s">
        <v>41</v>
      </c>
      <c r="O120" s="72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8" t="s">
        <v>166</v>
      </c>
      <c r="AT120" s="178" t="s">
        <v>208</v>
      </c>
      <c r="AU120" s="178" t="s">
        <v>78</v>
      </c>
      <c r="AY120" s="19" t="s">
        <v>124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9" t="s">
        <v>78</v>
      </c>
      <c r="BK120" s="179">
        <f>ROUND(I120*H120,2)</f>
        <v>0</v>
      </c>
      <c r="BL120" s="19" t="s">
        <v>130</v>
      </c>
      <c r="BM120" s="178" t="s">
        <v>238</v>
      </c>
    </row>
    <row r="121" s="12" customFormat="1" ht="25.92" customHeight="1">
      <c r="A121" s="12"/>
      <c r="B121" s="152"/>
      <c r="C121" s="12"/>
      <c r="D121" s="153" t="s">
        <v>69</v>
      </c>
      <c r="E121" s="154" t="s">
        <v>952</v>
      </c>
      <c r="F121" s="154" t="s">
        <v>953</v>
      </c>
      <c r="G121" s="12"/>
      <c r="H121" s="12"/>
      <c r="I121" s="155"/>
      <c r="J121" s="156">
        <f>BK121</f>
        <v>0</v>
      </c>
      <c r="K121" s="12"/>
      <c r="L121" s="152"/>
      <c r="M121" s="157"/>
      <c r="N121" s="158"/>
      <c r="O121" s="158"/>
      <c r="P121" s="159">
        <f>P122</f>
        <v>0</v>
      </c>
      <c r="Q121" s="158"/>
      <c r="R121" s="159">
        <f>R122</f>
        <v>0</v>
      </c>
      <c r="S121" s="158"/>
      <c r="T121" s="16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3" t="s">
        <v>78</v>
      </c>
      <c r="AT121" s="161" t="s">
        <v>69</v>
      </c>
      <c r="AU121" s="161" t="s">
        <v>70</v>
      </c>
      <c r="AY121" s="153" t="s">
        <v>124</v>
      </c>
      <c r="BK121" s="162">
        <f>BK122</f>
        <v>0</v>
      </c>
    </row>
    <row r="122" s="2" customFormat="1" ht="37.8" customHeight="1">
      <c r="A122" s="38"/>
      <c r="B122" s="165"/>
      <c r="C122" s="194" t="s">
        <v>9</v>
      </c>
      <c r="D122" s="194" t="s">
        <v>208</v>
      </c>
      <c r="E122" s="195" t="s">
        <v>954</v>
      </c>
      <c r="F122" s="196" t="s">
        <v>955</v>
      </c>
      <c r="G122" s="197" t="s">
        <v>756</v>
      </c>
      <c r="H122" s="198">
        <v>150</v>
      </c>
      <c r="I122" s="199"/>
      <c r="J122" s="200">
        <f>ROUND(I122*H122,2)</f>
        <v>0</v>
      </c>
      <c r="K122" s="201"/>
      <c r="L122" s="202"/>
      <c r="M122" s="203" t="s">
        <v>3</v>
      </c>
      <c r="N122" s="204" t="s">
        <v>41</v>
      </c>
      <c r="O122" s="72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8" t="s">
        <v>166</v>
      </c>
      <c r="AT122" s="178" t="s">
        <v>208</v>
      </c>
      <c r="AU122" s="178" t="s">
        <v>78</v>
      </c>
      <c r="AY122" s="19" t="s">
        <v>124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9" t="s">
        <v>78</v>
      </c>
      <c r="BK122" s="179">
        <f>ROUND(I122*H122,2)</f>
        <v>0</v>
      </c>
      <c r="BL122" s="19" t="s">
        <v>130</v>
      </c>
      <c r="BM122" s="178" t="s">
        <v>250</v>
      </c>
    </row>
    <row r="123" s="12" customFormat="1" ht="25.92" customHeight="1">
      <c r="A123" s="12"/>
      <c r="B123" s="152"/>
      <c r="C123" s="12"/>
      <c r="D123" s="153" t="s">
        <v>69</v>
      </c>
      <c r="E123" s="154" t="s">
        <v>956</v>
      </c>
      <c r="F123" s="154" t="s">
        <v>957</v>
      </c>
      <c r="G123" s="12"/>
      <c r="H123" s="12"/>
      <c r="I123" s="155"/>
      <c r="J123" s="156">
        <f>BK123</f>
        <v>0</v>
      </c>
      <c r="K123" s="12"/>
      <c r="L123" s="152"/>
      <c r="M123" s="157"/>
      <c r="N123" s="158"/>
      <c r="O123" s="158"/>
      <c r="P123" s="159">
        <f>SUM(P124:P125)</f>
        <v>0</v>
      </c>
      <c r="Q123" s="158"/>
      <c r="R123" s="159">
        <f>SUM(R124:R125)</f>
        <v>0</v>
      </c>
      <c r="S123" s="158"/>
      <c r="T123" s="16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3" t="s">
        <v>78</v>
      </c>
      <c r="AT123" s="161" t="s">
        <v>69</v>
      </c>
      <c r="AU123" s="161" t="s">
        <v>70</v>
      </c>
      <c r="AY123" s="153" t="s">
        <v>124</v>
      </c>
      <c r="BK123" s="162">
        <f>SUM(BK124:BK125)</f>
        <v>0</v>
      </c>
    </row>
    <row r="124" s="2" customFormat="1" ht="16.5" customHeight="1">
      <c r="A124" s="38"/>
      <c r="B124" s="165"/>
      <c r="C124" s="194" t="s">
        <v>190</v>
      </c>
      <c r="D124" s="194" t="s">
        <v>208</v>
      </c>
      <c r="E124" s="195" t="s">
        <v>958</v>
      </c>
      <c r="F124" s="196" t="s">
        <v>959</v>
      </c>
      <c r="G124" s="197" t="s">
        <v>756</v>
      </c>
      <c r="H124" s="198">
        <v>120</v>
      </c>
      <c r="I124" s="199"/>
      <c r="J124" s="200">
        <f>ROUND(I124*H124,2)</f>
        <v>0</v>
      </c>
      <c r="K124" s="201"/>
      <c r="L124" s="202"/>
      <c r="M124" s="203" t="s">
        <v>3</v>
      </c>
      <c r="N124" s="204" t="s">
        <v>41</v>
      </c>
      <c r="O124" s="72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166</v>
      </c>
      <c r="AT124" s="178" t="s">
        <v>208</v>
      </c>
      <c r="AU124" s="178" t="s">
        <v>78</v>
      </c>
      <c r="AY124" s="19" t="s">
        <v>124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78</v>
      </c>
      <c r="BK124" s="179">
        <f>ROUND(I124*H124,2)</f>
        <v>0</v>
      </c>
      <c r="BL124" s="19" t="s">
        <v>130</v>
      </c>
      <c r="BM124" s="178" t="s">
        <v>260</v>
      </c>
    </row>
    <row r="125" s="2" customFormat="1" ht="37.8" customHeight="1">
      <c r="A125" s="38"/>
      <c r="B125" s="165"/>
      <c r="C125" s="194" t="s">
        <v>197</v>
      </c>
      <c r="D125" s="194" t="s">
        <v>208</v>
      </c>
      <c r="E125" s="195" t="s">
        <v>924</v>
      </c>
      <c r="F125" s="196" t="s">
        <v>925</v>
      </c>
      <c r="G125" s="197" t="s">
        <v>756</v>
      </c>
      <c r="H125" s="198">
        <v>500</v>
      </c>
      <c r="I125" s="199"/>
      <c r="J125" s="200">
        <f>ROUND(I125*H125,2)</f>
        <v>0</v>
      </c>
      <c r="K125" s="201"/>
      <c r="L125" s="202"/>
      <c r="M125" s="203" t="s">
        <v>3</v>
      </c>
      <c r="N125" s="204" t="s">
        <v>41</v>
      </c>
      <c r="O125" s="72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8" t="s">
        <v>166</v>
      </c>
      <c r="AT125" s="178" t="s">
        <v>208</v>
      </c>
      <c r="AU125" s="178" t="s">
        <v>78</v>
      </c>
      <c r="AY125" s="19" t="s">
        <v>124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9" t="s">
        <v>78</v>
      </c>
      <c r="BK125" s="179">
        <f>ROUND(I125*H125,2)</f>
        <v>0</v>
      </c>
      <c r="BL125" s="19" t="s">
        <v>130</v>
      </c>
      <c r="BM125" s="178" t="s">
        <v>270</v>
      </c>
    </row>
    <row r="126" s="12" customFormat="1" ht="25.92" customHeight="1">
      <c r="A126" s="12"/>
      <c r="B126" s="152"/>
      <c r="C126" s="12"/>
      <c r="D126" s="153" t="s">
        <v>69</v>
      </c>
      <c r="E126" s="154" t="s">
        <v>960</v>
      </c>
      <c r="F126" s="154" t="s">
        <v>961</v>
      </c>
      <c r="G126" s="12"/>
      <c r="H126" s="12"/>
      <c r="I126" s="155"/>
      <c r="J126" s="156">
        <f>BK126</f>
        <v>0</v>
      </c>
      <c r="K126" s="12"/>
      <c r="L126" s="152"/>
      <c r="M126" s="157"/>
      <c r="N126" s="158"/>
      <c r="O126" s="158"/>
      <c r="P126" s="159">
        <f>SUM(P127:P128)</f>
        <v>0</v>
      </c>
      <c r="Q126" s="158"/>
      <c r="R126" s="159">
        <f>SUM(R127:R128)</f>
        <v>0</v>
      </c>
      <c r="S126" s="158"/>
      <c r="T126" s="16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3" t="s">
        <v>78</v>
      </c>
      <c r="AT126" s="161" t="s">
        <v>69</v>
      </c>
      <c r="AU126" s="161" t="s">
        <v>70</v>
      </c>
      <c r="AY126" s="153" t="s">
        <v>124</v>
      </c>
      <c r="BK126" s="162">
        <f>SUM(BK127:BK128)</f>
        <v>0</v>
      </c>
    </row>
    <row r="127" s="2" customFormat="1" ht="16.5" customHeight="1">
      <c r="A127" s="38"/>
      <c r="B127" s="165"/>
      <c r="C127" s="194" t="s">
        <v>202</v>
      </c>
      <c r="D127" s="194" t="s">
        <v>208</v>
      </c>
      <c r="E127" s="195" t="s">
        <v>950</v>
      </c>
      <c r="F127" s="196" t="s">
        <v>951</v>
      </c>
      <c r="G127" s="197" t="s">
        <v>756</v>
      </c>
      <c r="H127" s="198">
        <v>60</v>
      </c>
      <c r="I127" s="199"/>
      <c r="J127" s="200">
        <f>ROUND(I127*H127,2)</f>
        <v>0</v>
      </c>
      <c r="K127" s="201"/>
      <c r="L127" s="202"/>
      <c r="M127" s="203" t="s">
        <v>3</v>
      </c>
      <c r="N127" s="204" t="s">
        <v>41</v>
      </c>
      <c r="O127" s="72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8" t="s">
        <v>166</v>
      </c>
      <c r="AT127" s="178" t="s">
        <v>208</v>
      </c>
      <c r="AU127" s="178" t="s">
        <v>78</v>
      </c>
      <c r="AY127" s="19" t="s">
        <v>124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9" t="s">
        <v>78</v>
      </c>
      <c r="BK127" s="179">
        <f>ROUND(I127*H127,2)</f>
        <v>0</v>
      </c>
      <c r="BL127" s="19" t="s">
        <v>130</v>
      </c>
      <c r="BM127" s="178" t="s">
        <v>280</v>
      </c>
    </row>
    <row r="128" s="2" customFormat="1" ht="37.8" customHeight="1">
      <c r="A128" s="38"/>
      <c r="B128" s="165"/>
      <c r="C128" s="194" t="s">
        <v>207</v>
      </c>
      <c r="D128" s="194" t="s">
        <v>208</v>
      </c>
      <c r="E128" s="195" t="s">
        <v>942</v>
      </c>
      <c r="F128" s="196" t="s">
        <v>943</v>
      </c>
      <c r="G128" s="197" t="s">
        <v>756</v>
      </c>
      <c r="H128" s="198">
        <v>400</v>
      </c>
      <c r="I128" s="199"/>
      <c r="J128" s="200">
        <f>ROUND(I128*H128,2)</f>
        <v>0</v>
      </c>
      <c r="K128" s="201"/>
      <c r="L128" s="202"/>
      <c r="M128" s="203" t="s">
        <v>3</v>
      </c>
      <c r="N128" s="204" t="s">
        <v>41</v>
      </c>
      <c r="O128" s="72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166</v>
      </c>
      <c r="AT128" s="178" t="s">
        <v>208</v>
      </c>
      <c r="AU128" s="178" t="s">
        <v>78</v>
      </c>
      <c r="AY128" s="19" t="s">
        <v>124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78</v>
      </c>
      <c r="BK128" s="179">
        <f>ROUND(I128*H128,2)</f>
        <v>0</v>
      </c>
      <c r="BL128" s="19" t="s">
        <v>130</v>
      </c>
      <c r="BM128" s="178" t="s">
        <v>290</v>
      </c>
    </row>
    <row r="129" s="12" customFormat="1" ht="25.92" customHeight="1">
      <c r="A129" s="12"/>
      <c r="B129" s="152"/>
      <c r="C129" s="12"/>
      <c r="D129" s="153" t="s">
        <v>69</v>
      </c>
      <c r="E129" s="154" t="s">
        <v>962</v>
      </c>
      <c r="F129" s="154" t="s">
        <v>963</v>
      </c>
      <c r="G129" s="12"/>
      <c r="H129" s="12"/>
      <c r="I129" s="155"/>
      <c r="J129" s="156">
        <f>BK129</f>
        <v>0</v>
      </c>
      <c r="K129" s="12"/>
      <c r="L129" s="152"/>
      <c r="M129" s="157"/>
      <c r="N129" s="158"/>
      <c r="O129" s="158"/>
      <c r="P129" s="159">
        <f>SUM(P130:P131)</f>
        <v>0</v>
      </c>
      <c r="Q129" s="158"/>
      <c r="R129" s="159">
        <f>SUM(R130:R131)</f>
        <v>0</v>
      </c>
      <c r="S129" s="158"/>
      <c r="T129" s="16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78</v>
      </c>
      <c r="AT129" s="161" t="s">
        <v>69</v>
      </c>
      <c r="AU129" s="161" t="s">
        <v>70</v>
      </c>
      <c r="AY129" s="153" t="s">
        <v>124</v>
      </c>
      <c r="BK129" s="162">
        <f>SUM(BK130:BK131)</f>
        <v>0</v>
      </c>
    </row>
    <row r="130" s="2" customFormat="1" ht="16.5" customHeight="1">
      <c r="A130" s="38"/>
      <c r="B130" s="165"/>
      <c r="C130" s="194" t="s">
        <v>212</v>
      </c>
      <c r="D130" s="194" t="s">
        <v>208</v>
      </c>
      <c r="E130" s="195" t="s">
        <v>950</v>
      </c>
      <c r="F130" s="196" t="s">
        <v>951</v>
      </c>
      <c r="G130" s="197" t="s">
        <v>756</v>
      </c>
      <c r="H130" s="198">
        <v>50</v>
      </c>
      <c r="I130" s="199"/>
      <c r="J130" s="200">
        <f>ROUND(I130*H130,2)</f>
        <v>0</v>
      </c>
      <c r="K130" s="201"/>
      <c r="L130" s="202"/>
      <c r="M130" s="203" t="s">
        <v>3</v>
      </c>
      <c r="N130" s="204" t="s">
        <v>41</v>
      </c>
      <c r="O130" s="72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8" t="s">
        <v>166</v>
      </c>
      <c r="AT130" s="178" t="s">
        <v>208</v>
      </c>
      <c r="AU130" s="178" t="s">
        <v>78</v>
      </c>
      <c r="AY130" s="19" t="s">
        <v>124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9" t="s">
        <v>78</v>
      </c>
      <c r="BK130" s="179">
        <f>ROUND(I130*H130,2)</f>
        <v>0</v>
      </c>
      <c r="BL130" s="19" t="s">
        <v>130</v>
      </c>
      <c r="BM130" s="178" t="s">
        <v>299</v>
      </c>
    </row>
    <row r="131" s="2" customFormat="1" ht="37.8" customHeight="1">
      <c r="A131" s="38"/>
      <c r="B131" s="165"/>
      <c r="C131" s="194" t="s">
        <v>217</v>
      </c>
      <c r="D131" s="194" t="s">
        <v>208</v>
      </c>
      <c r="E131" s="195" t="s">
        <v>942</v>
      </c>
      <c r="F131" s="196" t="s">
        <v>943</v>
      </c>
      <c r="G131" s="197" t="s">
        <v>756</v>
      </c>
      <c r="H131" s="198">
        <v>400</v>
      </c>
      <c r="I131" s="199"/>
      <c r="J131" s="200">
        <f>ROUND(I131*H131,2)</f>
        <v>0</v>
      </c>
      <c r="K131" s="201"/>
      <c r="L131" s="202"/>
      <c r="M131" s="203" t="s">
        <v>3</v>
      </c>
      <c r="N131" s="204" t="s">
        <v>41</v>
      </c>
      <c r="O131" s="72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8" t="s">
        <v>166</v>
      </c>
      <c r="AT131" s="178" t="s">
        <v>208</v>
      </c>
      <c r="AU131" s="178" t="s">
        <v>78</v>
      </c>
      <c r="AY131" s="19" t="s">
        <v>124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9" t="s">
        <v>78</v>
      </c>
      <c r="BK131" s="179">
        <f>ROUND(I131*H131,2)</f>
        <v>0</v>
      </c>
      <c r="BL131" s="19" t="s">
        <v>130</v>
      </c>
      <c r="BM131" s="178" t="s">
        <v>311</v>
      </c>
    </row>
    <row r="132" s="12" customFormat="1" ht="25.92" customHeight="1">
      <c r="A132" s="12"/>
      <c r="B132" s="152"/>
      <c r="C132" s="12"/>
      <c r="D132" s="153" t="s">
        <v>69</v>
      </c>
      <c r="E132" s="154" t="s">
        <v>964</v>
      </c>
      <c r="F132" s="154" t="s">
        <v>965</v>
      </c>
      <c r="G132" s="12"/>
      <c r="H132" s="12"/>
      <c r="I132" s="155"/>
      <c r="J132" s="156">
        <f>BK132</f>
        <v>0</v>
      </c>
      <c r="K132" s="12"/>
      <c r="L132" s="152"/>
      <c r="M132" s="157"/>
      <c r="N132" s="158"/>
      <c r="O132" s="158"/>
      <c r="P132" s="159">
        <f>P133</f>
        <v>0</v>
      </c>
      <c r="Q132" s="158"/>
      <c r="R132" s="159">
        <f>R133</f>
        <v>0</v>
      </c>
      <c r="S132" s="158"/>
      <c r="T132" s="16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3" t="s">
        <v>78</v>
      </c>
      <c r="AT132" s="161" t="s">
        <v>69</v>
      </c>
      <c r="AU132" s="161" t="s">
        <v>70</v>
      </c>
      <c r="AY132" s="153" t="s">
        <v>124</v>
      </c>
      <c r="BK132" s="162">
        <f>BK133</f>
        <v>0</v>
      </c>
    </row>
    <row r="133" s="2" customFormat="1" ht="16.5" customHeight="1">
      <c r="A133" s="38"/>
      <c r="B133" s="165"/>
      <c r="C133" s="194" t="s">
        <v>223</v>
      </c>
      <c r="D133" s="194" t="s">
        <v>208</v>
      </c>
      <c r="E133" s="195" t="s">
        <v>950</v>
      </c>
      <c r="F133" s="196" t="s">
        <v>951</v>
      </c>
      <c r="G133" s="197" t="s">
        <v>756</v>
      </c>
      <c r="H133" s="198">
        <v>70</v>
      </c>
      <c r="I133" s="199"/>
      <c r="J133" s="200">
        <f>ROUND(I133*H133,2)</f>
        <v>0</v>
      </c>
      <c r="K133" s="201"/>
      <c r="L133" s="202"/>
      <c r="M133" s="203" t="s">
        <v>3</v>
      </c>
      <c r="N133" s="204" t="s">
        <v>41</v>
      </c>
      <c r="O133" s="72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8" t="s">
        <v>166</v>
      </c>
      <c r="AT133" s="178" t="s">
        <v>208</v>
      </c>
      <c r="AU133" s="178" t="s">
        <v>78</v>
      </c>
      <c r="AY133" s="19" t="s">
        <v>124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9" t="s">
        <v>78</v>
      </c>
      <c r="BK133" s="179">
        <f>ROUND(I133*H133,2)</f>
        <v>0</v>
      </c>
      <c r="BL133" s="19" t="s">
        <v>130</v>
      </c>
      <c r="BM133" s="178" t="s">
        <v>319</v>
      </c>
    </row>
    <row r="134" s="12" customFormat="1" ht="25.92" customHeight="1">
      <c r="A134" s="12"/>
      <c r="B134" s="152"/>
      <c r="C134" s="12"/>
      <c r="D134" s="153" t="s">
        <v>69</v>
      </c>
      <c r="E134" s="154" t="s">
        <v>966</v>
      </c>
      <c r="F134" s="154" t="s">
        <v>967</v>
      </c>
      <c r="G134" s="12"/>
      <c r="H134" s="12"/>
      <c r="I134" s="155"/>
      <c r="J134" s="156">
        <f>BK134</f>
        <v>0</v>
      </c>
      <c r="K134" s="12"/>
      <c r="L134" s="152"/>
      <c r="M134" s="157"/>
      <c r="N134" s="158"/>
      <c r="O134" s="158"/>
      <c r="P134" s="159">
        <f>P135</f>
        <v>0</v>
      </c>
      <c r="Q134" s="158"/>
      <c r="R134" s="159">
        <f>R135</f>
        <v>0</v>
      </c>
      <c r="S134" s="158"/>
      <c r="T134" s="16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3" t="s">
        <v>78</v>
      </c>
      <c r="AT134" s="161" t="s">
        <v>69</v>
      </c>
      <c r="AU134" s="161" t="s">
        <v>70</v>
      </c>
      <c r="AY134" s="153" t="s">
        <v>124</v>
      </c>
      <c r="BK134" s="162">
        <f>BK135</f>
        <v>0</v>
      </c>
    </row>
    <row r="135" s="2" customFormat="1" ht="16.5" customHeight="1">
      <c r="A135" s="38"/>
      <c r="B135" s="165"/>
      <c r="C135" s="194" t="s">
        <v>228</v>
      </c>
      <c r="D135" s="194" t="s">
        <v>208</v>
      </c>
      <c r="E135" s="195" t="s">
        <v>968</v>
      </c>
      <c r="F135" s="196" t="s">
        <v>969</v>
      </c>
      <c r="G135" s="197" t="s">
        <v>756</v>
      </c>
      <c r="H135" s="198">
        <v>25</v>
      </c>
      <c r="I135" s="199"/>
      <c r="J135" s="200">
        <f>ROUND(I135*H135,2)</f>
        <v>0</v>
      </c>
      <c r="K135" s="201"/>
      <c r="L135" s="202"/>
      <c r="M135" s="203" t="s">
        <v>3</v>
      </c>
      <c r="N135" s="204" t="s">
        <v>41</v>
      </c>
      <c r="O135" s="72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8" t="s">
        <v>166</v>
      </c>
      <c r="AT135" s="178" t="s">
        <v>208</v>
      </c>
      <c r="AU135" s="178" t="s">
        <v>78</v>
      </c>
      <c r="AY135" s="19" t="s">
        <v>124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9" t="s">
        <v>78</v>
      </c>
      <c r="BK135" s="179">
        <f>ROUND(I135*H135,2)</f>
        <v>0</v>
      </c>
      <c r="BL135" s="19" t="s">
        <v>130</v>
      </c>
      <c r="BM135" s="178" t="s">
        <v>328</v>
      </c>
    </row>
    <row r="136" s="12" customFormat="1" ht="25.92" customHeight="1">
      <c r="A136" s="12"/>
      <c r="B136" s="152"/>
      <c r="C136" s="12"/>
      <c r="D136" s="153" t="s">
        <v>69</v>
      </c>
      <c r="E136" s="154" t="s">
        <v>970</v>
      </c>
      <c r="F136" s="154" t="s">
        <v>971</v>
      </c>
      <c r="G136" s="12"/>
      <c r="H136" s="12"/>
      <c r="I136" s="155"/>
      <c r="J136" s="156">
        <f>BK136</f>
        <v>0</v>
      </c>
      <c r="K136" s="12"/>
      <c r="L136" s="152"/>
      <c r="M136" s="157"/>
      <c r="N136" s="158"/>
      <c r="O136" s="158"/>
      <c r="P136" s="159">
        <f>P137</f>
        <v>0</v>
      </c>
      <c r="Q136" s="158"/>
      <c r="R136" s="159">
        <f>R137</f>
        <v>0</v>
      </c>
      <c r="S136" s="158"/>
      <c r="T136" s="16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3" t="s">
        <v>78</v>
      </c>
      <c r="AT136" s="161" t="s">
        <v>69</v>
      </c>
      <c r="AU136" s="161" t="s">
        <v>70</v>
      </c>
      <c r="AY136" s="153" t="s">
        <v>124</v>
      </c>
      <c r="BK136" s="162">
        <f>BK137</f>
        <v>0</v>
      </c>
    </row>
    <row r="137" s="2" customFormat="1" ht="16.5" customHeight="1">
      <c r="A137" s="38"/>
      <c r="B137" s="165"/>
      <c r="C137" s="194" t="s">
        <v>8</v>
      </c>
      <c r="D137" s="194" t="s">
        <v>208</v>
      </c>
      <c r="E137" s="195" t="s">
        <v>972</v>
      </c>
      <c r="F137" s="196" t="s">
        <v>973</v>
      </c>
      <c r="G137" s="197" t="s">
        <v>756</v>
      </c>
      <c r="H137" s="198">
        <v>20</v>
      </c>
      <c r="I137" s="199"/>
      <c r="J137" s="200">
        <f>ROUND(I137*H137,2)</f>
        <v>0</v>
      </c>
      <c r="K137" s="201"/>
      <c r="L137" s="202"/>
      <c r="M137" s="203" t="s">
        <v>3</v>
      </c>
      <c r="N137" s="204" t="s">
        <v>41</v>
      </c>
      <c r="O137" s="72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8" t="s">
        <v>166</v>
      </c>
      <c r="AT137" s="178" t="s">
        <v>208</v>
      </c>
      <c r="AU137" s="178" t="s">
        <v>78</v>
      </c>
      <c r="AY137" s="19" t="s">
        <v>124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9" t="s">
        <v>78</v>
      </c>
      <c r="BK137" s="179">
        <f>ROUND(I137*H137,2)</f>
        <v>0</v>
      </c>
      <c r="BL137" s="19" t="s">
        <v>130</v>
      </c>
      <c r="BM137" s="178" t="s">
        <v>340</v>
      </c>
    </row>
    <row r="138" s="12" customFormat="1" ht="25.92" customHeight="1">
      <c r="A138" s="12"/>
      <c r="B138" s="152"/>
      <c r="C138" s="12"/>
      <c r="D138" s="153" t="s">
        <v>69</v>
      </c>
      <c r="E138" s="154" t="s">
        <v>974</v>
      </c>
      <c r="F138" s="154" t="s">
        <v>975</v>
      </c>
      <c r="G138" s="12"/>
      <c r="H138" s="12"/>
      <c r="I138" s="155"/>
      <c r="J138" s="156">
        <f>BK138</f>
        <v>0</v>
      </c>
      <c r="K138" s="12"/>
      <c r="L138" s="152"/>
      <c r="M138" s="157"/>
      <c r="N138" s="158"/>
      <c r="O138" s="158"/>
      <c r="P138" s="159">
        <f>SUM(P139:P140)</f>
        <v>0</v>
      </c>
      <c r="Q138" s="158"/>
      <c r="R138" s="159">
        <f>SUM(R139:R140)</f>
        <v>0</v>
      </c>
      <c r="S138" s="158"/>
      <c r="T138" s="16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3" t="s">
        <v>78</v>
      </c>
      <c r="AT138" s="161" t="s">
        <v>69</v>
      </c>
      <c r="AU138" s="161" t="s">
        <v>70</v>
      </c>
      <c r="AY138" s="153" t="s">
        <v>124</v>
      </c>
      <c r="BK138" s="162">
        <f>SUM(BK139:BK140)</f>
        <v>0</v>
      </c>
    </row>
    <row r="139" s="2" customFormat="1" ht="16.5" customHeight="1">
      <c r="A139" s="38"/>
      <c r="B139" s="165"/>
      <c r="C139" s="194" t="s">
        <v>238</v>
      </c>
      <c r="D139" s="194" t="s">
        <v>208</v>
      </c>
      <c r="E139" s="195" t="s">
        <v>976</v>
      </c>
      <c r="F139" s="196" t="s">
        <v>977</v>
      </c>
      <c r="G139" s="197" t="s">
        <v>756</v>
      </c>
      <c r="H139" s="198">
        <v>30</v>
      </c>
      <c r="I139" s="199"/>
      <c r="J139" s="200">
        <f>ROUND(I139*H139,2)</f>
        <v>0</v>
      </c>
      <c r="K139" s="201"/>
      <c r="L139" s="202"/>
      <c r="M139" s="203" t="s">
        <v>3</v>
      </c>
      <c r="N139" s="204" t="s">
        <v>41</v>
      </c>
      <c r="O139" s="72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8" t="s">
        <v>166</v>
      </c>
      <c r="AT139" s="178" t="s">
        <v>208</v>
      </c>
      <c r="AU139" s="178" t="s">
        <v>78</v>
      </c>
      <c r="AY139" s="19" t="s">
        <v>124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9" t="s">
        <v>78</v>
      </c>
      <c r="BK139" s="179">
        <f>ROUND(I139*H139,2)</f>
        <v>0</v>
      </c>
      <c r="BL139" s="19" t="s">
        <v>130</v>
      </c>
      <c r="BM139" s="178" t="s">
        <v>350</v>
      </c>
    </row>
    <row r="140" s="2" customFormat="1" ht="16.5" customHeight="1">
      <c r="A140" s="38"/>
      <c r="B140" s="165"/>
      <c r="C140" s="194" t="s">
        <v>244</v>
      </c>
      <c r="D140" s="194" t="s">
        <v>208</v>
      </c>
      <c r="E140" s="195" t="s">
        <v>950</v>
      </c>
      <c r="F140" s="196" t="s">
        <v>951</v>
      </c>
      <c r="G140" s="197" t="s">
        <v>756</v>
      </c>
      <c r="H140" s="198">
        <v>130</v>
      </c>
      <c r="I140" s="199"/>
      <c r="J140" s="200">
        <f>ROUND(I140*H140,2)</f>
        <v>0</v>
      </c>
      <c r="K140" s="201"/>
      <c r="L140" s="202"/>
      <c r="M140" s="203" t="s">
        <v>3</v>
      </c>
      <c r="N140" s="204" t="s">
        <v>41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166</v>
      </c>
      <c r="AT140" s="178" t="s">
        <v>208</v>
      </c>
      <c r="AU140" s="178" t="s">
        <v>78</v>
      </c>
      <c r="AY140" s="19" t="s">
        <v>124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78</v>
      </c>
      <c r="BK140" s="179">
        <f>ROUND(I140*H140,2)</f>
        <v>0</v>
      </c>
      <c r="BL140" s="19" t="s">
        <v>130</v>
      </c>
      <c r="BM140" s="178" t="s">
        <v>362</v>
      </c>
    </row>
    <row r="141" s="12" customFormat="1" ht="25.92" customHeight="1">
      <c r="A141" s="12"/>
      <c r="B141" s="152"/>
      <c r="C141" s="12"/>
      <c r="D141" s="153" t="s">
        <v>69</v>
      </c>
      <c r="E141" s="154" t="s">
        <v>978</v>
      </c>
      <c r="F141" s="154" t="s">
        <v>979</v>
      </c>
      <c r="G141" s="12"/>
      <c r="H141" s="12"/>
      <c r="I141" s="155"/>
      <c r="J141" s="156">
        <f>BK141</f>
        <v>0</v>
      </c>
      <c r="K141" s="12"/>
      <c r="L141" s="152"/>
      <c r="M141" s="157"/>
      <c r="N141" s="158"/>
      <c r="O141" s="158"/>
      <c r="P141" s="159">
        <f>SUM(P142:P143)</f>
        <v>0</v>
      </c>
      <c r="Q141" s="158"/>
      <c r="R141" s="159">
        <f>SUM(R142:R143)</f>
        <v>0</v>
      </c>
      <c r="S141" s="158"/>
      <c r="T141" s="16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3" t="s">
        <v>78</v>
      </c>
      <c r="AT141" s="161" t="s">
        <v>69</v>
      </c>
      <c r="AU141" s="161" t="s">
        <v>70</v>
      </c>
      <c r="AY141" s="153" t="s">
        <v>124</v>
      </c>
      <c r="BK141" s="162">
        <f>SUM(BK142:BK143)</f>
        <v>0</v>
      </c>
    </row>
    <row r="142" s="2" customFormat="1" ht="16.5" customHeight="1">
      <c r="A142" s="38"/>
      <c r="B142" s="165"/>
      <c r="C142" s="194" t="s">
        <v>250</v>
      </c>
      <c r="D142" s="194" t="s">
        <v>208</v>
      </c>
      <c r="E142" s="195" t="s">
        <v>976</v>
      </c>
      <c r="F142" s="196" t="s">
        <v>977</v>
      </c>
      <c r="G142" s="197" t="s">
        <v>756</v>
      </c>
      <c r="H142" s="198">
        <v>20</v>
      </c>
      <c r="I142" s="199"/>
      <c r="J142" s="200">
        <f>ROUND(I142*H142,2)</f>
        <v>0</v>
      </c>
      <c r="K142" s="201"/>
      <c r="L142" s="202"/>
      <c r="M142" s="203" t="s">
        <v>3</v>
      </c>
      <c r="N142" s="204" t="s">
        <v>41</v>
      </c>
      <c r="O142" s="72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166</v>
      </c>
      <c r="AT142" s="178" t="s">
        <v>208</v>
      </c>
      <c r="AU142" s="178" t="s">
        <v>78</v>
      </c>
      <c r="AY142" s="19" t="s">
        <v>124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78</v>
      </c>
      <c r="BK142" s="179">
        <f>ROUND(I142*H142,2)</f>
        <v>0</v>
      </c>
      <c r="BL142" s="19" t="s">
        <v>130</v>
      </c>
      <c r="BM142" s="178" t="s">
        <v>372</v>
      </c>
    </row>
    <row r="143" s="2" customFormat="1" ht="16.5" customHeight="1">
      <c r="A143" s="38"/>
      <c r="B143" s="165"/>
      <c r="C143" s="194" t="s">
        <v>255</v>
      </c>
      <c r="D143" s="194" t="s">
        <v>208</v>
      </c>
      <c r="E143" s="195" t="s">
        <v>950</v>
      </c>
      <c r="F143" s="196" t="s">
        <v>951</v>
      </c>
      <c r="G143" s="197" t="s">
        <v>756</v>
      </c>
      <c r="H143" s="198">
        <v>30</v>
      </c>
      <c r="I143" s="199"/>
      <c r="J143" s="200">
        <f>ROUND(I143*H143,2)</f>
        <v>0</v>
      </c>
      <c r="K143" s="201"/>
      <c r="L143" s="202"/>
      <c r="M143" s="203" t="s">
        <v>3</v>
      </c>
      <c r="N143" s="204" t="s">
        <v>41</v>
      </c>
      <c r="O143" s="72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8" t="s">
        <v>166</v>
      </c>
      <c r="AT143" s="178" t="s">
        <v>208</v>
      </c>
      <c r="AU143" s="178" t="s">
        <v>78</v>
      </c>
      <c r="AY143" s="19" t="s">
        <v>124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9" t="s">
        <v>78</v>
      </c>
      <c r="BK143" s="179">
        <f>ROUND(I143*H143,2)</f>
        <v>0</v>
      </c>
      <c r="BL143" s="19" t="s">
        <v>130</v>
      </c>
      <c r="BM143" s="178" t="s">
        <v>382</v>
      </c>
    </row>
    <row r="144" s="12" customFormat="1" ht="25.92" customHeight="1">
      <c r="A144" s="12"/>
      <c r="B144" s="152"/>
      <c r="C144" s="12"/>
      <c r="D144" s="153" t="s">
        <v>69</v>
      </c>
      <c r="E144" s="154" t="s">
        <v>980</v>
      </c>
      <c r="F144" s="154" t="s">
        <v>981</v>
      </c>
      <c r="G144" s="12"/>
      <c r="H144" s="12"/>
      <c r="I144" s="155"/>
      <c r="J144" s="156">
        <f>BK144</f>
        <v>0</v>
      </c>
      <c r="K144" s="12"/>
      <c r="L144" s="152"/>
      <c r="M144" s="157"/>
      <c r="N144" s="158"/>
      <c r="O144" s="158"/>
      <c r="P144" s="159">
        <f>SUM(P145:P146)</f>
        <v>0</v>
      </c>
      <c r="Q144" s="158"/>
      <c r="R144" s="159">
        <f>SUM(R145:R146)</f>
        <v>0</v>
      </c>
      <c r="S144" s="158"/>
      <c r="T144" s="160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3" t="s">
        <v>78</v>
      </c>
      <c r="AT144" s="161" t="s">
        <v>69</v>
      </c>
      <c r="AU144" s="161" t="s">
        <v>70</v>
      </c>
      <c r="AY144" s="153" t="s">
        <v>124</v>
      </c>
      <c r="BK144" s="162">
        <f>SUM(BK145:BK146)</f>
        <v>0</v>
      </c>
    </row>
    <row r="145" s="2" customFormat="1" ht="16.5" customHeight="1">
      <c r="A145" s="38"/>
      <c r="B145" s="165"/>
      <c r="C145" s="194" t="s">
        <v>260</v>
      </c>
      <c r="D145" s="194" t="s">
        <v>208</v>
      </c>
      <c r="E145" s="195" t="s">
        <v>940</v>
      </c>
      <c r="F145" s="196" t="s">
        <v>941</v>
      </c>
      <c r="G145" s="197" t="s">
        <v>756</v>
      </c>
      <c r="H145" s="198">
        <v>120</v>
      </c>
      <c r="I145" s="199"/>
      <c r="J145" s="200">
        <f>ROUND(I145*H145,2)</f>
        <v>0</v>
      </c>
      <c r="K145" s="201"/>
      <c r="L145" s="202"/>
      <c r="M145" s="203" t="s">
        <v>3</v>
      </c>
      <c r="N145" s="204" t="s">
        <v>41</v>
      </c>
      <c r="O145" s="72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8" t="s">
        <v>166</v>
      </c>
      <c r="AT145" s="178" t="s">
        <v>208</v>
      </c>
      <c r="AU145" s="178" t="s">
        <v>78</v>
      </c>
      <c r="AY145" s="19" t="s">
        <v>124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9" t="s">
        <v>78</v>
      </c>
      <c r="BK145" s="179">
        <f>ROUND(I145*H145,2)</f>
        <v>0</v>
      </c>
      <c r="BL145" s="19" t="s">
        <v>130</v>
      </c>
      <c r="BM145" s="178" t="s">
        <v>392</v>
      </c>
    </row>
    <row r="146" s="2" customFormat="1" ht="37.8" customHeight="1">
      <c r="A146" s="38"/>
      <c r="B146" s="165"/>
      <c r="C146" s="194" t="s">
        <v>265</v>
      </c>
      <c r="D146" s="194" t="s">
        <v>208</v>
      </c>
      <c r="E146" s="195" t="s">
        <v>982</v>
      </c>
      <c r="F146" s="196" t="s">
        <v>983</v>
      </c>
      <c r="G146" s="197" t="s">
        <v>756</v>
      </c>
      <c r="H146" s="198">
        <v>150</v>
      </c>
      <c r="I146" s="199"/>
      <c r="J146" s="200">
        <f>ROUND(I146*H146,2)</f>
        <v>0</v>
      </c>
      <c r="K146" s="201"/>
      <c r="L146" s="202"/>
      <c r="M146" s="203" t="s">
        <v>3</v>
      </c>
      <c r="N146" s="204" t="s">
        <v>41</v>
      </c>
      <c r="O146" s="72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8" t="s">
        <v>166</v>
      </c>
      <c r="AT146" s="178" t="s">
        <v>208</v>
      </c>
      <c r="AU146" s="178" t="s">
        <v>78</v>
      </c>
      <c r="AY146" s="19" t="s">
        <v>124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9" t="s">
        <v>78</v>
      </c>
      <c r="BK146" s="179">
        <f>ROUND(I146*H146,2)</f>
        <v>0</v>
      </c>
      <c r="BL146" s="19" t="s">
        <v>130</v>
      </c>
      <c r="BM146" s="178" t="s">
        <v>400</v>
      </c>
    </row>
    <row r="147" s="12" customFormat="1" ht="25.92" customHeight="1">
      <c r="A147" s="12"/>
      <c r="B147" s="152"/>
      <c r="C147" s="12"/>
      <c r="D147" s="153" t="s">
        <v>69</v>
      </c>
      <c r="E147" s="154" t="s">
        <v>984</v>
      </c>
      <c r="F147" s="154" t="s">
        <v>985</v>
      </c>
      <c r="G147" s="12"/>
      <c r="H147" s="12"/>
      <c r="I147" s="155"/>
      <c r="J147" s="156">
        <f>BK147</f>
        <v>0</v>
      </c>
      <c r="K147" s="12"/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78</v>
      </c>
      <c r="AT147" s="161" t="s">
        <v>69</v>
      </c>
      <c r="AU147" s="161" t="s">
        <v>70</v>
      </c>
      <c r="AY147" s="153" t="s">
        <v>124</v>
      </c>
      <c r="BK147" s="162">
        <f>BK148</f>
        <v>0</v>
      </c>
    </row>
    <row r="148" s="2" customFormat="1" ht="37.8" customHeight="1">
      <c r="A148" s="38"/>
      <c r="B148" s="165"/>
      <c r="C148" s="194" t="s">
        <v>270</v>
      </c>
      <c r="D148" s="194" t="s">
        <v>208</v>
      </c>
      <c r="E148" s="195" t="s">
        <v>986</v>
      </c>
      <c r="F148" s="196" t="s">
        <v>987</v>
      </c>
      <c r="G148" s="197" t="s">
        <v>756</v>
      </c>
      <c r="H148" s="198">
        <v>200</v>
      </c>
      <c r="I148" s="199"/>
      <c r="J148" s="200">
        <f>ROUND(I148*H148,2)</f>
        <v>0</v>
      </c>
      <c r="K148" s="201"/>
      <c r="L148" s="202"/>
      <c r="M148" s="203" t="s">
        <v>3</v>
      </c>
      <c r="N148" s="204" t="s">
        <v>41</v>
      </c>
      <c r="O148" s="72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8" t="s">
        <v>166</v>
      </c>
      <c r="AT148" s="178" t="s">
        <v>208</v>
      </c>
      <c r="AU148" s="178" t="s">
        <v>78</v>
      </c>
      <c r="AY148" s="19" t="s">
        <v>124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9" t="s">
        <v>78</v>
      </c>
      <c r="BK148" s="179">
        <f>ROUND(I148*H148,2)</f>
        <v>0</v>
      </c>
      <c r="BL148" s="19" t="s">
        <v>130</v>
      </c>
      <c r="BM148" s="178" t="s">
        <v>414</v>
      </c>
    </row>
    <row r="149" s="12" customFormat="1" ht="25.92" customHeight="1">
      <c r="A149" s="12"/>
      <c r="B149" s="152"/>
      <c r="C149" s="12"/>
      <c r="D149" s="153" t="s">
        <v>69</v>
      </c>
      <c r="E149" s="154" t="s">
        <v>988</v>
      </c>
      <c r="F149" s="154" t="s">
        <v>989</v>
      </c>
      <c r="G149" s="12"/>
      <c r="H149" s="12"/>
      <c r="I149" s="155"/>
      <c r="J149" s="156">
        <f>BK149</f>
        <v>0</v>
      </c>
      <c r="K149" s="12"/>
      <c r="L149" s="152"/>
      <c r="M149" s="157"/>
      <c r="N149" s="158"/>
      <c r="O149" s="158"/>
      <c r="P149" s="159">
        <f>SUM(P150:P151)</f>
        <v>0</v>
      </c>
      <c r="Q149" s="158"/>
      <c r="R149" s="159">
        <f>SUM(R150:R151)</f>
        <v>0</v>
      </c>
      <c r="S149" s="158"/>
      <c r="T149" s="16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3" t="s">
        <v>78</v>
      </c>
      <c r="AT149" s="161" t="s">
        <v>69</v>
      </c>
      <c r="AU149" s="161" t="s">
        <v>70</v>
      </c>
      <c r="AY149" s="153" t="s">
        <v>124</v>
      </c>
      <c r="BK149" s="162">
        <f>SUM(BK150:BK151)</f>
        <v>0</v>
      </c>
    </row>
    <row r="150" s="2" customFormat="1" ht="16.5" customHeight="1">
      <c r="A150" s="38"/>
      <c r="B150" s="165"/>
      <c r="C150" s="194" t="s">
        <v>275</v>
      </c>
      <c r="D150" s="194" t="s">
        <v>208</v>
      </c>
      <c r="E150" s="195" t="s">
        <v>950</v>
      </c>
      <c r="F150" s="196" t="s">
        <v>951</v>
      </c>
      <c r="G150" s="197" t="s">
        <v>756</v>
      </c>
      <c r="H150" s="198">
        <v>200</v>
      </c>
      <c r="I150" s="199"/>
      <c r="J150" s="200">
        <f>ROUND(I150*H150,2)</f>
        <v>0</v>
      </c>
      <c r="K150" s="201"/>
      <c r="L150" s="202"/>
      <c r="M150" s="203" t="s">
        <v>3</v>
      </c>
      <c r="N150" s="204" t="s">
        <v>41</v>
      </c>
      <c r="O150" s="72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8" t="s">
        <v>166</v>
      </c>
      <c r="AT150" s="178" t="s">
        <v>208</v>
      </c>
      <c r="AU150" s="178" t="s">
        <v>78</v>
      </c>
      <c r="AY150" s="19" t="s">
        <v>124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9" t="s">
        <v>78</v>
      </c>
      <c r="BK150" s="179">
        <f>ROUND(I150*H150,2)</f>
        <v>0</v>
      </c>
      <c r="BL150" s="19" t="s">
        <v>130</v>
      </c>
      <c r="BM150" s="178" t="s">
        <v>426</v>
      </c>
    </row>
    <row r="151" s="2" customFormat="1" ht="37.8" customHeight="1">
      <c r="A151" s="38"/>
      <c r="B151" s="165"/>
      <c r="C151" s="194" t="s">
        <v>280</v>
      </c>
      <c r="D151" s="194" t="s">
        <v>208</v>
      </c>
      <c r="E151" s="195" t="s">
        <v>982</v>
      </c>
      <c r="F151" s="196" t="s">
        <v>983</v>
      </c>
      <c r="G151" s="197" t="s">
        <v>756</v>
      </c>
      <c r="H151" s="198">
        <v>150</v>
      </c>
      <c r="I151" s="199"/>
      <c r="J151" s="200">
        <f>ROUND(I151*H151,2)</f>
        <v>0</v>
      </c>
      <c r="K151" s="201"/>
      <c r="L151" s="202"/>
      <c r="M151" s="203" t="s">
        <v>3</v>
      </c>
      <c r="N151" s="204" t="s">
        <v>41</v>
      </c>
      <c r="O151" s="72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8" t="s">
        <v>166</v>
      </c>
      <c r="AT151" s="178" t="s">
        <v>208</v>
      </c>
      <c r="AU151" s="178" t="s">
        <v>78</v>
      </c>
      <c r="AY151" s="19" t="s">
        <v>124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9" t="s">
        <v>78</v>
      </c>
      <c r="BK151" s="179">
        <f>ROUND(I151*H151,2)</f>
        <v>0</v>
      </c>
      <c r="BL151" s="19" t="s">
        <v>130</v>
      </c>
      <c r="BM151" s="178" t="s">
        <v>436</v>
      </c>
    </row>
    <row r="152" s="12" customFormat="1" ht="25.92" customHeight="1">
      <c r="A152" s="12"/>
      <c r="B152" s="152"/>
      <c r="C152" s="12"/>
      <c r="D152" s="153" t="s">
        <v>69</v>
      </c>
      <c r="E152" s="154" t="s">
        <v>990</v>
      </c>
      <c r="F152" s="154" t="s">
        <v>991</v>
      </c>
      <c r="G152" s="12"/>
      <c r="H152" s="12"/>
      <c r="I152" s="155"/>
      <c r="J152" s="156">
        <f>BK152</f>
        <v>0</v>
      </c>
      <c r="K152" s="12"/>
      <c r="L152" s="152"/>
      <c r="M152" s="157"/>
      <c r="N152" s="158"/>
      <c r="O152" s="158"/>
      <c r="P152" s="159">
        <f>SUM(P153:P156)</f>
        <v>0</v>
      </c>
      <c r="Q152" s="158"/>
      <c r="R152" s="159">
        <f>SUM(R153:R156)</f>
        <v>0</v>
      </c>
      <c r="S152" s="158"/>
      <c r="T152" s="160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3" t="s">
        <v>78</v>
      </c>
      <c r="AT152" s="161" t="s">
        <v>69</v>
      </c>
      <c r="AU152" s="161" t="s">
        <v>70</v>
      </c>
      <c r="AY152" s="153" t="s">
        <v>124</v>
      </c>
      <c r="BK152" s="162">
        <f>SUM(BK153:BK156)</f>
        <v>0</v>
      </c>
    </row>
    <row r="153" s="2" customFormat="1" ht="16.5" customHeight="1">
      <c r="A153" s="38"/>
      <c r="B153" s="165"/>
      <c r="C153" s="194" t="s">
        <v>285</v>
      </c>
      <c r="D153" s="194" t="s">
        <v>208</v>
      </c>
      <c r="E153" s="195" t="s">
        <v>950</v>
      </c>
      <c r="F153" s="196" t="s">
        <v>951</v>
      </c>
      <c r="G153" s="197" t="s">
        <v>756</v>
      </c>
      <c r="H153" s="198">
        <v>20</v>
      </c>
      <c r="I153" s="199"/>
      <c r="J153" s="200">
        <f>ROUND(I153*H153,2)</f>
        <v>0</v>
      </c>
      <c r="K153" s="201"/>
      <c r="L153" s="202"/>
      <c r="M153" s="203" t="s">
        <v>3</v>
      </c>
      <c r="N153" s="204" t="s">
        <v>41</v>
      </c>
      <c r="O153" s="72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8" t="s">
        <v>166</v>
      </c>
      <c r="AT153" s="178" t="s">
        <v>208</v>
      </c>
      <c r="AU153" s="178" t="s">
        <v>78</v>
      </c>
      <c r="AY153" s="19" t="s">
        <v>124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9" t="s">
        <v>78</v>
      </c>
      <c r="BK153" s="179">
        <f>ROUND(I153*H153,2)</f>
        <v>0</v>
      </c>
      <c r="BL153" s="19" t="s">
        <v>130</v>
      </c>
      <c r="BM153" s="178" t="s">
        <v>446</v>
      </c>
    </row>
    <row r="154" s="2" customFormat="1" ht="16.5" customHeight="1">
      <c r="A154" s="38"/>
      <c r="B154" s="165"/>
      <c r="C154" s="194" t="s">
        <v>290</v>
      </c>
      <c r="D154" s="194" t="s">
        <v>208</v>
      </c>
      <c r="E154" s="195" t="s">
        <v>940</v>
      </c>
      <c r="F154" s="196" t="s">
        <v>941</v>
      </c>
      <c r="G154" s="197" t="s">
        <v>756</v>
      </c>
      <c r="H154" s="198">
        <v>408</v>
      </c>
      <c r="I154" s="199"/>
      <c r="J154" s="200">
        <f>ROUND(I154*H154,2)</f>
        <v>0</v>
      </c>
      <c r="K154" s="201"/>
      <c r="L154" s="202"/>
      <c r="M154" s="203" t="s">
        <v>3</v>
      </c>
      <c r="N154" s="204" t="s">
        <v>41</v>
      </c>
      <c r="O154" s="72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8" t="s">
        <v>166</v>
      </c>
      <c r="AT154" s="178" t="s">
        <v>208</v>
      </c>
      <c r="AU154" s="178" t="s">
        <v>78</v>
      </c>
      <c r="AY154" s="19" t="s">
        <v>124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9" t="s">
        <v>78</v>
      </c>
      <c r="BK154" s="179">
        <f>ROUND(I154*H154,2)</f>
        <v>0</v>
      </c>
      <c r="BL154" s="19" t="s">
        <v>130</v>
      </c>
      <c r="BM154" s="178" t="s">
        <v>331</v>
      </c>
    </row>
    <row r="155" s="2" customFormat="1" ht="16.5" customHeight="1">
      <c r="A155" s="38"/>
      <c r="B155" s="165"/>
      <c r="C155" s="194" t="s">
        <v>295</v>
      </c>
      <c r="D155" s="194" t="s">
        <v>208</v>
      </c>
      <c r="E155" s="195" t="s">
        <v>958</v>
      </c>
      <c r="F155" s="196" t="s">
        <v>959</v>
      </c>
      <c r="G155" s="197" t="s">
        <v>756</v>
      </c>
      <c r="H155" s="198">
        <v>200</v>
      </c>
      <c r="I155" s="199"/>
      <c r="J155" s="200">
        <f>ROUND(I155*H155,2)</f>
        <v>0</v>
      </c>
      <c r="K155" s="201"/>
      <c r="L155" s="202"/>
      <c r="M155" s="203" t="s">
        <v>3</v>
      </c>
      <c r="N155" s="204" t="s">
        <v>41</v>
      </c>
      <c r="O155" s="72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166</v>
      </c>
      <c r="AT155" s="178" t="s">
        <v>208</v>
      </c>
      <c r="AU155" s="178" t="s">
        <v>78</v>
      </c>
      <c r="AY155" s="19" t="s">
        <v>124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78</v>
      </c>
      <c r="BK155" s="179">
        <f>ROUND(I155*H155,2)</f>
        <v>0</v>
      </c>
      <c r="BL155" s="19" t="s">
        <v>130</v>
      </c>
      <c r="BM155" s="178" t="s">
        <v>463</v>
      </c>
    </row>
    <row r="156" s="2" customFormat="1" ht="44.25" customHeight="1">
      <c r="A156" s="38"/>
      <c r="B156" s="165"/>
      <c r="C156" s="194" t="s">
        <v>299</v>
      </c>
      <c r="D156" s="194" t="s">
        <v>208</v>
      </c>
      <c r="E156" s="195" t="s">
        <v>992</v>
      </c>
      <c r="F156" s="196" t="s">
        <v>993</v>
      </c>
      <c r="G156" s="197" t="s">
        <v>756</v>
      </c>
      <c r="H156" s="198">
        <v>900</v>
      </c>
      <c r="I156" s="199"/>
      <c r="J156" s="200">
        <f>ROUND(I156*H156,2)</f>
        <v>0</v>
      </c>
      <c r="K156" s="201"/>
      <c r="L156" s="202"/>
      <c r="M156" s="203" t="s">
        <v>3</v>
      </c>
      <c r="N156" s="204" t="s">
        <v>41</v>
      </c>
      <c r="O156" s="72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8" t="s">
        <v>166</v>
      </c>
      <c r="AT156" s="178" t="s">
        <v>208</v>
      </c>
      <c r="AU156" s="178" t="s">
        <v>78</v>
      </c>
      <c r="AY156" s="19" t="s">
        <v>124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9" t="s">
        <v>78</v>
      </c>
      <c r="BK156" s="179">
        <f>ROUND(I156*H156,2)</f>
        <v>0</v>
      </c>
      <c r="BL156" s="19" t="s">
        <v>130</v>
      </c>
      <c r="BM156" s="178" t="s">
        <v>471</v>
      </c>
    </row>
    <row r="157" s="12" customFormat="1" ht="25.92" customHeight="1">
      <c r="A157" s="12"/>
      <c r="B157" s="152"/>
      <c r="C157" s="12"/>
      <c r="D157" s="153" t="s">
        <v>69</v>
      </c>
      <c r="E157" s="154" t="s">
        <v>994</v>
      </c>
      <c r="F157" s="154" t="s">
        <v>995</v>
      </c>
      <c r="G157" s="12"/>
      <c r="H157" s="12"/>
      <c r="I157" s="155"/>
      <c r="J157" s="156">
        <f>BK157</f>
        <v>0</v>
      </c>
      <c r="K157" s="12"/>
      <c r="L157" s="152"/>
      <c r="M157" s="157"/>
      <c r="N157" s="158"/>
      <c r="O157" s="158"/>
      <c r="P157" s="159">
        <f>P158</f>
        <v>0</v>
      </c>
      <c r="Q157" s="158"/>
      <c r="R157" s="159">
        <f>R158</f>
        <v>0</v>
      </c>
      <c r="S157" s="158"/>
      <c r="T157" s="16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3" t="s">
        <v>78</v>
      </c>
      <c r="AT157" s="161" t="s">
        <v>69</v>
      </c>
      <c r="AU157" s="161" t="s">
        <v>70</v>
      </c>
      <c r="AY157" s="153" t="s">
        <v>124</v>
      </c>
      <c r="BK157" s="162">
        <f>BK158</f>
        <v>0</v>
      </c>
    </row>
    <row r="158" s="2" customFormat="1" ht="16.5" customHeight="1">
      <c r="A158" s="38"/>
      <c r="B158" s="165"/>
      <c r="C158" s="194" t="s">
        <v>305</v>
      </c>
      <c r="D158" s="194" t="s">
        <v>208</v>
      </c>
      <c r="E158" s="195" t="s">
        <v>950</v>
      </c>
      <c r="F158" s="196" t="s">
        <v>951</v>
      </c>
      <c r="G158" s="197" t="s">
        <v>756</v>
      </c>
      <c r="H158" s="198">
        <v>32</v>
      </c>
      <c r="I158" s="199"/>
      <c r="J158" s="200">
        <f>ROUND(I158*H158,2)</f>
        <v>0</v>
      </c>
      <c r="K158" s="201"/>
      <c r="L158" s="202"/>
      <c r="M158" s="203" t="s">
        <v>3</v>
      </c>
      <c r="N158" s="204" t="s">
        <v>41</v>
      </c>
      <c r="O158" s="72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8" t="s">
        <v>166</v>
      </c>
      <c r="AT158" s="178" t="s">
        <v>208</v>
      </c>
      <c r="AU158" s="178" t="s">
        <v>78</v>
      </c>
      <c r="AY158" s="19" t="s">
        <v>124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9" t="s">
        <v>78</v>
      </c>
      <c r="BK158" s="179">
        <f>ROUND(I158*H158,2)</f>
        <v>0</v>
      </c>
      <c r="BL158" s="19" t="s">
        <v>130</v>
      </c>
      <c r="BM158" s="178" t="s">
        <v>480</v>
      </c>
    </row>
    <row r="159" s="12" customFormat="1" ht="25.92" customHeight="1">
      <c r="A159" s="12"/>
      <c r="B159" s="152"/>
      <c r="C159" s="12"/>
      <c r="D159" s="153" t="s">
        <v>69</v>
      </c>
      <c r="E159" s="154" t="s">
        <v>996</v>
      </c>
      <c r="F159" s="154" t="s">
        <v>997</v>
      </c>
      <c r="G159" s="12"/>
      <c r="H159" s="12"/>
      <c r="I159" s="155"/>
      <c r="J159" s="156">
        <f>BK159</f>
        <v>0</v>
      </c>
      <c r="K159" s="12"/>
      <c r="L159" s="152"/>
      <c r="M159" s="157"/>
      <c r="N159" s="158"/>
      <c r="O159" s="158"/>
      <c r="P159" s="159">
        <f>SUM(P160:P162)</f>
        <v>0</v>
      </c>
      <c r="Q159" s="158"/>
      <c r="R159" s="159">
        <f>SUM(R160:R162)</f>
        <v>0</v>
      </c>
      <c r="S159" s="158"/>
      <c r="T159" s="16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3" t="s">
        <v>78</v>
      </c>
      <c r="AT159" s="161" t="s">
        <v>69</v>
      </c>
      <c r="AU159" s="161" t="s">
        <v>70</v>
      </c>
      <c r="AY159" s="153" t="s">
        <v>124</v>
      </c>
      <c r="BK159" s="162">
        <f>SUM(BK160:BK162)</f>
        <v>0</v>
      </c>
    </row>
    <row r="160" s="2" customFormat="1" ht="16.5" customHeight="1">
      <c r="A160" s="38"/>
      <c r="B160" s="165"/>
      <c r="C160" s="194" t="s">
        <v>311</v>
      </c>
      <c r="D160" s="194" t="s">
        <v>208</v>
      </c>
      <c r="E160" s="195" t="s">
        <v>950</v>
      </c>
      <c r="F160" s="196" t="s">
        <v>951</v>
      </c>
      <c r="G160" s="197" t="s">
        <v>756</v>
      </c>
      <c r="H160" s="198">
        <v>34</v>
      </c>
      <c r="I160" s="199"/>
      <c r="J160" s="200">
        <f>ROUND(I160*H160,2)</f>
        <v>0</v>
      </c>
      <c r="K160" s="201"/>
      <c r="L160" s="202"/>
      <c r="M160" s="203" t="s">
        <v>3</v>
      </c>
      <c r="N160" s="204" t="s">
        <v>41</v>
      </c>
      <c r="O160" s="72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8" t="s">
        <v>166</v>
      </c>
      <c r="AT160" s="178" t="s">
        <v>208</v>
      </c>
      <c r="AU160" s="178" t="s">
        <v>78</v>
      </c>
      <c r="AY160" s="19" t="s">
        <v>124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9" t="s">
        <v>78</v>
      </c>
      <c r="BK160" s="179">
        <f>ROUND(I160*H160,2)</f>
        <v>0</v>
      </c>
      <c r="BL160" s="19" t="s">
        <v>130</v>
      </c>
      <c r="BM160" s="178" t="s">
        <v>489</v>
      </c>
    </row>
    <row r="161" s="2" customFormat="1" ht="16.5" customHeight="1">
      <c r="A161" s="38"/>
      <c r="B161" s="165"/>
      <c r="C161" s="194" t="s">
        <v>315</v>
      </c>
      <c r="D161" s="194" t="s">
        <v>208</v>
      </c>
      <c r="E161" s="195" t="s">
        <v>940</v>
      </c>
      <c r="F161" s="196" t="s">
        <v>941</v>
      </c>
      <c r="G161" s="197" t="s">
        <v>756</v>
      </c>
      <c r="H161" s="198">
        <v>60</v>
      </c>
      <c r="I161" s="199"/>
      <c r="J161" s="200">
        <f>ROUND(I161*H161,2)</f>
        <v>0</v>
      </c>
      <c r="K161" s="201"/>
      <c r="L161" s="202"/>
      <c r="M161" s="203" t="s">
        <v>3</v>
      </c>
      <c r="N161" s="204" t="s">
        <v>41</v>
      </c>
      <c r="O161" s="72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8" t="s">
        <v>166</v>
      </c>
      <c r="AT161" s="178" t="s">
        <v>208</v>
      </c>
      <c r="AU161" s="178" t="s">
        <v>78</v>
      </c>
      <c r="AY161" s="19" t="s">
        <v>124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9" t="s">
        <v>78</v>
      </c>
      <c r="BK161" s="179">
        <f>ROUND(I161*H161,2)</f>
        <v>0</v>
      </c>
      <c r="BL161" s="19" t="s">
        <v>130</v>
      </c>
      <c r="BM161" s="178" t="s">
        <v>497</v>
      </c>
    </row>
    <row r="162" s="2" customFormat="1" ht="37.8" customHeight="1">
      <c r="A162" s="38"/>
      <c r="B162" s="165"/>
      <c r="C162" s="194" t="s">
        <v>319</v>
      </c>
      <c r="D162" s="194" t="s">
        <v>208</v>
      </c>
      <c r="E162" s="195" t="s">
        <v>998</v>
      </c>
      <c r="F162" s="196" t="s">
        <v>999</v>
      </c>
      <c r="G162" s="197" t="s">
        <v>756</v>
      </c>
      <c r="H162" s="198">
        <v>220</v>
      </c>
      <c r="I162" s="199"/>
      <c r="J162" s="200">
        <f>ROUND(I162*H162,2)</f>
        <v>0</v>
      </c>
      <c r="K162" s="201"/>
      <c r="L162" s="202"/>
      <c r="M162" s="203" t="s">
        <v>3</v>
      </c>
      <c r="N162" s="204" t="s">
        <v>41</v>
      </c>
      <c r="O162" s="72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8" t="s">
        <v>166</v>
      </c>
      <c r="AT162" s="178" t="s">
        <v>208</v>
      </c>
      <c r="AU162" s="178" t="s">
        <v>78</v>
      </c>
      <c r="AY162" s="19" t="s">
        <v>124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9" t="s">
        <v>78</v>
      </c>
      <c r="BK162" s="179">
        <f>ROUND(I162*H162,2)</f>
        <v>0</v>
      </c>
      <c r="BL162" s="19" t="s">
        <v>130</v>
      </c>
      <c r="BM162" s="178" t="s">
        <v>507</v>
      </c>
    </row>
    <row r="163" s="12" customFormat="1" ht="25.92" customHeight="1">
      <c r="A163" s="12"/>
      <c r="B163" s="152"/>
      <c r="C163" s="12"/>
      <c r="D163" s="153" t="s">
        <v>69</v>
      </c>
      <c r="E163" s="154" t="s">
        <v>1000</v>
      </c>
      <c r="F163" s="154" t="s">
        <v>1001</v>
      </c>
      <c r="G163" s="12"/>
      <c r="H163" s="12"/>
      <c r="I163" s="155"/>
      <c r="J163" s="156">
        <f>BK163</f>
        <v>0</v>
      </c>
      <c r="K163" s="12"/>
      <c r="L163" s="152"/>
      <c r="M163" s="157"/>
      <c r="N163" s="158"/>
      <c r="O163" s="158"/>
      <c r="P163" s="159">
        <f>SUM(P164:P188)</f>
        <v>0</v>
      </c>
      <c r="Q163" s="158"/>
      <c r="R163" s="159">
        <f>SUM(R164:R188)</f>
        <v>0</v>
      </c>
      <c r="S163" s="158"/>
      <c r="T163" s="160">
        <f>SUM(T164:T188)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3" t="s">
        <v>78</v>
      </c>
      <c r="AT163" s="161" t="s">
        <v>69</v>
      </c>
      <c r="AU163" s="161" t="s">
        <v>70</v>
      </c>
      <c r="AY163" s="153" t="s">
        <v>124</v>
      </c>
      <c r="BK163" s="162">
        <f>SUM(BK164:BK188)</f>
        <v>0</v>
      </c>
    </row>
    <row r="164" s="2" customFormat="1" ht="16.5" customHeight="1">
      <c r="A164" s="38"/>
      <c r="B164" s="165"/>
      <c r="C164" s="166" t="s">
        <v>324</v>
      </c>
      <c r="D164" s="166" t="s">
        <v>126</v>
      </c>
      <c r="E164" s="167" t="s">
        <v>1002</v>
      </c>
      <c r="F164" s="168" t="s">
        <v>1003</v>
      </c>
      <c r="G164" s="169" t="s">
        <v>129</v>
      </c>
      <c r="H164" s="170">
        <v>2181</v>
      </c>
      <c r="I164" s="171"/>
      <c r="J164" s="172">
        <f>ROUND(I164*H164,2)</f>
        <v>0</v>
      </c>
      <c r="K164" s="173"/>
      <c r="L164" s="39"/>
      <c r="M164" s="174" t="s">
        <v>3</v>
      </c>
      <c r="N164" s="175" t="s">
        <v>41</v>
      </c>
      <c r="O164" s="72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8" t="s">
        <v>130</v>
      </c>
      <c r="AT164" s="178" t="s">
        <v>126</v>
      </c>
      <c r="AU164" s="178" t="s">
        <v>78</v>
      </c>
      <c r="AY164" s="19" t="s">
        <v>124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9" t="s">
        <v>78</v>
      </c>
      <c r="BK164" s="179">
        <f>ROUND(I164*H164,2)</f>
        <v>0</v>
      </c>
      <c r="BL164" s="19" t="s">
        <v>130</v>
      </c>
      <c r="BM164" s="178" t="s">
        <v>516</v>
      </c>
    </row>
    <row r="165" s="2" customFormat="1" ht="16.5" customHeight="1">
      <c r="A165" s="38"/>
      <c r="B165" s="165"/>
      <c r="C165" s="166" t="s">
        <v>328</v>
      </c>
      <c r="D165" s="166" t="s">
        <v>126</v>
      </c>
      <c r="E165" s="167" t="s">
        <v>1004</v>
      </c>
      <c r="F165" s="168" t="s">
        <v>1005</v>
      </c>
      <c r="G165" s="169" t="s">
        <v>129</v>
      </c>
      <c r="H165" s="170">
        <v>4362</v>
      </c>
      <c r="I165" s="171"/>
      <c r="J165" s="172">
        <f>ROUND(I165*H165,2)</f>
        <v>0</v>
      </c>
      <c r="K165" s="173"/>
      <c r="L165" s="39"/>
      <c r="M165" s="174" t="s">
        <v>3</v>
      </c>
      <c r="N165" s="175" t="s">
        <v>41</v>
      </c>
      <c r="O165" s="72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8" t="s">
        <v>130</v>
      </c>
      <c r="AT165" s="178" t="s">
        <v>126</v>
      </c>
      <c r="AU165" s="178" t="s">
        <v>78</v>
      </c>
      <c r="AY165" s="19" t="s">
        <v>124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9" t="s">
        <v>78</v>
      </c>
      <c r="BK165" s="179">
        <f>ROUND(I165*H165,2)</f>
        <v>0</v>
      </c>
      <c r="BL165" s="19" t="s">
        <v>130</v>
      </c>
      <c r="BM165" s="178" t="s">
        <v>525</v>
      </c>
    </row>
    <row r="166" s="2" customFormat="1" ht="16.5" customHeight="1">
      <c r="A166" s="38"/>
      <c r="B166" s="165"/>
      <c r="C166" s="166" t="s">
        <v>334</v>
      </c>
      <c r="D166" s="166" t="s">
        <v>126</v>
      </c>
      <c r="E166" s="167" t="s">
        <v>1006</v>
      </c>
      <c r="F166" s="168" t="s">
        <v>1007</v>
      </c>
      <c r="G166" s="169" t="s">
        <v>193</v>
      </c>
      <c r="H166" s="170">
        <v>218.09999999999999</v>
      </c>
      <c r="I166" s="171"/>
      <c r="J166" s="172">
        <f>ROUND(I166*H166,2)</f>
        <v>0</v>
      </c>
      <c r="K166" s="173"/>
      <c r="L166" s="39"/>
      <c r="M166" s="174" t="s">
        <v>3</v>
      </c>
      <c r="N166" s="175" t="s">
        <v>41</v>
      </c>
      <c r="O166" s="72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8" t="s">
        <v>130</v>
      </c>
      <c r="AT166" s="178" t="s">
        <v>126</v>
      </c>
      <c r="AU166" s="178" t="s">
        <v>78</v>
      </c>
      <c r="AY166" s="19" t="s">
        <v>124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9" t="s">
        <v>78</v>
      </c>
      <c r="BK166" s="179">
        <f>ROUND(I166*H166,2)</f>
        <v>0</v>
      </c>
      <c r="BL166" s="19" t="s">
        <v>130</v>
      </c>
      <c r="BM166" s="178" t="s">
        <v>535</v>
      </c>
    </row>
    <row r="167" s="2" customFormat="1" ht="16.5" customHeight="1">
      <c r="A167" s="38"/>
      <c r="B167" s="165"/>
      <c r="C167" s="166" t="s">
        <v>340</v>
      </c>
      <c r="D167" s="166" t="s">
        <v>126</v>
      </c>
      <c r="E167" s="167" t="s">
        <v>1008</v>
      </c>
      <c r="F167" s="168" t="s">
        <v>1009</v>
      </c>
      <c r="G167" s="169" t="s">
        <v>193</v>
      </c>
      <c r="H167" s="170">
        <v>87.239999999999995</v>
      </c>
      <c r="I167" s="171"/>
      <c r="J167" s="172">
        <f>ROUND(I167*H167,2)</f>
        <v>0</v>
      </c>
      <c r="K167" s="173"/>
      <c r="L167" s="39"/>
      <c r="M167" s="174" t="s">
        <v>3</v>
      </c>
      <c r="N167" s="175" t="s">
        <v>41</v>
      </c>
      <c r="O167" s="72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8" t="s">
        <v>130</v>
      </c>
      <c r="AT167" s="178" t="s">
        <v>126</v>
      </c>
      <c r="AU167" s="178" t="s">
        <v>78</v>
      </c>
      <c r="AY167" s="19" t="s">
        <v>124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9" t="s">
        <v>78</v>
      </c>
      <c r="BK167" s="179">
        <f>ROUND(I167*H167,2)</f>
        <v>0</v>
      </c>
      <c r="BL167" s="19" t="s">
        <v>130</v>
      </c>
      <c r="BM167" s="178" t="s">
        <v>544</v>
      </c>
    </row>
    <row r="168" s="2" customFormat="1" ht="16.5" customHeight="1">
      <c r="A168" s="38"/>
      <c r="B168" s="165"/>
      <c r="C168" s="166" t="s">
        <v>345</v>
      </c>
      <c r="D168" s="166" t="s">
        <v>126</v>
      </c>
      <c r="E168" s="167" t="s">
        <v>1010</v>
      </c>
      <c r="F168" s="168" t="s">
        <v>1011</v>
      </c>
      <c r="G168" s="169" t="s">
        <v>129</v>
      </c>
      <c r="H168" s="170">
        <v>2181</v>
      </c>
      <c r="I168" s="171"/>
      <c r="J168" s="172">
        <f>ROUND(I168*H168,2)</f>
        <v>0</v>
      </c>
      <c r="K168" s="173"/>
      <c r="L168" s="39"/>
      <c r="M168" s="174" t="s">
        <v>3</v>
      </c>
      <c r="N168" s="175" t="s">
        <v>41</v>
      </c>
      <c r="O168" s="72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8" t="s">
        <v>130</v>
      </c>
      <c r="AT168" s="178" t="s">
        <v>126</v>
      </c>
      <c r="AU168" s="178" t="s">
        <v>78</v>
      </c>
      <c r="AY168" s="19" t="s">
        <v>124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9" t="s">
        <v>78</v>
      </c>
      <c r="BK168" s="179">
        <f>ROUND(I168*H168,2)</f>
        <v>0</v>
      </c>
      <c r="BL168" s="19" t="s">
        <v>130</v>
      </c>
      <c r="BM168" s="178" t="s">
        <v>553</v>
      </c>
    </row>
    <row r="169" s="2" customFormat="1" ht="16.5" customHeight="1">
      <c r="A169" s="38"/>
      <c r="B169" s="165"/>
      <c r="C169" s="166" t="s">
        <v>350</v>
      </c>
      <c r="D169" s="166" t="s">
        <v>126</v>
      </c>
      <c r="E169" s="167" t="s">
        <v>1012</v>
      </c>
      <c r="F169" s="168" t="s">
        <v>1013</v>
      </c>
      <c r="G169" s="169" t="s">
        <v>756</v>
      </c>
      <c r="H169" s="170">
        <v>1999</v>
      </c>
      <c r="I169" s="171"/>
      <c r="J169" s="172">
        <f>ROUND(I169*H169,2)</f>
        <v>0</v>
      </c>
      <c r="K169" s="173"/>
      <c r="L169" s="39"/>
      <c r="M169" s="174" t="s">
        <v>3</v>
      </c>
      <c r="N169" s="175" t="s">
        <v>41</v>
      </c>
      <c r="O169" s="72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8" t="s">
        <v>130</v>
      </c>
      <c r="AT169" s="178" t="s">
        <v>126</v>
      </c>
      <c r="AU169" s="178" t="s">
        <v>78</v>
      </c>
      <c r="AY169" s="19" t="s">
        <v>124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9" t="s">
        <v>78</v>
      </c>
      <c r="BK169" s="179">
        <f>ROUND(I169*H169,2)</f>
        <v>0</v>
      </c>
      <c r="BL169" s="19" t="s">
        <v>130</v>
      </c>
      <c r="BM169" s="178" t="s">
        <v>563</v>
      </c>
    </row>
    <row r="170" s="2" customFormat="1" ht="16.5" customHeight="1">
      <c r="A170" s="38"/>
      <c r="B170" s="165"/>
      <c r="C170" s="166" t="s">
        <v>357</v>
      </c>
      <c r="D170" s="166" t="s">
        <v>126</v>
      </c>
      <c r="E170" s="167" t="s">
        <v>1014</v>
      </c>
      <c r="F170" s="168" t="s">
        <v>1015</v>
      </c>
      <c r="G170" s="169" t="s">
        <v>756</v>
      </c>
      <c r="H170" s="170">
        <v>1999</v>
      </c>
      <c r="I170" s="171"/>
      <c r="J170" s="172">
        <f>ROUND(I170*H170,2)</f>
        <v>0</v>
      </c>
      <c r="K170" s="173"/>
      <c r="L170" s="39"/>
      <c r="M170" s="174" t="s">
        <v>3</v>
      </c>
      <c r="N170" s="175" t="s">
        <v>41</v>
      </c>
      <c r="O170" s="72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8" t="s">
        <v>130</v>
      </c>
      <c r="AT170" s="178" t="s">
        <v>126</v>
      </c>
      <c r="AU170" s="178" t="s">
        <v>78</v>
      </c>
      <c r="AY170" s="19" t="s">
        <v>124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9" t="s">
        <v>78</v>
      </c>
      <c r="BK170" s="179">
        <f>ROUND(I170*H170,2)</f>
        <v>0</v>
      </c>
      <c r="BL170" s="19" t="s">
        <v>130</v>
      </c>
      <c r="BM170" s="178" t="s">
        <v>574</v>
      </c>
    </row>
    <row r="171" s="2" customFormat="1" ht="16.5" customHeight="1">
      <c r="A171" s="38"/>
      <c r="B171" s="165"/>
      <c r="C171" s="166" t="s">
        <v>362</v>
      </c>
      <c r="D171" s="166" t="s">
        <v>126</v>
      </c>
      <c r="E171" s="167" t="s">
        <v>1016</v>
      </c>
      <c r="F171" s="168" t="s">
        <v>1017</v>
      </c>
      <c r="G171" s="169" t="s">
        <v>756</v>
      </c>
      <c r="H171" s="170">
        <v>5590</v>
      </c>
      <c r="I171" s="171"/>
      <c r="J171" s="172">
        <f>ROUND(I171*H171,2)</f>
        <v>0</v>
      </c>
      <c r="K171" s="173"/>
      <c r="L171" s="39"/>
      <c r="M171" s="174" t="s">
        <v>3</v>
      </c>
      <c r="N171" s="175" t="s">
        <v>41</v>
      </c>
      <c r="O171" s="72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8" t="s">
        <v>130</v>
      </c>
      <c r="AT171" s="178" t="s">
        <v>126</v>
      </c>
      <c r="AU171" s="178" t="s">
        <v>78</v>
      </c>
      <c r="AY171" s="19" t="s">
        <v>124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9" t="s">
        <v>78</v>
      </c>
      <c r="BK171" s="179">
        <f>ROUND(I171*H171,2)</f>
        <v>0</v>
      </c>
      <c r="BL171" s="19" t="s">
        <v>130</v>
      </c>
      <c r="BM171" s="178" t="s">
        <v>583</v>
      </c>
    </row>
    <row r="172" s="2" customFormat="1" ht="16.5" customHeight="1">
      <c r="A172" s="38"/>
      <c r="B172" s="165"/>
      <c r="C172" s="166" t="s">
        <v>367</v>
      </c>
      <c r="D172" s="166" t="s">
        <v>126</v>
      </c>
      <c r="E172" s="167" t="s">
        <v>1018</v>
      </c>
      <c r="F172" s="168" t="s">
        <v>1019</v>
      </c>
      <c r="G172" s="169" t="s">
        <v>756</v>
      </c>
      <c r="H172" s="170">
        <v>5590</v>
      </c>
      <c r="I172" s="171"/>
      <c r="J172" s="172">
        <f>ROUND(I172*H172,2)</f>
        <v>0</v>
      </c>
      <c r="K172" s="173"/>
      <c r="L172" s="39"/>
      <c r="M172" s="174" t="s">
        <v>3</v>
      </c>
      <c r="N172" s="175" t="s">
        <v>41</v>
      </c>
      <c r="O172" s="72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8" t="s">
        <v>130</v>
      </c>
      <c r="AT172" s="178" t="s">
        <v>126</v>
      </c>
      <c r="AU172" s="178" t="s">
        <v>78</v>
      </c>
      <c r="AY172" s="19" t="s">
        <v>124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9" t="s">
        <v>78</v>
      </c>
      <c r="BK172" s="179">
        <f>ROUND(I172*H172,2)</f>
        <v>0</v>
      </c>
      <c r="BL172" s="19" t="s">
        <v>130</v>
      </c>
      <c r="BM172" s="178" t="s">
        <v>592</v>
      </c>
    </row>
    <row r="173" s="2" customFormat="1" ht="16.5" customHeight="1">
      <c r="A173" s="38"/>
      <c r="B173" s="165"/>
      <c r="C173" s="166" t="s">
        <v>372</v>
      </c>
      <c r="D173" s="166" t="s">
        <v>126</v>
      </c>
      <c r="E173" s="167" t="s">
        <v>1020</v>
      </c>
      <c r="F173" s="168" t="s">
        <v>1021</v>
      </c>
      <c r="G173" s="169" t="s">
        <v>193</v>
      </c>
      <c r="H173" s="170">
        <v>109.05</v>
      </c>
      <c r="I173" s="171"/>
      <c r="J173" s="172">
        <f>ROUND(I173*H173,2)</f>
        <v>0</v>
      </c>
      <c r="K173" s="173"/>
      <c r="L173" s="39"/>
      <c r="M173" s="174" t="s">
        <v>3</v>
      </c>
      <c r="N173" s="175" t="s">
        <v>41</v>
      </c>
      <c r="O173" s="72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8" t="s">
        <v>130</v>
      </c>
      <c r="AT173" s="178" t="s">
        <v>126</v>
      </c>
      <c r="AU173" s="178" t="s">
        <v>78</v>
      </c>
      <c r="AY173" s="19" t="s">
        <v>124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9" t="s">
        <v>78</v>
      </c>
      <c r="BK173" s="179">
        <f>ROUND(I173*H173,2)</f>
        <v>0</v>
      </c>
      <c r="BL173" s="19" t="s">
        <v>130</v>
      </c>
      <c r="BM173" s="178" t="s">
        <v>601</v>
      </c>
    </row>
    <row r="174" s="2" customFormat="1" ht="16.5" customHeight="1">
      <c r="A174" s="38"/>
      <c r="B174" s="165"/>
      <c r="C174" s="166" t="s">
        <v>377</v>
      </c>
      <c r="D174" s="166" t="s">
        <v>126</v>
      </c>
      <c r="E174" s="167" t="s">
        <v>1022</v>
      </c>
      <c r="F174" s="168" t="s">
        <v>1023</v>
      </c>
      <c r="G174" s="169" t="s">
        <v>193</v>
      </c>
      <c r="H174" s="170">
        <v>10.904999999999999</v>
      </c>
      <c r="I174" s="171"/>
      <c r="J174" s="172">
        <f>ROUND(I174*H174,2)</f>
        <v>0</v>
      </c>
      <c r="K174" s="173"/>
      <c r="L174" s="39"/>
      <c r="M174" s="174" t="s">
        <v>3</v>
      </c>
      <c r="N174" s="175" t="s">
        <v>41</v>
      </c>
      <c r="O174" s="72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8" t="s">
        <v>130</v>
      </c>
      <c r="AT174" s="178" t="s">
        <v>126</v>
      </c>
      <c r="AU174" s="178" t="s">
        <v>78</v>
      </c>
      <c r="AY174" s="19" t="s">
        <v>124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9" t="s">
        <v>78</v>
      </c>
      <c r="BK174" s="179">
        <f>ROUND(I174*H174,2)</f>
        <v>0</v>
      </c>
      <c r="BL174" s="19" t="s">
        <v>130</v>
      </c>
      <c r="BM174" s="178" t="s">
        <v>610</v>
      </c>
    </row>
    <row r="175" s="2" customFormat="1" ht="16.5" customHeight="1">
      <c r="A175" s="38"/>
      <c r="B175" s="165"/>
      <c r="C175" s="166" t="s">
        <v>382</v>
      </c>
      <c r="D175" s="166" t="s">
        <v>126</v>
      </c>
      <c r="E175" s="167" t="s">
        <v>1024</v>
      </c>
      <c r="F175" s="168" t="s">
        <v>1025</v>
      </c>
      <c r="G175" s="169" t="s">
        <v>193</v>
      </c>
      <c r="H175" s="170">
        <v>75.099999999999994</v>
      </c>
      <c r="I175" s="171"/>
      <c r="J175" s="172">
        <f>ROUND(I175*H175,2)</f>
        <v>0</v>
      </c>
      <c r="K175" s="173"/>
      <c r="L175" s="39"/>
      <c r="M175" s="174" t="s">
        <v>3</v>
      </c>
      <c r="N175" s="175" t="s">
        <v>41</v>
      </c>
      <c r="O175" s="72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8" t="s">
        <v>130</v>
      </c>
      <c r="AT175" s="178" t="s">
        <v>126</v>
      </c>
      <c r="AU175" s="178" t="s">
        <v>78</v>
      </c>
      <c r="AY175" s="19" t="s">
        <v>124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9" t="s">
        <v>78</v>
      </c>
      <c r="BK175" s="179">
        <f>ROUND(I175*H175,2)</f>
        <v>0</v>
      </c>
      <c r="BL175" s="19" t="s">
        <v>130</v>
      </c>
      <c r="BM175" s="178" t="s">
        <v>619</v>
      </c>
    </row>
    <row r="176" s="2" customFormat="1" ht="16.5" customHeight="1">
      <c r="A176" s="38"/>
      <c r="B176" s="165"/>
      <c r="C176" s="166" t="s">
        <v>387</v>
      </c>
      <c r="D176" s="166" t="s">
        <v>126</v>
      </c>
      <c r="E176" s="167" t="s">
        <v>1026</v>
      </c>
      <c r="F176" s="168" t="s">
        <v>1027</v>
      </c>
      <c r="G176" s="169" t="s">
        <v>193</v>
      </c>
      <c r="H176" s="170">
        <v>75.099999999999994</v>
      </c>
      <c r="I176" s="171"/>
      <c r="J176" s="172">
        <f>ROUND(I176*H176,2)</f>
        <v>0</v>
      </c>
      <c r="K176" s="173"/>
      <c r="L176" s="39"/>
      <c r="M176" s="174" t="s">
        <v>3</v>
      </c>
      <c r="N176" s="175" t="s">
        <v>41</v>
      </c>
      <c r="O176" s="72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8" t="s">
        <v>130</v>
      </c>
      <c r="AT176" s="178" t="s">
        <v>126</v>
      </c>
      <c r="AU176" s="178" t="s">
        <v>78</v>
      </c>
      <c r="AY176" s="19" t="s">
        <v>124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9" t="s">
        <v>78</v>
      </c>
      <c r="BK176" s="179">
        <f>ROUND(I176*H176,2)</f>
        <v>0</v>
      </c>
      <c r="BL176" s="19" t="s">
        <v>130</v>
      </c>
      <c r="BM176" s="178" t="s">
        <v>629</v>
      </c>
    </row>
    <row r="177" s="2" customFormat="1" ht="16.5" customHeight="1">
      <c r="A177" s="38"/>
      <c r="B177" s="165"/>
      <c r="C177" s="166" t="s">
        <v>392</v>
      </c>
      <c r="D177" s="166" t="s">
        <v>126</v>
      </c>
      <c r="E177" s="167" t="s">
        <v>1028</v>
      </c>
      <c r="F177" s="168" t="s">
        <v>1029</v>
      </c>
      <c r="G177" s="169" t="s">
        <v>129</v>
      </c>
      <c r="H177" s="170">
        <v>751</v>
      </c>
      <c r="I177" s="171"/>
      <c r="J177" s="172">
        <f>ROUND(I177*H177,2)</f>
        <v>0</v>
      </c>
      <c r="K177" s="173"/>
      <c r="L177" s="39"/>
      <c r="M177" s="174" t="s">
        <v>3</v>
      </c>
      <c r="N177" s="175" t="s">
        <v>41</v>
      </c>
      <c r="O177" s="72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8" t="s">
        <v>130</v>
      </c>
      <c r="AT177" s="178" t="s">
        <v>126</v>
      </c>
      <c r="AU177" s="178" t="s">
        <v>78</v>
      </c>
      <c r="AY177" s="19" t="s">
        <v>124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9" t="s">
        <v>78</v>
      </c>
      <c r="BK177" s="179">
        <f>ROUND(I177*H177,2)</f>
        <v>0</v>
      </c>
      <c r="BL177" s="19" t="s">
        <v>130</v>
      </c>
      <c r="BM177" s="178" t="s">
        <v>639</v>
      </c>
    </row>
    <row r="178" s="2" customFormat="1" ht="16.5" customHeight="1">
      <c r="A178" s="38"/>
      <c r="B178" s="165"/>
      <c r="C178" s="166" t="s">
        <v>396</v>
      </c>
      <c r="D178" s="166" t="s">
        <v>126</v>
      </c>
      <c r="E178" s="167" t="s">
        <v>1030</v>
      </c>
      <c r="F178" s="168" t="s">
        <v>1031</v>
      </c>
      <c r="G178" s="169" t="s">
        <v>129</v>
      </c>
      <c r="H178" s="170">
        <v>751</v>
      </c>
      <c r="I178" s="171"/>
      <c r="J178" s="172">
        <f>ROUND(I178*H178,2)</f>
        <v>0</v>
      </c>
      <c r="K178" s="173"/>
      <c r="L178" s="39"/>
      <c r="M178" s="174" t="s">
        <v>3</v>
      </c>
      <c r="N178" s="175" t="s">
        <v>41</v>
      </c>
      <c r="O178" s="72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8" t="s">
        <v>130</v>
      </c>
      <c r="AT178" s="178" t="s">
        <v>126</v>
      </c>
      <c r="AU178" s="178" t="s">
        <v>78</v>
      </c>
      <c r="AY178" s="19" t="s">
        <v>124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9" t="s">
        <v>78</v>
      </c>
      <c r="BK178" s="179">
        <f>ROUND(I178*H178,2)</f>
        <v>0</v>
      </c>
      <c r="BL178" s="19" t="s">
        <v>130</v>
      </c>
      <c r="BM178" s="178" t="s">
        <v>651</v>
      </c>
    </row>
    <row r="179" s="2" customFormat="1" ht="24.15" customHeight="1">
      <c r="A179" s="38"/>
      <c r="B179" s="165"/>
      <c r="C179" s="166" t="s">
        <v>400</v>
      </c>
      <c r="D179" s="166" t="s">
        <v>126</v>
      </c>
      <c r="E179" s="167" t="s">
        <v>1032</v>
      </c>
      <c r="F179" s="168" t="s">
        <v>1033</v>
      </c>
      <c r="G179" s="169" t="s">
        <v>129</v>
      </c>
      <c r="H179" s="170">
        <v>2181</v>
      </c>
      <c r="I179" s="171"/>
      <c r="J179" s="172">
        <f>ROUND(I179*H179,2)</f>
        <v>0</v>
      </c>
      <c r="K179" s="173"/>
      <c r="L179" s="39"/>
      <c r="M179" s="174" t="s">
        <v>3</v>
      </c>
      <c r="N179" s="175" t="s">
        <v>41</v>
      </c>
      <c r="O179" s="72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8" t="s">
        <v>130</v>
      </c>
      <c r="AT179" s="178" t="s">
        <v>126</v>
      </c>
      <c r="AU179" s="178" t="s">
        <v>78</v>
      </c>
      <c r="AY179" s="19" t="s">
        <v>124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9" t="s">
        <v>78</v>
      </c>
      <c r="BK179" s="179">
        <f>ROUND(I179*H179,2)</f>
        <v>0</v>
      </c>
      <c r="BL179" s="19" t="s">
        <v>130</v>
      </c>
      <c r="BM179" s="178" t="s">
        <v>660</v>
      </c>
    </row>
    <row r="180" s="2" customFormat="1" ht="16.5" customHeight="1">
      <c r="A180" s="38"/>
      <c r="B180" s="165"/>
      <c r="C180" s="166" t="s">
        <v>409</v>
      </c>
      <c r="D180" s="166" t="s">
        <v>126</v>
      </c>
      <c r="E180" s="167" t="s">
        <v>1034</v>
      </c>
      <c r="F180" s="168" t="s">
        <v>1035</v>
      </c>
      <c r="G180" s="169" t="s">
        <v>756</v>
      </c>
      <c r="H180" s="170">
        <v>1999</v>
      </c>
      <c r="I180" s="171"/>
      <c r="J180" s="172">
        <f>ROUND(I180*H180,2)</f>
        <v>0</v>
      </c>
      <c r="K180" s="173"/>
      <c r="L180" s="39"/>
      <c r="M180" s="174" t="s">
        <v>3</v>
      </c>
      <c r="N180" s="175" t="s">
        <v>41</v>
      </c>
      <c r="O180" s="72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8" t="s">
        <v>130</v>
      </c>
      <c r="AT180" s="178" t="s">
        <v>126</v>
      </c>
      <c r="AU180" s="178" t="s">
        <v>78</v>
      </c>
      <c r="AY180" s="19" t="s">
        <v>124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9" t="s">
        <v>78</v>
      </c>
      <c r="BK180" s="179">
        <f>ROUND(I180*H180,2)</f>
        <v>0</v>
      </c>
      <c r="BL180" s="19" t="s">
        <v>130</v>
      </c>
      <c r="BM180" s="178" t="s">
        <v>672</v>
      </c>
    </row>
    <row r="181" s="2" customFormat="1" ht="16.5" customHeight="1">
      <c r="A181" s="38"/>
      <c r="B181" s="165"/>
      <c r="C181" s="166" t="s">
        <v>414</v>
      </c>
      <c r="D181" s="166" t="s">
        <v>126</v>
      </c>
      <c r="E181" s="167" t="s">
        <v>1036</v>
      </c>
      <c r="F181" s="168" t="s">
        <v>1037</v>
      </c>
      <c r="G181" s="169" t="s">
        <v>193</v>
      </c>
      <c r="H181" s="170">
        <v>109.05</v>
      </c>
      <c r="I181" s="171"/>
      <c r="J181" s="172">
        <f>ROUND(I181*H181,2)</f>
        <v>0</v>
      </c>
      <c r="K181" s="173"/>
      <c r="L181" s="39"/>
      <c r="M181" s="174" t="s">
        <v>3</v>
      </c>
      <c r="N181" s="175" t="s">
        <v>41</v>
      </c>
      <c r="O181" s="72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8" t="s">
        <v>130</v>
      </c>
      <c r="AT181" s="178" t="s">
        <v>126</v>
      </c>
      <c r="AU181" s="178" t="s">
        <v>78</v>
      </c>
      <c r="AY181" s="19" t="s">
        <v>124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9" t="s">
        <v>78</v>
      </c>
      <c r="BK181" s="179">
        <f>ROUND(I181*H181,2)</f>
        <v>0</v>
      </c>
      <c r="BL181" s="19" t="s">
        <v>130</v>
      </c>
      <c r="BM181" s="178" t="s">
        <v>683</v>
      </c>
    </row>
    <row r="182" s="2" customFormat="1" ht="16.5" customHeight="1">
      <c r="A182" s="38"/>
      <c r="B182" s="165"/>
      <c r="C182" s="166" t="s">
        <v>419</v>
      </c>
      <c r="D182" s="166" t="s">
        <v>126</v>
      </c>
      <c r="E182" s="167" t="s">
        <v>1038</v>
      </c>
      <c r="F182" s="168" t="s">
        <v>1039</v>
      </c>
      <c r="G182" s="169" t="s">
        <v>193</v>
      </c>
      <c r="H182" s="170">
        <v>117.28</v>
      </c>
      <c r="I182" s="171"/>
      <c r="J182" s="172">
        <f>ROUND(I182*H182,2)</f>
        <v>0</v>
      </c>
      <c r="K182" s="173"/>
      <c r="L182" s="39"/>
      <c r="M182" s="174" t="s">
        <v>3</v>
      </c>
      <c r="N182" s="175" t="s">
        <v>41</v>
      </c>
      <c r="O182" s="72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8" t="s">
        <v>130</v>
      </c>
      <c r="AT182" s="178" t="s">
        <v>126</v>
      </c>
      <c r="AU182" s="178" t="s">
        <v>78</v>
      </c>
      <c r="AY182" s="19" t="s">
        <v>124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9" t="s">
        <v>78</v>
      </c>
      <c r="BK182" s="179">
        <f>ROUND(I182*H182,2)</f>
        <v>0</v>
      </c>
      <c r="BL182" s="19" t="s">
        <v>130</v>
      </c>
      <c r="BM182" s="178" t="s">
        <v>693</v>
      </c>
    </row>
    <row r="183" s="2" customFormat="1" ht="16.5" customHeight="1">
      <c r="A183" s="38"/>
      <c r="B183" s="165"/>
      <c r="C183" s="166" t="s">
        <v>426</v>
      </c>
      <c r="D183" s="166" t="s">
        <v>126</v>
      </c>
      <c r="E183" s="167" t="s">
        <v>1040</v>
      </c>
      <c r="F183" s="168" t="s">
        <v>1041</v>
      </c>
      <c r="G183" s="169" t="s">
        <v>129</v>
      </c>
      <c r="H183" s="170">
        <v>2181</v>
      </c>
      <c r="I183" s="171"/>
      <c r="J183" s="172">
        <f>ROUND(I183*H183,2)</f>
        <v>0</v>
      </c>
      <c r="K183" s="173"/>
      <c r="L183" s="39"/>
      <c r="M183" s="174" t="s">
        <v>3</v>
      </c>
      <c r="N183" s="175" t="s">
        <v>41</v>
      </c>
      <c r="O183" s="72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8" t="s">
        <v>130</v>
      </c>
      <c r="AT183" s="178" t="s">
        <v>126</v>
      </c>
      <c r="AU183" s="178" t="s">
        <v>78</v>
      </c>
      <c r="AY183" s="19" t="s">
        <v>124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9" t="s">
        <v>78</v>
      </c>
      <c r="BK183" s="179">
        <f>ROUND(I183*H183,2)</f>
        <v>0</v>
      </c>
      <c r="BL183" s="19" t="s">
        <v>130</v>
      </c>
      <c r="BM183" s="178" t="s">
        <v>704</v>
      </c>
    </row>
    <row r="184" s="2" customFormat="1" ht="16.5" customHeight="1">
      <c r="A184" s="38"/>
      <c r="B184" s="165"/>
      <c r="C184" s="166" t="s">
        <v>431</v>
      </c>
      <c r="D184" s="166" t="s">
        <v>126</v>
      </c>
      <c r="E184" s="167" t="s">
        <v>1042</v>
      </c>
      <c r="F184" s="168" t="s">
        <v>1043</v>
      </c>
      <c r="G184" s="169" t="s">
        <v>129</v>
      </c>
      <c r="H184" s="170">
        <v>751</v>
      </c>
      <c r="I184" s="171"/>
      <c r="J184" s="172">
        <f>ROUND(I184*H184,2)</f>
        <v>0</v>
      </c>
      <c r="K184" s="173"/>
      <c r="L184" s="39"/>
      <c r="M184" s="174" t="s">
        <v>3</v>
      </c>
      <c r="N184" s="175" t="s">
        <v>41</v>
      </c>
      <c r="O184" s="72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8" t="s">
        <v>130</v>
      </c>
      <c r="AT184" s="178" t="s">
        <v>126</v>
      </c>
      <c r="AU184" s="178" t="s">
        <v>78</v>
      </c>
      <c r="AY184" s="19" t="s">
        <v>124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9" t="s">
        <v>78</v>
      </c>
      <c r="BK184" s="179">
        <f>ROUND(I184*H184,2)</f>
        <v>0</v>
      </c>
      <c r="BL184" s="19" t="s">
        <v>130</v>
      </c>
      <c r="BM184" s="178" t="s">
        <v>715</v>
      </c>
    </row>
    <row r="185" s="2" customFormat="1" ht="16.5" customHeight="1">
      <c r="A185" s="38"/>
      <c r="B185" s="165"/>
      <c r="C185" s="166" t="s">
        <v>436</v>
      </c>
      <c r="D185" s="166" t="s">
        <v>126</v>
      </c>
      <c r="E185" s="167" t="s">
        <v>1044</v>
      </c>
      <c r="F185" s="168" t="s">
        <v>1045</v>
      </c>
      <c r="G185" s="169" t="s">
        <v>1046</v>
      </c>
      <c r="H185" s="170">
        <v>5</v>
      </c>
      <c r="I185" s="171"/>
      <c r="J185" s="172">
        <f>ROUND(I185*H185,2)</f>
        <v>0</v>
      </c>
      <c r="K185" s="173"/>
      <c r="L185" s="39"/>
      <c r="M185" s="174" t="s">
        <v>3</v>
      </c>
      <c r="N185" s="175" t="s">
        <v>41</v>
      </c>
      <c r="O185" s="72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8" t="s">
        <v>130</v>
      </c>
      <c r="AT185" s="178" t="s">
        <v>126</v>
      </c>
      <c r="AU185" s="178" t="s">
        <v>78</v>
      </c>
      <c r="AY185" s="19" t="s">
        <v>124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9" t="s">
        <v>78</v>
      </c>
      <c r="BK185" s="179">
        <f>ROUND(I185*H185,2)</f>
        <v>0</v>
      </c>
      <c r="BL185" s="19" t="s">
        <v>130</v>
      </c>
      <c r="BM185" s="178" t="s">
        <v>731</v>
      </c>
    </row>
    <row r="186" s="2" customFormat="1" ht="16.5" customHeight="1">
      <c r="A186" s="38"/>
      <c r="B186" s="165"/>
      <c r="C186" s="166" t="s">
        <v>441</v>
      </c>
      <c r="D186" s="166" t="s">
        <v>126</v>
      </c>
      <c r="E186" s="167" t="s">
        <v>1047</v>
      </c>
      <c r="F186" s="168" t="s">
        <v>1048</v>
      </c>
      <c r="G186" s="169" t="s">
        <v>1046</v>
      </c>
      <c r="H186" s="170">
        <v>700</v>
      </c>
      <c r="I186" s="171"/>
      <c r="J186" s="172">
        <f>ROUND(I186*H186,2)</f>
        <v>0</v>
      </c>
      <c r="K186" s="173"/>
      <c r="L186" s="39"/>
      <c r="M186" s="174" t="s">
        <v>3</v>
      </c>
      <c r="N186" s="175" t="s">
        <v>41</v>
      </c>
      <c r="O186" s="72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8" t="s">
        <v>130</v>
      </c>
      <c r="AT186" s="178" t="s">
        <v>126</v>
      </c>
      <c r="AU186" s="178" t="s">
        <v>78</v>
      </c>
      <c r="AY186" s="19" t="s">
        <v>124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9" t="s">
        <v>78</v>
      </c>
      <c r="BK186" s="179">
        <f>ROUND(I186*H186,2)</f>
        <v>0</v>
      </c>
      <c r="BL186" s="19" t="s">
        <v>130</v>
      </c>
      <c r="BM186" s="178" t="s">
        <v>743</v>
      </c>
    </row>
    <row r="187" s="2" customFormat="1" ht="16.5" customHeight="1">
      <c r="A187" s="38"/>
      <c r="B187" s="165"/>
      <c r="C187" s="166" t="s">
        <v>446</v>
      </c>
      <c r="D187" s="166" t="s">
        <v>126</v>
      </c>
      <c r="E187" s="167" t="s">
        <v>1049</v>
      </c>
      <c r="F187" s="168" t="s">
        <v>1050</v>
      </c>
      <c r="G187" s="169" t="s">
        <v>756</v>
      </c>
      <c r="H187" s="170">
        <v>1999</v>
      </c>
      <c r="I187" s="171"/>
      <c r="J187" s="172">
        <f>ROUND(I187*H187,2)</f>
        <v>0</v>
      </c>
      <c r="K187" s="173"/>
      <c r="L187" s="39"/>
      <c r="M187" s="174" t="s">
        <v>3</v>
      </c>
      <c r="N187" s="175" t="s">
        <v>41</v>
      </c>
      <c r="O187" s="72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8" t="s">
        <v>130</v>
      </c>
      <c r="AT187" s="178" t="s">
        <v>126</v>
      </c>
      <c r="AU187" s="178" t="s">
        <v>78</v>
      </c>
      <c r="AY187" s="19" t="s">
        <v>124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9" t="s">
        <v>78</v>
      </c>
      <c r="BK187" s="179">
        <f>ROUND(I187*H187,2)</f>
        <v>0</v>
      </c>
      <c r="BL187" s="19" t="s">
        <v>130</v>
      </c>
      <c r="BM187" s="178" t="s">
        <v>759</v>
      </c>
    </row>
    <row r="188" s="2" customFormat="1" ht="16.5" customHeight="1">
      <c r="A188" s="38"/>
      <c r="B188" s="165"/>
      <c r="C188" s="166" t="s">
        <v>451</v>
      </c>
      <c r="D188" s="166" t="s">
        <v>126</v>
      </c>
      <c r="E188" s="167" t="s">
        <v>1051</v>
      </c>
      <c r="F188" s="168" t="s">
        <v>1052</v>
      </c>
      <c r="G188" s="169" t="s">
        <v>756</v>
      </c>
      <c r="H188" s="170">
        <v>5590</v>
      </c>
      <c r="I188" s="171"/>
      <c r="J188" s="172">
        <f>ROUND(I188*H188,2)</f>
        <v>0</v>
      </c>
      <c r="K188" s="173"/>
      <c r="L188" s="39"/>
      <c r="M188" s="217" t="s">
        <v>3</v>
      </c>
      <c r="N188" s="218" t="s">
        <v>41</v>
      </c>
      <c r="O188" s="214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8" t="s">
        <v>130</v>
      </c>
      <c r="AT188" s="178" t="s">
        <v>126</v>
      </c>
      <c r="AU188" s="178" t="s">
        <v>78</v>
      </c>
      <c r="AY188" s="19" t="s">
        <v>124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9" t="s">
        <v>78</v>
      </c>
      <c r="BK188" s="179">
        <f>ROUND(I188*H188,2)</f>
        <v>0</v>
      </c>
      <c r="BL188" s="19" t="s">
        <v>130</v>
      </c>
      <c r="BM188" s="178" t="s">
        <v>769</v>
      </c>
    </row>
    <row r="189" s="2" customFormat="1" ht="6.96" customHeight="1">
      <c r="A189" s="38"/>
      <c r="B189" s="55"/>
      <c r="C189" s="56"/>
      <c r="D189" s="56"/>
      <c r="E189" s="56"/>
      <c r="F189" s="56"/>
      <c r="G189" s="56"/>
      <c r="H189" s="56"/>
      <c r="I189" s="56"/>
      <c r="J189" s="56"/>
      <c r="K189" s="56"/>
      <c r="L189" s="39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autoFilter ref="C101:K188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5" customFormat="1" ht="45" customHeight="1">
      <c r="B3" s="225"/>
      <c r="C3" s="226" t="s">
        <v>1053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1054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1055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1056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1057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1058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1059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1060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1061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1062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1063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77</v>
      </c>
      <c r="F18" s="232" t="s">
        <v>1064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1065</v>
      </c>
      <c r="F19" s="232" t="s">
        <v>1066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1067</v>
      </c>
      <c r="F20" s="232" t="s">
        <v>1068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1069</v>
      </c>
      <c r="F21" s="232" t="s">
        <v>1070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1071</v>
      </c>
      <c r="F22" s="232" t="s">
        <v>1072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1073</v>
      </c>
      <c r="F23" s="232" t="s">
        <v>1074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1075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1076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1077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1078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1079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1080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1081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1082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1083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110</v>
      </c>
      <c r="F36" s="232"/>
      <c r="G36" s="232" t="s">
        <v>1084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1085</v>
      </c>
      <c r="F37" s="232"/>
      <c r="G37" s="232" t="s">
        <v>1086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51</v>
      </c>
      <c r="F38" s="232"/>
      <c r="G38" s="232" t="s">
        <v>1087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52</v>
      </c>
      <c r="F39" s="232"/>
      <c r="G39" s="232" t="s">
        <v>1088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111</v>
      </c>
      <c r="F40" s="232"/>
      <c r="G40" s="232" t="s">
        <v>1089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112</v>
      </c>
      <c r="F41" s="232"/>
      <c r="G41" s="232" t="s">
        <v>1090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1091</v>
      </c>
      <c r="F42" s="232"/>
      <c r="G42" s="232" t="s">
        <v>1092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1093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1094</v>
      </c>
      <c r="F44" s="232"/>
      <c r="G44" s="232" t="s">
        <v>1095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114</v>
      </c>
      <c r="F45" s="232"/>
      <c r="G45" s="232" t="s">
        <v>1096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1097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1098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1099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1100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1101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1102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1103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1104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1105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1106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1107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1108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1109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1110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1111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1112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1113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1114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1115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1116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1117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1118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1119</v>
      </c>
      <c r="D76" s="250"/>
      <c r="E76" s="250"/>
      <c r="F76" s="250" t="s">
        <v>1120</v>
      </c>
      <c r="G76" s="251"/>
      <c r="H76" s="250" t="s">
        <v>52</v>
      </c>
      <c r="I76" s="250" t="s">
        <v>55</v>
      </c>
      <c r="J76" s="250" t="s">
        <v>1121</v>
      </c>
      <c r="K76" s="249"/>
    </row>
    <row r="77" s="1" customFormat="1" ht="17.25" customHeight="1">
      <c r="B77" s="247"/>
      <c r="C77" s="252" t="s">
        <v>1122</v>
      </c>
      <c r="D77" s="252"/>
      <c r="E77" s="252"/>
      <c r="F77" s="253" t="s">
        <v>1123</v>
      </c>
      <c r="G77" s="254"/>
      <c r="H77" s="252"/>
      <c r="I77" s="252"/>
      <c r="J77" s="252" t="s">
        <v>1124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51</v>
      </c>
      <c r="D79" s="257"/>
      <c r="E79" s="257"/>
      <c r="F79" s="258" t="s">
        <v>1125</v>
      </c>
      <c r="G79" s="259"/>
      <c r="H79" s="235" t="s">
        <v>1126</v>
      </c>
      <c r="I79" s="235" t="s">
        <v>1127</v>
      </c>
      <c r="J79" s="235">
        <v>20</v>
      </c>
      <c r="K79" s="249"/>
    </row>
    <row r="80" s="1" customFormat="1" ht="15" customHeight="1">
      <c r="B80" s="247"/>
      <c r="C80" s="235" t="s">
        <v>1128</v>
      </c>
      <c r="D80" s="235"/>
      <c r="E80" s="235"/>
      <c r="F80" s="258" t="s">
        <v>1125</v>
      </c>
      <c r="G80" s="259"/>
      <c r="H80" s="235" t="s">
        <v>1129</v>
      </c>
      <c r="I80" s="235" t="s">
        <v>1127</v>
      </c>
      <c r="J80" s="235">
        <v>120</v>
      </c>
      <c r="K80" s="249"/>
    </row>
    <row r="81" s="1" customFormat="1" ht="15" customHeight="1">
      <c r="B81" s="260"/>
      <c r="C81" s="235" t="s">
        <v>1130</v>
      </c>
      <c r="D81" s="235"/>
      <c r="E81" s="235"/>
      <c r="F81" s="258" t="s">
        <v>1131</v>
      </c>
      <c r="G81" s="259"/>
      <c r="H81" s="235" t="s">
        <v>1132</v>
      </c>
      <c r="I81" s="235" t="s">
        <v>1127</v>
      </c>
      <c r="J81" s="235">
        <v>50</v>
      </c>
      <c r="K81" s="249"/>
    </row>
    <row r="82" s="1" customFormat="1" ht="15" customHeight="1">
      <c r="B82" s="260"/>
      <c r="C82" s="235" t="s">
        <v>1133</v>
      </c>
      <c r="D82" s="235"/>
      <c r="E82" s="235"/>
      <c r="F82" s="258" t="s">
        <v>1125</v>
      </c>
      <c r="G82" s="259"/>
      <c r="H82" s="235" t="s">
        <v>1134</v>
      </c>
      <c r="I82" s="235" t="s">
        <v>1135</v>
      </c>
      <c r="J82" s="235"/>
      <c r="K82" s="249"/>
    </row>
    <row r="83" s="1" customFormat="1" ht="15" customHeight="1">
      <c r="B83" s="260"/>
      <c r="C83" s="261" t="s">
        <v>1136</v>
      </c>
      <c r="D83" s="261"/>
      <c r="E83" s="261"/>
      <c r="F83" s="262" t="s">
        <v>1131</v>
      </c>
      <c r="G83" s="261"/>
      <c r="H83" s="261" t="s">
        <v>1137</v>
      </c>
      <c r="I83" s="261" t="s">
        <v>1127</v>
      </c>
      <c r="J83" s="261">
        <v>15</v>
      </c>
      <c r="K83" s="249"/>
    </row>
    <row r="84" s="1" customFormat="1" ht="15" customHeight="1">
      <c r="B84" s="260"/>
      <c r="C84" s="261" t="s">
        <v>1138</v>
      </c>
      <c r="D84" s="261"/>
      <c r="E84" s="261"/>
      <c r="F84" s="262" t="s">
        <v>1131</v>
      </c>
      <c r="G84" s="261"/>
      <c r="H84" s="261" t="s">
        <v>1139</v>
      </c>
      <c r="I84" s="261" t="s">
        <v>1127</v>
      </c>
      <c r="J84" s="261">
        <v>15</v>
      </c>
      <c r="K84" s="249"/>
    </row>
    <row r="85" s="1" customFormat="1" ht="15" customHeight="1">
      <c r="B85" s="260"/>
      <c r="C85" s="261" t="s">
        <v>1140</v>
      </c>
      <c r="D85" s="261"/>
      <c r="E85" s="261"/>
      <c r="F85" s="262" t="s">
        <v>1131</v>
      </c>
      <c r="G85" s="261"/>
      <c r="H85" s="261" t="s">
        <v>1141</v>
      </c>
      <c r="I85" s="261" t="s">
        <v>1127</v>
      </c>
      <c r="J85" s="261">
        <v>20</v>
      </c>
      <c r="K85" s="249"/>
    </row>
    <row r="86" s="1" customFormat="1" ht="15" customHeight="1">
      <c r="B86" s="260"/>
      <c r="C86" s="261" t="s">
        <v>1142</v>
      </c>
      <c r="D86" s="261"/>
      <c r="E86" s="261"/>
      <c r="F86" s="262" t="s">
        <v>1131</v>
      </c>
      <c r="G86" s="261"/>
      <c r="H86" s="261" t="s">
        <v>1143</v>
      </c>
      <c r="I86" s="261" t="s">
        <v>1127</v>
      </c>
      <c r="J86" s="261">
        <v>20</v>
      </c>
      <c r="K86" s="249"/>
    </row>
    <row r="87" s="1" customFormat="1" ht="15" customHeight="1">
      <c r="B87" s="260"/>
      <c r="C87" s="235" t="s">
        <v>1144</v>
      </c>
      <c r="D87" s="235"/>
      <c r="E87" s="235"/>
      <c r="F87" s="258" t="s">
        <v>1131</v>
      </c>
      <c r="G87" s="259"/>
      <c r="H87" s="235" t="s">
        <v>1145</v>
      </c>
      <c r="I87" s="235" t="s">
        <v>1127</v>
      </c>
      <c r="J87" s="235">
        <v>50</v>
      </c>
      <c r="K87" s="249"/>
    </row>
    <row r="88" s="1" customFormat="1" ht="15" customHeight="1">
      <c r="B88" s="260"/>
      <c r="C88" s="235" t="s">
        <v>1146</v>
      </c>
      <c r="D88" s="235"/>
      <c r="E88" s="235"/>
      <c r="F88" s="258" t="s">
        <v>1131</v>
      </c>
      <c r="G88" s="259"/>
      <c r="H88" s="235" t="s">
        <v>1147</v>
      </c>
      <c r="I88" s="235" t="s">
        <v>1127</v>
      </c>
      <c r="J88" s="235">
        <v>20</v>
      </c>
      <c r="K88" s="249"/>
    </row>
    <row r="89" s="1" customFormat="1" ht="15" customHeight="1">
      <c r="B89" s="260"/>
      <c r="C89" s="235" t="s">
        <v>1148</v>
      </c>
      <c r="D89" s="235"/>
      <c r="E89" s="235"/>
      <c r="F89" s="258" t="s">
        <v>1131</v>
      </c>
      <c r="G89" s="259"/>
      <c r="H89" s="235" t="s">
        <v>1149</v>
      </c>
      <c r="I89" s="235" t="s">
        <v>1127</v>
      </c>
      <c r="J89" s="235">
        <v>20</v>
      </c>
      <c r="K89" s="249"/>
    </row>
    <row r="90" s="1" customFormat="1" ht="15" customHeight="1">
      <c r="B90" s="260"/>
      <c r="C90" s="235" t="s">
        <v>1150</v>
      </c>
      <c r="D90" s="235"/>
      <c r="E90" s="235"/>
      <c r="F90" s="258" t="s">
        <v>1131</v>
      </c>
      <c r="G90" s="259"/>
      <c r="H90" s="235" t="s">
        <v>1151</v>
      </c>
      <c r="I90" s="235" t="s">
        <v>1127</v>
      </c>
      <c r="J90" s="235">
        <v>50</v>
      </c>
      <c r="K90" s="249"/>
    </row>
    <row r="91" s="1" customFormat="1" ht="15" customHeight="1">
      <c r="B91" s="260"/>
      <c r="C91" s="235" t="s">
        <v>1152</v>
      </c>
      <c r="D91" s="235"/>
      <c r="E91" s="235"/>
      <c r="F91" s="258" t="s">
        <v>1131</v>
      </c>
      <c r="G91" s="259"/>
      <c r="H91" s="235" t="s">
        <v>1152</v>
      </c>
      <c r="I91" s="235" t="s">
        <v>1127</v>
      </c>
      <c r="J91" s="235">
        <v>50</v>
      </c>
      <c r="K91" s="249"/>
    </row>
    <row r="92" s="1" customFormat="1" ht="15" customHeight="1">
      <c r="B92" s="260"/>
      <c r="C92" s="235" t="s">
        <v>1153</v>
      </c>
      <c r="D92" s="235"/>
      <c r="E92" s="235"/>
      <c r="F92" s="258" t="s">
        <v>1131</v>
      </c>
      <c r="G92" s="259"/>
      <c r="H92" s="235" t="s">
        <v>1154</v>
      </c>
      <c r="I92" s="235" t="s">
        <v>1127</v>
      </c>
      <c r="J92" s="235">
        <v>255</v>
      </c>
      <c r="K92" s="249"/>
    </row>
    <row r="93" s="1" customFormat="1" ht="15" customHeight="1">
      <c r="B93" s="260"/>
      <c r="C93" s="235" t="s">
        <v>1155</v>
      </c>
      <c r="D93" s="235"/>
      <c r="E93" s="235"/>
      <c r="F93" s="258" t="s">
        <v>1125</v>
      </c>
      <c r="G93" s="259"/>
      <c r="H93" s="235" t="s">
        <v>1156</v>
      </c>
      <c r="I93" s="235" t="s">
        <v>1157</v>
      </c>
      <c r="J93" s="235"/>
      <c r="K93" s="249"/>
    </row>
    <row r="94" s="1" customFormat="1" ht="15" customHeight="1">
      <c r="B94" s="260"/>
      <c r="C94" s="235" t="s">
        <v>1158</v>
      </c>
      <c r="D94" s="235"/>
      <c r="E94" s="235"/>
      <c r="F94" s="258" t="s">
        <v>1125</v>
      </c>
      <c r="G94" s="259"/>
      <c r="H94" s="235" t="s">
        <v>1159</v>
      </c>
      <c r="I94" s="235" t="s">
        <v>1160</v>
      </c>
      <c r="J94" s="235"/>
      <c r="K94" s="249"/>
    </row>
    <row r="95" s="1" customFormat="1" ht="15" customHeight="1">
      <c r="B95" s="260"/>
      <c r="C95" s="235" t="s">
        <v>1161</v>
      </c>
      <c r="D95" s="235"/>
      <c r="E95" s="235"/>
      <c r="F95" s="258" t="s">
        <v>1125</v>
      </c>
      <c r="G95" s="259"/>
      <c r="H95" s="235" t="s">
        <v>1161</v>
      </c>
      <c r="I95" s="235" t="s">
        <v>1160</v>
      </c>
      <c r="J95" s="235"/>
      <c r="K95" s="249"/>
    </row>
    <row r="96" s="1" customFormat="1" ht="15" customHeight="1">
      <c r="B96" s="260"/>
      <c r="C96" s="235" t="s">
        <v>36</v>
      </c>
      <c r="D96" s="235"/>
      <c r="E96" s="235"/>
      <c r="F96" s="258" t="s">
        <v>1125</v>
      </c>
      <c r="G96" s="259"/>
      <c r="H96" s="235" t="s">
        <v>1162</v>
      </c>
      <c r="I96" s="235" t="s">
        <v>1160</v>
      </c>
      <c r="J96" s="235"/>
      <c r="K96" s="249"/>
    </row>
    <row r="97" s="1" customFormat="1" ht="15" customHeight="1">
      <c r="B97" s="260"/>
      <c r="C97" s="235" t="s">
        <v>46</v>
      </c>
      <c r="D97" s="235"/>
      <c r="E97" s="235"/>
      <c r="F97" s="258" t="s">
        <v>1125</v>
      </c>
      <c r="G97" s="259"/>
      <c r="H97" s="235" t="s">
        <v>1163</v>
      </c>
      <c r="I97" s="235" t="s">
        <v>1160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1164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1119</v>
      </c>
      <c r="D103" s="250"/>
      <c r="E103" s="250"/>
      <c r="F103" s="250" t="s">
        <v>1120</v>
      </c>
      <c r="G103" s="251"/>
      <c r="H103" s="250" t="s">
        <v>52</v>
      </c>
      <c r="I103" s="250" t="s">
        <v>55</v>
      </c>
      <c r="J103" s="250" t="s">
        <v>1121</v>
      </c>
      <c r="K103" s="249"/>
    </row>
    <row r="104" s="1" customFormat="1" ht="17.25" customHeight="1">
      <c r="B104" s="247"/>
      <c r="C104" s="252" t="s">
        <v>1122</v>
      </c>
      <c r="D104" s="252"/>
      <c r="E104" s="252"/>
      <c r="F104" s="253" t="s">
        <v>1123</v>
      </c>
      <c r="G104" s="254"/>
      <c r="H104" s="252"/>
      <c r="I104" s="252"/>
      <c r="J104" s="252" t="s">
        <v>1124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51</v>
      </c>
      <c r="D106" s="257"/>
      <c r="E106" s="257"/>
      <c r="F106" s="258" t="s">
        <v>1125</v>
      </c>
      <c r="G106" s="235"/>
      <c r="H106" s="235" t="s">
        <v>1165</v>
      </c>
      <c r="I106" s="235" t="s">
        <v>1127</v>
      </c>
      <c r="J106" s="235">
        <v>20</v>
      </c>
      <c r="K106" s="249"/>
    </row>
    <row r="107" s="1" customFormat="1" ht="15" customHeight="1">
      <c r="B107" s="247"/>
      <c r="C107" s="235" t="s">
        <v>1128</v>
      </c>
      <c r="D107" s="235"/>
      <c r="E107" s="235"/>
      <c r="F107" s="258" t="s">
        <v>1125</v>
      </c>
      <c r="G107" s="235"/>
      <c r="H107" s="235" t="s">
        <v>1165</v>
      </c>
      <c r="I107" s="235" t="s">
        <v>1127</v>
      </c>
      <c r="J107" s="235">
        <v>120</v>
      </c>
      <c r="K107" s="249"/>
    </row>
    <row r="108" s="1" customFormat="1" ht="15" customHeight="1">
      <c r="B108" s="260"/>
      <c r="C108" s="235" t="s">
        <v>1130</v>
      </c>
      <c r="D108" s="235"/>
      <c r="E108" s="235"/>
      <c r="F108" s="258" t="s">
        <v>1131</v>
      </c>
      <c r="G108" s="235"/>
      <c r="H108" s="235" t="s">
        <v>1165</v>
      </c>
      <c r="I108" s="235" t="s">
        <v>1127</v>
      </c>
      <c r="J108" s="235">
        <v>50</v>
      </c>
      <c r="K108" s="249"/>
    </row>
    <row r="109" s="1" customFormat="1" ht="15" customHeight="1">
      <c r="B109" s="260"/>
      <c r="C109" s="235" t="s">
        <v>1133</v>
      </c>
      <c r="D109" s="235"/>
      <c r="E109" s="235"/>
      <c r="F109" s="258" t="s">
        <v>1125</v>
      </c>
      <c r="G109" s="235"/>
      <c r="H109" s="235" t="s">
        <v>1165</v>
      </c>
      <c r="I109" s="235" t="s">
        <v>1135</v>
      </c>
      <c r="J109" s="235"/>
      <c r="K109" s="249"/>
    </row>
    <row r="110" s="1" customFormat="1" ht="15" customHeight="1">
      <c r="B110" s="260"/>
      <c r="C110" s="235" t="s">
        <v>1144</v>
      </c>
      <c r="D110" s="235"/>
      <c r="E110" s="235"/>
      <c r="F110" s="258" t="s">
        <v>1131</v>
      </c>
      <c r="G110" s="235"/>
      <c r="H110" s="235" t="s">
        <v>1165</v>
      </c>
      <c r="I110" s="235" t="s">
        <v>1127</v>
      </c>
      <c r="J110" s="235">
        <v>50</v>
      </c>
      <c r="K110" s="249"/>
    </row>
    <row r="111" s="1" customFormat="1" ht="15" customHeight="1">
      <c r="B111" s="260"/>
      <c r="C111" s="235" t="s">
        <v>1152</v>
      </c>
      <c r="D111" s="235"/>
      <c r="E111" s="235"/>
      <c r="F111" s="258" t="s">
        <v>1131</v>
      </c>
      <c r="G111" s="235"/>
      <c r="H111" s="235" t="s">
        <v>1165</v>
      </c>
      <c r="I111" s="235" t="s">
        <v>1127</v>
      </c>
      <c r="J111" s="235">
        <v>50</v>
      </c>
      <c r="K111" s="249"/>
    </row>
    <row r="112" s="1" customFormat="1" ht="15" customHeight="1">
      <c r="B112" s="260"/>
      <c r="C112" s="235" t="s">
        <v>1150</v>
      </c>
      <c r="D112" s="235"/>
      <c r="E112" s="235"/>
      <c r="F112" s="258" t="s">
        <v>1131</v>
      </c>
      <c r="G112" s="235"/>
      <c r="H112" s="235" t="s">
        <v>1165</v>
      </c>
      <c r="I112" s="235" t="s">
        <v>1127</v>
      </c>
      <c r="J112" s="235">
        <v>50</v>
      </c>
      <c r="K112" s="249"/>
    </row>
    <row r="113" s="1" customFormat="1" ht="15" customHeight="1">
      <c r="B113" s="260"/>
      <c r="C113" s="235" t="s">
        <v>51</v>
      </c>
      <c r="D113" s="235"/>
      <c r="E113" s="235"/>
      <c r="F113" s="258" t="s">
        <v>1125</v>
      </c>
      <c r="G113" s="235"/>
      <c r="H113" s="235" t="s">
        <v>1166</v>
      </c>
      <c r="I113" s="235" t="s">
        <v>1127</v>
      </c>
      <c r="J113" s="235">
        <v>20</v>
      </c>
      <c r="K113" s="249"/>
    </row>
    <row r="114" s="1" customFormat="1" ht="15" customHeight="1">
      <c r="B114" s="260"/>
      <c r="C114" s="235" t="s">
        <v>1167</v>
      </c>
      <c r="D114" s="235"/>
      <c r="E114" s="235"/>
      <c r="F114" s="258" t="s">
        <v>1125</v>
      </c>
      <c r="G114" s="235"/>
      <c r="H114" s="235" t="s">
        <v>1168</v>
      </c>
      <c r="I114" s="235" t="s">
        <v>1127</v>
      </c>
      <c r="J114" s="235">
        <v>120</v>
      </c>
      <c r="K114" s="249"/>
    </row>
    <row r="115" s="1" customFormat="1" ht="15" customHeight="1">
      <c r="B115" s="260"/>
      <c r="C115" s="235" t="s">
        <v>36</v>
      </c>
      <c r="D115" s="235"/>
      <c r="E115" s="235"/>
      <c r="F115" s="258" t="s">
        <v>1125</v>
      </c>
      <c r="G115" s="235"/>
      <c r="H115" s="235" t="s">
        <v>1169</v>
      </c>
      <c r="I115" s="235" t="s">
        <v>1160</v>
      </c>
      <c r="J115" s="235"/>
      <c r="K115" s="249"/>
    </row>
    <row r="116" s="1" customFormat="1" ht="15" customHeight="1">
      <c r="B116" s="260"/>
      <c r="C116" s="235" t="s">
        <v>46</v>
      </c>
      <c r="D116" s="235"/>
      <c r="E116" s="235"/>
      <c r="F116" s="258" t="s">
        <v>1125</v>
      </c>
      <c r="G116" s="235"/>
      <c r="H116" s="235" t="s">
        <v>1170</v>
      </c>
      <c r="I116" s="235" t="s">
        <v>1160</v>
      </c>
      <c r="J116" s="235"/>
      <c r="K116" s="249"/>
    </row>
    <row r="117" s="1" customFormat="1" ht="15" customHeight="1">
      <c r="B117" s="260"/>
      <c r="C117" s="235" t="s">
        <v>55</v>
      </c>
      <c r="D117" s="235"/>
      <c r="E117" s="235"/>
      <c r="F117" s="258" t="s">
        <v>1125</v>
      </c>
      <c r="G117" s="235"/>
      <c r="H117" s="235" t="s">
        <v>1171</v>
      </c>
      <c r="I117" s="235" t="s">
        <v>1172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1173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1119</v>
      </c>
      <c r="D123" s="250"/>
      <c r="E123" s="250"/>
      <c r="F123" s="250" t="s">
        <v>1120</v>
      </c>
      <c r="G123" s="251"/>
      <c r="H123" s="250" t="s">
        <v>52</v>
      </c>
      <c r="I123" s="250" t="s">
        <v>55</v>
      </c>
      <c r="J123" s="250" t="s">
        <v>1121</v>
      </c>
      <c r="K123" s="279"/>
    </row>
    <row r="124" s="1" customFormat="1" ht="17.25" customHeight="1">
      <c r="B124" s="278"/>
      <c r="C124" s="252" t="s">
        <v>1122</v>
      </c>
      <c r="D124" s="252"/>
      <c r="E124" s="252"/>
      <c r="F124" s="253" t="s">
        <v>1123</v>
      </c>
      <c r="G124" s="254"/>
      <c r="H124" s="252"/>
      <c r="I124" s="252"/>
      <c r="J124" s="252" t="s">
        <v>1124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1128</v>
      </c>
      <c r="D126" s="257"/>
      <c r="E126" s="257"/>
      <c r="F126" s="258" t="s">
        <v>1125</v>
      </c>
      <c r="G126" s="235"/>
      <c r="H126" s="235" t="s">
        <v>1165</v>
      </c>
      <c r="I126" s="235" t="s">
        <v>1127</v>
      </c>
      <c r="J126" s="235">
        <v>120</v>
      </c>
      <c r="K126" s="283"/>
    </row>
    <row r="127" s="1" customFormat="1" ht="15" customHeight="1">
      <c r="B127" s="280"/>
      <c r="C127" s="235" t="s">
        <v>1174</v>
      </c>
      <c r="D127" s="235"/>
      <c r="E127" s="235"/>
      <c r="F127" s="258" t="s">
        <v>1125</v>
      </c>
      <c r="G127" s="235"/>
      <c r="H127" s="235" t="s">
        <v>1175</v>
      </c>
      <c r="I127" s="235" t="s">
        <v>1127</v>
      </c>
      <c r="J127" s="235" t="s">
        <v>1176</v>
      </c>
      <c r="K127" s="283"/>
    </row>
    <row r="128" s="1" customFormat="1" ht="15" customHeight="1">
      <c r="B128" s="280"/>
      <c r="C128" s="235" t="s">
        <v>1073</v>
      </c>
      <c r="D128" s="235"/>
      <c r="E128" s="235"/>
      <c r="F128" s="258" t="s">
        <v>1125</v>
      </c>
      <c r="G128" s="235"/>
      <c r="H128" s="235" t="s">
        <v>1177</v>
      </c>
      <c r="I128" s="235" t="s">
        <v>1127</v>
      </c>
      <c r="J128" s="235" t="s">
        <v>1176</v>
      </c>
      <c r="K128" s="283"/>
    </row>
    <row r="129" s="1" customFormat="1" ht="15" customHeight="1">
      <c r="B129" s="280"/>
      <c r="C129" s="235" t="s">
        <v>1136</v>
      </c>
      <c r="D129" s="235"/>
      <c r="E129" s="235"/>
      <c r="F129" s="258" t="s">
        <v>1131</v>
      </c>
      <c r="G129" s="235"/>
      <c r="H129" s="235" t="s">
        <v>1137</v>
      </c>
      <c r="I129" s="235" t="s">
        <v>1127</v>
      </c>
      <c r="J129" s="235">
        <v>15</v>
      </c>
      <c r="K129" s="283"/>
    </row>
    <row r="130" s="1" customFormat="1" ht="15" customHeight="1">
      <c r="B130" s="280"/>
      <c r="C130" s="261" t="s">
        <v>1138</v>
      </c>
      <c r="D130" s="261"/>
      <c r="E130" s="261"/>
      <c r="F130" s="262" t="s">
        <v>1131</v>
      </c>
      <c r="G130" s="261"/>
      <c r="H130" s="261" t="s">
        <v>1139</v>
      </c>
      <c r="I130" s="261" t="s">
        <v>1127</v>
      </c>
      <c r="J130" s="261">
        <v>15</v>
      </c>
      <c r="K130" s="283"/>
    </row>
    <row r="131" s="1" customFormat="1" ht="15" customHeight="1">
      <c r="B131" s="280"/>
      <c r="C131" s="261" t="s">
        <v>1140</v>
      </c>
      <c r="D131" s="261"/>
      <c r="E131" s="261"/>
      <c r="F131" s="262" t="s">
        <v>1131</v>
      </c>
      <c r="G131" s="261"/>
      <c r="H131" s="261" t="s">
        <v>1141</v>
      </c>
      <c r="I131" s="261" t="s">
        <v>1127</v>
      </c>
      <c r="J131" s="261">
        <v>20</v>
      </c>
      <c r="K131" s="283"/>
    </row>
    <row r="132" s="1" customFormat="1" ht="15" customHeight="1">
      <c r="B132" s="280"/>
      <c r="C132" s="261" t="s">
        <v>1142</v>
      </c>
      <c r="D132" s="261"/>
      <c r="E132" s="261"/>
      <c r="F132" s="262" t="s">
        <v>1131</v>
      </c>
      <c r="G132" s="261"/>
      <c r="H132" s="261" t="s">
        <v>1143</v>
      </c>
      <c r="I132" s="261" t="s">
        <v>1127</v>
      </c>
      <c r="J132" s="261">
        <v>20</v>
      </c>
      <c r="K132" s="283"/>
    </row>
    <row r="133" s="1" customFormat="1" ht="15" customHeight="1">
      <c r="B133" s="280"/>
      <c r="C133" s="235" t="s">
        <v>1130</v>
      </c>
      <c r="D133" s="235"/>
      <c r="E133" s="235"/>
      <c r="F133" s="258" t="s">
        <v>1131</v>
      </c>
      <c r="G133" s="235"/>
      <c r="H133" s="235" t="s">
        <v>1165</v>
      </c>
      <c r="I133" s="235" t="s">
        <v>1127</v>
      </c>
      <c r="J133" s="235">
        <v>50</v>
      </c>
      <c r="K133" s="283"/>
    </row>
    <row r="134" s="1" customFormat="1" ht="15" customHeight="1">
      <c r="B134" s="280"/>
      <c r="C134" s="235" t="s">
        <v>1144</v>
      </c>
      <c r="D134" s="235"/>
      <c r="E134" s="235"/>
      <c r="F134" s="258" t="s">
        <v>1131</v>
      </c>
      <c r="G134" s="235"/>
      <c r="H134" s="235" t="s">
        <v>1165</v>
      </c>
      <c r="I134" s="235" t="s">
        <v>1127</v>
      </c>
      <c r="J134" s="235">
        <v>50</v>
      </c>
      <c r="K134" s="283"/>
    </row>
    <row r="135" s="1" customFormat="1" ht="15" customHeight="1">
      <c r="B135" s="280"/>
      <c r="C135" s="235" t="s">
        <v>1150</v>
      </c>
      <c r="D135" s="235"/>
      <c r="E135" s="235"/>
      <c r="F135" s="258" t="s">
        <v>1131</v>
      </c>
      <c r="G135" s="235"/>
      <c r="H135" s="235" t="s">
        <v>1165</v>
      </c>
      <c r="I135" s="235" t="s">
        <v>1127</v>
      </c>
      <c r="J135" s="235">
        <v>50</v>
      </c>
      <c r="K135" s="283"/>
    </row>
    <row r="136" s="1" customFormat="1" ht="15" customHeight="1">
      <c r="B136" s="280"/>
      <c r="C136" s="235" t="s">
        <v>1152</v>
      </c>
      <c r="D136" s="235"/>
      <c r="E136" s="235"/>
      <c r="F136" s="258" t="s">
        <v>1131</v>
      </c>
      <c r="G136" s="235"/>
      <c r="H136" s="235" t="s">
        <v>1165</v>
      </c>
      <c r="I136" s="235" t="s">
        <v>1127</v>
      </c>
      <c r="J136" s="235">
        <v>50</v>
      </c>
      <c r="K136" s="283"/>
    </row>
    <row r="137" s="1" customFormat="1" ht="15" customHeight="1">
      <c r="B137" s="280"/>
      <c r="C137" s="235" t="s">
        <v>1153</v>
      </c>
      <c r="D137" s="235"/>
      <c r="E137" s="235"/>
      <c r="F137" s="258" t="s">
        <v>1131</v>
      </c>
      <c r="G137" s="235"/>
      <c r="H137" s="235" t="s">
        <v>1178</v>
      </c>
      <c r="I137" s="235" t="s">
        <v>1127</v>
      </c>
      <c r="J137" s="235">
        <v>255</v>
      </c>
      <c r="K137" s="283"/>
    </row>
    <row r="138" s="1" customFormat="1" ht="15" customHeight="1">
      <c r="B138" s="280"/>
      <c r="C138" s="235" t="s">
        <v>1155</v>
      </c>
      <c r="D138" s="235"/>
      <c r="E138" s="235"/>
      <c r="F138" s="258" t="s">
        <v>1125</v>
      </c>
      <c r="G138" s="235"/>
      <c r="H138" s="235" t="s">
        <v>1179</v>
      </c>
      <c r="I138" s="235" t="s">
        <v>1157</v>
      </c>
      <c r="J138" s="235"/>
      <c r="K138" s="283"/>
    </row>
    <row r="139" s="1" customFormat="1" ht="15" customHeight="1">
      <c r="B139" s="280"/>
      <c r="C139" s="235" t="s">
        <v>1158</v>
      </c>
      <c r="D139" s="235"/>
      <c r="E139" s="235"/>
      <c r="F139" s="258" t="s">
        <v>1125</v>
      </c>
      <c r="G139" s="235"/>
      <c r="H139" s="235" t="s">
        <v>1180</v>
      </c>
      <c r="I139" s="235" t="s">
        <v>1160</v>
      </c>
      <c r="J139" s="235"/>
      <c r="K139" s="283"/>
    </row>
    <row r="140" s="1" customFormat="1" ht="15" customHeight="1">
      <c r="B140" s="280"/>
      <c r="C140" s="235" t="s">
        <v>1161</v>
      </c>
      <c r="D140" s="235"/>
      <c r="E140" s="235"/>
      <c r="F140" s="258" t="s">
        <v>1125</v>
      </c>
      <c r="G140" s="235"/>
      <c r="H140" s="235" t="s">
        <v>1161</v>
      </c>
      <c r="I140" s="235" t="s">
        <v>1160</v>
      </c>
      <c r="J140" s="235"/>
      <c r="K140" s="283"/>
    </row>
    <row r="141" s="1" customFormat="1" ht="15" customHeight="1">
      <c r="B141" s="280"/>
      <c r="C141" s="235" t="s">
        <v>36</v>
      </c>
      <c r="D141" s="235"/>
      <c r="E141" s="235"/>
      <c r="F141" s="258" t="s">
        <v>1125</v>
      </c>
      <c r="G141" s="235"/>
      <c r="H141" s="235" t="s">
        <v>1181</v>
      </c>
      <c r="I141" s="235" t="s">
        <v>1160</v>
      </c>
      <c r="J141" s="235"/>
      <c r="K141" s="283"/>
    </row>
    <row r="142" s="1" customFormat="1" ht="15" customHeight="1">
      <c r="B142" s="280"/>
      <c r="C142" s="235" t="s">
        <v>1182</v>
      </c>
      <c r="D142" s="235"/>
      <c r="E142" s="235"/>
      <c r="F142" s="258" t="s">
        <v>1125</v>
      </c>
      <c r="G142" s="235"/>
      <c r="H142" s="235" t="s">
        <v>1183</v>
      </c>
      <c r="I142" s="235" t="s">
        <v>1160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1184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1119</v>
      </c>
      <c r="D148" s="250"/>
      <c r="E148" s="250"/>
      <c r="F148" s="250" t="s">
        <v>1120</v>
      </c>
      <c r="G148" s="251"/>
      <c r="H148" s="250" t="s">
        <v>52</v>
      </c>
      <c r="I148" s="250" t="s">
        <v>55</v>
      </c>
      <c r="J148" s="250" t="s">
        <v>1121</v>
      </c>
      <c r="K148" s="249"/>
    </row>
    <row r="149" s="1" customFormat="1" ht="17.25" customHeight="1">
      <c r="B149" s="247"/>
      <c r="C149" s="252" t="s">
        <v>1122</v>
      </c>
      <c r="D149" s="252"/>
      <c r="E149" s="252"/>
      <c r="F149" s="253" t="s">
        <v>1123</v>
      </c>
      <c r="G149" s="254"/>
      <c r="H149" s="252"/>
      <c r="I149" s="252"/>
      <c r="J149" s="252" t="s">
        <v>1124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1128</v>
      </c>
      <c r="D151" s="235"/>
      <c r="E151" s="235"/>
      <c r="F151" s="288" t="s">
        <v>1125</v>
      </c>
      <c r="G151" s="235"/>
      <c r="H151" s="287" t="s">
        <v>1165</v>
      </c>
      <c r="I151" s="287" t="s">
        <v>1127</v>
      </c>
      <c r="J151" s="287">
        <v>120</v>
      </c>
      <c r="K151" s="283"/>
    </row>
    <row r="152" s="1" customFormat="1" ht="15" customHeight="1">
      <c r="B152" s="260"/>
      <c r="C152" s="287" t="s">
        <v>1174</v>
      </c>
      <c r="D152" s="235"/>
      <c r="E152" s="235"/>
      <c r="F152" s="288" t="s">
        <v>1125</v>
      </c>
      <c r="G152" s="235"/>
      <c r="H152" s="287" t="s">
        <v>1185</v>
      </c>
      <c r="I152" s="287" t="s">
        <v>1127</v>
      </c>
      <c r="J152" s="287" t="s">
        <v>1176</v>
      </c>
      <c r="K152" s="283"/>
    </row>
    <row r="153" s="1" customFormat="1" ht="15" customHeight="1">
      <c r="B153" s="260"/>
      <c r="C153" s="287" t="s">
        <v>1073</v>
      </c>
      <c r="D153" s="235"/>
      <c r="E153" s="235"/>
      <c r="F153" s="288" t="s">
        <v>1125</v>
      </c>
      <c r="G153" s="235"/>
      <c r="H153" s="287" t="s">
        <v>1186</v>
      </c>
      <c r="I153" s="287" t="s">
        <v>1127</v>
      </c>
      <c r="J153" s="287" t="s">
        <v>1176</v>
      </c>
      <c r="K153" s="283"/>
    </row>
    <row r="154" s="1" customFormat="1" ht="15" customHeight="1">
      <c r="B154" s="260"/>
      <c r="C154" s="287" t="s">
        <v>1130</v>
      </c>
      <c r="D154" s="235"/>
      <c r="E154" s="235"/>
      <c r="F154" s="288" t="s">
        <v>1131</v>
      </c>
      <c r="G154" s="235"/>
      <c r="H154" s="287" t="s">
        <v>1165</v>
      </c>
      <c r="I154" s="287" t="s">
        <v>1127</v>
      </c>
      <c r="J154" s="287">
        <v>50</v>
      </c>
      <c r="K154" s="283"/>
    </row>
    <row r="155" s="1" customFormat="1" ht="15" customHeight="1">
      <c r="B155" s="260"/>
      <c r="C155" s="287" t="s">
        <v>1133</v>
      </c>
      <c r="D155" s="235"/>
      <c r="E155" s="235"/>
      <c r="F155" s="288" t="s">
        <v>1125</v>
      </c>
      <c r="G155" s="235"/>
      <c r="H155" s="287" t="s">
        <v>1165</v>
      </c>
      <c r="I155" s="287" t="s">
        <v>1135</v>
      </c>
      <c r="J155" s="287"/>
      <c r="K155" s="283"/>
    </row>
    <row r="156" s="1" customFormat="1" ht="15" customHeight="1">
      <c r="B156" s="260"/>
      <c r="C156" s="287" t="s">
        <v>1144</v>
      </c>
      <c r="D156" s="235"/>
      <c r="E156" s="235"/>
      <c r="F156" s="288" t="s">
        <v>1131</v>
      </c>
      <c r="G156" s="235"/>
      <c r="H156" s="287" t="s">
        <v>1165</v>
      </c>
      <c r="I156" s="287" t="s">
        <v>1127</v>
      </c>
      <c r="J156" s="287">
        <v>50</v>
      </c>
      <c r="K156" s="283"/>
    </row>
    <row r="157" s="1" customFormat="1" ht="15" customHeight="1">
      <c r="B157" s="260"/>
      <c r="C157" s="287" t="s">
        <v>1152</v>
      </c>
      <c r="D157" s="235"/>
      <c r="E157" s="235"/>
      <c r="F157" s="288" t="s">
        <v>1131</v>
      </c>
      <c r="G157" s="235"/>
      <c r="H157" s="287" t="s">
        <v>1165</v>
      </c>
      <c r="I157" s="287" t="s">
        <v>1127</v>
      </c>
      <c r="J157" s="287">
        <v>50</v>
      </c>
      <c r="K157" s="283"/>
    </row>
    <row r="158" s="1" customFormat="1" ht="15" customHeight="1">
      <c r="B158" s="260"/>
      <c r="C158" s="287" t="s">
        <v>1150</v>
      </c>
      <c r="D158" s="235"/>
      <c r="E158" s="235"/>
      <c r="F158" s="288" t="s">
        <v>1131</v>
      </c>
      <c r="G158" s="235"/>
      <c r="H158" s="287" t="s">
        <v>1165</v>
      </c>
      <c r="I158" s="287" t="s">
        <v>1127</v>
      </c>
      <c r="J158" s="287">
        <v>50</v>
      </c>
      <c r="K158" s="283"/>
    </row>
    <row r="159" s="1" customFormat="1" ht="15" customHeight="1">
      <c r="B159" s="260"/>
      <c r="C159" s="287" t="s">
        <v>91</v>
      </c>
      <c r="D159" s="235"/>
      <c r="E159" s="235"/>
      <c r="F159" s="288" t="s">
        <v>1125</v>
      </c>
      <c r="G159" s="235"/>
      <c r="H159" s="287" t="s">
        <v>1187</v>
      </c>
      <c r="I159" s="287" t="s">
        <v>1127</v>
      </c>
      <c r="J159" s="287" t="s">
        <v>1188</v>
      </c>
      <c r="K159" s="283"/>
    </row>
    <row r="160" s="1" customFormat="1" ht="15" customHeight="1">
      <c r="B160" s="260"/>
      <c r="C160" s="287" t="s">
        <v>1189</v>
      </c>
      <c r="D160" s="235"/>
      <c r="E160" s="235"/>
      <c r="F160" s="288" t="s">
        <v>1125</v>
      </c>
      <c r="G160" s="235"/>
      <c r="H160" s="287" t="s">
        <v>1190</v>
      </c>
      <c r="I160" s="287" t="s">
        <v>1160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1191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1119</v>
      </c>
      <c r="D166" s="250"/>
      <c r="E166" s="250"/>
      <c r="F166" s="250" t="s">
        <v>1120</v>
      </c>
      <c r="G166" s="292"/>
      <c r="H166" s="293" t="s">
        <v>52</v>
      </c>
      <c r="I166" s="293" t="s">
        <v>55</v>
      </c>
      <c r="J166" s="250" t="s">
        <v>1121</v>
      </c>
      <c r="K166" s="227"/>
    </row>
    <row r="167" s="1" customFormat="1" ht="17.25" customHeight="1">
      <c r="B167" s="228"/>
      <c r="C167" s="252" t="s">
        <v>1122</v>
      </c>
      <c r="D167" s="252"/>
      <c r="E167" s="252"/>
      <c r="F167" s="253" t="s">
        <v>1123</v>
      </c>
      <c r="G167" s="294"/>
      <c r="H167" s="295"/>
      <c r="I167" s="295"/>
      <c r="J167" s="252" t="s">
        <v>1124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1128</v>
      </c>
      <c r="D169" s="235"/>
      <c r="E169" s="235"/>
      <c r="F169" s="258" t="s">
        <v>1125</v>
      </c>
      <c r="G169" s="235"/>
      <c r="H169" s="235" t="s">
        <v>1165</v>
      </c>
      <c r="I169" s="235" t="s">
        <v>1127</v>
      </c>
      <c r="J169" s="235">
        <v>120</v>
      </c>
      <c r="K169" s="283"/>
    </row>
    <row r="170" s="1" customFormat="1" ht="15" customHeight="1">
      <c r="B170" s="260"/>
      <c r="C170" s="235" t="s">
        <v>1174</v>
      </c>
      <c r="D170" s="235"/>
      <c r="E170" s="235"/>
      <c r="F170" s="258" t="s">
        <v>1125</v>
      </c>
      <c r="G170" s="235"/>
      <c r="H170" s="235" t="s">
        <v>1175</v>
      </c>
      <c r="I170" s="235" t="s">
        <v>1127</v>
      </c>
      <c r="J170" s="235" t="s">
        <v>1176</v>
      </c>
      <c r="K170" s="283"/>
    </row>
    <row r="171" s="1" customFormat="1" ht="15" customHeight="1">
      <c r="B171" s="260"/>
      <c r="C171" s="235" t="s">
        <v>1073</v>
      </c>
      <c r="D171" s="235"/>
      <c r="E171" s="235"/>
      <c r="F171" s="258" t="s">
        <v>1125</v>
      </c>
      <c r="G171" s="235"/>
      <c r="H171" s="235" t="s">
        <v>1192</v>
      </c>
      <c r="I171" s="235" t="s">
        <v>1127</v>
      </c>
      <c r="J171" s="235" t="s">
        <v>1176</v>
      </c>
      <c r="K171" s="283"/>
    </row>
    <row r="172" s="1" customFormat="1" ht="15" customHeight="1">
      <c r="B172" s="260"/>
      <c r="C172" s="235" t="s">
        <v>1130</v>
      </c>
      <c r="D172" s="235"/>
      <c r="E172" s="235"/>
      <c r="F172" s="258" t="s">
        <v>1131</v>
      </c>
      <c r="G172" s="235"/>
      <c r="H172" s="235" t="s">
        <v>1192</v>
      </c>
      <c r="I172" s="235" t="s">
        <v>1127</v>
      </c>
      <c r="J172" s="235">
        <v>50</v>
      </c>
      <c r="K172" s="283"/>
    </row>
    <row r="173" s="1" customFormat="1" ht="15" customHeight="1">
      <c r="B173" s="260"/>
      <c r="C173" s="235" t="s">
        <v>1133</v>
      </c>
      <c r="D173" s="235"/>
      <c r="E173" s="235"/>
      <c r="F173" s="258" t="s">
        <v>1125</v>
      </c>
      <c r="G173" s="235"/>
      <c r="H173" s="235" t="s">
        <v>1192</v>
      </c>
      <c r="I173" s="235" t="s">
        <v>1135</v>
      </c>
      <c r="J173" s="235"/>
      <c r="K173" s="283"/>
    </row>
    <row r="174" s="1" customFormat="1" ht="15" customHeight="1">
      <c r="B174" s="260"/>
      <c r="C174" s="235" t="s">
        <v>1144</v>
      </c>
      <c r="D174" s="235"/>
      <c r="E174" s="235"/>
      <c r="F174" s="258" t="s">
        <v>1131</v>
      </c>
      <c r="G174" s="235"/>
      <c r="H174" s="235" t="s">
        <v>1192</v>
      </c>
      <c r="I174" s="235" t="s">
        <v>1127</v>
      </c>
      <c r="J174" s="235">
        <v>50</v>
      </c>
      <c r="K174" s="283"/>
    </row>
    <row r="175" s="1" customFormat="1" ht="15" customHeight="1">
      <c r="B175" s="260"/>
      <c r="C175" s="235" t="s">
        <v>1152</v>
      </c>
      <c r="D175" s="235"/>
      <c r="E175" s="235"/>
      <c r="F175" s="258" t="s">
        <v>1131</v>
      </c>
      <c r="G175" s="235"/>
      <c r="H175" s="235" t="s">
        <v>1192</v>
      </c>
      <c r="I175" s="235" t="s">
        <v>1127</v>
      </c>
      <c r="J175" s="235">
        <v>50</v>
      </c>
      <c r="K175" s="283"/>
    </row>
    <row r="176" s="1" customFormat="1" ht="15" customHeight="1">
      <c r="B176" s="260"/>
      <c r="C176" s="235" t="s">
        <v>1150</v>
      </c>
      <c r="D176" s="235"/>
      <c r="E176" s="235"/>
      <c r="F176" s="258" t="s">
        <v>1131</v>
      </c>
      <c r="G176" s="235"/>
      <c r="H176" s="235" t="s">
        <v>1192</v>
      </c>
      <c r="I176" s="235" t="s">
        <v>1127</v>
      </c>
      <c r="J176" s="235">
        <v>50</v>
      </c>
      <c r="K176" s="283"/>
    </row>
    <row r="177" s="1" customFormat="1" ht="15" customHeight="1">
      <c r="B177" s="260"/>
      <c r="C177" s="235" t="s">
        <v>110</v>
      </c>
      <c r="D177" s="235"/>
      <c r="E177" s="235"/>
      <c r="F177" s="258" t="s">
        <v>1125</v>
      </c>
      <c r="G177" s="235"/>
      <c r="H177" s="235" t="s">
        <v>1193</v>
      </c>
      <c r="I177" s="235" t="s">
        <v>1194</v>
      </c>
      <c r="J177" s="235"/>
      <c r="K177" s="283"/>
    </row>
    <row r="178" s="1" customFormat="1" ht="15" customHeight="1">
      <c r="B178" s="260"/>
      <c r="C178" s="235" t="s">
        <v>55</v>
      </c>
      <c r="D178" s="235"/>
      <c r="E178" s="235"/>
      <c r="F178" s="258" t="s">
        <v>1125</v>
      </c>
      <c r="G178" s="235"/>
      <c r="H178" s="235" t="s">
        <v>1195</v>
      </c>
      <c r="I178" s="235" t="s">
        <v>1196</v>
      </c>
      <c r="J178" s="235">
        <v>1</v>
      </c>
      <c r="K178" s="283"/>
    </row>
    <row r="179" s="1" customFormat="1" ht="15" customHeight="1">
      <c r="B179" s="260"/>
      <c r="C179" s="235" t="s">
        <v>51</v>
      </c>
      <c r="D179" s="235"/>
      <c r="E179" s="235"/>
      <c r="F179" s="258" t="s">
        <v>1125</v>
      </c>
      <c r="G179" s="235"/>
      <c r="H179" s="235" t="s">
        <v>1197</v>
      </c>
      <c r="I179" s="235" t="s">
        <v>1127</v>
      </c>
      <c r="J179" s="235">
        <v>20</v>
      </c>
      <c r="K179" s="283"/>
    </row>
    <row r="180" s="1" customFormat="1" ht="15" customHeight="1">
      <c r="B180" s="260"/>
      <c r="C180" s="235" t="s">
        <v>52</v>
      </c>
      <c r="D180" s="235"/>
      <c r="E180" s="235"/>
      <c r="F180" s="258" t="s">
        <v>1125</v>
      </c>
      <c r="G180" s="235"/>
      <c r="H180" s="235" t="s">
        <v>1198</v>
      </c>
      <c r="I180" s="235" t="s">
        <v>1127</v>
      </c>
      <c r="J180" s="235">
        <v>255</v>
      </c>
      <c r="K180" s="283"/>
    </row>
    <row r="181" s="1" customFormat="1" ht="15" customHeight="1">
      <c r="B181" s="260"/>
      <c r="C181" s="235" t="s">
        <v>111</v>
      </c>
      <c r="D181" s="235"/>
      <c r="E181" s="235"/>
      <c r="F181" s="258" t="s">
        <v>1125</v>
      </c>
      <c r="G181" s="235"/>
      <c r="H181" s="235" t="s">
        <v>1089</v>
      </c>
      <c r="I181" s="235" t="s">
        <v>1127</v>
      </c>
      <c r="J181" s="235">
        <v>10</v>
      </c>
      <c r="K181" s="283"/>
    </row>
    <row r="182" s="1" customFormat="1" ht="15" customHeight="1">
      <c r="B182" s="260"/>
      <c r="C182" s="235" t="s">
        <v>112</v>
      </c>
      <c r="D182" s="235"/>
      <c r="E182" s="235"/>
      <c r="F182" s="258" t="s">
        <v>1125</v>
      </c>
      <c r="G182" s="235"/>
      <c r="H182" s="235" t="s">
        <v>1199</v>
      </c>
      <c r="I182" s="235" t="s">
        <v>1160</v>
      </c>
      <c r="J182" s="235"/>
      <c r="K182" s="283"/>
    </row>
    <row r="183" s="1" customFormat="1" ht="15" customHeight="1">
      <c r="B183" s="260"/>
      <c r="C183" s="235" t="s">
        <v>1200</v>
      </c>
      <c r="D183" s="235"/>
      <c r="E183" s="235"/>
      <c r="F183" s="258" t="s">
        <v>1125</v>
      </c>
      <c r="G183" s="235"/>
      <c r="H183" s="235" t="s">
        <v>1201</v>
      </c>
      <c r="I183" s="235" t="s">
        <v>1160</v>
      </c>
      <c r="J183" s="235"/>
      <c r="K183" s="283"/>
    </row>
    <row r="184" s="1" customFormat="1" ht="15" customHeight="1">
      <c r="B184" s="260"/>
      <c r="C184" s="235" t="s">
        <v>1189</v>
      </c>
      <c r="D184" s="235"/>
      <c r="E184" s="235"/>
      <c r="F184" s="258" t="s">
        <v>1125</v>
      </c>
      <c r="G184" s="235"/>
      <c r="H184" s="235" t="s">
        <v>1202</v>
      </c>
      <c r="I184" s="235" t="s">
        <v>1160</v>
      </c>
      <c r="J184" s="235"/>
      <c r="K184" s="283"/>
    </row>
    <row r="185" s="1" customFormat="1" ht="15" customHeight="1">
      <c r="B185" s="260"/>
      <c r="C185" s="235" t="s">
        <v>114</v>
      </c>
      <c r="D185" s="235"/>
      <c r="E185" s="235"/>
      <c r="F185" s="258" t="s">
        <v>1131</v>
      </c>
      <c r="G185" s="235"/>
      <c r="H185" s="235" t="s">
        <v>1203</v>
      </c>
      <c r="I185" s="235" t="s">
        <v>1127</v>
      </c>
      <c r="J185" s="235">
        <v>50</v>
      </c>
      <c r="K185" s="283"/>
    </row>
    <row r="186" s="1" customFormat="1" ht="15" customHeight="1">
      <c r="B186" s="260"/>
      <c r="C186" s="235" t="s">
        <v>1204</v>
      </c>
      <c r="D186" s="235"/>
      <c r="E186" s="235"/>
      <c r="F186" s="258" t="s">
        <v>1131</v>
      </c>
      <c r="G186" s="235"/>
      <c r="H186" s="235" t="s">
        <v>1205</v>
      </c>
      <c r="I186" s="235" t="s">
        <v>1206</v>
      </c>
      <c r="J186" s="235"/>
      <c r="K186" s="283"/>
    </row>
    <row r="187" s="1" customFormat="1" ht="15" customHeight="1">
      <c r="B187" s="260"/>
      <c r="C187" s="235" t="s">
        <v>1207</v>
      </c>
      <c r="D187" s="235"/>
      <c r="E187" s="235"/>
      <c r="F187" s="258" t="s">
        <v>1131</v>
      </c>
      <c r="G187" s="235"/>
      <c r="H187" s="235" t="s">
        <v>1208</v>
      </c>
      <c r="I187" s="235" t="s">
        <v>1206</v>
      </c>
      <c r="J187" s="235"/>
      <c r="K187" s="283"/>
    </row>
    <row r="188" s="1" customFormat="1" ht="15" customHeight="1">
      <c r="B188" s="260"/>
      <c r="C188" s="235" t="s">
        <v>1209</v>
      </c>
      <c r="D188" s="235"/>
      <c r="E188" s="235"/>
      <c r="F188" s="258" t="s">
        <v>1131</v>
      </c>
      <c r="G188" s="235"/>
      <c r="H188" s="235" t="s">
        <v>1210</v>
      </c>
      <c r="I188" s="235" t="s">
        <v>1206</v>
      </c>
      <c r="J188" s="235"/>
      <c r="K188" s="283"/>
    </row>
    <row r="189" s="1" customFormat="1" ht="15" customHeight="1">
      <c r="B189" s="260"/>
      <c r="C189" s="296" t="s">
        <v>1211</v>
      </c>
      <c r="D189" s="235"/>
      <c r="E189" s="235"/>
      <c r="F189" s="258" t="s">
        <v>1131</v>
      </c>
      <c r="G189" s="235"/>
      <c r="H189" s="235" t="s">
        <v>1212</v>
      </c>
      <c r="I189" s="235" t="s">
        <v>1213</v>
      </c>
      <c r="J189" s="297" t="s">
        <v>1214</v>
      </c>
      <c r="K189" s="283"/>
    </row>
    <row r="190" s="16" customFormat="1" ht="15" customHeight="1">
      <c r="B190" s="298"/>
      <c r="C190" s="299" t="s">
        <v>1215</v>
      </c>
      <c r="D190" s="300"/>
      <c r="E190" s="300"/>
      <c r="F190" s="301" t="s">
        <v>1131</v>
      </c>
      <c r="G190" s="300"/>
      <c r="H190" s="300" t="s">
        <v>1216</v>
      </c>
      <c r="I190" s="300" t="s">
        <v>1213</v>
      </c>
      <c r="J190" s="302" t="s">
        <v>1214</v>
      </c>
      <c r="K190" s="303"/>
    </row>
    <row r="191" s="1" customFormat="1" ht="15" customHeight="1">
      <c r="B191" s="260"/>
      <c r="C191" s="296" t="s">
        <v>40</v>
      </c>
      <c r="D191" s="235"/>
      <c r="E191" s="235"/>
      <c r="F191" s="258" t="s">
        <v>1125</v>
      </c>
      <c r="G191" s="235"/>
      <c r="H191" s="232" t="s">
        <v>1217</v>
      </c>
      <c r="I191" s="235" t="s">
        <v>1218</v>
      </c>
      <c r="J191" s="235"/>
      <c r="K191" s="283"/>
    </row>
    <row r="192" s="1" customFormat="1" ht="15" customHeight="1">
      <c r="B192" s="260"/>
      <c r="C192" s="296" t="s">
        <v>1219</v>
      </c>
      <c r="D192" s="235"/>
      <c r="E192" s="235"/>
      <c r="F192" s="258" t="s">
        <v>1125</v>
      </c>
      <c r="G192" s="235"/>
      <c r="H192" s="235" t="s">
        <v>1220</v>
      </c>
      <c r="I192" s="235" t="s">
        <v>1160</v>
      </c>
      <c r="J192" s="235"/>
      <c r="K192" s="283"/>
    </row>
    <row r="193" s="1" customFormat="1" ht="15" customHeight="1">
      <c r="B193" s="260"/>
      <c r="C193" s="296" t="s">
        <v>1221</v>
      </c>
      <c r="D193" s="235"/>
      <c r="E193" s="235"/>
      <c r="F193" s="258" t="s">
        <v>1125</v>
      </c>
      <c r="G193" s="235"/>
      <c r="H193" s="235" t="s">
        <v>1222</v>
      </c>
      <c r="I193" s="235" t="s">
        <v>1160</v>
      </c>
      <c r="J193" s="235"/>
      <c r="K193" s="283"/>
    </row>
    <row r="194" s="1" customFormat="1" ht="15" customHeight="1">
      <c r="B194" s="260"/>
      <c r="C194" s="296" t="s">
        <v>1223</v>
      </c>
      <c r="D194" s="235"/>
      <c r="E194" s="235"/>
      <c r="F194" s="258" t="s">
        <v>1131</v>
      </c>
      <c r="G194" s="235"/>
      <c r="H194" s="235" t="s">
        <v>1224</v>
      </c>
      <c r="I194" s="235" t="s">
        <v>1160</v>
      </c>
      <c r="J194" s="235"/>
      <c r="K194" s="283"/>
    </row>
    <row r="195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="1" customFormat="1" ht="18.75" customHeight="1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</row>
    <row r="199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1">
      <c r="B200" s="225"/>
      <c r="C200" s="226" t="s">
        <v>1225</v>
      </c>
      <c r="D200" s="226"/>
      <c r="E200" s="226"/>
      <c r="F200" s="226"/>
      <c r="G200" s="226"/>
      <c r="H200" s="226"/>
      <c r="I200" s="226"/>
      <c r="J200" s="226"/>
      <c r="K200" s="227"/>
    </row>
    <row r="201" s="1" customFormat="1" ht="25.5" customHeight="1">
      <c r="B201" s="225"/>
      <c r="C201" s="305" t="s">
        <v>1226</v>
      </c>
      <c r="D201" s="305"/>
      <c r="E201" s="305"/>
      <c r="F201" s="305" t="s">
        <v>1227</v>
      </c>
      <c r="G201" s="306"/>
      <c r="H201" s="305" t="s">
        <v>1228</v>
      </c>
      <c r="I201" s="305"/>
      <c r="J201" s="305"/>
      <c r="K201" s="227"/>
    </row>
    <row r="202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="1" customFormat="1" ht="15" customHeight="1">
      <c r="B203" s="260"/>
      <c r="C203" s="235" t="s">
        <v>1218</v>
      </c>
      <c r="D203" s="235"/>
      <c r="E203" s="235"/>
      <c r="F203" s="258" t="s">
        <v>41</v>
      </c>
      <c r="G203" s="235"/>
      <c r="H203" s="235" t="s">
        <v>1229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42</v>
      </c>
      <c r="G204" s="235"/>
      <c r="H204" s="235" t="s">
        <v>1230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45</v>
      </c>
      <c r="G205" s="235"/>
      <c r="H205" s="235" t="s">
        <v>1231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43</v>
      </c>
      <c r="G206" s="235"/>
      <c r="H206" s="235" t="s">
        <v>1232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 t="s">
        <v>44</v>
      </c>
      <c r="G207" s="235"/>
      <c r="H207" s="235" t="s">
        <v>1233</v>
      </c>
      <c r="I207" s="235"/>
      <c r="J207" s="235"/>
      <c r="K207" s="283"/>
    </row>
    <row r="208" s="1" customFormat="1" ht="15" customHeight="1">
      <c r="B208" s="260"/>
      <c r="C208" s="235"/>
      <c r="D208" s="235"/>
      <c r="E208" s="235"/>
      <c r="F208" s="258"/>
      <c r="G208" s="235"/>
      <c r="H208" s="235"/>
      <c r="I208" s="235"/>
      <c r="J208" s="235"/>
      <c r="K208" s="283"/>
    </row>
    <row r="209" s="1" customFormat="1" ht="15" customHeight="1">
      <c r="B209" s="260"/>
      <c r="C209" s="235" t="s">
        <v>1172</v>
      </c>
      <c r="D209" s="235"/>
      <c r="E209" s="235"/>
      <c r="F209" s="258" t="s">
        <v>77</v>
      </c>
      <c r="G209" s="235"/>
      <c r="H209" s="235" t="s">
        <v>1234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1067</v>
      </c>
      <c r="G210" s="235"/>
      <c r="H210" s="235" t="s">
        <v>1068</v>
      </c>
      <c r="I210" s="235"/>
      <c r="J210" s="235"/>
      <c r="K210" s="283"/>
    </row>
    <row r="211" s="1" customFormat="1" ht="15" customHeight="1">
      <c r="B211" s="260"/>
      <c r="C211" s="235"/>
      <c r="D211" s="235"/>
      <c r="E211" s="235"/>
      <c r="F211" s="258" t="s">
        <v>1065</v>
      </c>
      <c r="G211" s="235"/>
      <c r="H211" s="235" t="s">
        <v>1235</v>
      </c>
      <c r="I211" s="235"/>
      <c r="J211" s="235"/>
      <c r="K211" s="283"/>
    </row>
    <row r="212" s="1" customFormat="1" ht="15" customHeight="1">
      <c r="B212" s="307"/>
      <c r="C212" s="235"/>
      <c r="D212" s="235"/>
      <c r="E212" s="235"/>
      <c r="F212" s="258" t="s">
        <v>1069</v>
      </c>
      <c r="G212" s="296"/>
      <c r="H212" s="287" t="s">
        <v>1070</v>
      </c>
      <c r="I212" s="287"/>
      <c r="J212" s="287"/>
      <c r="K212" s="308"/>
    </row>
    <row r="213" s="1" customFormat="1" ht="15" customHeight="1">
      <c r="B213" s="307"/>
      <c r="C213" s="235"/>
      <c r="D213" s="235"/>
      <c r="E213" s="235"/>
      <c r="F213" s="258" t="s">
        <v>1071</v>
      </c>
      <c r="G213" s="296"/>
      <c r="H213" s="287" t="s">
        <v>1236</v>
      </c>
      <c r="I213" s="287"/>
      <c r="J213" s="287"/>
      <c r="K213" s="308"/>
    </row>
    <row r="214" s="1" customFormat="1" ht="15" customHeight="1">
      <c r="B214" s="307"/>
      <c r="C214" s="235"/>
      <c r="D214" s="235"/>
      <c r="E214" s="235"/>
      <c r="F214" s="258"/>
      <c r="G214" s="296"/>
      <c r="H214" s="287"/>
      <c r="I214" s="287"/>
      <c r="J214" s="287"/>
      <c r="K214" s="308"/>
    </row>
    <row r="215" s="1" customFormat="1" ht="15" customHeight="1">
      <c r="B215" s="307"/>
      <c r="C215" s="235" t="s">
        <v>1196</v>
      </c>
      <c r="D215" s="235"/>
      <c r="E215" s="235"/>
      <c r="F215" s="258">
        <v>1</v>
      </c>
      <c r="G215" s="296"/>
      <c r="H215" s="287" t="s">
        <v>1237</v>
      </c>
      <c r="I215" s="287"/>
      <c r="J215" s="287"/>
      <c r="K215" s="308"/>
    </row>
    <row r="216" s="1" customFormat="1" ht="15" customHeight="1">
      <c r="B216" s="307"/>
      <c r="C216" s="235"/>
      <c r="D216" s="235"/>
      <c r="E216" s="235"/>
      <c r="F216" s="258">
        <v>2</v>
      </c>
      <c r="G216" s="296"/>
      <c r="H216" s="287" t="s">
        <v>1238</v>
      </c>
      <c r="I216" s="287"/>
      <c r="J216" s="287"/>
      <c r="K216" s="308"/>
    </row>
    <row r="217" s="1" customFormat="1" ht="15" customHeight="1">
      <c r="B217" s="307"/>
      <c r="C217" s="235"/>
      <c r="D217" s="235"/>
      <c r="E217" s="235"/>
      <c r="F217" s="258">
        <v>3</v>
      </c>
      <c r="G217" s="296"/>
      <c r="H217" s="287" t="s">
        <v>1239</v>
      </c>
      <c r="I217" s="287"/>
      <c r="J217" s="287"/>
      <c r="K217" s="308"/>
    </row>
    <row r="218" s="1" customFormat="1" ht="15" customHeight="1">
      <c r="B218" s="307"/>
      <c r="C218" s="235"/>
      <c r="D218" s="235"/>
      <c r="E218" s="235"/>
      <c r="F218" s="258">
        <v>4</v>
      </c>
      <c r="G218" s="296"/>
      <c r="H218" s="287" t="s">
        <v>1240</v>
      </c>
      <c r="I218" s="287"/>
      <c r="J218" s="287"/>
      <c r="K218" s="308"/>
    </row>
    <row r="219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Kortyš Petr Ing.</dc:creator>
  <cp:lastModifiedBy>Kortyš Petr Ing.</cp:lastModifiedBy>
  <dcterms:created xsi:type="dcterms:W3CDTF">2024-12-02T19:33:52Z</dcterms:created>
  <dcterms:modified xsi:type="dcterms:W3CDTF">2024-12-02T19:33:54Z</dcterms:modified>
</cp:coreProperties>
</file>