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a53795ab72329e16/PROJEKTY/zzz_2024/UstiNOrlici_naucnaStezka/UstiNOrlici_naucnaStezka/4_Odevzdani/DPS/DPS_stezka_2025_02/03_ROZPOCET_CELEK/SLEPÝ ROZPOČET/"/>
    </mc:Choice>
  </mc:AlternateContent>
  <xr:revisionPtr revIDLastSave="21" documentId="13_ncr:1_{4EF92DEF-FD16-44AD-B840-BEFD4AB4A522}" xr6:coauthVersionLast="47" xr6:coauthVersionMax="47" xr10:uidLastSave="{CA46E045-8F03-4046-986F-DE81A520A5C9}"/>
  <bookViews>
    <workbookView xWindow="-120" yWindow="-120" windowWidth="29040" windowHeight="15840" tabRatio="500" xr2:uid="{00000000-000D-0000-FFFF-FFFF00000000}"/>
  </bookViews>
  <sheets>
    <sheet name="Stavební rozpočet" sheetId="1" r:id="rId1"/>
    <sheet name="Krycí list rozpočtu" sheetId="2" r:id="rId2"/>
    <sheet name="VORN" sheetId="3" state="hidden" r:id="rId3"/>
  </sheets>
  <definedNames>
    <definedName name="_xlnm.Print_Area" localSheetId="0">'Stavební rozpočet'!$A$1:$P$39</definedName>
    <definedName name="vorn_sum">VORN!$I$36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I35" i="3" l="1"/>
  <c r="I36" i="3" s="1"/>
  <c r="I24" i="2" s="1"/>
  <c r="I26" i="3"/>
  <c r="I19" i="2" s="1"/>
  <c r="I25" i="3"/>
  <c r="I24" i="3"/>
  <c r="I23" i="3"/>
  <c r="I22" i="3"/>
  <c r="I21" i="3"/>
  <c r="I17" i="3"/>
  <c r="I16" i="3"/>
  <c r="F15" i="2" s="1"/>
  <c r="I15" i="3"/>
  <c r="F14" i="2" s="1"/>
  <c r="I10" i="3"/>
  <c r="F10" i="3"/>
  <c r="C10" i="3"/>
  <c r="F8" i="3"/>
  <c r="C8" i="3"/>
  <c r="F6" i="3"/>
  <c r="C6" i="3"/>
  <c r="F4" i="3"/>
  <c r="C4" i="3"/>
  <c r="F2" i="3"/>
  <c r="C2" i="3"/>
  <c r="F28" i="2"/>
  <c r="I18" i="2"/>
  <c r="I17" i="2"/>
  <c r="I16" i="2"/>
  <c r="F16" i="2"/>
  <c r="I15" i="2"/>
  <c r="I14" i="2"/>
  <c r="I10" i="2"/>
  <c r="F10" i="2"/>
  <c r="C10" i="2"/>
  <c r="F8" i="2"/>
  <c r="C8" i="2"/>
  <c r="F6" i="2"/>
  <c r="C6" i="2"/>
  <c r="F4" i="2"/>
  <c r="C4" i="2"/>
  <c r="F2" i="2"/>
  <c r="C2" i="2"/>
  <c r="BW35" i="1"/>
  <c r="BJ35" i="1"/>
  <c r="BF35" i="1"/>
  <c r="BD35" i="1"/>
  <c r="AW35" i="1"/>
  <c r="AP35" i="1"/>
  <c r="AX35" i="1" s="1"/>
  <c r="AO35" i="1"/>
  <c r="BH35" i="1" s="1"/>
  <c r="AB35" i="1" s="1"/>
  <c r="AJ35" i="1"/>
  <c r="AH35" i="1"/>
  <c r="AG35" i="1"/>
  <c r="AF35" i="1"/>
  <c r="AE35" i="1"/>
  <c r="AD35" i="1"/>
  <c r="Z35" i="1"/>
  <c r="O35" i="1"/>
  <c r="L35" i="1"/>
  <c r="AK35" i="1" s="1"/>
  <c r="J35" i="1"/>
  <c r="BW34" i="1"/>
  <c r="BJ34" i="1"/>
  <c r="BD34" i="1"/>
  <c r="AP34" i="1"/>
  <c r="AX34" i="1" s="1"/>
  <c r="AO34" i="1"/>
  <c r="BH34" i="1" s="1"/>
  <c r="AB34" i="1" s="1"/>
  <c r="AJ34" i="1"/>
  <c r="AH34" i="1"/>
  <c r="AG34" i="1"/>
  <c r="AF34" i="1"/>
  <c r="AE34" i="1"/>
  <c r="AD34" i="1"/>
  <c r="Z34" i="1"/>
  <c r="O34" i="1"/>
  <c r="BF34" i="1" s="1"/>
  <c r="L34" i="1"/>
  <c r="AK34" i="1" s="1"/>
  <c r="BW33" i="1"/>
  <c r="BJ33" i="1"/>
  <c r="BF33" i="1"/>
  <c r="BD33" i="1"/>
  <c r="AP33" i="1"/>
  <c r="AX33" i="1" s="1"/>
  <c r="AO33" i="1"/>
  <c r="BH33" i="1" s="1"/>
  <c r="AB33" i="1" s="1"/>
  <c r="AL33" i="1"/>
  <c r="AJ33" i="1"/>
  <c r="AH33" i="1"/>
  <c r="AG33" i="1"/>
  <c r="AF33" i="1"/>
  <c r="AE33" i="1"/>
  <c r="AD33" i="1"/>
  <c r="Z33" i="1"/>
  <c r="O33" i="1"/>
  <c r="L33" i="1"/>
  <c r="AK33" i="1" s="1"/>
  <c r="BW32" i="1"/>
  <c r="BJ32" i="1"/>
  <c r="BF32" i="1"/>
  <c r="BD32" i="1"/>
  <c r="AP32" i="1"/>
  <c r="AX32" i="1" s="1"/>
  <c r="AO32" i="1"/>
  <c r="BH32" i="1" s="1"/>
  <c r="AB32" i="1" s="1"/>
  <c r="AJ32" i="1"/>
  <c r="AH32" i="1"/>
  <c r="AG32" i="1"/>
  <c r="AF32" i="1"/>
  <c r="AE32" i="1"/>
  <c r="AD32" i="1"/>
  <c r="Z32" i="1"/>
  <c r="O32" i="1"/>
  <c r="L32" i="1"/>
  <c r="AK32" i="1" s="1"/>
  <c r="BW31" i="1"/>
  <c r="BJ31" i="1"/>
  <c r="BD31" i="1"/>
  <c r="AP31" i="1"/>
  <c r="AX31" i="1" s="1"/>
  <c r="AO31" i="1"/>
  <c r="BH31" i="1" s="1"/>
  <c r="AB31" i="1" s="1"/>
  <c r="AJ31" i="1"/>
  <c r="AH31" i="1"/>
  <c r="AG31" i="1"/>
  <c r="AF31" i="1"/>
  <c r="AE31" i="1"/>
  <c r="AD31" i="1"/>
  <c r="Z31" i="1"/>
  <c r="O31" i="1"/>
  <c r="O30" i="1" s="1"/>
  <c r="O29" i="1" s="1"/>
  <c r="L31" i="1"/>
  <c r="AK31" i="1" s="1"/>
  <c r="AT30" i="1" s="1"/>
  <c r="K31" i="1"/>
  <c r="AS30" i="1"/>
  <c r="BW28" i="1"/>
  <c r="BJ28" i="1"/>
  <c r="BD28" i="1"/>
  <c r="AP28" i="1"/>
  <c r="BI28" i="1" s="1"/>
  <c r="AC28" i="1" s="1"/>
  <c r="AO28" i="1"/>
  <c r="BH28" i="1" s="1"/>
  <c r="AB28" i="1" s="1"/>
  <c r="AJ28" i="1"/>
  <c r="AH28" i="1"/>
  <c r="AG28" i="1"/>
  <c r="AF28" i="1"/>
  <c r="AE28" i="1"/>
  <c r="AD28" i="1"/>
  <c r="Z28" i="1"/>
  <c r="O28" i="1"/>
  <c r="BF28" i="1" s="1"/>
  <c r="L28" i="1"/>
  <c r="AL28" i="1" s="1"/>
  <c r="J28" i="1"/>
  <c r="BW27" i="1"/>
  <c r="BJ27" i="1"/>
  <c r="BD27" i="1"/>
  <c r="AP27" i="1"/>
  <c r="BI27" i="1" s="1"/>
  <c r="AC27" i="1" s="1"/>
  <c r="AO27" i="1"/>
  <c r="J27" i="1" s="1"/>
  <c r="J26" i="1" s="1"/>
  <c r="J25" i="1" s="1"/>
  <c r="AJ27" i="1"/>
  <c r="AH27" i="1"/>
  <c r="AG27" i="1"/>
  <c r="AF27" i="1"/>
  <c r="AE27" i="1"/>
  <c r="AD27" i="1"/>
  <c r="Z27" i="1"/>
  <c r="O27" i="1"/>
  <c r="BF27" i="1" s="1"/>
  <c r="L27" i="1"/>
  <c r="AL27" i="1" s="1"/>
  <c r="BW24" i="1"/>
  <c r="BJ24" i="1"/>
  <c r="BF24" i="1"/>
  <c r="BD24" i="1"/>
  <c r="AP24" i="1"/>
  <c r="AX24" i="1" s="1"/>
  <c r="AO24" i="1"/>
  <c r="BH24" i="1" s="1"/>
  <c r="AB24" i="1" s="1"/>
  <c r="AL24" i="1"/>
  <c r="AJ24" i="1"/>
  <c r="AH24" i="1"/>
  <c r="AG24" i="1"/>
  <c r="AF24" i="1"/>
  <c r="AE24" i="1"/>
  <c r="AD24" i="1"/>
  <c r="Z24" i="1"/>
  <c r="O24" i="1"/>
  <c r="L24" i="1"/>
  <c r="AK24" i="1" s="1"/>
  <c r="BW23" i="1"/>
  <c r="M23" i="1" s="1"/>
  <c r="BJ23" i="1"/>
  <c r="BD23" i="1"/>
  <c r="AP23" i="1"/>
  <c r="AX23" i="1" s="1"/>
  <c r="AO23" i="1"/>
  <c r="BH23" i="1" s="1"/>
  <c r="AB23" i="1" s="1"/>
  <c r="AJ23" i="1"/>
  <c r="AH23" i="1"/>
  <c r="AG23" i="1"/>
  <c r="AF23" i="1"/>
  <c r="AE23" i="1"/>
  <c r="AD23" i="1"/>
  <c r="Z23" i="1"/>
  <c r="O23" i="1"/>
  <c r="BF23" i="1" s="1"/>
  <c r="L23" i="1"/>
  <c r="AK23" i="1" s="1"/>
  <c r="BW22" i="1"/>
  <c r="BJ22" i="1"/>
  <c r="BD22" i="1"/>
  <c r="AP22" i="1"/>
  <c r="AX22" i="1" s="1"/>
  <c r="AO22" i="1"/>
  <c r="BH22" i="1" s="1"/>
  <c r="AB22" i="1" s="1"/>
  <c r="AL22" i="1"/>
  <c r="AJ22" i="1"/>
  <c r="AH22" i="1"/>
  <c r="AG22" i="1"/>
  <c r="AF22" i="1"/>
  <c r="AE22" i="1"/>
  <c r="AD22" i="1"/>
  <c r="Z22" i="1"/>
  <c r="O22" i="1"/>
  <c r="BF22" i="1" s="1"/>
  <c r="L22" i="1"/>
  <c r="AK22" i="1" s="1"/>
  <c r="BW21" i="1"/>
  <c r="BJ21" i="1"/>
  <c r="BD21" i="1"/>
  <c r="AP21" i="1"/>
  <c r="AX21" i="1" s="1"/>
  <c r="AO21" i="1"/>
  <c r="BH21" i="1" s="1"/>
  <c r="AJ21" i="1"/>
  <c r="AH21" i="1"/>
  <c r="AG21" i="1"/>
  <c r="AF21" i="1"/>
  <c r="AE21" i="1"/>
  <c r="AD21" i="1"/>
  <c r="AC21" i="1"/>
  <c r="AB21" i="1"/>
  <c r="Z21" i="1"/>
  <c r="O21" i="1"/>
  <c r="BF21" i="1" s="1"/>
  <c r="L21" i="1"/>
  <c r="AK21" i="1" s="1"/>
  <c r="BW20" i="1"/>
  <c r="BJ20" i="1"/>
  <c r="BD20" i="1"/>
  <c r="AP20" i="1"/>
  <c r="AX20" i="1" s="1"/>
  <c r="AO20" i="1"/>
  <c r="BH20" i="1" s="1"/>
  <c r="AB20" i="1" s="1"/>
  <c r="AJ20" i="1"/>
  <c r="AH20" i="1"/>
  <c r="AG20" i="1"/>
  <c r="AF20" i="1"/>
  <c r="AE20" i="1"/>
  <c r="AD20" i="1"/>
  <c r="Z20" i="1"/>
  <c r="O20" i="1"/>
  <c r="BF20" i="1" s="1"/>
  <c r="L20" i="1"/>
  <c r="AK20" i="1" s="1"/>
  <c r="J20" i="1"/>
  <c r="BW19" i="1"/>
  <c r="M19" i="1" s="1"/>
  <c r="BJ19" i="1"/>
  <c r="BD19" i="1"/>
  <c r="AP19" i="1"/>
  <c r="AX19" i="1" s="1"/>
  <c r="AO19" i="1"/>
  <c r="BH19" i="1" s="1"/>
  <c r="AB19" i="1" s="1"/>
  <c r="AJ19" i="1"/>
  <c r="AH19" i="1"/>
  <c r="AG19" i="1"/>
  <c r="AF19" i="1"/>
  <c r="AE19" i="1"/>
  <c r="AD19" i="1"/>
  <c r="Z19" i="1"/>
  <c r="O19" i="1"/>
  <c r="O13" i="1" s="1"/>
  <c r="O12" i="1" s="1"/>
  <c r="L19" i="1"/>
  <c r="AK19" i="1" s="1"/>
  <c r="BW18" i="1"/>
  <c r="M18" i="1" s="1"/>
  <c r="BJ18" i="1"/>
  <c r="BD18" i="1"/>
  <c r="AP18" i="1"/>
  <c r="AX18" i="1" s="1"/>
  <c r="AO18" i="1"/>
  <c r="BH18" i="1" s="1"/>
  <c r="AB18" i="1" s="1"/>
  <c r="AL18" i="1"/>
  <c r="AJ18" i="1"/>
  <c r="AH18" i="1"/>
  <c r="AG18" i="1"/>
  <c r="AF18" i="1"/>
  <c r="AE18" i="1"/>
  <c r="AD18" i="1"/>
  <c r="Z18" i="1"/>
  <c r="O18" i="1"/>
  <c r="BF18" i="1" s="1"/>
  <c r="L18" i="1"/>
  <c r="AK18" i="1" s="1"/>
  <c r="BW17" i="1"/>
  <c r="BJ17" i="1"/>
  <c r="BD17" i="1"/>
  <c r="AP17" i="1"/>
  <c r="AX17" i="1" s="1"/>
  <c r="AO17" i="1"/>
  <c r="BH17" i="1" s="1"/>
  <c r="AB17" i="1" s="1"/>
  <c r="AL17" i="1"/>
  <c r="AJ17" i="1"/>
  <c r="AH17" i="1"/>
  <c r="AG17" i="1"/>
  <c r="AF17" i="1"/>
  <c r="AE17" i="1"/>
  <c r="AD17" i="1"/>
  <c r="Z17" i="1"/>
  <c r="O17" i="1"/>
  <c r="BF17" i="1" s="1"/>
  <c r="L17" i="1"/>
  <c r="AK17" i="1" s="1"/>
  <c r="BW16" i="1"/>
  <c r="BJ16" i="1"/>
  <c r="BF16" i="1"/>
  <c r="BD16" i="1"/>
  <c r="AP16" i="1"/>
  <c r="AX16" i="1" s="1"/>
  <c r="AO16" i="1"/>
  <c r="BH16" i="1" s="1"/>
  <c r="AB16" i="1" s="1"/>
  <c r="AJ16" i="1"/>
  <c r="AH16" i="1"/>
  <c r="AG16" i="1"/>
  <c r="AF16" i="1"/>
  <c r="AE16" i="1"/>
  <c r="AD16" i="1"/>
  <c r="Z16" i="1"/>
  <c r="O16" i="1"/>
  <c r="L16" i="1"/>
  <c r="AK16" i="1" s="1"/>
  <c r="BW15" i="1"/>
  <c r="BJ15" i="1"/>
  <c r="BD15" i="1"/>
  <c r="AP15" i="1"/>
  <c r="AX15" i="1" s="1"/>
  <c r="AO15" i="1"/>
  <c r="BH15" i="1" s="1"/>
  <c r="AB15" i="1" s="1"/>
  <c r="AJ15" i="1"/>
  <c r="AH15" i="1"/>
  <c r="AG15" i="1"/>
  <c r="AF15" i="1"/>
  <c r="AE15" i="1"/>
  <c r="AD15" i="1"/>
  <c r="Z15" i="1"/>
  <c r="O15" i="1"/>
  <c r="BF15" i="1" s="1"/>
  <c r="L15" i="1"/>
  <c r="AK15" i="1" s="1"/>
  <c r="BW14" i="1"/>
  <c r="M14" i="1" s="1"/>
  <c r="BJ14" i="1"/>
  <c r="BF14" i="1"/>
  <c r="BD14" i="1"/>
  <c r="AP14" i="1"/>
  <c r="AX14" i="1" s="1"/>
  <c r="AO14" i="1"/>
  <c r="BH14" i="1" s="1"/>
  <c r="AB14" i="1" s="1"/>
  <c r="AJ14" i="1"/>
  <c r="AH14" i="1"/>
  <c r="AG14" i="1"/>
  <c r="AF14" i="1"/>
  <c r="AE14" i="1"/>
  <c r="AD14" i="1"/>
  <c r="Z14" i="1"/>
  <c r="O14" i="1"/>
  <c r="L14" i="1"/>
  <c r="AK14" i="1" s="1"/>
  <c r="K14" i="1"/>
  <c r="J14" i="1"/>
  <c r="AU1" i="1"/>
  <c r="AT1" i="1"/>
  <c r="AS1" i="1"/>
  <c r="AW23" i="1" l="1"/>
  <c r="K34" i="1"/>
  <c r="L26" i="1"/>
  <c r="L25" i="1" s="1"/>
  <c r="J24" i="1"/>
  <c r="J33" i="1"/>
  <c r="AL21" i="1"/>
  <c r="BI22" i="1"/>
  <c r="AC22" i="1" s="1"/>
  <c r="K24" i="1"/>
  <c r="K33" i="1"/>
  <c r="AL15" i="1"/>
  <c r="J18" i="1"/>
  <c r="K18" i="1"/>
  <c r="BI24" i="1"/>
  <c r="AC24" i="1" s="1"/>
  <c r="AU26" i="1"/>
  <c r="K17" i="1"/>
  <c r="AL14" i="1"/>
  <c r="C20" i="2"/>
  <c r="J17" i="1"/>
  <c r="M15" i="1"/>
  <c r="K22" i="1"/>
  <c r="BI17" i="1"/>
  <c r="AC17" i="1" s="1"/>
  <c r="AL20" i="1"/>
  <c r="J23" i="1"/>
  <c r="J16" i="1"/>
  <c r="AL19" i="1"/>
  <c r="AS26" i="1"/>
  <c r="F22" i="2"/>
  <c r="AW18" i="1"/>
  <c r="AW21" i="1"/>
  <c r="BC21" i="1" s="1"/>
  <c r="I22" i="2"/>
  <c r="I18" i="3"/>
  <c r="BF19" i="1"/>
  <c r="M21" i="1"/>
  <c r="K15" i="1"/>
  <c r="AW34" i="1"/>
  <c r="BC34" i="1" s="1"/>
  <c r="AW15" i="1"/>
  <c r="AV15" i="1" s="1"/>
  <c r="M24" i="1"/>
  <c r="AW24" i="1"/>
  <c r="BF31" i="1"/>
  <c r="J15" i="1"/>
  <c r="AW31" i="1"/>
  <c r="AL23" i="1"/>
  <c r="K27" i="1"/>
  <c r="AX27" i="1"/>
  <c r="I27" i="3"/>
  <c r="L13" i="1"/>
  <c r="O26" i="1"/>
  <c r="O25" i="1" s="1"/>
  <c r="M31" i="1"/>
  <c r="M34" i="1"/>
  <c r="AW14" i="1"/>
  <c r="M17" i="1"/>
  <c r="AW17" i="1"/>
  <c r="AV17" i="1" s="1"/>
  <c r="M20" i="1"/>
  <c r="AW20" i="1"/>
  <c r="BC20" i="1" s="1"/>
  <c r="M33" i="1"/>
  <c r="AW33" i="1"/>
  <c r="AV33" i="1" s="1"/>
  <c r="AS13" i="1"/>
  <c r="AL16" i="1"/>
  <c r="AU13" i="1" s="1"/>
  <c r="BI18" i="1"/>
  <c r="AC18" i="1" s="1"/>
  <c r="BC23" i="1"/>
  <c r="L30" i="1"/>
  <c r="L29" i="1" s="1"/>
  <c r="J32" i="1"/>
  <c r="AL32" i="1"/>
  <c r="AL35" i="1"/>
  <c r="C21" i="2"/>
  <c r="J22" i="1"/>
  <c r="K32" i="1"/>
  <c r="K35" i="1"/>
  <c r="C16" i="2"/>
  <c r="BI14" i="1"/>
  <c r="AC14" i="1" s="1"/>
  <c r="M16" i="1"/>
  <c r="AW16" i="1"/>
  <c r="BC16" i="1" s="1"/>
  <c r="J19" i="1"/>
  <c r="K28" i="1"/>
  <c r="AX28" i="1"/>
  <c r="M32" i="1"/>
  <c r="AW32" i="1"/>
  <c r="AV32" i="1" s="1"/>
  <c r="M35" i="1"/>
  <c r="C18" i="2"/>
  <c r="AW19" i="1"/>
  <c r="AV19" i="1" s="1"/>
  <c r="J21" i="1"/>
  <c r="M22" i="1"/>
  <c r="AW22" i="1"/>
  <c r="J31" i="1"/>
  <c r="AL31" i="1"/>
  <c r="J34" i="1"/>
  <c r="AL34" i="1"/>
  <c r="AT13" i="1"/>
  <c r="BI16" i="1"/>
  <c r="AC16" i="1" s="1"/>
  <c r="BI20" i="1"/>
  <c r="AC20" i="1" s="1"/>
  <c r="K21" i="1"/>
  <c r="AV21" i="1"/>
  <c r="BI21" i="1"/>
  <c r="AV23" i="1"/>
  <c r="BI23" i="1"/>
  <c r="AC23" i="1" s="1"/>
  <c r="C19" i="2"/>
  <c r="AV16" i="1"/>
  <c r="BI15" i="1"/>
  <c r="AC15" i="1" s="1"/>
  <c r="K16" i="1"/>
  <c r="BI19" i="1"/>
  <c r="AC19" i="1" s="1"/>
  <c r="K20" i="1"/>
  <c r="AV31" i="1"/>
  <c r="AV35" i="1"/>
  <c r="C17" i="2"/>
  <c r="C27" i="2"/>
  <c r="K19" i="1"/>
  <c r="K23" i="1"/>
  <c r="BH27" i="1"/>
  <c r="AB27" i="1" s="1"/>
  <c r="C14" i="2" s="1"/>
  <c r="AW27" i="1"/>
  <c r="AK27" i="1"/>
  <c r="AK28" i="1"/>
  <c r="BC31" i="1"/>
  <c r="BI31" i="1"/>
  <c r="AC31" i="1" s="1"/>
  <c r="BC32" i="1"/>
  <c r="BI32" i="1"/>
  <c r="AC32" i="1" s="1"/>
  <c r="BI33" i="1"/>
  <c r="AC33" i="1" s="1"/>
  <c r="BI34" i="1"/>
  <c r="AC34" i="1" s="1"/>
  <c r="BC35" i="1"/>
  <c r="BI35" i="1"/>
  <c r="AC35" i="1" s="1"/>
  <c r="M27" i="1"/>
  <c r="M28" i="1"/>
  <c r="AW28" i="1"/>
  <c r="C29" i="2" l="1"/>
  <c r="F29" i="2" s="1"/>
  <c r="AV20" i="1"/>
  <c r="I28" i="2"/>
  <c r="I29" i="2" s="1"/>
  <c r="BC17" i="1"/>
  <c r="K26" i="1"/>
  <c r="K25" i="1" s="1"/>
  <c r="BC33" i="1"/>
  <c r="K13" i="1"/>
  <c r="K12" i="1" s="1"/>
  <c r="M13" i="1"/>
  <c r="M12" i="1" s="1"/>
  <c r="K30" i="1"/>
  <c r="K29" i="1" s="1"/>
  <c r="F29" i="3"/>
  <c r="BC15" i="1"/>
  <c r="AU30" i="1"/>
  <c r="J13" i="1"/>
  <c r="J12" i="1" s="1"/>
  <c r="L36" i="1"/>
  <c r="L12" i="1"/>
  <c r="AV34" i="1"/>
  <c r="J30" i="1"/>
  <c r="J29" i="1" s="1"/>
  <c r="BC19" i="1"/>
  <c r="AV14" i="1"/>
  <c r="BC14" i="1"/>
  <c r="AV18" i="1"/>
  <c r="BC18" i="1"/>
  <c r="AV22" i="1"/>
  <c r="BC22" i="1"/>
  <c r="AV24" i="1"/>
  <c r="BC24" i="1"/>
  <c r="C15" i="2"/>
  <c r="M30" i="1"/>
  <c r="M29" i="1" s="1"/>
  <c r="C22" i="2"/>
  <c r="M26" i="1"/>
  <c r="AT26" i="1"/>
  <c r="BC27" i="1"/>
  <c r="AV27" i="1"/>
  <c r="BC28" i="1"/>
  <c r="AV28" i="1"/>
  <c r="M25" i="1" l="1"/>
  <c r="M36" i="1"/>
</calcChain>
</file>

<file path=xl/sharedStrings.xml><?xml version="1.0" encoding="utf-8"?>
<sst xmlns="http://schemas.openxmlformats.org/spreadsheetml/2006/main" count="439" uniqueCount="183">
  <si>
    <t>Stavební rozpočet</t>
  </si>
  <si>
    <t>Název stavby:</t>
  </si>
  <si>
    <t>PŘÍBĚHY NAŠICH HRANIC - ETAPA 7</t>
  </si>
  <si>
    <t>Doba výstavby:</t>
  </si>
  <si>
    <t xml:space="preserve"> </t>
  </si>
  <si>
    <t>Objednatel:</t>
  </si>
  <si>
    <t> </t>
  </si>
  <si>
    <t>Druh stavby:</t>
  </si>
  <si>
    <t>Začátek výstavby:</t>
  </si>
  <si>
    <t>29.05.2024</t>
  </si>
  <si>
    <t>Projektant:</t>
  </si>
  <si>
    <t>Lokalita:</t>
  </si>
  <si>
    <t>Konec výstavby:</t>
  </si>
  <si>
    <t>Zhotovitel:</t>
  </si>
  <si>
    <t>JKSO:</t>
  </si>
  <si>
    <t>Zpracováno dne:</t>
  </si>
  <si>
    <t>Zpracoval:</t>
  </si>
  <si>
    <t>Č</t>
  </si>
  <si>
    <t>Objekt</t>
  </si>
  <si>
    <t>Kód</t>
  </si>
  <si>
    <t>Zkrácený popis</t>
  </si>
  <si>
    <t>MJ</t>
  </si>
  <si>
    <t>Množství</t>
  </si>
  <si>
    <t>Cena/MJ</t>
  </si>
  <si>
    <t>Sazba DPH</t>
  </si>
  <si>
    <t>Náklady (Kč)</t>
  </si>
  <si>
    <t>Hmotnost (t)</t>
  </si>
  <si>
    <t>Cenová</t>
  </si>
  <si>
    <t>ISWORK</t>
  </si>
  <si>
    <t>GROUPCODE</t>
  </si>
  <si>
    <t>VATTAX</t>
  </si>
  <si>
    <t>Rozměry</t>
  </si>
  <si>
    <t>(Kč)</t>
  </si>
  <si>
    <t>Dodávka</t>
  </si>
  <si>
    <t>Montáž</t>
  </si>
  <si>
    <t>Celkem</t>
  </si>
  <si>
    <t>Celkem vč. DPH</t>
  </si>
  <si>
    <t>Jednot.</t>
  </si>
  <si>
    <t>soustava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</si>
  <si>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</si>
  <si>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</si>
  <si>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</si>
  <si>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</si>
  <si>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</si>
  <si>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</si>
  <si>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</si>
  <si>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</si>
  <si>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</si>
  <si>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</si>
  <si>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</si>
  <si>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</si>
  <si>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>012</t>
  </si>
  <si>
    <t>Vegetační prvky - travnaté plochy</t>
  </si>
  <si>
    <t>18</t>
  </si>
  <si>
    <t>1</t>
  </si>
  <si>
    <t>111104211R00</t>
  </si>
  <si>
    <t>Pokosení trávníku parkov. svah do 1:5, odvoz 20 km</t>
  </si>
  <si>
    <t>m2</t>
  </si>
  <si>
    <t>21</t>
  </si>
  <si>
    <t>RTS I / 2024</t>
  </si>
  <si>
    <t>18_</t>
  </si>
  <si>
    <t>012_1_</t>
  </si>
  <si>
    <t>012_</t>
  </si>
  <si>
    <t>2</t>
  </si>
  <si>
    <t>184802111R00</t>
  </si>
  <si>
    <t>Chem. odplevelení před založ. postřikem, v rovině</t>
  </si>
  <si>
    <t>3</t>
  </si>
  <si>
    <t>111105111R00</t>
  </si>
  <si>
    <t>Odstranění stařiny odvoz 20 km, na svahu do 1:5</t>
  </si>
  <si>
    <t>4</t>
  </si>
  <si>
    <t>183403113R00</t>
  </si>
  <si>
    <t>Obdělání půdy frézováním v rovině 2x</t>
  </si>
  <si>
    <t>5</t>
  </si>
  <si>
    <t>183403153R00</t>
  </si>
  <si>
    <t>Obdělání půdy hrabáním, v rovině 2x</t>
  </si>
  <si>
    <t>6</t>
  </si>
  <si>
    <t>180402111R00</t>
  </si>
  <si>
    <t>Založení trávníku parkového výsevem v rovině (25 g/m2)</t>
  </si>
  <si>
    <t>7</t>
  </si>
  <si>
    <t>185802113R00</t>
  </si>
  <si>
    <t>Hnojení umělým hnojivem v rovině (30 g/m2)</t>
  </si>
  <si>
    <t>t</t>
  </si>
  <si>
    <t>8</t>
  </si>
  <si>
    <t>998231311R00</t>
  </si>
  <si>
    <t>Přesun hmot pro sadovnické a krajin. úpravy do 5km</t>
  </si>
  <si>
    <t>9</t>
  </si>
  <si>
    <t>R</t>
  </si>
  <si>
    <t>hnojivo, trávníkové, s postupným uvolňováním živin (30 g/m2)</t>
  </si>
  <si>
    <t>kg</t>
  </si>
  <si>
    <t>10</t>
  </si>
  <si>
    <t>travní semeno - parkový trávník, směs do sucha (25 g / m2)</t>
  </si>
  <si>
    <t>11</t>
  </si>
  <si>
    <t>25234000.A</t>
  </si>
  <si>
    <t>Totální herbicid bal. po 1 litru</t>
  </si>
  <si>
    <t>l</t>
  </si>
  <si>
    <t>024</t>
  </si>
  <si>
    <t>Povrchy - ostatní</t>
  </si>
  <si>
    <t>12</t>
  </si>
  <si>
    <t>Vertikální značení - corten</t>
  </si>
  <si>
    <t>kus</t>
  </si>
  <si>
    <t>11_</t>
  </si>
  <si>
    <t>024_1_</t>
  </si>
  <si>
    <t>024_</t>
  </si>
  <si>
    <t>13</t>
  </si>
  <si>
    <t>vodorovné značení - šipky (dvousložková barva)</t>
  </si>
  <si>
    <t>03</t>
  </si>
  <si>
    <t>Mobiliář</t>
  </si>
  <si>
    <t>14</t>
  </si>
  <si>
    <t>Lavice - dlouhá (2m)</t>
  </si>
  <si>
    <t>03_1_</t>
  </si>
  <si>
    <t>03_</t>
  </si>
  <si>
    <t>15</t>
  </si>
  <si>
    <t>Sedací kostka</t>
  </si>
  <si>
    <t>16</t>
  </si>
  <si>
    <t>Infopanel</t>
  </si>
  <si>
    <t>17</t>
  </si>
  <si>
    <t>dřevěná terasa</t>
  </si>
  <si>
    <t>Dibon, rozměr přibližně A1, atyp</t>
  </si>
  <si>
    <t>ks</t>
  </si>
  <si>
    <t>Celkem:</t>
  </si>
  <si>
    <t>Poznámka:</t>
  </si>
  <si>
    <t>Krycí list rozpočtu</t>
  </si>
  <si>
    <t>IČO/DIČ: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</si>
  <si>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</si>
  <si>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</si>
  <si>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</si>
  <si>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</si>
  <si>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</si>
  <si>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</si>
  <si>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</si>
  <si>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</si>
  <si>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</si>
  <si>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</si>
  <si>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</si>
  <si>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</si>
  <si>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</si>
  <si>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</si>
  <si>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</si>
  <si>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</si>
  <si>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</si>
  <si>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</si>
  <si>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</si>
  <si>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</si>
  <si>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</si>
  <si>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</si>
  <si>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</si>
  <si>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</si>
  <si>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</si>
  <si>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</si>
  <si>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</si>
  <si>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</si>
  <si>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</si>
  <si>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</si>
  <si>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</si>
  <si>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</si>
  <si>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</si>
  <si>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</si>
  <si>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</si>
  <si>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</si>
  <si>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</si>
  <si>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</si>
  <si>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</si>
  <si>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</si>
  <si>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</si>
  <si>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</si>
  <si>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Vedlejší a ostatní rozpočtové náklady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</si>
  <si>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</si>
  <si>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</si>
  <si>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</si>
  <si>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</si>
  <si>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</si>
  <si>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</si>
  <si>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</si>
  <si>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</si>
  <si>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Ostatní rozpočtové náklady ORN</t>
  </si>
  <si>
    <t>Ostatní rozpočtové náklady (ORN)</t>
  </si>
  <si>
    <t>Celkem ORN</t>
  </si>
  <si>
    <t xml:space="preserve">Dibon, rozměr přibližně A1, atyp  (včetně tisku a montáže) </t>
  </si>
  <si>
    <t>Vertikální značení - corten - výrobek dle PD - včetně základové betonové patky a kotvení</t>
  </si>
  <si>
    <t>Lavice - dlouhá (2m) - výrobek dle PD - včetně základové betonové patky a kotvení</t>
  </si>
  <si>
    <t>Sedací kostka - výrobek dle PD - včetně základové betonové patky a kotvení</t>
  </si>
  <si>
    <t>Infopanel - výrobek dle PD - včetně základové betonové patky a kotvení</t>
  </si>
  <si>
    <t>Dřevěná terasa - dle PD a dokumentu Specifikace materiálů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</si>
</sst>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  <family val="2"/>
      <charset val="238"/>
    </font>
    <font>
      <sz val="11"/>
      <name val="Calibri"/>
      <charset val="1"/>
    </font>
    <font>
      <sz val="18"/>
      <color rgb="FF000000"/>
      <name val="Arial"/>
      <charset val="238"/>
    </font>
    <font>
      <b/>
      <sz val="10"/>
      <color rgb="FF000000"/>
      <name val="Arial"/>
      <charset val="238"/>
    </font>
    <font>
      <sz val="10"/>
      <color rgb="FF000000"/>
      <name val="Arial"/>
      <charset val="238"/>
    </font>
    <font>
      <sz val="10"/>
      <color rgb="FF000080"/>
      <name val="Arial"/>
      <charset val="238"/>
    </font>
    <font>
      <i/>
      <sz val="8"/>
      <color rgb="FF000000"/>
      <name val="Arial"/>
      <charset val="238"/>
    </font>
    <font>
      <b/>
      <sz val="18"/>
      <color rgb="FF000000"/>
      <name val="Arial"/>
      <charset val="238"/>
    </font>
    <font>
      <b/>
      <sz val="20"/>
      <color rgb="FF000000"/>
      <name val="Arial"/>
      <charset val="238"/>
    </font>
    <font>
      <b/>
      <sz val="11"/>
      <color rgb="FF000000"/>
      <name val="Arial"/>
      <charset val="238"/>
    </font>
    <font>
      <b/>
      <sz val="12"/>
      <color rgb="FF000000"/>
      <name val="Arial"/>
      <charset val="238"/>
    </font>
    <font>
      <sz val="12"/>
      <color rgb="FF000000"/>
      <name val="Arial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</fills>
  <borders count="36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3" fillId="0" borderId="7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1" fillId="0" borderId="0" xfId="0" applyFont="1"/>
    <xf numFmtId="4" fontId="3" fillId="2" borderId="0" xfId="0" applyNumberFormat="1" applyFont="1" applyFill="1" applyAlignment="1">
      <alignment horizontal="righ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2" borderId="0" xfId="0" applyFont="1" applyFill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4" fillId="0" borderId="14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3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left" vertical="center"/>
    </xf>
    <xf numFmtId="0" fontId="3" fillId="0" borderId="1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3" fillId="2" borderId="5" xfId="0" applyFont="1" applyFill="1" applyBorder="1" applyAlignment="1">
      <alignment horizontal="right" vertical="center"/>
    </xf>
    <xf numFmtId="0" fontId="4" fillId="0" borderId="4" xfId="0" applyFont="1" applyBorder="1" applyAlignment="1">
      <alignment horizontal="left" vertical="center"/>
    </xf>
    <xf numFmtId="4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5" fillId="0" borderId="4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4" fontId="5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5" xfId="0" applyFont="1" applyBorder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8" fillId="2" borderId="23" xfId="0" applyFont="1" applyFill="1" applyBorder="1" applyAlignment="1">
      <alignment horizontal="center" vertical="center"/>
    </xf>
    <xf numFmtId="0" fontId="8" fillId="2" borderId="24" xfId="0" applyFont="1" applyFill="1" applyBorder="1" applyAlignment="1">
      <alignment horizontal="center" vertical="center"/>
    </xf>
    <xf numFmtId="0" fontId="10" fillId="0" borderId="25" xfId="0" applyFont="1" applyBorder="1" applyAlignment="1">
      <alignment horizontal="left" vertical="center"/>
    </xf>
    <xf numFmtId="0" fontId="11" fillId="0" borderId="22" xfId="0" applyFont="1" applyBorder="1" applyAlignment="1">
      <alignment horizontal="left" vertical="center"/>
    </xf>
    <xf numFmtId="4" fontId="11" fillId="0" borderId="22" xfId="0" applyNumberFormat="1" applyFont="1" applyBorder="1" applyAlignment="1">
      <alignment horizontal="right" vertical="center"/>
    </xf>
    <xf numFmtId="0" fontId="10" fillId="0" borderId="26" xfId="0" applyFont="1" applyBorder="1" applyAlignment="1">
      <alignment horizontal="left" vertical="center"/>
    </xf>
    <xf numFmtId="0" fontId="11" fillId="0" borderId="22" xfId="0" applyFont="1" applyBorder="1" applyAlignment="1">
      <alignment horizontal="right" vertical="center"/>
    </xf>
    <xf numFmtId="4" fontId="11" fillId="0" borderId="5" xfId="0" applyNumberFormat="1" applyFont="1" applyBorder="1" applyAlignment="1">
      <alignment horizontal="right" vertical="center"/>
    </xf>
    <xf numFmtId="0" fontId="11" fillId="0" borderId="5" xfId="0" applyFont="1" applyBorder="1" applyAlignment="1">
      <alignment horizontal="right" vertical="center"/>
    </xf>
    <xf numFmtId="4" fontId="11" fillId="0" borderId="24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horizontal="right" vertical="center"/>
    </xf>
    <xf numFmtId="4" fontId="10" fillId="2" borderId="24" xfId="0" applyNumberFormat="1" applyFont="1" applyFill="1" applyBorder="1" applyAlignment="1">
      <alignment horizontal="right" vertical="center"/>
    </xf>
    <xf numFmtId="4" fontId="10" fillId="2" borderId="22" xfId="0" applyNumberFormat="1" applyFont="1" applyFill="1" applyBorder="1" applyAlignment="1">
      <alignment horizontal="right" vertical="center"/>
    </xf>
    <xf numFmtId="0" fontId="3" fillId="0" borderId="11" xfId="0" applyFont="1" applyBorder="1" applyAlignment="1">
      <alignment horizontal="right" vertical="center"/>
    </xf>
    <xf numFmtId="4" fontId="4" fillId="0" borderId="22" xfId="0" applyNumberFormat="1" applyFont="1" applyBorder="1" applyAlignment="1">
      <alignment horizontal="right" vertical="center"/>
    </xf>
    <xf numFmtId="0" fontId="4" fillId="0" borderId="22" xfId="0" applyFont="1" applyBorder="1" applyAlignment="1">
      <alignment horizontal="left" vertical="center"/>
    </xf>
    <xf numFmtId="4" fontId="4" fillId="0" borderId="5" xfId="0" applyNumberFormat="1" applyFont="1" applyBorder="1" applyAlignment="1">
      <alignment horizontal="right" vertical="center"/>
    </xf>
    <xf numFmtId="0" fontId="3" fillId="0" borderId="35" xfId="0" applyFont="1" applyBorder="1" applyAlignment="1">
      <alignment horizontal="left" vertical="center"/>
    </xf>
    <xf numFmtId="0" fontId="3" fillId="0" borderId="35" xfId="0" applyFont="1" applyBorder="1" applyAlignment="1">
      <alignment horizontal="right" vertical="center"/>
    </xf>
    <xf numFmtId="4" fontId="3" fillId="0" borderId="35" xfId="0" applyNumberFormat="1" applyFont="1" applyBorder="1" applyAlignment="1">
      <alignment horizontal="right" vertical="center"/>
    </xf>
    <xf numFmtId="0" fontId="4" fillId="0" borderId="21" xfId="0" applyFont="1" applyBorder="1" applyAlignment="1">
      <alignment horizontal="left" vertical="center"/>
    </xf>
    <xf numFmtId="0" fontId="4" fillId="0" borderId="20" xfId="0" applyFont="1" applyBorder="1" applyAlignment="1">
      <alignment horizontal="left" vertical="center"/>
    </xf>
    <xf numFmtId="4" fontId="4" fillId="0" borderId="21" xfId="0" applyNumberFormat="1" applyFont="1" applyBorder="1" applyAlignment="1">
      <alignment horizontal="right" vertical="center"/>
    </xf>
    <xf numFmtId="0" fontId="4" fillId="0" borderId="21" xfId="0" applyFont="1" applyBorder="1" applyAlignment="1">
      <alignment horizontal="right" vertical="center"/>
    </xf>
    <xf numFmtId="0" fontId="4" fillId="0" borderId="22" xfId="0" applyFont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  <xf numFmtId="0" fontId="3" fillId="0" borderId="1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/>
    </xf>
    <xf numFmtId="0" fontId="3" fillId="2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4" fillId="0" borderId="2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1" fontId="4" fillId="0" borderId="5" xfId="0" applyNumberFormat="1" applyFont="1" applyBorder="1" applyAlignment="1">
      <alignment horizontal="left" vertical="center"/>
    </xf>
    <xf numFmtId="0" fontId="4" fillId="0" borderId="20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left" vertical="center"/>
    </xf>
    <xf numFmtId="0" fontId="4" fillId="0" borderId="22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9" fillId="0" borderId="24" xfId="0" applyFont="1" applyBorder="1" applyAlignment="1">
      <alignment horizontal="left" vertical="center"/>
    </xf>
    <xf numFmtId="0" fontId="11" fillId="0" borderId="22" xfId="0" applyFont="1" applyBorder="1" applyAlignment="1">
      <alignment horizontal="left" vertical="center"/>
    </xf>
    <xf numFmtId="0" fontId="10" fillId="0" borderId="26" xfId="0" applyFont="1" applyBorder="1" applyAlignment="1">
      <alignment horizontal="left" vertical="center"/>
    </xf>
    <xf numFmtId="0" fontId="10" fillId="0" borderId="25" xfId="0" applyFont="1" applyBorder="1" applyAlignment="1">
      <alignment horizontal="left" vertical="center"/>
    </xf>
    <xf numFmtId="0" fontId="11" fillId="0" borderId="5" xfId="0" applyFont="1" applyBorder="1" applyAlignment="1">
      <alignment horizontal="left" vertical="center"/>
    </xf>
    <xf numFmtId="0" fontId="10" fillId="0" borderId="23" xfId="0" applyFont="1" applyBorder="1" applyAlignment="1">
      <alignment horizontal="left" vertical="center"/>
    </xf>
    <xf numFmtId="0" fontId="10" fillId="0" borderId="24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/>
    </xf>
    <xf numFmtId="0" fontId="10" fillId="2" borderId="27" xfId="0" applyFont="1" applyFill="1" applyBorder="1" applyAlignment="1">
      <alignment horizontal="left" vertical="center"/>
    </xf>
    <xf numFmtId="0" fontId="10" fillId="2" borderId="20" xfId="0" applyFont="1" applyFill="1" applyBorder="1" applyAlignment="1">
      <alignment horizontal="left" vertical="center"/>
    </xf>
    <xf numFmtId="0" fontId="10" fillId="2" borderId="28" xfId="0" applyFont="1" applyFill="1" applyBorder="1" applyAlignment="1">
      <alignment horizontal="left" vertical="center"/>
    </xf>
    <xf numFmtId="0" fontId="10" fillId="2" borderId="21" xfId="0" applyFont="1" applyFill="1" applyBorder="1" applyAlignment="1">
      <alignment horizontal="left" vertical="center"/>
    </xf>
    <xf numFmtId="0" fontId="11" fillId="0" borderId="29" xfId="0" applyFont="1" applyBorder="1" applyAlignment="1">
      <alignment horizontal="left" vertical="center"/>
    </xf>
    <xf numFmtId="0" fontId="11" fillId="0" borderId="30" xfId="0" applyFont="1" applyBorder="1" applyAlignment="1">
      <alignment horizontal="left" vertical="center"/>
    </xf>
    <xf numFmtId="0" fontId="11" fillId="0" borderId="31" xfId="0" applyFont="1" applyBorder="1" applyAlignment="1">
      <alignment horizontal="left" vertical="center"/>
    </xf>
    <xf numFmtId="0" fontId="11" fillId="0" borderId="32" xfId="0" applyFont="1" applyBorder="1" applyAlignment="1">
      <alignment horizontal="left" vertical="center"/>
    </xf>
    <xf numFmtId="0" fontId="11" fillId="0" borderId="33" xfId="0" applyFont="1" applyBorder="1" applyAlignment="1">
      <alignment horizontal="left" vertical="center"/>
    </xf>
    <xf numFmtId="0" fontId="11" fillId="0" borderId="19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4" fillId="0" borderId="26" xfId="0" applyFont="1" applyBorder="1" applyAlignment="1">
      <alignment horizontal="left" vertical="center"/>
    </xf>
    <xf numFmtId="0" fontId="4" fillId="0" borderId="25" xfId="0" applyFont="1" applyBorder="1" applyAlignment="1">
      <alignment horizontal="left" vertical="center"/>
    </xf>
    <xf numFmtId="0" fontId="3" fillId="0" borderId="34" xfId="0" applyFont="1" applyBorder="1" applyAlignment="1">
      <alignment horizontal="left" vertical="center"/>
    </xf>
    <xf numFmtId="0" fontId="10" fillId="0" borderId="34" xfId="0" applyFont="1" applyBorder="1" applyAlignment="1">
      <alignment horizontal="left" vertical="center"/>
    </xf>
    <xf numFmtId="4" fontId="10" fillId="0" borderId="35" xfId="0" applyNumberFormat="1" applyFont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384480</xdr:colOff>
      <xdr:row>0</xdr:row>
      <xdr:rowOff>666360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666360" cy="666360"/>
        </a:xfrm>
        <a:prstGeom prst="rect">
          <a:avLst/>
        </a:prstGeom>
        <a:ln w="9525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21240</xdr:colOff>
      <xdr:row>0</xdr:row>
      <xdr:rowOff>666360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666360" cy="666360"/>
        </a:xfrm>
        <a:prstGeom prst="rect">
          <a:avLst/>
        </a:prstGeom>
        <a:ln w="9525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21240</xdr:colOff>
      <xdr:row>0</xdr:row>
      <xdr:rowOff>666360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666360" cy="666360"/>
        </a:xfrm>
        <a:prstGeom prst="rect">
          <a:avLst/>
        </a:prstGeom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Z38"/>
  <sheetViews>
    <sheetView tabSelected="1" zoomScaleNormal="100" workbookViewId="0">
      <pane ySplit="11" topLeftCell="A22" activePane="bottomLeft" state="frozen"/>
      <selection pane="bottomLeft" activeCell="H35" sqref="H14:H35"/>
    </sheetView>
  </sheetViews>
  <sheetFormatPr defaultColWidth="12.140625" defaultRowHeight="15" x14ac:dyDescent="0.25"/>
  <cols>
    <col min="1" max="1" width="4" style="5" customWidth="1"/>
    <col min="2" max="2" width="7.5703125" style="5" customWidth="1"/>
    <col min="3" max="3" width="17.85546875" style="5" customWidth="1"/>
    <col min="4" max="4" width="28.5703125" style="5" customWidth="1"/>
    <col min="5" max="5" width="21.85546875" style="5" customWidth="1"/>
    <col min="6" max="6" width="4.28515625" style="5" customWidth="1"/>
    <col min="7" max="7" width="12.85546875" style="5" customWidth="1"/>
    <col min="8" max="8" width="12" style="5" customWidth="1"/>
    <col min="9" max="9" width="11.140625" style="5" customWidth="1"/>
    <col min="10" max="11" width="15.7109375" style="5" hidden="1" customWidth="1"/>
    <col min="12" max="13" width="15.7109375" style="5" customWidth="1"/>
    <col min="14" max="15" width="11.7109375" style="5" hidden="1" customWidth="1"/>
    <col min="16" max="16" width="13.42578125" style="5" customWidth="1"/>
    <col min="25" max="75" width="12.140625" style="5" hidden="1"/>
    <col min="76" max="76" width="50.42578125" style="5" hidden="1" customWidth="1"/>
    <col min="77" max="78" width="12.140625" style="5" hidden="1"/>
  </cols>
  <sheetData>
    <row r="1" spans="1:76" ht="54.75" customHeight="1" x14ac:dyDescent="0.25">
      <c r="A1" s="63" t="s">
        <v>0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AS1" s="6">
        <f>SUM(AJ1:AJ2)</f>
        <v>0</v>
      </c>
      <c r="AT1" s="6">
        <f>SUM(AK1:AK2)</f>
        <v>0</v>
      </c>
      <c r="AU1" s="6">
        <f>SUM(AL1:AL2)</f>
        <v>0</v>
      </c>
    </row>
    <row r="2" spans="1:76" ht="15" customHeight="1" x14ac:dyDescent="0.25">
      <c r="A2" s="64" t="s">
        <v>1</v>
      </c>
      <c r="B2" s="64"/>
      <c r="C2" s="64"/>
      <c r="D2" s="65" t="s">
        <v>2</v>
      </c>
      <c r="E2" s="65"/>
      <c r="F2" s="66" t="s">
        <v>3</v>
      </c>
      <c r="G2" s="66"/>
      <c r="H2" s="66" t="s">
        <v>4</v>
      </c>
      <c r="I2" s="67" t="s">
        <v>5</v>
      </c>
      <c r="J2" s="68" t="s">
        <v>6</v>
      </c>
      <c r="K2" s="68"/>
      <c r="L2" s="68"/>
      <c r="M2" s="68"/>
      <c r="N2" s="68"/>
      <c r="O2" s="68"/>
      <c r="P2" s="68"/>
    </row>
    <row r="3" spans="1:76" x14ac:dyDescent="0.25">
      <c r="A3" s="64"/>
      <c r="B3" s="64"/>
      <c r="C3" s="64"/>
      <c r="D3" s="65"/>
      <c r="E3" s="65"/>
      <c r="F3" s="66"/>
      <c r="G3" s="66"/>
      <c r="H3" s="66"/>
      <c r="I3" s="66"/>
      <c r="J3" s="66"/>
      <c r="K3" s="68"/>
      <c r="L3" s="68"/>
      <c r="M3" s="68"/>
      <c r="N3" s="68"/>
      <c r="O3" s="68"/>
      <c r="P3" s="68"/>
    </row>
    <row r="4" spans="1:76" ht="15" customHeight="1" x14ac:dyDescent="0.25">
      <c r="A4" s="71" t="s">
        <v>7</v>
      </c>
      <c r="B4" s="71"/>
      <c r="C4" s="71"/>
      <c r="D4" s="72" t="s">
        <v>4</v>
      </c>
      <c r="E4" s="72"/>
      <c r="F4" s="70" t="s">
        <v>8</v>
      </c>
      <c r="G4" s="70"/>
      <c r="H4" s="70" t="s">
        <v>9</v>
      </c>
      <c r="I4" s="72" t="s">
        <v>10</v>
      </c>
      <c r="J4" s="69" t="s">
        <v>6</v>
      </c>
      <c r="K4" s="69"/>
      <c r="L4" s="69"/>
      <c r="M4" s="69"/>
      <c r="N4" s="69"/>
      <c r="O4" s="69"/>
      <c r="P4" s="69"/>
    </row>
    <row r="5" spans="1:76" x14ac:dyDescent="0.25">
      <c r="A5" s="71"/>
      <c r="B5" s="71"/>
      <c r="C5" s="71"/>
      <c r="D5" s="72"/>
      <c r="E5" s="72"/>
      <c r="F5" s="70"/>
      <c r="G5" s="70"/>
      <c r="H5" s="70"/>
      <c r="I5" s="70"/>
      <c r="J5" s="70"/>
      <c r="K5" s="69"/>
      <c r="L5" s="69"/>
      <c r="M5" s="69"/>
      <c r="N5" s="69"/>
      <c r="O5" s="69"/>
      <c r="P5" s="69"/>
    </row>
    <row r="6" spans="1:76" ht="15" customHeight="1" x14ac:dyDescent="0.25">
      <c r="A6" s="71" t="s">
        <v>11</v>
      </c>
      <c r="B6" s="71"/>
      <c r="C6" s="71"/>
      <c r="D6" s="72" t="s">
        <v>4</v>
      </c>
      <c r="E6" s="72"/>
      <c r="F6" s="70" t="s">
        <v>12</v>
      </c>
      <c r="G6" s="70"/>
      <c r="H6" s="70" t="s">
        <v>4</v>
      </c>
      <c r="I6" s="72" t="s">
        <v>13</v>
      </c>
      <c r="J6" s="69" t="s">
        <v>6</v>
      </c>
      <c r="K6" s="69"/>
      <c r="L6" s="69"/>
      <c r="M6" s="69"/>
      <c r="N6" s="69"/>
      <c r="O6" s="69"/>
      <c r="P6" s="69"/>
    </row>
    <row r="7" spans="1:76" x14ac:dyDescent="0.25">
      <c r="A7" s="71"/>
      <c r="B7" s="71"/>
      <c r="C7" s="71"/>
      <c r="D7" s="72"/>
      <c r="E7" s="72"/>
      <c r="F7" s="70"/>
      <c r="G7" s="70"/>
      <c r="H7" s="70"/>
      <c r="I7" s="70"/>
      <c r="J7" s="70"/>
      <c r="K7" s="69"/>
      <c r="L7" s="69"/>
      <c r="M7" s="69"/>
      <c r="N7" s="69"/>
      <c r="O7" s="69"/>
      <c r="P7" s="69"/>
    </row>
    <row r="8" spans="1:76" ht="15" customHeight="1" x14ac:dyDescent="0.25">
      <c r="A8" s="71" t="s">
        <v>14</v>
      </c>
      <c r="B8" s="71"/>
      <c r="C8" s="71"/>
      <c r="D8" s="72" t="s">
        <v>4</v>
      </c>
      <c r="E8" s="72"/>
      <c r="F8" s="70" t="s">
        <v>15</v>
      </c>
      <c r="G8" s="70"/>
      <c r="H8" s="70" t="s">
        <v>9</v>
      </c>
      <c r="I8" s="72" t="s">
        <v>16</v>
      </c>
      <c r="J8" s="69" t="s">
        <v>6</v>
      </c>
      <c r="K8" s="69"/>
      <c r="L8" s="69"/>
      <c r="M8" s="69"/>
      <c r="N8" s="69"/>
      <c r="O8" s="69"/>
      <c r="P8" s="69"/>
    </row>
    <row r="9" spans="1:76" x14ac:dyDescent="0.25">
      <c r="A9" s="71"/>
      <c r="B9" s="71"/>
      <c r="C9" s="71"/>
      <c r="D9" s="72"/>
      <c r="E9" s="72"/>
      <c r="F9" s="70"/>
      <c r="G9" s="70"/>
      <c r="H9" s="70"/>
      <c r="I9" s="70"/>
      <c r="J9" s="70"/>
      <c r="K9" s="69"/>
      <c r="L9" s="69"/>
      <c r="M9" s="69"/>
      <c r="N9" s="69"/>
      <c r="O9" s="69"/>
      <c r="P9" s="69"/>
    </row>
    <row r="10" spans="1:76" x14ac:dyDescent="0.25">
      <c r="A10" s="7" t="s">
        <v>17</v>
      </c>
      <c r="B10" s="1" t="s">
        <v>18</v>
      </c>
      <c r="C10" s="1" t="s">
        <v>19</v>
      </c>
      <c r="D10" s="73" t="s">
        <v>20</v>
      </c>
      <c r="E10" s="73"/>
      <c r="F10" s="1" t="s">
        <v>21</v>
      </c>
      <c r="G10" s="8" t="s">
        <v>22</v>
      </c>
      <c r="H10" s="9" t="s">
        <v>23</v>
      </c>
      <c r="I10" s="10" t="s">
        <v>24</v>
      </c>
      <c r="J10" s="74" t="s">
        <v>25</v>
      </c>
      <c r="K10" s="74"/>
      <c r="L10" s="74"/>
      <c r="M10" s="11" t="s">
        <v>25</v>
      </c>
      <c r="N10" s="75" t="s">
        <v>26</v>
      </c>
      <c r="O10" s="75"/>
      <c r="P10" s="12" t="s">
        <v>27</v>
      </c>
      <c r="BK10" s="13" t="s">
        <v>28</v>
      </c>
      <c r="BL10" s="14" t="s">
        <v>29</v>
      </c>
      <c r="BW10" s="14" t="s">
        <v>30</v>
      </c>
    </row>
    <row r="11" spans="1:76" x14ac:dyDescent="0.25">
      <c r="A11" s="15" t="s">
        <v>4</v>
      </c>
      <c r="B11" s="16" t="s">
        <v>4</v>
      </c>
      <c r="C11" s="16" t="s">
        <v>4</v>
      </c>
      <c r="D11" s="76" t="s">
        <v>31</v>
      </c>
      <c r="E11" s="76"/>
      <c r="F11" s="16" t="s">
        <v>4</v>
      </c>
      <c r="G11" s="16" t="s">
        <v>4</v>
      </c>
      <c r="H11" s="17" t="s">
        <v>32</v>
      </c>
      <c r="I11" s="18" t="s">
        <v>4</v>
      </c>
      <c r="J11" s="19" t="s">
        <v>33</v>
      </c>
      <c r="K11" s="20" t="s">
        <v>34</v>
      </c>
      <c r="L11" s="21" t="s">
        <v>35</v>
      </c>
      <c r="M11" s="21" t="s">
        <v>36</v>
      </c>
      <c r="N11" s="20" t="s">
        <v>37</v>
      </c>
      <c r="O11" s="17" t="s">
        <v>35</v>
      </c>
      <c r="P11" s="19" t="s">
        <v>38</v>
      </c>
      <c r="Z11" s="13" t="s">
        <v>39</v>
      </c>
      <c r="AA11" s="13" t="s">
        <v>40</v>
      </c>
      <c r="AB11" s="13" t="s">
        <v>41</v>
      </c>
      <c r="AC11" s="13" t="s">
        <v>42</v>
      </c>
      <c r="AD11" s="13" t="s">
        <v>43</v>
      </c>
      <c r="AE11" s="13" t="s">
        <v>44</v>
      </c>
      <c r="AF11" s="13" t="s">
        <v>45</v>
      </c>
      <c r="AG11" s="13" t="s">
        <v>46</v>
      </c>
      <c r="AH11" s="13" t="s">
        <v>47</v>
      </c>
      <c r="BH11" s="13" t="s">
        <v>48</v>
      </c>
      <c r="BI11" s="13" t="s">
        <v>49</v>
      </c>
      <c r="BJ11" s="13" t="s">
        <v>50</v>
      </c>
    </row>
    <row r="12" spans="1:76" ht="15" customHeight="1" x14ac:dyDescent="0.25">
      <c r="A12" s="22"/>
      <c r="B12" s="23" t="s">
        <v>51</v>
      </c>
      <c r="C12" s="23"/>
      <c r="D12" s="77" t="s">
        <v>52</v>
      </c>
      <c r="E12" s="77"/>
      <c r="F12" s="24" t="s">
        <v>4</v>
      </c>
      <c r="G12" s="24" t="s">
        <v>4</v>
      </c>
      <c r="H12" s="24" t="s">
        <v>4</v>
      </c>
      <c r="I12" s="24" t="s">
        <v>4</v>
      </c>
      <c r="J12" s="6">
        <f>J13</f>
        <v>0</v>
      </c>
      <c r="K12" s="6">
        <f>K13</f>
        <v>0</v>
      </c>
      <c r="L12" s="6">
        <f>L13</f>
        <v>0</v>
      </c>
      <c r="M12" s="6">
        <f>M13</f>
        <v>0</v>
      </c>
      <c r="N12" s="13"/>
      <c r="O12" s="6">
        <f>O13</f>
        <v>6.6E-4</v>
      </c>
      <c r="P12" s="25"/>
    </row>
    <row r="13" spans="1:76" hidden="1" x14ac:dyDescent="0.25">
      <c r="A13" s="22"/>
      <c r="B13" s="23" t="s">
        <v>51</v>
      </c>
      <c r="C13" s="23" t="s">
        <v>53</v>
      </c>
      <c r="D13" s="77"/>
      <c r="E13" s="77"/>
      <c r="F13" s="24" t="s">
        <v>4</v>
      </c>
      <c r="G13" s="24" t="s">
        <v>4</v>
      </c>
      <c r="H13" s="24" t="s">
        <v>4</v>
      </c>
      <c r="I13" s="24" t="s">
        <v>4</v>
      </c>
      <c r="J13" s="6">
        <f>SUM(J14:J24)</f>
        <v>0</v>
      </c>
      <c r="K13" s="6">
        <f>SUM(K14:K24)</f>
        <v>0</v>
      </c>
      <c r="L13" s="6">
        <f>SUM(L14:L24)</f>
        <v>0</v>
      </c>
      <c r="M13" s="6">
        <f>SUM(M14:M24)</f>
        <v>0</v>
      </c>
      <c r="N13" s="13"/>
      <c r="O13" s="6">
        <f>SUM(O14:O24)</f>
        <v>6.6E-4</v>
      </c>
      <c r="P13" s="25"/>
      <c r="AI13" s="13" t="s">
        <v>51</v>
      </c>
      <c r="AS13" s="6">
        <f>SUM(AJ14:AJ24)</f>
        <v>0</v>
      </c>
      <c r="AT13" s="6">
        <f>SUM(AK14:AK24)</f>
        <v>0</v>
      </c>
      <c r="AU13" s="6">
        <f>SUM(AL14:AL24)</f>
        <v>0</v>
      </c>
    </row>
    <row r="14" spans="1:76" ht="15" customHeight="1" x14ac:dyDescent="0.25">
      <c r="A14" s="26" t="s">
        <v>54</v>
      </c>
      <c r="B14" s="3" t="s">
        <v>51</v>
      </c>
      <c r="C14" s="3" t="s">
        <v>55</v>
      </c>
      <c r="D14" s="72" t="s">
        <v>56</v>
      </c>
      <c r="E14" s="72"/>
      <c r="F14" s="3" t="s">
        <v>57</v>
      </c>
      <c r="G14" s="27">
        <v>12</v>
      </c>
      <c r="H14" s="27"/>
      <c r="I14" s="28" t="s">
        <v>58</v>
      </c>
      <c r="J14" s="27">
        <f t="shared" ref="J14:J24" si="0">G14*AO14</f>
        <v>0</v>
      </c>
      <c r="K14" s="27">
        <f t="shared" ref="K14:K24" si="1">G14*AP14</f>
        <v>0</v>
      </c>
      <c r="L14" s="27">
        <f t="shared" ref="L14:L24" si="2">G14*H14</f>
        <v>0</v>
      </c>
      <c r="M14" s="27">
        <f t="shared" ref="M14:M24" si="3">L14*(1+BW14/100)</f>
        <v>0</v>
      </c>
      <c r="N14" s="27">
        <v>0</v>
      </c>
      <c r="O14" s="27">
        <f t="shared" ref="O14:O24" si="4">G14*N14</f>
        <v>0</v>
      </c>
      <c r="P14" s="29" t="s">
        <v>59</v>
      </c>
      <c r="Z14" s="27">
        <f t="shared" ref="Z14:Z24" si="5">IF(AQ14="5",BJ14,0)</f>
        <v>0</v>
      </c>
      <c r="AB14" s="27">
        <f t="shared" ref="AB14:AB24" si="6">IF(AQ14="1",BH14,0)</f>
        <v>0</v>
      </c>
      <c r="AC14" s="27">
        <f t="shared" ref="AC14:AC24" si="7">IF(AQ14="1",BI14,0)</f>
        <v>0</v>
      </c>
      <c r="AD14" s="27">
        <f t="shared" ref="AD14:AD24" si="8">IF(AQ14="7",BH14,0)</f>
        <v>0</v>
      </c>
      <c r="AE14" s="27">
        <f t="shared" ref="AE14:AE24" si="9">IF(AQ14="7",BI14,0)</f>
        <v>0</v>
      </c>
      <c r="AF14" s="27">
        <f t="shared" ref="AF14:AF24" si="10">IF(AQ14="2",BH14,0)</f>
        <v>0</v>
      </c>
      <c r="AG14" s="27">
        <f t="shared" ref="AG14:AG24" si="11">IF(AQ14="2",BI14,0)</f>
        <v>0</v>
      </c>
      <c r="AH14" s="27">
        <f t="shared" ref="AH14:AH24" si="12">IF(AQ14="0",BJ14,0)</f>
        <v>0</v>
      </c>
      <c r="AI14" s="13" t="s">
        <v>51</v>
      </c>
      <c r="AJ14" s="27">
        <f t="shared" ref="AJ14:AJ24" si="13">IF(AN14=0,L14,0)</f>
        <v>0</v>
      </c>
      <c r="AK14" s="27">
        <f t="shared" ref="AK14:AK24" si="14">IF(AN14=21,L14,0)</f>
        <v>0</v>
      </c>
      <c r="AL14" s="27">
        <f t="shared" ref="AL14:AL24" si="15">IF(AN14=21,L14,0)</f>
        <v>0</v>
      </c>
      <c r="AN14" s="27">
        <v>21</v>
      </c>
      <c r="AO14" s="27">
        <f>H14*0</f>
        <v>0</v>
      </c>
      <c r="AP14" s="27">
        <f>H14*(1-0)</f>
        <v>0</v>
      </c>
      <c r="AQ14" s="28" t="s">
        <v>54</v>
      </c>
      <c r="AV14" s="27">
        <f t="shared" ref="AV14:AV24" si="16">AW14+AX14</f>
        <v>0</v>
      </c>
      <c r="AW14" s="27">
        <f t="shared" ref="AW14:AW24" si="17">G14*AO14</f>
        <v>0</v>
      </c>
      <c r="AX14" s="27">
        <f t="shared" ref="AX14:AX24" si="18">G14*AP14</f>
        <v>0</v>
      </c>
      <c r="AY14" s="28" t="s">
        <v>60</v>
      </c>
      <c r="AZ14" s="28" t="s">
        <v>61</v>
      </c>
      <c r="BA14" s="13" t="s">
        <v>62</v>
      </c>
      <c r="BC14" s="27">
        <f t="shared" ref="BC14:BC24" si="19">AW14+AX14</f>
        <v>0</v>
      </c>
      <c r="BD14" s="27">
        <f t="shared" ref="BD14:BD24" si="20">H14/(100-BE14)*100</f>
        <v>0</v>
      </c>
      <c r="BE14" s="27">
        <v>0</v>
      </c>
      <c r="BF14" s="27">
        <f t="shared" ref="BF14:BF24" si="21">O14</f>
        <v>0</v>
      </c>
      <c r="BH14" s="27">
        <f t="shared" ref="BH14:BH24" si="22">G14*AO14</f>
        <v>0</v>
      </c>
      <c r="BI14" s="27">
        <f t="shared" ref="BI14:BI24" si="23">G14*AP14</f>
        <v>0</v>
      </c>
      <c r="BJ14" s="27">
        <f t="shared" ref="BJ14:BJ24" si="24">G14*H14</f>
        <v>0</v>
      </c>
      <c r="BK14" s="27"/>
      <c r="BL14" s="27">
        <v>18</v>
      </c>
      <c r="BW14" s="27" t="str">
        <f t="shared" ref="BW14:BW24" si="25">I14</f>
        <v>21</v>
      </c>
      <c r="BX14" s="4" t="s">
        <v>56</v>
      </c>
    </row>
    <row r="15" spans="1:76" ht="15" customHeight="1" x14ac:dyDescent="0.25">
      <c r="A15" s="26" t="s">
        <v>63</v>
      </c>
      <c r="B15" s="3" t="s">
        <v>51</v>
      </c>
      <c r="C15" s="3" t="s">
        <v>64</v>
      </c>
      <c r="D15" s="72" t="s">
        <v>65</v>
      </c>
      <c r="E15" s="72"/>
      <c r="F15" s="3" t="s">
        <v>57</v>
      </c>
      <c r="G15" s="27">
        <v>12</v>
      </c>
      <c r="H15" s="27"/>
      <c r="I15" s="28" t="s">
        <v>58</v>
      </c>
      <c r="J15" s="27">
        <f t="shared" si="0"/>
        <v>0</v>
      </c>
      <c r="K15" s="27">
        <f t="shared" si="1"/>
        <v>0</v>
      </c>
      <c r="L15" s="27">
        <f t="shared" si="2"/>
        <v>0</v>
      </c>
      <c r="M15" s="27">
        <f t="shared" si="3"/>
        <v>0</v>
      </c>
      <c r="N15" s="27">
        <v>0</v>
      </c>
      <c r="O15" s="27">
        <f t="shared" si="4"/>
        <v>0</v>
      </c>
      <c r="P15" s="29" t="s">
        <v>59</v>
      </c>
      <c r="Z15" s="27">
        <f t="shared" si="5"/>
        <v>0</v>
      </c>
      <c r="AB15" s="27">
        <f t="shared" si="6"/>
        <v>0</v>
      </c>
      <c r="AC15" s="27">
        <f t="shared" si="7"/>
        <v>0</v>
      </c>
      <c r="AD15" s="27">
        <f t="shared" si="8"/>
        <v>0</v>
      </c>
      <c r="AE15" s="27">
        <f t="shared" si="9"/>
        <v>0</v>
      </c>
      <c r="AF15" s="27">
        <f t="shared" si="10"/>
        <v>0</v>
      </c>
      <c r="AG15" s="27">
        <f t="shared" si="11"/>
        <v>0</v>
      </c>
      <c r="AH15" s="27">
        <f t="shared" si="12"/>
        <v>0</v>
      </c>
      <c r="AI15" s="13" t="s">
        <v>51</v>
      </c>
      <c r="AJ15" s="27">
        <f t="shared" si="13"/>
        <v>0</v>
      </c>
      <c r="AK15" s="27">
        <f t="shared" si="14"/>
        <v>0</v>
      </c>
      <c r="AL15" s="27">
        <f t="shared" si="15"/>
        <v>0</v>
      </c>
      <c r="AN15" s="27">
        <v>21</v>
      </c>
      <c r="AO15" s="27">
        <f>H15*0.007692308</f>
        <v>0</v>
      </c>
      <c r="AP15" s="27">
        <f>H15*(1-0.007692308)</f>
        <v>0</v>
      </c>
      <c r="AQ15" s="28" t="s">
        <v>54</v>
      </c>
      <c r="AV15" s="27">
        <f t="shared" si="16"/>
        <v>0</v>
      </c>
      <c r="AW15" s="27">
        <f t="shared" si="17"/>
        <v>0</v>
      </c>
      <c r="AX15" s="27">
        <f t="shared" si="18"/>
        <v>0</v>
      </c>
      <c r="AY15" s="28" t="s">
        <v>60</v>
      </c>
      <c r="AZ15" s="28" t="s">
        <v>61</v>
      </c>
      <c r="BA15" s="13" t="s">
        <v>62</v>
      </c>
      <c r="BC15" s="27">
        <f t="shared" si="19"/>
        <v>0</v>
      </c>
      <c r="BD15" s="27">
        <f t="shared" si="20"/>
        <v>0</v>
      </c>
      <c r="BE15" s="27">
        <v>0</v>
      </c>
      <c r="BF15" s="27">
        <f t="shared" si="21"/>
        <v>0</v>
      </c>
      <c r="BH15" s="27">
        <f t="shared" si="22"/>
        <v>0</v>
      </c>
      <c r="BI15" s="27">
        <f t="shared" si="23"/>
        <v>0</v>
      </c>
      <c r="BJ15" s="27">
        <f t="shared" si="24"/>
        <v>0</v>
      </c>
      <c r="BK15" s="27"/>
      <c r="BL15" s="27">
        <v>18</v>
      </c>
      <c r="BW15" s="27" t="str">
        <f t="shared" si="25"/>
        <v>21</v>
      </c>
      <c r="BX15" s="4" t="s">
        <v>65</v>
      </c>
    </row>
    <row r="16" spans="1:76" ht="15" customHeight="1" x14ac:dyDescent="0.25">
      <c r="A16" s="26" t="s">
        <v>66</v>
      </c>
      <c r="B16" s="3" t="s">
        <v>51</v>
      </c>
      <c r="C16" s="3" t="s">
        <v>67</v>
      </c>
      <c r="D16" s="72" t="s">
        <v>68</v>
      </c>
      <c r="E16" s="72"/>
      <c r="F16" s="3" t="s">
        <v>57</v>
      </c>
      <c r="G16" s="27">
        <v>12</v>
      </c>
      <c r="H16" s="27"/>
      <c r="I16" s="28" t="s">
        <v>58</v>
      </c>
      <c r="J16" s="27">
        <f t="shared" si="0"/>
        <v>0</v>
      </c>
      <c r="K16" s="27">
        <f t="shared" si="1"/>
        <v>0</v>
      </c>
      <c r="L16" s="27">
        <f t="shared" si="2"/>
        <v>0</v>
      </c>
      <c r="M16" s="27">
        <f t="shared" si="3"/>
        <v>0</v>
      </c>
      <c r="N16" s="27">
        <v>0</v>
      </c>
      <c r="O16" s="27">
        <f t="shared" si="4"/>
        <v>0</v>
      </c>
      <c r="P16" s="29" t="s">
        <v>59</v>
      </c>
      <c r="Z16" s="27">
        <f t="shared" si="5"/>
        <v>0</v>
      </c>
      <c r="AB16" s="27">
        <f t="shared" si="6"/>
        <v>0</v>
      </c>
      <c r="AC16" s="27">
        <f t="shared" si="7"/>
        <v>0</v>
      </c>
      <c r="AD16" s="27">
        <f t="shared" si="8"/>
        <v>0</v>
      </c>
      <c r="AE16" s="27">
        <f t="shared" si="9"/>
        <v>0</v>
      </c>
      <c r="AF16" s="27">
        <f t="shared" si="10"/>
        <v>0</v>
      </c>
      <c r="AG16" s="27">
        <f t="shared" si="11"/>
        <v>0</v>
      </c>
      <c r="AH16" s="27">
        <f t="shared" si="12"/>
        <v>0</v>
      </c>
      <c r="AI16" s="13" t="s">
        <v>51</v>
      </c>
      <c r="AJ16" s="27">
        <f t="shared" si="13"/>
        <v>0</v>
      </c>
      <c r="AK16" s="27">
        <f t="shared" si="14"/>
        <v>0</v>
      </c>
      <c r="AL16" s="27">
        <f t="shared" si="15"/>
        <v>0</v>
      </c>
      <c r="AN16" s="27">
        <v>21</v>
      </c>
      <c r="AO16" s="27">
        <f>H16*0</f>
        <v>0</v>
      </c>
      <c r="AP16" s="27">
        <f>H16*(1-0)</f>
        <v>0</v>
      </c>
      <c r="AQ16" s="28" t="s">
        <v>54</v>
      </c>
      <c r="AV16" s="27">
        <f t="shared" si="16"/>
        <v>0</v>
      </c>
      <c r="AW16" s="27">
        <f t="shared" si="17"/>
        <v>0</v>
      </c>
      <c r="AX16" s="27">
        <f t="shared" si="18"/>
        <v>0</v>
      </c>
      <c r="AY16" s="28" t="s">
        <v>60</v>
      </c>
      <c r="AZ16" s="28" t="s">
        <v>61</v>
      </c>
      <c r="BA16" s="13" t="s">
        <v>62</v>
      </c>
      <c r="BC16" s="27">
        <f t="shared" si="19"/>
        <v>0</v>
      </c>
      <c r="BD16" s="27">
        <f t="shared" si="20"/>
        <v>0</v>
      </c>
      <c r="BE16" s="27">
        <v>0</v>
      </c>
      <c r="BF16" s="27">
        <f t="shared" si="21"/>
        <v>0</v>
      </c>
      <c r="BH16" s="27">
        <f t="shared" si="22"/>
        <v>0</v>
      </c>
      <c r="BI16" s="27">
        <f t="shared" si="23"/>
        <v>0</v>
      </c>
      <c r="BJ16" s="27">
        <f t="shared" si="24"/>
        <v>0</v>
      </c>
      <c r="BK16" s="27"/>
      <c r="BL16" s="27">
        <v>18</v>
      </c>
      <c r="BW16" s="27" t="str">
        <f t="shared" si="25"/>
        <v>21</v>
      </c>
      <c r="BX16" s="4" t="s">
        <v>68</v>
      </c>
    </row>
    <row r="17" spans="1:76" ht="15" customHeight="1" x14ac:dyDescent="0.25">
      <c r="A17" s="26" t="s">
        <v>69</v>
      </c>
      <c r="B17" s="3" t="s">
        <v>51</v>
      </c>
      <c r="C17" s="3" t="s">
        <v>70</v>
      </c>
      <c r="D17" s="72" t="s">
        <v>71</v>
      </c>
      <c r="E17" s="72"/>
      <c r="F17" s="3" t="s">
        <v>57</v>
      </c>
      <c r="G17" s="27">
        <v>24</v>
      </c>
      <c r="H17" s="27"/>
      <c r="I17" s="28" t="s">
        <v>58</v>
      </c>
      <c r="J17" s="27">
        <f t="shared" si="0"/>
        <v>0</v>
      </c>
      <c r="K17" s="27">
        <f t="shared" si="1"/>
        <v>0</v>
      </c>
      <c r="L17" s="27">
        <f t="shared" si="2"/>
        <v>0</v>
      </c>
      <c r="M17" s="27">
        <f t="shared" si="3"/>
        <v>0</v>
      </c>
      <c r="N17" s="27">
        <v>0</v>
      </c>
      <c r="O17" s="27">
        <f t="shared" si="4"/>
        <v>0</v>
      </c>
      <c r="P17" s="29" t="s">
        <v>59</v>
      </c>
      <c r="Z17" s="27">
        <f t="shared" si="5"/>
        <v>0</v>
      </c>
      <c r="AB17" s="27">
        <f t="shared" si="6"/>
        <v>0</v>
      </c>
      <c r="AC17" s="27">
        <f t="shared" si="7"/>
        <v>0</v>
      </c>
      <c r="AD17" s="27">
        <f t="shared" si="8"/>
        <v>0</v>
      </c>
      <c r="AE17" s="27">
        <f t="shared" si="9"/>
        <v>0</v>
      </c>
      <c r="AF17" s="27">
        <f t="shared" si="10"/>
        <v>0</v>
      </c>
      <c r="AG17" s="27">
        <f t="shared" si="11"/>
        <v>0</v>
      </c>
      <c r="AH17" s="27">
        <f t="shared" si="12"/>
        <v>0</v>
      </c>
      <c r="AI17" s="13" t="s">
        <v>51</v>
      </c>
      <c r="AJ17" s="27">
        <f t="shared" si="13"/>
        <v>0</v>
      </c>
      <c r="AK17" s="27">
        <f t="shared" si="14"/>
        <v>0</v>
      </c>
      <c r="AL17" s="27">
        <f t="shared" si="15"/>
        <v>0</v>
      </c>
      <c r="AN17" s="27">
        <v>21</v>
      </c>
      <c r="AO17" s="27">
        <f>H17*0</f>
        <v>0</v>
      </c>
      <c r="AP17" s="27">
        <f>H17*(1-0)</f>
        <v>0</v>
      </c>
      <c r="AQ17" s="28" t="s">
        <v>54</v>
      </c>
      <c r="AV17" s="27">
        <f t="shared" si="16"/>
        <v>0</v>
      </c>
      <c r="AW17" s="27">
        <f t="shared" si="17"/>
        <v>0</v>
      </c>
      <c r="AX17" s="27">
        <f t="shared" si="18"/>
        <v>0</v>
      </c>
      <c r="AY17" s="28" t="s">
        <v>60</v>
      </c>
      <c r="AZ17" s="28" t="s">
        <v>61</v>
      </c>
      <c r="BA17" s="13" t="s">
        <v>62</v>
      </c>
      <c r="BC17" s="27">
        <f t="shared" si="19"/>
        <v>0</v>
      </c>
      <c r="BD17" s="27">
        <f t="shared" si="20"/>
        <v>0</v>
      </c>
      <c r="BE17" s="27">
        <v>0</v>
      </c>
      <c r="BF17" s="27">
        <f t="shared" si="21"/>
        <v>0</v>
      </c>
      <c r="BH17" s="27">
        <f t="shared" si="22"/>
        <v>0</v>
      </c>
      <c r="BI17" s="27">
        <f t="shared" si="23"/>
        <v>0</v>
      </c>
      <c r="BJ17" s="27">
        <f t="shared" si="24"/>
        <v>0</v>
      </c>
      <c r="BK17" s="27"/>
      <c r="BL17" s="27">
        <v>18</v>
      </c>
      <c r="BW17" s="27" t="str">
        <f t="shared" si="25"/>
        <v>21</v>
      </c>
      <c r="BX17" s="4" t="s">
        <v>71</v>
      </c>
    </row>
    <row r="18" spans="1:76" ht="15" customHeight="1" x14ac:dyDescent="0.25">
      <c r="A18" s="26" t="s">
        <v>72</v>
      </c>
      <c r="B18" s="3" t="s">
        <v>51</v>
      </c>
      <c r="C18" s="3" t="s">
        <v>73</v>
      </c>
      <c r="D18" s="72" t="s">
        <v>74</v>
      </c>
      <c r="E18" s="72"/>
      <c r="F18" s="3" t="s">
        <v>57</v>
      </c>
      <c r="G18" s="27">
        <v>24</v>
      </c>
      <c r="H18" s="27"/>
      <c r="I18" s="28" t="s">
        <v>58</v>
      </c>
      <c r="J18" s="27">
        <f t="shared" si="0"/>
        <v>0</v>
      </c>
      <c r="K18" s="27">
        <f t="shared" si="1"/>
        <v>0</v>
      </c>
      <c r="L18" s="27">
        <f t="shared" si="2"/>
        <v>0</v>
      </c>
      <c r="M18" s="27">
        <f t="shared" si="3"/>
        <v>0</v>
      </c>
      <c r="N18" s="27">
        <v>0</v>
      </c>
      <c r="O18" s="27">
        <f t="shared" si="4"/>
        <v>0</v>
      </c>
      <c r="P18" s="29" t="s">
        <v>59</v>
      </c>
      <c r="Z18" s="27">
        <f t="shared" si="5"/>
        <v>0</v>
      </c>
      <c r="AB18" s="27">
        <f t="shared" si="6"/>
        <v>0</v>
      </c>
      <c r="AC18" s="27">
        <f t="shared" si="7"/>
        <v>0</v>
      </c>
      <c r="AD18" s="27">
        <f t="shared" si="8"/>
        <v>0</v>
      </c>
      <c r="AE18" s="27">
        <f t="shared" si="9"/>
        <v>0</v>
      </c>
      <c r="AF18" s="27">
        <f t="shared" si="10"/>
        <v>0</v>
      </c>
      <c r="AG18" s="27">
        <f t="shared" si="11"/>
        <v>0</v>
      </c>
      <c r="AH18" s="27">
        <f t="shared" si="12"/>
        <v>0</v>
      </c>
      <c r="AI18" s="13" t="s">
        <v>51</v>
      </c>
      <c r="AJ18" s="27">
        <f t="shared" si="13"/>
        <v>0</v>
      </c>
      <c r="AK18" s="27">
        <f t="shared" si="14"/>
        <v>0</v>
      </c>
      <c r="AL18" s="27">
        <f t="shared" si="15"/>
        <v>0</v>
      </c>
      <c r="AN18" s="27">
        <v>21</v>
      </c>
      <c r="AO18" s="27">
        <f>H18*0</f>
        <v>0</v>
      </c>
      <c r="AP18" s="27">
        <f>H18*(1-0)</f>
        <v>0</v>
      </c>
      <c r="AQ18" s="28" t="s">
        <v>54</v>
      </c>
      <c r="AV18" s="27">
        <f t="shared" si="16"/>
        <v>0</v>
      </c>
      <c r="AW18" s="27">
        <f t="shared" si="17"/>
        <v>0</v>
      </c>
      <c r="AX18" s="27">
        <f t="shared" si="18"/>
        <v>0</v>
      </c>
      <c r="AY18" s="28" t="s">
        <v>60</v>
      </c>
      <c r="AZ18" s="28" t="s">
        <v>61</v>
      </c>
      <c r="BA18" s="13" t="s">
        <v>62</v>
      </c>
      <c r="BC18" s="27">
        <f t="shared" si="19"/>
        <v>0</v>
      </c>
      <c r="BD18" s="27">
        <f t="shared" si="20"/>
        <v>0</v>
      </c>
      <c r="BE18" s="27">
        <v>0</v>
      </c>
      <c r="BF18" s="27">
        <f t="shared" si="21"/>
        <v>0</v>
      </c>
      <c r="BH18" s="27">
        <f t="shared" si="22"/>
        <v>0</v>
      </c>
      <c r="BI18" s="27">
        <f t="shared" si="23"/>
        <v>0</v>
      </c>
      <c r="BJ18" s="27">
        <f t="shared" si="24"/>
        <v>0</v>
      </c>
      <c r="BK18" s="27"/>
      <c r="BL18" s="27">
        <v>18</v>
      </c>
      <c r="BW18" s="27" t="str">
        <f t="shared" si="25"/>
        <v>21</v>
      </c>
      <c r="BX18" s="4" t="s">
        <v>74</v>
      </c>
    </row>
    <row r="19" spans="1:76" ht="15" customHeight="1" x14ac:dyDescent="0.25">
      <c r="A19" s="26" t="s">
        <v>75</v>
      </c>
      <c r="B19" s="3" t="s">
        <v>51</v>
      </c>
      <c r="C19" s="3" t="s">
        <v>76</v>
      </c>
      <c r="D19" s="72" t="s">
        <v>77</v>
      </c>
      <c r="E19" s="72"/>
      <c r="F19" s="3" t="s">
        <v>57</v>
      </c>
      <c r="G19" s="27">
        <v>12</v>
      </c>
      <c r="H19" s="27"/>
      <c r="I19" s="28" t="s">
        <v>58</v>
      </c>
      <c r="J19" s="27">
        <f t="shared" si="0"/>
        <v>0</v>
      </c>
      <c r="K19" s="27">
        <f t="shared" si="1"/>
        <v>0</v>
      </c>
      <c r="L19" s="27">
        <f t="shared" si="2"/>
        <v>0</v>
      </c>
      <c r="M19" s="27">
        <f t="shared" si="3"/>
        <v>0</v>
      </c>
      <c r="N19" s="27">
        <v>0</v>
      </c>
      <c r="O19" s="27">
        <f t="shared" si="4"/>
        <v>0</v>
      </c>
      <c r="P19" s="29" t="s">
        <v>59</v>
      </c>
      <c r="Z19" s="27">
        <f t="shared" si="5"/>
        <v>0</v>
      </c>
      <c r="AB19" s="27">
        <f t="shared" si="6"/>
        <v>0</v>
      </c>
      <c r="AC19" s="27">
        <f t="shared" si="7"/>
        <v>0</v>
      </c>
      <c r="AD19" s="27">
        <f t="shared" si="8"/>
        <v>0</v>
      </c>
      <c r="AE19" s="27">
        <f t="shared" si="9"/>
        <v>0</v>
      </c>
      <c r="AF19" s="27">
        <f t="shared" si="10"/>
        <v>0</v>
      </c>
      <c r="AG19" s="27">
        <f t="shared" si="11"/>
        <v>0</v>
      </c>
      <c r="AH19" s="27">
        <f t="shared" si="12"/>
        <v>0</v>
      </c>
      <c r="AI19" s="13" t="s">
        <v>51</v>
      </c>
      <c r="AJ19" s="27">
        <f t="shared" si="13"/>
        <v>0</v>
      </c>
      <c r="AK19" s="27">
        <f t="shared" si="14"/>
        <v>0</v>
      </c>
      <c r="AL19" s="27">
        <f t="shared" si="15"/>
        <v>0</v>
      </c>
      <c r="AN19" s="27">
        <v>21</v>
      </c>
      <c r="AO19" s="27">
        <f>H19*0.072542373</f>
        <v>0</v>
      </c>
      <c r="AP19" s="27">
        <f>H19*(1-0.072542373)</f>
        <v>0</v>
      </c>
      <c r="AQ19" s="28" t="s">
        <v>54</v>
      </c>
      <c r="AV19" s="27">
        <f t="shared" si="16"/>
        <v>0</v>
      </c>
      <c r="AW19" s="27">
        <f t="shared" si="17"/>
        <v>0</v>
      </c>
      <c r="AX19" s="27">
        <f t="shared" si="18"/>
        <v>0</v>
      </c>
      <c r="AY19" s="28" t="s">
        <v>60</v>
      </c>
      <c r="AZ19" s="28" t="s">
        <v>61</v>
      </c>
      <c r="BA19" s="13" t="s">
        <v>62</v>
      </c>
      <c r="BC19" s="27">
        <f t="shared" si="19"/>
        <v>0</v>
      </c>
      <c r="BD19" s="27">
        <f t="shared" si="20"/>
        <v>0</v>
      </c>
      <c r="BE19" s="27">
        <v>0</v>
      </c>
      <c r="BF19" s="27">
        <f t="shared" si="21"/>
        <v>0</v>
      </c>
      <c r="BH19" s="27">
        <f t="shared" si="22"/>
        <v>0</v>
      </c>
      <c r="BI19" s="27">
        <f t="shared" si="23"/>
        <v>0</v>
      </c>
      <c r="BJ19" s="27">
        <f t="shared" si="24"/>
        <v>0</v>
      </c>
      <c r="BK19" s="27"/>
      <c r="BL19" s="27">
        <v>18</v>
      </c>
      <c r="BW19" s="27" t="str">
        <f t="shared" si="25"/>
        <v>21</v>
      </c>
      <c r="BX19" s="4" t="s">
        <v>77</v>
      </c>
    </row>
    <row r="20" spans="1:76" ht="15" customHeight="1" x14ac:dyDescent="0.25">
      <c r="A20" s="26" t="s">
        <v>78</v>
      </c>
      <c r="B20" s="3" t="s">
        <v>51</v>
      </c>
      <c r="C20" s="3" t="s">
        <v>79</v>
      </c>
      <c r="D20" s="72" t="s">
        <v>80</v>
      </c>
      <c r="E20" s="72"/>
      <c r="F20" s="3" t="s">
        <v>81</v>
      </c>
      <c r="G20" s="27">
        <v>3.6000000000000002E-4</v>
      </c>
      <c r="H20" s="27"/>
      <c r="I20" s="28" t="s">
        <v>58</v>
      </c>
      <c r="J20" s="27">
        <f t="shared" si="0"/>
        <v>0</v>
      </c>
      <c r="K20" s="27">
        <f t="shared" si="1"/>
        <v>0</v>
      </c>
      <c r="L20" s="27">
        <f t="shared" si="2"/>
        <v>0</v>
      </c>
      <c r="M20" s="27">
        <f t="shared" si="3"/>
        <v>0</v>
      </c>
      <c r="N20" s="27">
        <v>0</v>
      </c>
      <c r="O20" s="27">
        <f t="shared" si="4"/>
        <v>0</v>
      </c>
      <c r="P20" s="29" t="s">
        <v>59</v>
      </c>
      <c r="Z20" s="27">
        <f t="shared" si="5"/>
        <v>0</v>
      </c>
      <c r="AB20" s="27">
        <f t="shared" si="6"/>
        <v>0</v>
      </c>
      <c r="AC20" s="27">
        <f t="shared" si="7"/>
        <v>0</v>
      </c>
      <c r="AD20" s="27">
        <f t="shared" si="8"/>
        <v>0</v>
      </c>
      <c r="AE20" s="27">
        <f t="shared" si="9"/>
        <v>0</v>
      </c>
      <c r="AF20" s="27">
        <f t="shared" si="10"/>
        <v>0</v>
      </c>
      <c r="AG20" s="27">
        <f t="shared" si="11"/>
        <v>0</v>
      </c>
      <c r="AH20" s="27">
        <f t="shared" si="12"/>
        <v>0</v>
      </c>
      <c r="AI20" s="13" t="s">
        <v>51</v>
      </c>
      <c r="AJ20" s="27">
        <f t="shared" si="13"/>
        <v>0</v>
      </c>
      <c r="AK20" s="27">
        <f t="shared" si="14"/>
        <v>0</v>
      </c>
      <c r="AL20" s="27">
        <f t="shared" si="15"/>
        <v>0</v>
      </c>
      <c r="AN20" s="27">
        <v>21</v>
      </c>
      <c r="AO20" s="27">
        <f>H20*0</f>
        <v>0</v>
      </c>
      <c r="AP20" s="27">
        <f>H20*(1-0)</f>
        <v>0</v>
      </c>
      <c r="AQ20" s="28" t="s">
        <v>54</v>
      </c>
      <c r="AV20" s="27">
        <f t="shared" si="16"/>
        <v>0</v>
      </c>
      <c r="AW20" s="27">
        <f t="shared" si="17"/>
        <v>0</v>
      </c>
      <c r="AX20" s="27">
        <f t="shared" si="18"/>
        <v>0</v>
      </c>
      <c r="AY20" s="28" t="s">
        <v>60</v>
      </c>
      <c r="AZ20" s="28" t="s">
        <v>61</v>
      </c>
      <c r="BA20" s="13" t="s">
        <v>62</v>
      </c>
      <c r="BC20" s="27">
        <f t="shared" si="19"/>
        <v>0</v>
      </c>
      <c r="BD20" s="27">
        <f t="shared" si="20"/>
        <v>0</v>
      </c>
      <c r="BE20" s="27">
        <v>0</v>
      </c>
      <c r="BF20" s="27">
        <f t="shared" si="21"/>
        <v>0</v>
      </c>
      <c r="BH20" s="27">
        <f t="shared" si="22"/>
        <v>0</v>
      </c>
      <c r="BI20" s="27">
        <f t="shared" si="23"/>
        <v>0</v>
      </c>
      <c r="BJ20" s="27">
        <f t="shared" si="24"/>
        <v>0</v>
      </c>
      <c r="BK20" s="27"/>
      <c r="BL20" s="27">
        <v>18</v>
      </c>
      <c r="BW20" s="27" t="str">
        <f t="shared" si="25"/>
        <v>21</v>
      </c>
      <c r="BX20" s="4" t="s">
        <v>80</v>
      </c>
    </row>
    <row r="21" spans="1:76" ht="15" customHeight="1" x14ac:dyDescent="0.25">
      <c r="A21" s="26" t="s">
        <v>82</v>
      </c>
      <c r="B21" s="3" t="s">
        <v>51</v>
      </c>
      <c r="C21" s="3" t="s">
        <v>83</v>
      </c>
      <c r="D21" s="72" t="s">
        <v>84</v>
      </c>
      <c r="E21" s="72"/>
      <c r="F21" s="3" t="s">
        <v>81</v>
      </c>
      <c r="G21" s="27">
        <v>6.6E-4</v>
      </c>
      <c r="H21" s="27"/>
      <c r="I21" s="28" t="s">
        <v>58</v>
      </c>
      <c r="J21" s="27">
        <f t="shared" si="0"/>
        <v>0</v>
      </c>
      <c r="K21" s="27">
        <f t="shared" si="1"/>
        <v>0</v>
      </c>
      <c r="L21" s="27">
        <f t="shared" si="2"/>
        <v>0</v>
      </c>
      <c r="M21" s="27">
        <f t="shared" si="3"/>
        <v>0</v>
      </c>
      <c r="N21" s="27">
        <v>0</v>
      </c>
      <c r="O21" s="27">
        <f t="shared" si="4"/>
        <v>0</v>
      </c>
      <c r="P21" s="29" t="s">
        <v>59</v>
      </c>
      <c r="Z21" s="27">
        <f t="shared" si="5"/>
        <v>0</v>
      </c>
      <c r="AB21" s="27">
        <f t="shared" si="6"/>
        <v>0</v>
      </c>
      <c r="AC21" s="27">
        <f t="shared" si="7"/>
        <v>0</v>
      </c>
      <c r="AD21" s="27">
        <f t="shared" si="8"/>
        <v>0</v>
      </c>
      <c r="AE21" s="27">
        <f t="shared" si="9"/>
        <v>0</v>
      </c>
      <c r="AF21" s="27">
        <f t="shared" si="10"/>
        <v>0</v>
      </c>
      <c r="AG21" s="27">
        <f t="shared" si="11"/>
        <v>0</v>
      </c>
      <c r="AH21" s="27">
        <f t="shared" si="12"/>
        <v>0</v>
      </c>
      <c r="AI21" s="13" t="s">
        <v>51</v>
      </c>
      <c r="AJ21" s="27">
        <f t="shared" si="13"/>
        <v>0</v>
      </c>
      <c r="AK21" s="27">
        <f t="shared" si="14"/>
        <v>0</v>
      </c>
      <c r="AL21" s="27">
        <f t="shared" si="15"/>
        <v>0</v>
      </c>
      <c r="AN21" s="27">
        <v>21</v>
      </c>
      <c r="AO21" s="27">
        <f>H21*0</f>
        <v>0</v>
      </c>
      <c r="AP21" s="27">
        <f>H21*(1-0)</f>
        <v>0</v>
      </c>
      <c r="AQ21" s="28" t="s">
        <v>72</v>
      </c>
      <c r="AV21" s="27">
        <f t="shared" si="16"/>
        <v>0</v>
      </c>
      <c r="AW21" s="27">
        <f t="shared" si="17"/>
        <v>0</v>
      </c>
      <c r="AX21" s="27">
        <f t="shared" si="18"/>
        <v>0</v>
      </c>
      <c r="AY21" s="28" t="s">
        <v>60</v>
      </c>
      <c r="AZ21" s="28" t="s">
        <v>61</v>
      </c>
      <c r="BA21" s="13" t="s">
        <v>62</v>
      </c>
      <c r="BC21" s="27">
        <f t="shared" si="19"/>
        <v>0</v>
      </c>
      <c r="BD21" s="27">
        <f t="shared" si="20"/>
        <v>0</v>
      </c>
      <c r="BE21" s="27">
        <v>0</v>
      </c>
      <c r="BF21" s="27">
        <f t="shared" si="21"/>
        <v>0</v>
      </c>
      <c r="BH21" s="27">
        <f t="shared" si="22"/>
        <v>0</v>
      </c>
      <c r="BI21" s="27">
        <f t="shared" si="23"/>
        <v>0</v>
      </c>
      <c r="BJ21" s="27">
        <f t="shared" si="24"/>
        <v>0</v>
      </c>
      <c r="BK21" s="27"/>
      <c r="BL21" s="27">
        <v>18</v>
      </c>
      <c r="BW21" s="27" t="str">
        <f t="shared" si="25"/>
        <v>21</v>
      </c>
      <c r="BX21" s="4" t="s">
        <v>84</v>
      </c>
    </row>
    <row r="22" spans="1:76" ht="15" customHeight="1" x14ac:dyDescent="0.25">
      <c r="A22" s="30" t="s">
        <v>85</v>
      </c>
      <c r="B22" s="31" t="s">
        <v>51</v>
      </c>
      <c r="C22" s="31" t="s">
        <v>86</v>
      </c>
      <c r="D22" s="78" t="s">
        <v>87</v>
      </c>
      <c r="E22" s="78"/>
      <c r="F22" s="31" t="s">
        <v>88</v>
      </c>
      <c r="G22" s="33">
        <v>0.36</v>
      </c>
      <c r="H22" s="33"/>
      <c r="I22" s="34" t="s">
        <v>58</v>
      </c>
      <c r="J22" s="33">
        <f t="shared" si="0"/>
        <v>0</v>
      </c>
      <c r="K22" s="33">
        <f t="shared" si="1"/>
        <v>0</v>
      </c>
      <c r="L22" s="33">
        <f t="shared" si="2"/>
        <v>0</v>
      </c>
      <c r="M22" s="33">
        <f t="shared" si="3"/>
        <v>0</v>
      </c>
      <c r="N22" s="33">
        <v>1E-3</v>
      </c>
      <c r="O22" s="33">
        <f t="shared" si="4"/>
        <v>3.5999999999999997E-4</v>
      </c>
      <c r="P22" s="35"/>
      <c r="Z22" s="27">
        <f t="shared" si="5"/>
        <v>0</v>
      </c>
      <c r="AB22" s="27">
        <f t="shared" si="6"/>
        <v>0</v>
      </c>
      <c r="AC22" s="27">
        <f t="shared" si="7"/>
        <v>0</v>
      </c>
      <c r="AD22" s="27">
        <f t="shared" si="8"/>
        <v>0</v>
      </c>
      <c r="AE22" s="27">
        <f t="shared" si="9"/>
        <v>0</v>
      </c>
      <c r="AF22" s="27">
        <f t="shared" si="10"/>
        <v>0</v>
      </c>
      <c r="AG22" s="27">
        <f t="shared" si="11"/>
        <v>0</v>
      </c>
      <c r="AH22" s="27">
        <f t="shared" si="12"/>
        <v>0</v>
      </c>
      <c r="AI22" s="13" t="s">
        <v>51</v>
      </c>
      <c r="AJ22" s="33">
        <f t="shared" si="13"/>
        <v>0</v>
      </c>
      <c r="AK22" s="33">
        <f t="shared" si="14"/>
        <v>0</v>
      </c>
      <c r="AL22" s="33">
        <f t="shared" si="15"/>
        <v>0</v>
      </c>
      <c r="AN22" s="27">
        <v>21</v>
      </c>
      <c r="AO22" s="27">
        <f>H22*1</f>
        <v>0</v>
      </c>
      <c r="AP22" s="27">
        <f>H22*(1-1)</f>
        <v>0</v>
      </c>
      <c r="AQ22" s="34" t="s">
        <v>54</v>
      </c>
      <c r="AV22" s="27">
        <f t="shared" si="16"/>
        <v>0</v>
      </c>
      <c r="AW22" s="27">
        <f t="shared" si="17"/>
        <v>0</v>
      </c>
      <c r="AX22" s="27">
        <f t="shared" si="18"/>
        <v>0</v>
      </c>
      <c r="AY22" s="28" t="s">
        <v>60</v>
      </c>
      <c r="AZ22" s="28" t="s">
        <v>61</v>
      </c>
      <c r="BA22" s="13" t="s">
        <v>62</v>
      </c>
      <c r="BC22" s="27">
        <f t="shared" si="19"/>
        <v>0</v>
      </c>
      <c r="BD22" s="27">
        <f t="shared" si="20"/>
        <v>0</v>
      </c>
      <c r="BE22" s="27">
        <v>0</v>
      </c>
      <c r="BF22" s="27">
        <f t="shared" si="21"/>
        <v>3.5999999999999997E-4</v>
      </c>
      <c r="BH22" s="33">
        <f t="shared" si="22"/>
        <v>0</v>
      </c>
      <c r="BI22" s="33">
        <f t="shared" si="23"/>
        <v>0</v>
      </c>
      <c r="BJ22" s="33">
        <f t="shared" si="24"/>
        <v>0</v>
      </c>
      <c r="BK22" s="33"/>
      <c r="BL22" s="27">
        <v>18</v>
      </c>
      <c r="BW22" s="27" t="str">
        <f t="shared" si="25"/>
        <v>21</v>
      </c>
      <c r="BX22" s="32" t="s">
        <v>87</v>
      </c>
    </row>
    <row r="23" spans="1:76" ht="15" customHeight="1" x14ac:dyDescent="0.25">
      <c r="A23" s="30" t="s">
        <v>89</v>
      </c>
      <c r="B23" s="31" t="s">
        <v>51</v>
      </c>
      <c r="C23" s="31" t="s">
        <v>86</v>
      </c>
      <c r="D23" s="78" t="s">
        <v>90</v>
      </c>
      <c r="E23" s="78"/>
      <c r="F23" s="31" t="s">
        <v>88</v>
      </c>
      <c r="G23" s="33">
        <v>0.3</v>
      </c>
      <c r="H23" s="33"/>
      <c r="I23" s="34" t="s">
        <v>58</v>
      </c>
      <c r="J23" s="33">
        <f t="shared" si="0"/>
        <v>0</v>
      </c>
      <c r="K23" s="33">
        <f t="shared" si="1"/>
        <v>0</v>
      </c>
      <c r="L23" s="33">
        <f t="shared" si="2"/>
        <v>0</v>
      </c>
      <c r="M23" s="33">
        <f t="shared" si="3"/>
        <v>0</v>
      </c>
      <c r="N23" s="33">
        <v>1E-3</v>
      </c>
      <c r="O23" s="33">
        <f t="shared" si="4"/>
        <v>2.9999999999999997E-4</v>
      </c>
      <c r="P23" s="35"/>
      <c r="Z23" s="27">
        <f t="shared" si="5"/>
        <v>0</v>
      </c>
      <c r="AB23" s="27">
        <f t="shared" si="6"/>
        <v>0</v>
      </c>
      <c r="AC23" s="27">
        <f t="shared" si="7"/>
        <v>0</v>
      </c>
      <c r="AD23" s="27">
        <f t="shared" si="8"/>
        <v>0</v>
      </c>
      <c r="AE23" s="27">
        <f t="shared" si="9"/>
        <v>0</v>
      </c>
      <c r="AF23" s="27">
        <f t="shared" si="10"/>
        <v>0</v>
      </c>
      <c r="AG23" s="27">
        <f t="shared" si="11"/>
        <v>0</v>
      </c>
      <c r="AH23" s="27">
        <f t="shared" si="12"/>
        <v>0</v>
      </c>
      <c r="AI23" s="13" t="s">
        <v>51</v>
      </c>
      <c r="AJ23" s="33">
        <f t="shared" si="13"/>
        <v>0</v>
      </c>
      <c r="AK23" s="33">
        <f t="shared" si="14"/>
        <v>0</v>
      </c>
      <c r="AL23" s="33">
        <f t="shared" si="15"/>
        <v>0</v>
      </c>
      <c r="AN23" s="27">
        <v>21</v>
      </c>
      <c r="AO23" s="27">
        <f>H23*1</f>
        <v>0</v>
      </c>
      <c r="AP23" s="27">
        <f>H23*(1-1)</f>
        <v>0</v>
      </c>
      <c r="AQ23" s="34" t="s">
        <v>54</v>
      </c>
      <c r="AV23" s="27">
        <f t="shared" si="16"/>
        <v>0</v>
      </c>
      <c r="AW23" s="27">
        <f t="shared" si="17"/>
        <v>0</v>
      </c>
      <c r="AX23" s="27">
        <f t="shared" si="18"/>
        <v>0</v>
      </c>
      <c r="AY23" s="28" t="s">
        <v>60</v>
      </c>
      <c r="AZ23" s="28" t="s">
        <v>61</v>
      </c>
      <c r="BA23" s="13" t="s">
        <v>62</v>
      </c>
      <c r="BC23" s="27">
        <f t="shared" si="19"/>
        <v>0</v>
      </c>
      <c r="BD23" s="27">
        <f t="shared" si="20"/>
        <v>0</v>
      </c>
      <c r="BE23" s="27">
        <v>0</v>
      </c>
      <c r="BF23" s="27">
        <f t="shared" si="21"/>
        <v>2.9999999999999997E-4</v>
      </c>
      <c r="BH23" s="33">
        <f t="shared" si="22"/>
        <v>0</v>
      </c>
      <c r="BI23" s="33">
        <f t="shared" si="23"/>
        <v>0</v>
      </c>
      <c r="BJ23" s="33">
        <f t="shared" si="24"/>
        <v>0</v>
      </c>
      <c r="BK23" s="33"/>
      <c r="BL23" s="27">
        <v>18</v>
      </c>
      <c r="BW23" s="27" t="str">
        <f t="shared" si="25"/>
        <v>21</v>
      </c>
      <c r="BX23" s="32" t="s">
        <v>90</v>
      </c>
    </row>
    <row r="24" spans="1:76" ht="15" customHeight="1" x14ac:dyDescent="0.25">
      <c r="A24" s="30" t="s">
        <v>91</v>
      </c>
      <c r="B24" s="31" t="s">
        <v>51</v>
      </c>
      <c r="C24" s="31" t="s">
        <v>92</v>
      </c>
      <c r="D24" s="78" t="s">
        <v>93</v>
      </c>
      <c r="E24" s="78"/>
      <c r="F24" s="31" t="s">
        <v>94</v>
      </c>
      <c r="G24" s="33">
        <v>8.3999999999999995E-3</v>
      </c>
      <c r="H24" s="33"/>
      <c r="I24" s="34" t="s">
        <v>58</v>
      </c>
      <c r="J24" s="33">
        <f t="shared" si="0"/>
        <v>0</v>
      </c>
      <c r="K24" s="33">
        <f t="shared" si="1"/>
        <v>0</v>
      </c>
      <c r="L24" s="33">
        <f t="shared" si="2"/>
        <v>0</v>
      </c>
      <c r="M24" s="33">
        <f t="shared" si="3"/>
        <v>0</v>
      </c>
      <c r="N24" s="33">
        <v>0</v>
      </c>
      <c r="O24" s="33">
        <f t="shared" si="4"/>
        <v>0</v>
      </c>
      <c r="P24" s="35" t="s">
        <v>59</v>
      </c>
      <c r="Z24" s="27">
        <f t="shared" si="5"/>
        <v>0</v>
      </c>
      <c r="AB24" s="27">
        <f t="shared" si="6"/>
        <v>0</v>
      </c>
      <c r="AC24" s="27">
        <f t="shared" si="7"/>
        <v>0</v>
      </c>
      <c r="AD24" s="27">
        <f t="shared" si="8"/>
        <v>0</v>
      </c>
      <c r="AE24" s="27">
        <f t="shared" si="9"/>
        <v>0</v>
      </c>
      <c r="AF24" s="27">
        <f t="shared" si="10"/>
        <v>0</v>
      </c>
      <c r="AG24" s="27">
        <f t="shared" si="11"/>
        <v>0</v>
      </c>
      <c r="AH24" s="27">
        <f t="shared" si="12"/>
        <v>0</v>
      </c>
      <c r="AI24" s="13" t="s">
        <v>51</v>
      </c>
      <c r="AJ24" s="33">
        <f t="shared" si="13"/>
        <v>0</v>
      </c>
      <c r="AK24" s="33">
        <f t="shared" si="14"/>
        <v>0</v>
      </c>
      <c r="AL24" s="33">
        <f t="shared" si="15"/>
        <v>0</v>
      </c>
      <c r="AN24" s="27">
        <v>21</v>
      </c>
      <c r="AO24" s="27">
        <f>H24*1</f>
        <v>0</v>
      </c>
      <c r="AP24" s="27">
        <f>H24*(1-1)</f>
        <v>0</v>
      </c>
      <c r="AQ24" s="34" t="s">
        <v>54</v>
      </c>
      <c r="AV24" s="27">
        <f t="shared" si="16"/>
        <v>0</v>
      </c>
      <c r="AW24" s="27">
        <f t="shared" si="17"/>
        <v>0</v>
      </c>
      <c r="AX24" s="27">
        <f t="shared" si="18"/>
        <v>0</v>
      </c>
      <c r="AY24" s="28" t="s">
        <v>60</v>
      </c>
      <c r="AZ24" s="28" t="s">
        <v>61</v>
      </c>
      <c r="BA24" s="13" t="s">
        <v>62</v>
      </c>
      <c r="BC24" s="27">
        <f t="shared" si="19"/>
        <v>0</v>
      </c>
      <c r="BD24" s="27">
        <f t="shared" si="20"/>
        <v>0</v>
      </c>
      <c r="BE24" s="27">
        <v>0</v>
      </c>
      <c r="BF24" s="27">
        <f t="shared" si="21"/>
        <v>0</v>
      </c>
      <c r="BH24" s="33">
        <f t="shared" si="22"/>
        <v>0</v>
      </c>
      <c r="BI24" s="33">
        <f t="shared" si="23"/>
        <v>0</v>
      </c>
      <c r="BJ24" s="33">
        <f t="shared" si="24"/>
        <v>0</v>
      </c>
      <c r="BK24" s="33"/>
      <c r="BL24" s="27">
        <v>18</v>
      </c>
      <c r="BW24" s="27" t="str">
        <f t="shared" si="25"/>
        <v>21</v>
      </c>
      <c r="BX24" s="32" t="s">
        <v>93</v>
      </c>
    </row>
    <row r="25" spans="1:76" ht="15" customHeight="1" x14ac:dyDescent="0.25">
      <c r="A25" s="22"/>
      <c r="B25" s="23" t="s">
        <v>95</v>
      </c>
      <c r="C25" s="23"/>
      <c r="D25" s="77" t="s">
        <v>96</v>
      </c>
      <c r="E25" s="77"/>
      <c r="F25" s="24" t="s">
        <v>4</v>
      </c>
      <c r="G25" s="24" t="s">
        <v>4</v>
      </c>
      <c r="H25" s="24"/>
      <c r="I25" s="24" t="s">
        <v>4</v>
      </c>
      <c r="J25" s="6">
        <f>J26</f>
        <v>0</v>
      </c>
      <c r="K25" s="6">
        <f>K26</f>
        <v>0</v>
      </c>
      <c r="L25" s="6">
        <f>L26</f>
        <v>0</v>
      </c>
      <c r="M25" s="6">
        <f>M26</f>
        <v>0</v>
      </c>
      <c r="N25" s="13"/>
      <c r="O25" s="6">
        <f>O26</f>
        <v>0</v>
      </c>
      <c r="P25" s="25"/>
    </row>
    <row r="26" spans="1:76" hidden="1" x14ac:dyDescent="0.25">
      <c r="A26" s="22"/>
      <c r="B26" s="23" t="s">
        <v>95</v>
      </c>
      <c r="C26" s="23" t="s">
        <v>91</v>
      </c>
      <c r="D26" s="77"/>
      <c r="E26" s="77"/>
      <c r="F26" s="24" t="s">
        <v>4</v>
      </c>
      <c r="G26" s="24" t="s">
        <v>4</v>
      </c>
      <c r="H26" s="24"/>
      <c r="I26" s="24" t="s">
        <v>4</v>
      </c>
      <c r="J26" s="6">
        <f>SUM(J27:J28)</f>
        <v>0</v>
      </c>
      <c r="K26" s="6">
        <f>SUM(K27:K28)</f>
        <v>0</v>
      </c>
      <c r="L26" s="6">
        <f>SUM(L27:L28)</f>
        <v>0</v>
      </c>
      <c r="M26" s="6">
        <f>SUM(M27:M28)</f>
        <v>0</v>
      </c>
      <c r="N26" s="13"/>
      <c r="O26" s="6">
        <f>SUM(O27:O28)</f>
        <v>0</v>
      </c>
      <c r="P26" s="25"/>
      <c r="AI26" s="13" t="s">
        <v>95</v>
      </c>
      <c r="AS26" s="6">
        <f>SUM(AJ27:AJ28)</f>
        <v>0</v>
      </c>
      <c r="AT26" s="6">
        <f>SUM(AK27:AK28)</f>
        <v>0</v>
      </c>
      <c r="AU26" s="6">
        <f>SUM(AL27:AL28)</f>
        <v>0</v>
      </c>
    </row>
    <row r="27" spans="1:76" ht="28.5" customHeight="1" x14ac:dyDescent="0.25">
      <c r="A27" s="26" t="s">
        <v>97</v>
      </c>
      <c r="B27" s="3" t="s">
        <v>95</v>
      </c>
      <c r="C27" s="3" t="s">
        <v>86</v>
      </c>
      <c r="D27" s="72" t="s">
        <v>178</v>
      </c>
      <c r="E27" s="72"/>
      <c r="F27" s="3" t="s">
        <v>99</v>
      </c>
      <c r="G27" s="27">
        <v>2</v>
      </c>
      <c r="H27" s="27"/>
      <c r="I27" s="28" t="s">
        <v>58</v>
      </c>
      <c r="J27" s="27">
        <f>G27*AO27</f>
        <v>0</v>
      </c>
      <c r="K27" s="27">
        <f>G27*AP27</f>
        <v>0</v>
      </c>
      <c r="L27" s="27">
        <f>G27*H27</f>
        <v>0</v>
      </c>
      <c r="M27" s="27">
        <f>L27*(1+BW27/100)</f>
        <v>0</v>
      </c>
      <c r="N27" s="27">
        <v>0</v>
      </c>
      <c r="O27" s="27">
        <f>G27*N27</f>
        <v>0</v>
      </c>
      <c r="P27" s="29"/>
      <c r="Z27" s="27">
        <f>IF(AQ27="5",BJ27,0)</f>
        <v>0</v>
      </c>
      <c r="AB27" s="27">
        <f>IF(AQ27="1",BH27,0)</f>
        <v>0</v>
      </c>
      <c r="AC27" s="27">
        <f>IF(AQ27="1",BI27,0)</f>
        <v>0</v>
      </c>
      <c r="AD27" s="27">
        <f>IF(AQ27="7",BH27,0)</f>
        <v>0</v>
      </c>
      <c r="AE27" s="27">
        <f>IF(AQ27="7",BI27,0)</f>
        <v>0</v>
      </c>
      <c r="AF27" s="27">
        <f>IF(AQ27="2",BH27,0)</f>
        <v>0</v>
      </c>
      <c r="AG27" s="27">
        <f>IF(AQ27="2",BI27,0)</f>
        <v>0</v>
      </c>
      <c r="AH27" s="27">
        <f>IF(AQ27="0",BJ27,0)</f>
        <v>0</v>
      </c>
      <c r="AI27" s="13" t="s">
        <v>95</v>
      </c>
      <c r="AJ27" s="27">
        <f>IF(AN27=0,L27,0)</f>
        <v>0</v>
      </c>
      <c r="AK27" s="27">
        <f>IF(AN27=21,L27,0)</f>
        <v>0</v>
      </c>
      <c r="AL27" s="27">
        <f>IF(AN27=21,L27,0)</f>
        <v>0</v>
      </c>
      <c r="AN27" s="27">
        <v>21</v>
      </c>
      <c r="AO27" s="27">
        <f>H27*0</f>
        <v>0</v>
      </c>
      <c r="AP27" s="27">
        <f>H27*(1-0)</f>
        <v>0</v>
      </c>
      <c r="AQ27" s="28" t="s">
        <v>54</v>
      </c>
      <c r="AV27" s="27">
        <f>AW27+AX27</f>
        <v>0</v>
      </c>
      <c r="AW27" s="27">
        <f>G27*AO27</f>
        <v>0</v>
      </c>
      <c r="AX27" s="27">
        <f>G27*AP27</f>
        <v>0</v>
      </c>
      <c r="AY27" s="28" t="s">
        <v>100</v>
      </c>
      <c r="AZ27" s="28" t="s">
        <v>101</v>
      </c>
      <c r="BA27" s="13" t="s">
        <v>102</v>
      </c>
      <c r="BC27" s="27">
        <f>AW27+AX27</f>
        <v>0</v>
      </c>
      <c r="BD27" s="27">
        <f>H27/(100-BE27)*100</f>
        <v>0</v>
      </c>
      <c r="BE27" s="27">
        <v>0</v>
      </c>
      <c r="BF27" s="27">
        <f>O27</f>
        <v>0</v>
      </c>
      <c r="BH27" s="27">
        <f>G27*AO27</f>
        <v>0</v>
      </c>
      <c r="BI27" s="27">
        <f>G27*AP27</f>
        <v>0</v>
      </c>
      <c r="BJ27" s="27">
        <f>G27*H27</f>
        <v>0</v>
      </c>
      <c r="BK27" s="27"/>
      <c r="BL27" s="27">
        <v>11</v>
      </c>
      <c r="BW27" s="27" t="str">
        <f>I27</f>
        <v>21</v>
      </c>
      <c r="BX27" s="4" t="s">
        <v>98</v>
      </c>
    </row>
    <row r="28" spans="1:76" ht="15" customHeight="1" x14ac:dyDescent="0.25">
      <c r="A28" s="26" t="s">
        <v>103</v>
      </c>
      <c r="B28" s="3" t="s">
        <v>95</v>
      </c>
      <c r="C28" s="3" t="s">
        <v>86</v>
      </c>
      <c r="D28" s="72" t="s">
        <v>104</v>
      </c>
      <c r="E28" s="72"/>
      <c r="F28" s="3" t="s">
        <v>99</v>
      </c>
      <c r="G28" s="27">
        <v>4</v>
      </c>
      <c r="H28" s="27"/>
      <c r="I28" s="28" t="s">
        <v>58</v>
      </c>
      <c r="J28" s="27">
        <f>G28*AO28</f>
        <v>0</v>
      </c>
      <c r="K28" s="27">
        <f>G28*AP28</f>
        <v>0</v>
      </c>
      <c r="L28" s="27">
        <f>G28*H28</f>
        <v>0</v>
      </c>
      <c r="M28" s="27">
        <f>L28*(1+BW28/100)</f>
        <v>0</v>
      </c>
      <c r="N28" s="27">
        <v>0</v>
      </c>
      <c r="O28" s="27">
        <f>G28*N28</f>
        <v>0</v>
      </c>
      <c r="P28" s="29"/>
      <c r="Z28" s="27">
        <f>IF(AQ28="5",BJ28,0)</f>
        <v>0</v>
      </c>
      <c r="AB28" s="27">
        <f>IF(AQ28="1",BH28,0)</f>
        <v>0</v>
      </c>
      <c r="AC28" s="27">
        <f>IF(AQ28="1",BI28,0)</f>
        <v>0</v>
      </c>
      <c r="AD28" s="27">
        <f>IF(AQ28="7",BH28,0)</f>
        <v>0</v>
      </c>
      <c r="AE28" s="27">
        <f>IF(AQ28="7",BI28,0)</f>
        <v>0</v>
      </c>
      <c r="AF28" s="27">
        <f>IF(AQ28="2",BH28,0)</f>
        <v>0</v>
      </c>
      <c r="AG28" s="27">
        <f>IF(AQ28="2",BI28,0)</f>
        <v>0</v>
      </c>
      <c r="AH28" s="27">
        <f>IF(AQ28="0",BJ28,0)</f>
        <v>0</v>
      </c>
      <c r="AI28" s="14" t="s">
        <v>95</v>
      </c>
      <c r="AJ28" s="27">
        <f>IF(AN28=0,L28,0)</f>
        <v>0</v>
      </c>
      <c r="AK28" s="27">
        <f>IF(AN28=21,L28,0)</f>
        <v>0</v>
      </c>
      <c r="AL28" s="27">
        <f>IF(AN28=21,L28,0)</f>
        <v>0</v>
      </c>
      <c r="AN28" s="27">
        <v>21</v>
      </c>
      <c r="AO28" s="27">
        <f>H28*0</f>
        <v>0</v>
      </c>
      <c r="AP28" s="27">
        <f>H28*(1-0)</f>
        <v>0</v>
      </c>
      <c r="AQ28" s="28" t="s">
        <v>54</v>
      </c>
      <c r="AV28" s="27">
        <f>AW28+AX28</f>
        <v>0</v>
      </c>
      <c r="AW28" s="27">
        <f>G28*AO28</f>
        <v>0</v>
      </c>
      <c r="AX28" s="27">
        <f>G28*AP28</f>
        <v>0</v>
      </c>
      <c r="AY28" s="28" t="s">
        <v>100</v>
      </c>
      <c r="AZ28" s="28" t="s">
        <v>101</v>
      </c>
      <c r="BA28" s="14" t="s">
        <v>102</v>
      </c>
      <c r="BC28" s="27">
        <f>AW28+AX28</f>
        <v>0</v>
      </c>
      <c r="BD28" s="27">
        <f>H28/(100-BE28)*100</f>
        <v>0</v>
      </c>
      <c r="BE28" s="27">
        <v>0</v>
      </c>
      <c r="BF28" s="27">
        <f>O28</f>
        <v>0</v>
      </c>
      <c r="BH28" s="27">
        <f>G28*AO28</f>
        <v>0</v>
      </c>
      <c r="BI28" s="27">
        <f>G28*AP28</f>
        <v>0</v>
      </c>
      <c r="BJ28" s="27">
        <f>G28*H28</f>
        <v>0</v>
      </c>
      <c r="BK28" s="27"/>
      <c r="BL28" s="27">
        <v>11</v>
      </c>
      <c r="BW28" s="27" t="str">
        <f>I28</f>
        <v>21</v>
      </c>
      <c r="BX28" s="4" t="s">
        <v>104</v>
      </c>
    </row>
    <row r="29" spans="1:76" ht="15" customHeight="1" x14ac:dyDescent="0.25">
      <c r="A29" s="22"/>
      <c r="B29" s="23" t="s">
        <v>105</v>
      </c>
      <c r="C29" s="23"/>
      <c r="D29" s="77" t="s">
        <v>106</v>
      </c>
      <c r="E29" s="77"/>
      <c r="F29" s="24" t="s">
        <v>4</v>
      </c>
      <c r="G29" s="24" t="s">
        <v>4</v>
      </c>
      <c r="H29" s="24"/>
      <c r="I29" s="24" t="s">
        <v>4</v>
      </c>
      <c r="J29" s="6">
        <f>J30</f>
        <v>0</v>
      </c>
      <c r="K29" s="6">
        <f>K30</f>
        <v>0</v>
      </c>
      <c r="L29" s="6">
        <f>L30</f>
        <v>0</v>
      </c>
      <c r="M29" s="6">
        <f>M30</f>
        <v>0</v>
      </c>
      <c r="N29" s="13"/>
      <c r="O29" s="6">
        <f>O30</f>
        <v>0</v>
      </c>
      <c r="P29" s="25"/>
    </row>
    <row r="30" spans="1:76" hidden="1" x14ac:dyDescent="0.25">
      <c r="A30" s="22"/>
      <c r="B30" s="23" t="s">
        <v>105</v>
      </c>
      <c r="C30" s="23" t="s">
        <v>53</v>
      </c>
      <c r="D30" s="77"/>
      <c r="E30" s="77"/>
      <c r="F30" s="24" t="s">
        <v>4</v>
      </c>
      <c r="G30" s="24" t="s">
        <v>4</v>
      </c>
      <c r="H30" s="24"/>
      <c r="I30" s="24" t="s">
        <v>4</v>
      </c>
      <c r="J30" s="6">
        <f>SUM(J31:J35)</f>
        <v>0</v>
      </c>
      <c r="K30" s="6">
        <f>SUM(K31:K35)</f>
        <v>0</v>
      </c>
      <c r="L30" s="6">
        <f>SUM(L31:L35)</f>
        <v>0</v>
      </c>
      <c r="M30" s="6">
        <f>SUM(M31:M35)</f>
        <v>0</v>
      </c>
      <c r="N30" s="13"/>
      <c r="O30" s="6">
        <f>SUM(O31:O35)</f>
        <v>0</v>
      </c>
      <c r="P30" s="25"/>
      <c r="AI30" s="13" t="s">
        <v>105</v>
      </c>
      <c r="AS30" s="6">
        <f>SUM(AJ31:AJ35)</f>
        <v>0</v>
      </c>
      <c r="AT30" s="6">
        <f>SUM(AK31:AK35)</f>
        <v>0</v>
      </c>
      <c r="AU30" s="6">
        <f>SUM(AL31:AL35)</f>
        <v>0</v>
      </c>
    </row>
    <row r="31" spans="1:76" ht="27.75" customHeight="1" x14ac:dyDescent="0.25">
      <c r="A31" s="26" t="s">
        <v>107</v>
      </c>
      <c r="B31" s="3" t="s">
        <v>105</v>
      </c>
      <c r="C31" s="3" t="s">
        <v>86</v>
      </c>
      <c r="D31" s="72" t="s">
        <v>179</v>
      </c>
      <c r="E31" s="72"/>
      <c r="F31" s="3" t="s">
        <v>99</v>
      </c>
      <c r="G31" s="27">
        <v>1</v>
      </c>
      <c r="H31" s="27"/>
      <c r="I31" s="28" t="s">
        <v>58</v>
      </c>
      <c r="J31" s="27">
        <f>G31*AO31</f>
        <v>0</v>
      </c>
      <c r="K31" s="27">
        <f>G31*AP31</f>
        <v>0</v>
      </c>
      <c r="L31" s="27">
        <f>G31*H31</f>
        <v>0</v>
      </c>
      <c r="M31" s="27">
        <f>L31*(1+BW31/100)</f>
        <v>0</v>
      </c>
      <c r="N31" s="27">
        <v>0</v>
      </c>
      <c r="O31" s="27">
        <f>G31*N31</f>
        <v>0</v>
      </c>
      <c r="P31" s="29"/>
      <c r="Z31" s="27">
        <f>IF(AQ31="5",BJ31,0)</f>
        <v>0</v>
      </c>
      <c r="AB31" s="27">
        <f>IF(AQ31="1",BH31,0)</f>
        <v>0</v>
      </c>
      <c r="AC31" s="27">
        <f>IF(AQ31="1",BI31,0)</f>
        <v>0</v>
      </c>
      <c r="AD31" s="27">
        <f>IF(AQ31="7",BH31,0)</f>
        <v>0</v>
      </c>
      <c r="AE31" s="27">
        <f>IF(AQ31="7",BI31,0)</f>
        <v>0</v>
      </c>
      <c r="AF31" s="27">
        <f>IF(AQ31="2",BH31,0)</f>
        <v>0</v>
      </c>
      <c r="AG31" s="27">
        <f>IF(AQ31="2",BI31,0)</f>
        <v>0</v>
      </c>
      <c r="AH31" s="27">
        <f>IF(AQ31="0",BJ31,0)</f>
        <v>0</v>
      </c>
      <c r="AI31" s="13" t="s">
        <v>105</v>
      </c>
      <c r="AJ31" s="27">
        <f>IF(AN31=0,L31,0)</f>
        <v>0</v>
      </c>
      <c r="AK31" s="27">
        <f>IF(AN31=21,L31,0)</f>
        <v>0</v>
      </c>
      <c r="AL31" s="27">
        <f>IF(AN31=21,L31,0)</f>
        <v>0</v>
      </c>
      <c r="AN31" s="27">
        <v>21</v>
      </c>
      <c r="AO31" s="27">
        <f>H31*0</f>
        <v>0</v>
      </c>
      <c r="AP31" s="27">
        <f>H31*(1-0)</f>
        <v>0</v>
      </c>
      <c r="AQ31" s="28" t="s">
        <v>54</v>
      </c>
      <c r="AV31" s="27">
        <f>AW31+AX31</f>
        <v>0</v>
      </c>
      <c r="AW31" s="27">
        <f>G31*AO31</f>
        <v>0</v>
      </c>
      <c r="AX31" s="27">
        <f>G31*AP31</f>
        <v>0</v>
      </c>
      <c r="AY31" s="28" t="s">
        <v>60</v>
      </c>
      <c r="AZ31" s="28" t="s">
        <v>109</v>
      </c>
      <c r="BA31" s="13" t="s">
        <v>110</v>
      </c>
      <c r="BC31" s="27">
        <f>AW31+AX31</f>
        <v>0</v>
      </c>
      <c r="BD31" s="27">
        <f>H31/(100-BE31)*100</f>
        <v>0</v>
      </c>
      <c r="BE31" s="27">
        <v>0</v>
      </c>
      <c r="BF31" s="27">
        <f>O31</f>
        <v>0</v>
      </c>
      <c r="BH31" s="27">
        <f>G31*AO31</f>
        <v>0</v>
      </c>
      <c r="BI31" s="27">
        <f>G31*AP31</f>
        <v>0</v>
      </c>
      <c r="BJ31" s="27">
        <f>G31*H31</f>
        <v>0</v>
      </c>
      <c r="BK31" s="27"/>
      <c r="BL31" s="27">
        <v>18</v>
      </c>
      <c r="BW31" s="27" t="str">
        <f>I31</f>
        <v>21</v>
      </c>
      <c r="BX31" s="4" t="s">
        <v>108</v>
      </c>
    </row>
    <row r="32" spans="1:76" ht="25.5" customHeight="1" x14ac:dyDescent="0.25">
      <c r="A32" s="26" t="s">
        <v>111</v>
      </c>
      <c r="B32" s="3" t="s">
        <v>105</v>
      </c>
      <c r="C32" s="3" t="s">
        <v>86</v>
      </c>
      <c r="D32" s="72" t="s">
        <v>180</v>
      </c>
      <c r="E32" s="72"/>
      <c r="F32" s="3" t="s">
        <v>99</v>
      </c>
      <c r="G32" s="27">
        <v>1</v>
      </c>
      <c r="H32" s="27"/>
      <c r="I32" s="28" t="s">
        <v>58</v>
      </c>
      <c r="J32" s="27">
        <f>G32*AO32</f>
        <v>0</v>
      </c>
      <c r="K32" s="27">
        <f>G32*AP32</f>
        <v>0</v>
      </c>
      <c r="L32" s="27">
        <f>G32*H32</f>
        <v>0</v>
      </c>
      <c r="M32" s="27">
        <f>L32*(1+BW32/100)</f>
        <v>0</v>
      </c>
      <c r="N32" s="27">
        <v>0</v>
      </c>
      <c r="O32" s="27">
        <f>G32*N32</f>
        <v>0</v>
      </c>
      <c r="P32" s="29"/>
      <c r="Z32" s="27">
        <f>IF(AQ32="5",BJ32,0)</f>
        <v>0</v>
      </c>
      <c r="AB32" s="27">
        <f>IF(AQ32="1",BH32,0)</f>
        <v>0</v>
      </c>
      <c r="AC32" s="27">
        <f>IF(AQ32="1",BI32,0)</f>
        <v>0</v>
      </c>
      <c r="AD32" s="27">
        <f>IF(AQ32="7",BH32,0)</f>
        <v>0</v>
      </c>
      <c r="AE32" s="27">
        <f>IF(AQ32="7",BI32,0)</f>
        <v>0</v>
      </c>
      <c r="AF32" s="27">
        <f>IF(AQ32="2",BH32,0)</f>
        <v>0</v>
      </c>
      <c r="AG32" s="27">
        <f>IF(AQ32="2",BI32,0)</f>
        <v>0</v>
      </c>
      <c r="AH32" s="27">
        <f>IF(AQ32="0",BJ32,0)</f>
        <v>0</v>
      </c>
      <c r="AI32" s="13" t="s">
        <v>105</v>
      </c>
      <c r="AJ32" s="27">
        <f>IF(AN32=0,L32,0)</f>
        <v>0</v>
      </c>
      <c r="AK32" s="27">
        <f>IF(AN32=21,L32,0)</f>
        <v>0</v>
      </c>
      <c r="AL32" s="27">
        <f>IF(AN32=21,L32,0)</f>
        <v>0</v>
      </c>
      <c r="AN32" s="27">
        <v>21</v>
      </c>
      <c r="AO32" s="27">
        <f>H32*0</f>
        <v>0</v>
      </c>
      <c r="AP32" s="27">
        <f>H32*(1-0)</f>
        <v>0</v>
      </c>
      <c r="AQ32" s="28" t="s">
        <v>54</v>
      </c>
      <c r="AV32" s="27">
        <f>AW32+AX32</f>
        <v>0</v>
      </c>
      <c r="AW32" s="27">
        <f>G32*AO32</f>
        <v>0</v>
      </c>
      <c r="AX32" s="27">
        <f>G32*AP32</f>
        <v>0</v>
      </c>
      <c r="AY32" s="28" t="s">
        <v>60</v>
      </c>
      <c r="AZ32" s="28" t="s">
        <v>109</v>
      </c>
      <c r="BA32" s="13" t="s">
        <v>110</v>
      </c>
      <c r="BC32" s="27">
        <f>AW32+AX32</f>
        <v>0</v>
      </c>
      <c r="BD32" s="27">
        <f>H32/(100-BE32)*100</f>
        <v>0</v>
      </c>
      <c r="BE32" s="27">
        <v>0</v>
      </c>
      <c r="BF32" s="27">
        <f>O32</f>
        <v>0</v>
      </c>
      <c r="BH32" s="27">
        <f>G32*AO32</f>
        <v>0</v>
      </c>
      <c r="BI32" s="27">
        <f>G32*AP32</f>
        <v>0</v>
      </c>
      <c r="BJ32" s="27">
        <f>G32*H32</f>
        <v>0</v>
      </c>
      <c r="BK32" s="27"/>
      <c r="BL32" s="27">
        <v>18</v>
      </c>
      <c r="BW32" s="27" t="str">
        <f>I32</f>
        <v>21</v>
      </c>
      <c r="BX32" s="4" t="s">
        <v>112</v>
      </c>
    </row>
    <row r="33" spans="1:76" ht="29.25" customHeight="1" x14ac:dyDescent="0.25">
      <c r="A33" s="26" t="s">
        <v>113</v>
      </c>
      <c r="B33" s="3" t="s">
        <v>105</v>
      </c>
      <c r="C33" s="3" t="s">
        <v>86</v>
      </c>
      <c r="D33" s="72" t="s">
        <v>181</v>
      </c>
      <c r="E33" s="72"/>
      <c r="F33" s="3" t="s">
        <v>99</v>
      </c>
      <c r="G33" s="27">
        <v>1</v>
      </c>
      <c r="H33" s="27"/>
      <c r="I33" s="28" t="s">
        <v>58</v>
      </c>
      <c r="J33" s="27">
        <f>G33*AO33</f>
        <v>0</v>
      </c>
      <c r="K33" s="27">
        <f>G33*AP33</f>
        <v>0</v>
      </c>
      <c r="L33" s="27">
        <f>G33*H33</f>
        <v>0</v>
      </c>
      <c r="M33" s="27">
        <f>L33*(1+BW33/100)</f>
        <v>0</v>
      </c>
      <c r="N33" s="27">
        <v>0</v>
      </c>
      <c r="O33" s="27">
        <f>G33*N33</f>
        <v>0</v>
      </c>
      <c r="P33" s="29"/>
      <c r="Z33" s="27">
        <f>IF(AQ33="5",BJ33,0)</f>
        <v>0</v>
      </c>
      <c r="AB33" s="27">
        <f>IF(AQ33="1",BH33,0)</f>
        <v>0</v>
      </c>
      <c r="AC33" s="27">
        <f>IF(AQ33="1",BI33,0)</f>
        <v>0</v>
      </c>
      <c r="AD33" s="27">
        <f>IF(AQ33="7",BH33,0)</f>
        <v>0</v>
      </c>
      <c r="AE33" s="27">
        <f>IF(AQ33="7",BI33,0)</f>
        <v>0</v>
      </c>
      <c r="AF33" s="27">
        <f>IF(AQ33="2",BH33,0)</f>
        <v>0</v>
      </c>
      <c r="AG33" s="27">
        <f>IF(AQ33="2",BI33,0)</f>
        <v>0</v>
      </c>
      <c r="AH33" s="27">
        <f>IF(AQ33="0",BJ33,0)</f>
        <v>0</v>
      </c>
      <c r="AI33" s="13" t="s">
        <v>105</v>
      </c>
      <c r="AJ33" s="27">
        <f>IF(AN33=0,L33,0)</f>
        <v>0</v>
      </c>
      <c r="AK33" s="27">
        <f>IF(AN33=21,L33,0)</f>
        <v>0</v>
      </c>
      <c r="AL33" s="27">
        <f>IF(AN33=21,L33,0)</f>
        <v>0</v>
      </c>
      <c r="AN33" s="27">
        <v>21</v>
      </c>
      <c r="AO33" s="27">
        <f>H33*0</f>
        <v>0</v>
      </c>
      <c r="AP33" s="27">
        <f>H33*(1-0)</f>
        <v>0</v>
      </c>
      <c r="AQ33" s="28" t="s">
        <v>54</v>
      </c>
      <c r="AV33" s="27">
        <f>AW33+AX33</f>
        <v>0</v>
      </c>
      <c r="AW33" s="27">
        <f>G33*AO33</f>
        <v>0</v>
      </c>
      <c r="AX33" s="27">
        <f>G33*AP33</f>
        <v>0</v>
      </c>
      <c r="AY33" s="28" t="s">
        <v>60</v>
      </c>
      <c r="AZ33" s="28" t="s">
        <v>109</v>
      </c>
      <c r="BA33" s="13" t="s">
        <v>110</v>
      </c>
      <c r="BC33" s="27">
        <f>AW33+AX33</f>
        <v>0</v>
      </c>
      <c r="BD33" s="27">
        <f>H33/(100-BE33)*100</f>
        <v>0</v>
      </c>
      <c r="BE33" s="27">
        <v>0</v>
      </c>
      <c r="BF33" s="27">
        <f>O33</f>
        <v>0</v>
      </c>
      <c r="BH33" s="27">
        <f>G33*AO33</f>
        <v>0</v>
      </c>
      <c r="BI33" s="27">
        <f>G33*AP33</f>
        <v>0</v>
      </c>
      <c r="BJ33" s="27">
        <f>G33*H33</f>
        <v>0</v>
      </c>
      <c r="BK33" s="27"/>
      <c r="BL33" s="27">
        <v>18</v>
      </c>
      <c r="BW33" s="27" t="str">
        <f>I33</f>
        <v>21</v>
      </c>
      <c r="BX33" s="4" t="s">
        <v>114</v>
      </c>
    </row>
    <row r="34" spans="1:76" ht="15" customHeight="1" x14ac:dyDescent="0.25">
      <c r="A34" s="26" t="s">
        <v>115</v>
      </c>
      <c r="B34" s="3" t="s">
        <v>105</v>
      </c>
      <c r="C34" s="3" t="s">
        <v>86</v>
      </c>
      <c r="D34" s="72" t="s">
        <v>182</v>
      </c>
      <c r="E34" s="72"/>
      <c r="F34" s="3" t="s">
        <v>57</v>
      </c>
      <c r="G34" s="27">
        <v>9</v>
      </c>
      <c r="H34" s="27"/>
      <c r="I34" s="28" t="s">
        <v>58</v>
      </c>
      <c r="J34" s="27">
        <f>G34*AO34</f>
        <v>0</v>
      </c>
      <c r="K34" s="27">
        <f>G34*AP34</f>
        <v>0</v>
      </c>
      <c r="L34" s="27">
        <f>G34*H34</f>
        <v>0</v>
      </c>
      <c r="M34" s="27">
        <f>L34*(1+BW34/100)</f>
        <v>0</v>
      </c>
      <c r="N34" s="27">
        <v>0</v>
      </c>
      <c r="O34" s="27">
        <f>G34*N34</f>
        <v>0</v>
      </c>
      <c r="P34" s="29"/>
      <c r="Z34" s="27">
        <f>IF(AQ34="5",BJ34,0)</f>
        <v>0</v>
      </c>
      <c r="AB34" s="27">
        <f>IF(AQ34="1",BH34,0)</f>
        <v>0</v>
      </c>
      <c r="AC34" s="27">
        <f>IF(AQ34="1",BI34,0)</f>
        <v>0</v>
      </c>
      <c r="AD34" s="27">
        <f>IF(AQ34="7",BH34,0)</f>
        <v>0</v>
      </c>
      <c r="AE34" s="27">
        <f>IF(AQ34="7",BI34,0)</f>
        <v>0</v>
      </c>
      <c r="AF34" s="27">
        <f>IF(AQ34="2",BH34,0)</f>
        <v>0</v>
      </c>
      <c r="AG34" s="27">
        <f>IF(AQ34="2",BI34,0)</f>
        <v>0</v>
      </c>
      <c r="AH34" s="27">
        <f>IF(AQ34="0",BJ34,0)</f>
        <v>0</v>
      </c>
      <c r="AI34" s="13" t="s">
        <v>105</v>
      </c>
      <c r="AJ34" s="27">
        <f>IF(AN34=0,L34,0)</f>
        <v>0</v>
      </c>
      <c r="AK34" s="27">
        <f>IF(AN34=21,L34,0)</f>
        <v>0</v>
      </c>
      <c r="AL34" s="27">
        <f>IF(AN34=21,L34,0)</f>
        <v>0</v>
      </c>
      <c r="AN34" s="27">
        <v>21</v>
      </c>
      <c r="AO34" s="27">
        <f>H34*0</f>
        <v>0</v>
      </c>
      <c r="AP34" s="27">
        <f>H34*(1-0)</f>
        <v>0</v>
      </c>
      <c r="AQ34" s="28" t="s">
        <v>54</v>
      </c>
      <c r="AV34" s="27">
        <f>AW34+AX34</f>
        <v>0</v>
      </c>
      <c r="AW34" s="27">
        <f>G34*AO34</f>
        <v>0</v>
      </c>
      <c r="AX34" s="27">
        <f>G34*AP34</f>
        <v>0</v>
      </c>
      <c r="AY34" s="28" t="s">
        <v>60</v>
      </c>
      <c r="AZ34" s="28" t="s">
        <v>109</v>
      </c>
      <c r="BA34" s="13" t="s">
        <v>110</v>
      </c>
      <c r="BC34" s="27">
        <f>AW34+AX34</f>
        <v>0</v>
      </c>
      <c r="BD34" s="27">
        <f>H34/(100-BE34)*100</f>
        <v>0</v>
      </c>
      <c r="BE34" s="27">
        <v>0</v>
      </c>
      <c r="BF34" s="27">
        <f>O34</f>
        <v>0</v>
      </c>
      <c r="BH34" s="27">
        <f>G34*AO34</f>
        <v>0</v>
      </c>
      <c r="BI34" s="27">
        <f>G34*AP34</f>
        <v>0</v>
      </c>
      <c r="BJ34" s="27">
        <f>G34*H34</f>
        <v>0</v>
      </c>
      <c r="BK34" s="27"/>
      <c r="BL34" s="27">
        <v>18</v>
      </c>
      <c r="BW34" s="27" t="str">
        <f>I34</f>
        <v>21</v>
      </c>
      <c r="BX34" s="4" t="s">
        <v>116</v>
      </c>
    </row>
    <row r="35" spans="1:76" ht="15" customHeight="1" x14ac:dyDescent="0.25">
      <c r="A35" s="59" t="s">
        <v>53</v>
      </c>
      <c r="B35" s="58" t="s">
        <v>105</v>
      </c>
      <c r="C35" s="58" t="s">
        <v>86</v>
      </c>
      <c r="D35" s="79" t="s">
        <v>177</v>
      </c>
      <c r="E35" s="79"/>
      <c r="F35" s="58" t="s">
        <v>118</v>
      </c>
      <c r="G35" s="60">
        <v>2</v>
      </c>
      <c r="H35" s="60"/>
      <c r="I35" s="61" t="s">
        <v>58</v>
      </c>
      <c r="J35" s="60">
        <f>G35*AO35</f>
        <v>0</v>
      </c>
      <c r="K35" s="60">
        <f>G35*AP35</f>
        <v>0</v>
      </c>
      <c r="L35" s="60">
        <f>G35*H35</f>
        <v>0</v>
      </c>
      <c r="M35" s="60">
        <f>L35*(1+BW35/100)</f>
        <v>0</v>
      </c>
      <c r="N35" s="60">
        <v>0</v>
      </c>
      <c r="O35" s="60">
        <f>G35*N35</f>
        <v>0</v>
      </c>
      <c r="P35" s="62"/>
      <c r="Z35" s="27">
        <f>IF(AQ35="5",BJ35,0)</f>
        <v>0</v>
      </c>
      <c r="AB35" s="27">
        <f>IF(AQ35="1",BH35,0)</f>
        <v>0</v>
      </c>
      <c r="AC35" s="27">
        <f>IF(AQ35="1",BI35,0)</f>
        <v>0</v>
      </c>
      <c r="AD35" s="27">
        <f>IF(AQ35="7",BH35,0)</f>
        <v>0</v>
      </c>
      <c r="AE35" s="27">
        <f>IF(AQ35="7",BI35,0)</f>
        <v>0</v>
      </c>
      <c r="AF35" s="27">
        <f>IF(AQ35="2",BH35,0)</f>
        <v>0</v>
      </c>
      <c r="AG35" s="27">
        <f>IF(AQ35="2",BI35,0)</f>
        <v>0</v>
      </c>
      <c r="AH35" s="27">
        <f>IF(AQ35="0",BJ35,0)</f>
        <v>0</v>
      </c>
      <c r="AI35" s="14" t="s">
        <v>105</v>
      </c>
      <c r="AJ35" s="27">
        <f>IF(AN35=0,L35,0)</f>
        <v>0</v>
      </c>
      <c r="AK35" s="27">
        <f>IF(AN35=21,L35,0)</f>
        <v>0</v>
      </c>
      <c r="AL35" s="27">
        <f>IF(AN35=21,L35,0)</f>
        <v>0</v>
      </c>
      <c r="AN35" s="27">
        <v>21</v>
      </c>
      <c r="AO35" s="27">
        <f>H35*0</f>
        <v>0</v>
      </c>
      <c r="AP35" s="27">
        <f>H35*(1-0)</f>
        <v>0</v>
      </c>
      <c r="AQ35" s="28" t="s">
        <v>54</v>
      </c>
      <c r="AV35" s="27">
        <f>AW35+AX35</f>
        <v>0</v>
      </c>
      <c r="AW35" s="27">
        <f>G35*AO35</f>
        <v>0</v>
      </c>
      <c r="AX35" s="27">
        <f>G35*AP35</f>
        <v>0</v>
      </c>
      <c r="AY35" s="28" t="s">
        <v>60</v>
      </c>
      <c r="AZ35" s="28" t="s">
        <v>109</v>
      </c>
      <c r="BA35" s="14" t="s">
        <v>110</v>
      </c>
      <c r="BC35" s="27">
        <f>AW35+AX35</f>
        <v>0</v>
      </c>
      <c r="BD35" s="27">
        <f>H35/(100-BE35)*100</f>
        <v>0</v>
      </c>
      <c r="BE35" s="27">
        <v>0</v>
      </c>
      <c r="BF35" s="27">
        <f>O35</f>
        <v>0</v>
      </c>
      <c r="BH35" s="27">
        <f>G35*AO35</f>
        <v>0</v>
      </c>
      <c r="BI35" s="27">
        <f>G35*AP35</f>
        <v>0</v>
      </c>
      <c r="BJ35" s="27">
        <f>G35*H35</f>
        <v>0</v>
      </c>
      <c r="BK35" s="27"/>
      <c r="BL35" s="27">
        <v>18</v>
      </c>
      <c r="BW35" s="27" t="str">
        <f>I35</f>
        <v>21</v>
      </c>
      <c r="BX35" s="4" t="s">
        <v>117</v>
      </c>
    </row>
    <row r="36" spans="1:76" x14ac:dyDescent="0.25">
      <c r="J36" s="80" t="s">
        <v>119</v>
      </c>
      <c r="K36" s="80"/>
      <c r="L36" s="36">
        <f>L13+L26+L30</f>
        <v>0</v>
      </c>
      <c r="M36" s="36">
        <f>M13+M26+M30</f>
        <v>0</v>
      </c>
    </row>
    <row r="37" spans="1:76" x14ac:dyDescent="0.25">
      <c r="A37" s="37" t="s">
        <v>120</v>
      </c>
    </row>
    <row r="38" spans="1:76" ht="12.75" customHeight="1" x14ac:dyDescent="0.25">
      <c r="A38" s="72"/>
      <c r="B38" s="72"/>
      <c r="C38" s="72"/>
      <c r="D38" s="72"/>
      <c r="E38" s="72"/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</row>
  </sheetData>
  <mergeCells count="55">
    <mergeCell ref="A38:P38"/>
    <mergeCell ref="D32:E32"/>
    <mergeCell ref="D33:E33"/>
    <mergeCell ref="D34:E34"/>
    <mergeCell ref="D35:E35"/>
    <mergeCell ref="J36:K36"/>
    <mergeCell ref="D27:E27"/>
    <mergeCell ref="D28:E28"/>
    <mergeCell ref="D29:E29"/>
    <mergeCell ref="D30:E30"/>
    <mergeCell ref="D31:E31"/>
    <mergeCell ref="D22:E22"/>
    <mergeCell ref="D23:E23"/>
    <mergeCell ref="D24:E24"/>
    <mergeCell ref="D25:E25"/>
    <mergeCell ref="D26:E26"/>
    <mergeCell ref="D17:E17"/>
    <mergeCell ref="D18:E18"/>
    <mergeCell ref="D19:E19"/>
    <mergeCell ref="D20:E20"/>
    <mergeCell ref="D21:E21"/>
    <mergeCell ref="D12:E12"/>
    <mergeCell ref="D13:E13"/>
    <mergeCell ref="D14:E14"/>
    <mergeCell ref="D15:E15"/>
    <mergeCell ref="D16:E16"/>
    <mergeCell ref="J8:P9"/>
    <mergeCell ref="D10:E10"/>
    <mergeCell ref="J10:L10"/>
    <mergeCell ref="N10:O10"/>
    <mergeCell ref="D11:E11"/>
    <mergeCell ref="A8:C9"/>
    <mergeCell ref="D8:E9"/>
    <mergeCell ref="F8:G9"/>
    <mergeCell ref="H8:H9"/>
    <mergeCell ref="I8:I9"/>
    <mergeCell ref="J4:P5"/>
    <mergeCell ref="A6:C7"/>
    <mergeCell ref="D6:E7"/>
    <mergeCell ref="F6:G7"/>
    <mergeCell ref="H6:H7"/>
    <mergeCell ref="I6:I7"/>
    <mergeCell ref="J6:P7"/>
    <mergeCell ref="A4:C5"/>
    <mergeCell ref="D4:E5"/>
    <mergeCell ref="F4:G5"/>
    <mergeCell ref="H4:H5"/>
    <mergeCell ref="I4:I5"/>
    <mergeCell ref="A1:P1"/>
    <mergeCell ref="A2:C3"/>
    <mergeCell ref="D2:E3"/>
    <mergeCell ref="F2:G3"/>
    <mergeCell ref="H2:H3"/>
    <mergeCell ref="I2:I3"/>
    <mergeCell ref="J2:P3"/>
  </mergeCells>
  <pageMargins left="0.39374999999999999" right="0.39374999999999999" top="0.59097222222222201" bottom="0.59097222222222201" header="0.51180555555555496" footer="0.51180555555555496"/>
  <pageSetup fitToHeight="0" orientation="landscape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7"/>
  <sheetViews>
    <sheetView zoomScaleNormal="100" workbookViewId="0">
      <selection activeCell="A29" sqref="A29:B29"/>
    </sheetView>
  </sheetViews>
  <sheetFormatPr defaultColWidth="12.140625" defaultRowHeight="15" x14ac:dyDescent="0.25"/>
  <cols>
    <col min="1" max="1" width="9.140625" style="5" customWidth="1"/>
    <col min="2" max="2" width="12.85546875" style="5" customWidth="1"/>
    <col min="3" max="3" width="27.140625" style="5" customWidth="1"/>
    <col min="4" max="4" width="10" style="5" customWidth="1"/>
    <col min="5" max="5" width="14" style="5" customWidth="1"/>
    <col min="6" max="6" width="27.140625" style="5" customWidth="1"/>
    <col min="7" max="7" width="9.140625" style="5" customWidth="1"/>
    <col min="8" max="8" width="12.85546875" style="5" customWidth="1"/>
    <col min="9" max="9" width="27.140625" style="5" customWidth="1"/>
  </cols>
  <sheetData>
    <row r="1" spans="1:9" ht="54.75" customHeight="1" x14ac:dyDescent="0.2">
      <c r="A1" s="81" t="s">
        <v>121</v>
      </c>
      <c r="B1" s="81"/>
      <c r="C1" s="81"/>
      <c r="D1" s="81"/>
      <c r="E1" s="81"/>
      <c r="F1" s="81"/>
      <c r="G1" s="81"/>
      <c r="H1" s="81"/>
      <c r="I1" s="81"/>
    </row>
    <row r="2" spans="1:9" ht="15" customHeight="1" x14ac:dyDescent="0.2">
      <c r="A2" s="64" t="s">
        <v>1</v>
      </c>
      <c r="B2" s="64"/>
      <c r="C2" s="65" t="str">
        <f>'Stavební rozpočet'!D2</f>
        <v>PŘÍBĚHY NAŠICH HRANIC - ETAPA 7</v>
      </c>
      <c r="D2" s="65"/>
      <c r="E2" s="67" t="s">
        <v>5</v>
      </c>
      <c r="F2" s="67" t="str">
        <f>'Stavební rozpočet'!J2</f>
        <v> </v>
      </c>
      <c r="G2" s="67"/>
      <c r="H2" s="67" t="s">
        <v>122</v>
      </c>
      <c r="I2" s="68"/>
    </row>
    <row r="3" spans="1:9" ht="15" customHeight="1" x14ac:dyDescent="0.2">
      <c r="A3" s="64"/>
      <c r="B3" s="64"/>
      <c r="C3" s="65"/>
      <c r="D3" s="65"/>
      <c r="E3" s="67"/>
      <c r="F3" s="67"/>
      <c r="G3" s="67"/>
      <c r="H3" s="67"/>
      <c r="I3" s="68"/>
    </row>
    <row r="4" spans="1:9" ht="15" customHeight="1" x14ac:dyDescent="0.2">
      <c r="A4" s="71" t="s">
        <v>7</v>
      </c>
      <c r="B4" s="71"/>
      <c r="C4" s="72" t="str">
        <f>'Stavební rozpočet'!D4</f>
        <v xml:space="preserve"> </v>
      </c>
      <c r="D4" s="72"/>
      <c r="E4" s="72" t="s">
        <v>10</v>
      </c>
      <c r="F4" s="72" t="str">
        <f>'Stavební rozpočet'!J4</f>
        <v> </v>
      </c>
      <c r="G4" s="72"/>
      <c r="H4" s="72" t="s">
        <v>122</v>
      </c>
      <c r="I4" s="69"/>
    </row>
    <row r="5" spans="1:9" ht="15" customHeight="1" x14ac:dyDescent="0.2">
      <c r="A5" s="71"/>
      <c r="B5" s="71"/>
      <c r="C5" s="72"/>
      <c r="D5" s="72"/>
      <c r="E5" s="72"/>
      <c r="F5" s="72"/>
      <c r="G5" s="72"/>
      <c r="H5" s="72"/>
      <c r="I5" s="69"/>
    </row>
    <row r="6" spans="1:9" ht="15" customHeight="1" x14ac:dyDescent="0.2">
      <c r="A6" s="71" t="s">
        <v>11</v>
      </c>
      <c r="B6" s="71"/>
      <c r="C6" s="72" t="str">
        <f>'Stavební rozpočet'!D6</f>
        <v xml:space="preserve"> </v>
      </c>
      <c r="D6" s="72"/>
      <c r="E6" s="72" t="s">
        <v>13</v>
      </c>
      <c r="F6" s="72" t="str">
        <f>'Stavební rozpočet'!J6</f>
        <v> </v>
      </c>
      <c r="G6" s="72"/>
      <c r="H6" s="72" t="s">
        <v>122</v>
      </c>
      <c r="I6" s="69"/>
    </row>
    <row r="7" spans="1:9" ht="15" customHeight="1" x14ac:dyDescent="0.2">
      <c r="A7" s="71"/>
      <c r="B7" s="71"/>
      <c r="C7" s="72"/>
      <c r="D7" s="72"/>
      <c r="E7" s="72"/>
      <c r="F7" s="72"/>
      <c r="G7" s="72"/>
      <c r="H7" s="72"/>
      <c r="I7" s="69"/>
    </row>
    <row r="8" spans="1:9" ht="15" customHeight="1" x14ac:dyDescent="0.2">
      <c r="A8" s="71" t="s">
        <v>8</v>
      </c>
      <c r="B8" s="71"/>
      <c r="C8" s="72" t="str">
        <f>'Stavební rozpočet'!H4</f>
        <v>29.05.2024</v>
      </c>
      <c r="D8" s="72"/>
      <c r="E8" s="72" t="s">
        <v>12</v>
      </c>
      <c r="F8" s="72" t="str">
        <f>'Stavební rozpočet'!H6</f>
        <v xml:space="preserve"> </v>
      </c>
      <c r="G8" s="72"/>
      <c r="H8" s="70" t="s">
        <v>123</v>
      </c>
      <c r="I8" s="82">
        <v>18</v>
      </c>
    </row>
    <row r="9" spans="1:9" ht="12.75" x14ac:dyDescent="0.2">
      <c r="A9" s="71"/>
      <c r="B9" s="71"/>
      <c r="C9" s="72"/>
      <c r="D9" s="72"/>
      <c r="E9" s="72"/>
      <c r="F9" s="72"/>
      <c r="G9" s="72"/>
      <c r="H9" s="70"/>
      <c r="I9" s="82"/>
    </row>
    <row r="10" spans="1:9" ht="15" customHeight="1" x14ac:dyDescent="0.2">
      <c r="A10" s="83" t="s">
        <v>14</v>
      </c>
      <c r="B10" s="83"/>
      <c r="C10" s="79" t="str">
        <f>'Stavební rozpočet'!D8</f>
        <v xml:space="preserve"> </v>
      </c>
      <c r="D10" s="79"/>
      <c r="E10" s="79" t="s">
        <v>16</v>
      </c>
      <c r="F10" s="79" t="str">
        <f>'Stavební rozpočet'!J8</f>
        <v> </v>
      </c>
      <c r="G10" s="79"/>
      <c r="H10" s="84" t="s">
        <v>124</v>
      </c>
      <c r="I10" s="85" t="str">
        <f>'Stavební rozpočet'!H8</f>
        <v>29.05.2024</v>
      </c>
    </row>
    <row r="11" spans="1:9" ht="12.75" x14ac:dyDescent="0.2">
      <c r="A11" s="83"/>
      <c r="B11" s="83"/>
      <c r="C11" s="79"/>
      <c r="D11" s="79"/>
      <c r="E11" s="79"/>
      <c r="F11" s="79"/>
      <c r="G11" s="79"/>
      <c r="H11" s="84"/>
      <c r="I11" s="85"/>
    </row>
    <row r="12" spans="1:9" ht="23.25" x14ac:dyDescent="0.2">
      <c r="A12" s="86" t="s">
        <v>125</v>
      </c>
      <c r="B12" s="86"/>
      <c r="C12" s="86"/>
      <c r="D12" s="86"/>
      <c r="E12" s="86"/>
      <c r="F12" s="86"/>
      <c r="G12" s="86"/>
      <c r="H12" s="86"/>
      <c r="I12" s="86"/>
    </row>
    <row r="13" spans="1:9" ht="26.25" customHeight="1" x14ac:dyDescent="0.2">
      <c r="A13" s="38" t="s">
        <v>126</v>
      </c>
      <c r="B13" s="87" t="s">
        <v>127</v>
      </c>
      <c r="C13" s="87"/>
      <c r="D13" s="39" t="s">
        <v>128</v>
      </c>
      <c r="E13" s="87" t="s">
        <v>129</v>
      </c>
      <c r="F13" s="87"/>
      <c r="G13" s="39" t="s">
        <v>130</v>
      </c>
      <c r="H13" s="87" t="s">
        <v>131</v>
      </c>
      <c r="I13" s="87"/>
    </row>
    <row r="14" spans="1:9" ht="15.75" x14ac:dyDescent="0.2">
      <c r="A14" s="40" t="s">
        <v>132</v>
      </c>
      <c r="B14" s="41" t="s">
        <v>133</v>
      </c>
      <c r="C14" s="42">
        <f>SUM('Stavební rozpočet'!AB12:AB35)</f>
        <v>0</v>
      </c>
      <c r="D14" s="88" t="s">
        <v>134</v>
      </c>
      <c r="E14" s="88"/>
      <c r="F14" s="42">
        <f>VORN!I15</f>
        <v>0</v>
      </c>
      <c r="G14" s="88" t="s">
        <v>135</v>
      </c>
      <c r="H14" s="88"/>
      <c r="I14" s="42">
        <f>VORN!I21</f>
        <v>0</v>
      </c>
    </row>
    <row r="15" spans="1:9" ht="15.75" x14ac:dyDescent="0.2">
      <c r="A15" s="43"/>
      <c r="B15" s="41" t="s">
        <v>34</v>
      </c>
      <c r="C15" s="42">
        <f>SUM('Stavební rozpočet'!AC12:AC35)</f>
        <v>0</v>
      </c>
      <c r="D15" s="88" t="s">
        <v>136</v>
      </c>
      <c r="E15" s="88"/>
      <c r="F15" s="42">
        <f>VORN!I16</f>
        <v>0</v>
      </c>
      <c r="G15" s="88" t="s">
        <v>137</v>
      </c>
      <c r="H15" s="88"/>
      <c r="I15" s="42">
        <f>VORN!I22</f>
        <v>0</v>
      </c>
    </row>
    <row r="16" spans="1:9" ht="15.75" x14ac:dyDescent="0.2">
      <c r="A16" s="40" t="s">
        <v>138</v>
      </c>
      <c r="B16" s="41" t="s">
        <v>133</v>
      </c>
      <c r="C16" s="42">
        <f>SUM('Stavební rozpočet'!AD12:AD35)</f>
        <v>0</v>
      </c>
      <c r="D16" s="88" t="s">
        <v>139</v>
      </c>
      <c r="E16" s="88"/>
      <c r="F16" s="42">
        <f>VORN!I17</f>
        <v>0</v>
      </c>
      <c r="G16" s="88" t="s">
        <v>140</v>
      </c>
      <c r="H16" s="88"/>
      <c r="I16" s="42">
        <f>VORN!I23</f>
        <v>0</v>
      </c>
    </row>
    <row r="17" spans="1:9" ht="15.75" x14ac:dyDescent="0.2">
      <c r="A17" s="43"/>
      <c r="B17" s="41" t="s">
        <v>34</v>
      </c>
      <c r="C17" s="42">
        <f>SUM('Stavební rozpočet'!AE12:AE35)</f>
        <v>0</v>
      </c>
      <c r="D17" s="88"/>
      <c r="E17" s="88"/>
      <c r="F17" s="44"/>
      <c r="G17" s="88" t="s">
        <v>141</v>
      </c>
      <c r="H17" s="88"/>
      <c r="I17" s="42">
        <f>VORN!I24</f>
        <v>0</v>
      </c>
    </row>
    <row r="18" spans="1:9" ht="15.75" x14ac:dyDescent="0.2">
      <c r="A18" s="40" t="s">
        <v>142</v>
      </c>
      <c r="B18" s="41" t="s">
        <v>133</v>
      </c>
      <c r="C18" s="42">
        <f>SUM('Stavební rozpočet'!AF12:AF35)</f>
        <v>0</v>
      </c>
      <c r="D18" s="88"/>
      <c r="E18" s="88"/>
      <c r="F18" s="44"/>
      <c r="G18" s="88" t="s">
        <v>143</v>
      </c>
      <c r="H18" s="88"/>
      <c r="I18" s="42">
        <f>VORN!I25</f>
        <v>0</v>
      </c>
    </row>
    <row r="19" spans="1:9" ht="15.75" x14ac:dyDescent="0.2">
      <c r="A19" s="43"/>
      <c r="B19" s="41" t="s">
        <v>34</v>
      </c>
      <c r="C19" s="42">
        <f>SUM('Stavební rozpočet'!AG12:AG35)</f>
        <v>0</v>
      </c>
      <c r="D19" s="88"/>
      <c r="E19" s="88"/>
      <c r="F19" s="44"/>
      <c r="G19" s="88" t="s">
        <v>144</v>
      </c>
      <c r="H19" s="88"/>
      <c r="I19" s="42">
        <f>VORN!I26</f>
        <v>0</v>
      </c>
    </row>
    <row r="20" spans="1:9" ht="15.75" x14ac:dyDescent="0.2">
      <c r="A20" s="89" t="s">
        <v>145</v>
      </c>
      <c r="B20" s="89"/>
      <c r="C20" s="42">
        <f>SUM('Stavební rozpočet'!AH12:AH35)</f>
        <v>0</v>
      </c>
      <c r="D20" s="88"/>
      <c r="E20" s="88"/>
      <c r="F20" s="44"/>
      <c r="G20" s="88"/>
      <c r="H20" s="88"/>
      <c r="I20" s="44"/>
    </row>
    <row r="21" spans="1:9" ht="15.75" x14ac:dyDescent="0.2">
      <c r="A21" s="90" t="s">
        <v>146</v>
      </c>
      <c r="B21" s="90"/>
      <c r="C21" s="45">
        <f>SUM('Stavební rozpočet'!Z12:Z35)</f>
        <v>0</v>
      </c>
      <c r="D21" s="91"/>
      <c r="E21" s="91"/>
      <c r="F21" s="46"/>
      <c r="G21" s="91"/>
      <c r="H21" s="91"/>
      <c r="I21" s="46"/>
    </row>
    <row r="22" spans="1:9" ht="16.5" customHeight="1" x14ac:dyDescent="0.2">
      <c r="A22" s="92" t="s">
        <v>147</v>
      </c>
      <c r="B22" s="92"/>
      <c r="C22" s="47">
        <f>SUM(C14:C21)</f>
        <v>0</v>
      </c>
      <c r="D22" s="93" t="s">
        <v>148</v>
      </c>
      <c r="E22" s="93"/>
      <c r="F22" s="47">
        <f>SUM(F14:F21)</f>
        <v>0</v>
      </c>
      <c r="G22" s="93" t="s">
        <v>149</v>
      </c>
      <c r="H22" s="93"/>
      <c r="I22" s="47">
        <f>SUM(I14:I21)</f>
        <v>0</v>
      </c>
    </row>
    <row r="23" spans="1:9" ht="15.75" x14ac:dyDescent="0.25">
      <c r="D23" s="89" t="s">
        <v>150</v>
      </c>
      <c r="E23" s="89"/>
      <c r="F23" s="48">
        <v>0</v>
      </c>
      <c r="G23" s="94" t="s">
        <v>151</v>
      </c>
      <c r="H23" s="94"/>
      <c r="I23" s="42">
        <v>0</v>
      </c>
    </row>
    <row r="24" spans="1:9" ht="15.75" x14ac:dyDescent="0.25">
      <c r="G24" s="89" t="s">
        <v>152</v>
      </c>
      <c r="H24" s="89"/>
      <c r="I24" s="42">
        <f>vorn_sum</f>
        <v>0</v>
      </c>
    </row>
    <row r="25" spans="1:9" ht="15.75" x14ac:dyDescent="0.25">
      <c r="G25" s="89" t="s">
        <v>153</v>
      </c>
      <c r="H25" s="89"/>
      <c r="I25" s="42">
        <v>0</v>
      </c>
    </row>
    <row r="27" spans="1:9" ht="15.75" x14ac:dyDescent="0.25">
      <c r="A27" s="95" t="s">
        <v>154</v>
      </c>
      <c r="B27" s="95"/>
      <c r="C27" s="49">
        <f>SUM('Stavební rozpočet'!AJ12:AJ35)</f>
        <v>0</v>
      </c>
    </row>
    <row r="28" spans="1:9" ht="15.75" x14ac:dyDescent="0.2">
      <c r="A28" s="96" t="s">
        <v>155</v>
      </c>
      <c r="B28" s="96"/>
      <c r="C28" s="50">
        <v>0</v>
      </c>
      <c r="D28" s="97" t="s">
        <v>156</v>
      </c>
      <c r="E28" s="97"/>
      <c r="F28" s="49">
        <f>ROUND(C28*(21/100),2)</f>
        <v>0</v>
      </c>
      <c r="G28" s="97" t="s">
        <v>157</v>
      </c>
      <c r="H28" s="97"/>
      <c r="I28" s="49">
        <f>SUM(C27:C29)</f>
        <v>0</v>
      </c>
    </row>
    <row r="29" spans="1:9" ht="15.75" x14ac:dyDescent="0.2">
      <c r="A29" s="96" t="s">
        <v>158</v>
      </c>
      <c r="B29" s="96"/>
      <c r="C29" s="50">
        <f>SUM('Stavební rozpočet'!AL12:AL35)</f>
        <v>0</v>
      </c>
      <c r="D29" s="98" t="s">
        <v>159</v>
      </c>
      <c r="E29" s="98"/>
      <c r="F29" s="50">
        <f>ROUND(C29*(21/100),2)</f>
        <v>0</v>
      </c>
      <c r="G29" s="98" t="s">
        <v>160</v>
      </c>
      <c r="H29" s="98"/>
      <c r="I29" s="50">
        <f>SUM(F28:F29)+I28</f>
        <v>0</v>
      </c>
    </row>
    <row r="31" spans="1:9" x14ac:dyDescent="0.2">
      <c r="A31" s="99" t="s">
        <v>161</v>
      </c>
      <c r="B31" s="99"/>
      <c r="C31" s="99"/>
      <c r="D31" s="100" t="s">
        <v>162</v>
      </c>
      <c r="E31" s="100"/>
      <c r="F31" s="100"/>
      <c r="G31" s="100" t="s">
        <v>163</v>
      </c>
      <c r="H31" s="100"/>
      <c r="I31" s="100"/>
    </row>
    <row r="32" spans="1:9" x14ac:dyDescent="0.2">
      <c r="A32" s="101"/>
      <c r="B32" s="101"/>
      <c r="C32" s="101"/>
      <c r="D32" s="102"/>
      <c r="E32" s="102"/>
      <c r="F32" s="102"/>
      <c r="G32" s="102"/>
      <c r="H32" s="102"/>
      <c r="I32" s="102"/>
    </row>
    <row r="33" spans="1:9" x14ac:dyDescent="0.2">
      <c r="A33" s="101"/>
      <c r="B33" s="101"/>
      <c r="C33" s="101"/>
      <c r="D33" s="102"/>
      <c r="E33" s="102"/>
      <c r="F33" s="102"/>
      <c r="G33" s="102"/>
      <c r="H33" s="102"/>
      <c r="I33" s="102"/>
    </row>
    <row r="34" spans="1:9" x14ac:dyDescent="0.2">
      <c r="A34" s="101"/>
      <c r="B34" s="101"/>
      <c r="C34" s="101"/>
      <c r="D34" s="102"/>
      <c r="E34" s="102"/>
      <c r="F34" s="102"/>
      <c r="G34" s="102"/>
      <c r="H34" s="102"/>
      <c r="I34" s="102"/>
    </row>
    <row r="35" spans="1:9" x14ac:dyDescent="0.2">
      <c r="A35" s="103" t="s">
        <v>164</v>
      </c>
      <c r="B35" s="103"/>
      <c r="C35" s="103"/>
      <c r="D35" s="104" t="s">
        <v>164</v>
      </c>
      <c r="E35" s="104"/>
      <c r="F35" s="104"/>
      <c r="G35" s="104" t="s">
        <v>164</v>
      </c>
      <c r="H35" s="104"/>
      <c r="I35" s="104"/>
    </row>
    <row r="36" spans="1:9" x14ac:dyDescent="0.25">
      <c r="A36" s="37" t="s">
        <v>120</v>
      </c>
    </row>
    <row r="37" spans="1:9" ht="12.75" customHeight="1" x14ac:dyDescent="0.2">
      <c r="A37" s="72"/>
      <c r="B37" s="72"/>
      <c r="C37" s="72"/>
      <c r="D37" s="72"/>
      <c r="E37" s="72"/>
      <c r="F37" s="72"/>
      <c r="G37" s="72"/>
      <c r="H37" s="72"/>
      <c r="I37" s="72"/>
    </row>
  </sheetData>
  <mergeCells count="83">
    <mergeCell ref="A35:C35"/>
    <mergeCell ref="D35:F35"/>
    <mergeCell ref="G35:I35"/>
    <mergeCell ref="A37:I37"/>
    <mergeCell ref="A33:C33"/>
    <mergeCell ref="D33:F33"/>
    <mergeCell ref="G33:I33"/>
    <mergeCell ref="A34:C34"/>
    <mergeCell ref="D34:F34"/>
    <mergeCell ref="G34:I34"/>
    <mergeCell ref="A31:C31"/>
    <mergeCell ref="D31:F31"/>
    <mergeCell ref="G31:I31"/>
    <mergeCell ref="A32:C32"/>
    <mergeCell ref="D32:F32"/>
    <mergeCell ref="G32:I32"/>
    <mergeCell ref="A28:B28"/>
    <mergeCell ref="D28:E28"/>
    <mergeCell ref="G28:H28"/>
    <mergeCell ref="A29:B29"/>
    <mergeCell ref="D29:E29"/>
    <mergeCell ref="G29:H29"/>
    <mergeCell ref="D23:E23"/>
    <mergeCell ref="G23:H23"/>
    <mergeCell ref="G24:H24"/>
    <mergeCell ref="G25:H25"/>
    <mergeCell ref="A27:B27"/>
    <mergeCell ref="A21:B21"/>
    <mergeCell ref="D21:E21"/>
    <mergeCell ref="G21:H21"/>
    <mergeCell ref="A22:B22"/>
    <mergeCell ref="D22:E22"/>
    <mergeCell ref="G22:H22"/>
    <mergeCell ref="D18:E18"/>
    <mergeCell ref="G18:H18"/>
    <mergeCell ref="D19:E19"/>
    <mergeCell ref="G19:H19"/>
    <mergeCell ref="A20:B20"/>
    <mergeCell ref="D20:E20"/>
    <mergeCell ref="G20:H20"/>
    <mergeCell ref="D15:E15"/>
    <mergeCell ref="G15:H15"/>
    <mergeCell ref="D16:E16"/>
    <mergeCell ref="G16:H16"/>
    <mergeCell ref="D17:E17"/>
    <mergeCell ref="G17:H17"/>
    <mergeCell ref="A12:I12"/>
    <mergeCell ref="B13:C13"/>
    <mergeCell ref="E13:F13"/>
    <mergeCell ref="H13:I13"/>
    <mergeCell ref="D14:E14"/>
    <mergeCell ref="G14:H14"/>
    <mergeCell ref="I8:I9"/>
    <mergeCell ref="A10:B11"/>
    <mergeCell ref="C10:D11"/>
    <mergeCell ref="E10:E11"/>
    <mergeCell ref="F10:G11"/>
    <mergeCell ref="H10:H11"/>
    <mergeCell ref="I10:I11"/>
    <mergeCell ref="A8:B9"/>
    <mergeCell ref="C8:D9"/>
    <mergeCell ref="E8:E9"/>
    <mergeCell ref="F8:G9"/>
    <mergeCell ref="H8:H9"/>
    <mergeCell ref="I4:I5"/>
    <mergeCell ref="A6:B7"/>
    <mergeCell ref="C6:D7"/>
    <mergeCell ref="E6:E7"/>
    <mergeCell ref="F6:G7"/>
    <mergeCell ref="H6:H7"/>
    <mergeCell ref="I6:I7"/>
    <mergeCell ref="A4:B5"/>
    <mergeCell ref="C4:D5"/>
    <mergeCell ref="E4:E5"/>
    <mergeCell ref="F4:G5"/>
    <mergeCell ref="H4:H5"/>
    <mergeCell ref="A1:I1"/>
    <mergeCell ref="A2:B3"/>
    <mergeCell ref="C2:D3"/>
    <mergeCell ref="E2:E3"/>
    <mergeCell ref="F2:G3"/>
    <mergeCell ref="H2:H3"/>
    <mergeCell ref="I2:I3"/>
  </mergeCells>
  <pageMargins left="0.39374999999999999" right="0.39374999999999999" top="0.59097222222222201" bottom="0.59097222222222201" header="0.51180555555555496" footer="0.51180555555555496"/>
  <pageSetup orientation="landscape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6"/>
  <sheetViews>
    <sheetView zoomScaleNormal="100" workbookViewId="0">
      <selection activeCell="A36" sqref="A36"/>
    </sheetView>
  </sheetViews>
  <sheetFormatPr defaultColWidth="12.140625" defaultRowHeight="15" x14ac:dyDescent="0.25"/>
  <cols>
    <col min="1" max="1" width="9.140625" style="5" customWidth="1"/>
    <col min="2" max="2" width="12.85546875" style="5" customWidth="1"/>
    <col min="3" max="3" width="22.85546875" style="5" customWidth="1"/>
    <col min="4" max="4" width="10" style="5" customWidth="1"/>
    <col min="5" max="5" width="14" style="5" customWidth="1"/>
    <col min="6" max="6" width="22.85546875" style="5" customWidth="1"/>
    <col min="7" max="7" width="9.140625" style="5" customWidth="1"/>
    <col min="8" max="8" width="17.140625" style="5" customWidth="1"/>
    <col min="9" max="9" width="22.85546875" style="5" customWidth="1"/>
  </cols>
  <sheetData>
    <row r="1" spans="1:9" ht="54.75" customHeight="1" x14ac:dyDescent="0.2">
      <c r="A1" s="81" t="s">
        <v>165</v>
      </c>
      <c r="B1" s="81"/>
      <c r="C1" s="81"/>
      <c r="D1" s="81"/>
      <c r="E1" s="81"/>
      <c r="F1" s="81"/>
      <c r="G1" s="81"/>
      <c r="H1" s="81"/>
      <c r="I1" s="81"/>
    </row>
    <row r="2" spans="1:9" ht="15" customHeight="1" x14ac:dyDescent="0.2">
      <c r="A2" s="64" t="s">
        <v>1</v>
      </c>
      <c r="B2" s="64"/>
      <c r="C2" s="65" t="str">
        <f>'Stavební rozpočet'!D2</f>
        <v>PŘÍBĚHY NAŠICH HRANIC - ETAPA 7</v>
      </c>
      <c r="D2" s="65"/>
      <c r="E2" s="67" t="s">
        <v>5</v>
      </c>
      <c r="F2" s="67" t="str">
        <f>'Stavební rozpočet'!J2</f>
        <v> </v>
      </c>
      <c r="G2" s="67"/>
      <c r="H2" s="67" t="s">
        <v>122</v>
      </c>
      <c r="I2" s="68"/>
    </row>
    <row r="3" spans="1:9" ht="15" customHeight="1" x14ac:dyDescent="0.2">
      <c r="A3" s="64"/>
      <c r="B3" s="64"/>
      <c r="C3" s="65"/>
      <c r="D3" s="65"/>
      <c r="E3" s="67"/>
      <c r="F3" s="67"/>
      <c r="G3" s="67"/>
      <c r="H3" s="67"/>
      <c r="I3" s="68"/>
    </row>
    <row r="4" spans="1:9" ht="15" customHeight="1" x14ac:dyDescent="0.2">
      <c r="A4" s="71" t="s">
        <v>7</v>
      </c>
      <c r="B4" s="71"/>
      <c r="C4" s="72" t="str">
        <f>'Stavební rozpočet'!D4</f>
        <v xml:space="preserve"> </v>
      </c>
      <c r="D4" s="72"/>
      <c r="E4" s="72" t="s">
        <v>10</v>
      </c>
      <c r="F4" s="72" t="str">
        <f>'Stavební rozpočet'!J4</f>
        <v> </v>
      </c>
      <c r="G4" s="72"/>
      <c r="H4" s="72" t="s">
        <v>122</v>
      </c>
      <c r="I4" s="69"/>
    </row>
    <row r="5" spans="1:9" ht="15" customHeight="1" x14ac:dyDescent="0.2">
      <c r="A5" s="71"/>
      <c r="B5" s="71"/>
      <c r="C5" s="72"/>
      <c r="D5" s="72"/>
      <c r="E5" s="72"/>
      <c r="F5" s="72"/>
      <c r="G5" s="72"/>
      <c r="H5" s="72"/>
      <c r="I5" s="69"/>
    </row>
    <row r="6" spans="1:9" ht="15" customHeight="1" x14ac:dyDescent="0.2">
      <c r="A6" s="71" t="s">
        <v>11</v>
      </c>
      <c r="B6" s="71"/>
      <c r="C6" s="72" t="str">
        <f>'Stavební rozpočet'!D6</f>
        <v xml:space="preserve"> </v>
      </c>
      <c r="D6" s="72"/>
      <c r="E6" s="72" t="s">
        <v>13</v>
      </c>
      <c r="F6" s="72" t="str">
        <f>'Stavební rozpočet'!J6</f>
        <v> </v>
      </c>
      <c r="G6" s="72"/>
      <c r="H6" s="72" t="s">
        <v>122</v>
      </c>
      <c r="I6" s="69"/>
    </row>
    <row r="7" spans="1:9" ht="15" customHeight="1" x14ac:dyDescent="0.2">
      <c r="A7" s="71"/>
      <c r="B7" s="71"/>
      <c r="C7" s="72"/>
      <c r="D7" s="72"/>
      <c r="E7" s="72"/>
      <c r="F7" s="72"/>
      <c r="G7" s="72"/>
      <c r="H7" s="72"/>
      <c r="I7" s="69"/>
    </row>
    <row r="8" spans="1:9" ht="15" customHeight="1" x14ac:dyDescent="0.2">
      <c r="A8" s="71" t="s">
        <v>8</v>
      </c>
      <c r="B8" s="71"/>
      <c r="C8" s="72" t="str">
        <f>'Stavební rozpočet'!H4</f>
        <v>29.05.2024</v>
      </c>
      <c r="D8" s="72"/>
      <c r="E8" s="72" t="s">
        <v>12</v>
      </c>
      <c r="F8" s="72" t="str">
        <f>'Stavební rozpočet'!H6</f>
        <v xml:space="preserve"> </v>
      </c>
      <c r="G8" s="72"/>
      <c r="H8" s="70" t="s">
        <v>123</v>
      </c>
      <c r="I8" s="82">
        <v>18</v>
      </c>
    </row>
    <row r="9" spans="1:9" ht="12.75" x14ac:dyDescent="0.2">
      <c r="A9" s="71"/>
      <c r="B9" s="71"/>
      <c r="C9" s="72"/>
      <c r="D9" s="72"/>
      <c r="E9" s="72"/>
      <c r="F9" s="72"/>
      <c r="G9" s="72"/>
      <c r="H9" s="70"/>
      <c r="I9" s="82"/>
    </row>
    <row r="10" spans="1:9" ht="15" customHeight="1" x14ac:dyDescent="0.2">
      <c r="A10" s="83" t="s">
        <v>14</v>
      </c>
      <c r="B10" s="83"/>
      <c r="C10" s="79" t="str">
        <f>'Stavební rozpočet'!D8</f>
        <v xml:space="preserve"> </v>
      </c>
      <c r="D10" s="79"/>
      <c r="E10" s="79" t="s">
        <v>16</v>
      </c>
      <c r="F10" s="79" t="str">
        <f>'Stavební rozpočet'!J8</f>
        <v> </v>
      </c>
      <c r="G10" s="79"/>
      <c r="H10" s="84" t="s">
        <v>124</v>
      </c>
      <c r="I10" s="85" t="str">
        <f>'Stavební rozpočet'!H8</f>
        <v>29.05.2024</v>
      </c>
    </row>
    <row r="11" spans="1:9" ht="12.75" x14ac:dyDescent="0.2">
      <c r="A11" s="83"/>
      <c r="B11" s="83"/>
      <c r="C11" s="79"/>
      <c r="D11" s="79"/>
      <c r="E11" s="79"/>
      <c r="F11" s="79"/>
      <c r="G11" s="79"/>
      <c r="H11" s="84"/>
      <c r="I11" s="85"/>
    </row>
    <row r="13" spans="1:9" ht="15.75" x14ac:dyDescent="0.25">
      <c r="A13" s="105" t="s">
        <v>166</v>
      </c>
      <c r="B13" s="105"/>
      <c r="C13" s="105"/>
      <c r="D13" s="105"/>
      <c r="E13" s="105"/>
    </row>
    <row r="14" spans="1:9" ht="12.75" x14ac:dyDescent="0.2">
      <c r="A14" s="106" t="s">
        <v>167</v>
      </c>
      <c r="B14" s="106"/>
      <c r="C14" s="106"/>
      <c r="D14" s="106"/>
      <c r="E14" s="106"/>
      <c r="F14" s="51" t="s">
        <v>168</v>
      </c>
      <c r="G14" s="51" t="s">
        <v>169</v>
      </c>
      <c r="H14" s="51" t="s">
        <v>170</v>
      </c>
      <c r="I14" s="51" t="s">
        <v>168</v>
      </c>
    </row>
    <row r="15" spans="1:9" ht="12.75" x14ac:dyDescent="0.2">
      <c r="A15" s="107" t="s">
        <v>134</v>
      </c>
      <c r="B15" s="107"/>
      <c r="C15" s="107"/>
      <c r="D15" s="107"/>
      <c r="E15" s="107"/>
      <c r="F15" s="52">
        <v>0</v>
      </c>
      <c r="G15" s="53"/>
      <c r="H15" s="53"/>
      <c r="I15" s="52">
        <f>F15</f>
        <v>0</v>
      </c>
    </row>
    <row r="16" spans="1:9" ht="12.75" x14ac:dyDescent="0.2">
      <c r="A16" s="107" t="s">
        <v>136</v>
      </c>
      <c r="B16" s="107"/>
      <c r="C16" s="107"/>
      <c r="D16" s="107"/>
      <c r="E16" s="107"/>
      <c r="F16" s="52">
        <v>0</v>
      </c>
      <c r="G16" s="53"/>
      <c r="H16" s="53"/>
      <c r="I16" s="52">
        <f>F16</f>
        <v>0</v>
      </c>
    </row>
    <row r="17" spans="1:9" ht="12.75" x14ac:dyDescent="0.2">
      <c r="A17" s="108" t="s">
        <v>139</v>
      </c>
      <c r="B17" s="108"/>
      <c r="C17" s="108"/>
      <c r="D17" s="108"/>
      <c r="E17" s="108"/>
      <c r="F17" s="54">
        <v>0</v>
      </c>
      <c r="G17" s="2"/>
      <c r="H17" s="2"/>
      <c r="I17" s="54">
        <f>F17</f>
        <v>0</v>
      </c>
    </row>
    <row r="18" spans="1:9" ht="12.75" x14ac:dyDescent="0.2">
      <c r="A18" s="109" t="s">
        <v>171</v>
      </c>
      <c r="B18" s="109"/>
      <c r="C18" s="109"/>
      <c r="D18" s="109"/>
      <c r="E18" s="109"/>
      <c r="F18" s="55"/>
      <c r="G18" s="56"/>
      <c r="H18" s="56"/>
      <c r="I18" s="57">
        <f>SUM(I15:I17)</f>
        <v>0</v>
      </c>
    </row>
    <row r="20" spans="1:9" ht="12.75" x14ac:dyDescent="0.2">
      <c r="A20" s="106" t="s">
        <v>131</v>
      </c>
      <c r="B20" s="106"/>
      <c r="C20" s="106"/>
      <c r="D20" s="106"/>
      <c r="E20" s="106"/>
      <c r="F20" s="51" t="s">
        <v>168</v>
      </c>
      <c r="G20" s="51" t="s">
        <v>169</v>
      </c>
      <c r="H20" s="51" t="s">
        <v>170</v>
      </c>
      <c r="I20" s="51" t="s">
        <v>168</v>
      </c>
    </row>
    <row r="21" spans="1:9" ht="12.75" x14ac:dyDescent="0.2">
      <c r="A21" s="107" t="s">
        <v>135</v>
      </c>
      <c r="B21" s="107"/>
      <c r="C21" s="107"/>
      <c r="D21" s="107"/>
      <c r="E21" s="107"/>
      <c r="F21" s="52">
        <v>0</v>
      </c>
      <c r="G21" s="53"/>
      <c r="H21" s="53"/>
      <c r="I21" s="52">
        <f t="shared" ref="I21:I26" si="0">F21</f>
        <v>0</v>
      </c>
    </row>
    <row r="22" spans="1:9" ht="12.75" x14ac:dyDescent="0.2">
      <c r="A22" s="107" t="s">
        <v>137</v>
      </c>
      <c r="B22" s="107"/>
      <c r="C22" s="107"/>
      <c r="D22" s="107"/>
      <c r="E22" s="107"/>
      <c r="F22" s="52">
        <v>0</v>
      </c>
      <c r="G22" s="53"/>
      <c r="H22" s="53"/>
      <c r="I22" s="52">
        <f t="shared" si="0"/>
        <v>0</v>
      </c>
    </row>
    <row r="23" spans="1:9" ht="12.75" x14ac:dyDescent="0.2">
      <c r="A23" s="107" t="s">
        <v>140</v>
      </c>
      <c r="B23" s="107"/>
      <c r="C23" s="107"/>
      <c r="D23" s="107"/>
      <c r="E23" s="107"/>
      <c r="F23" s="52">
        <v>0</v>
      </c>
      <c r="G23" s="53"/>
      <c r="H23" s="53"/>
      <c r="I23" s="52">
        <f t="shared" si="0"/>
        <v>0</v>
      </c>
    </row>
    <row r="24" spans="1:9" ht="12.75" x14ac:dyDescent="0.2">
      <c r="A24" s="107" t="s">
        <v>141</v>
      </c>
      <c r="B24" s="107"/>
      <c r="C24" s="107"/>
      <c r="D24" s="107"/>
      <c r="E24" s="107"/>
      <c r="F24" s="52">
        <v>0</v>
      </c>
      <c r="G24" s="53"/>
      <c r="H24" s="53"/>
      <c r="I24" s="52">
        <f t="shared" si="0"/>
        <v>0</v>
      </c>
    </row>
    <row r="25" spans="1:9" ht="12.75" x14ac:dyDescent="0.2">
      <c r="A25" s="107" t="s">
        <v>143</v>
      </c>
      <c r="B25" s="107"/>
      <c r="C25" s="107"/>
      <c r="D25" s="107"/>
      <c r="E25" s="107"/>
      <c r="F25" s="52">
        <v>0</v>
      </c>
      <c r="G25" s="53"/>
      <c r="H25" s="53"/>
      <c r="I25" s="52">
        <f t="shared" si="0"/>
        <v>0</v>
      </c>
    </row>
    <row r="26" spans="1:9" ht="12.75" x14ac:dyDescent="0.2">
      <c r="A26" s="108" t="s">
        <v>144</v>
      </c>
      <c r="B26" s="108"/>
      <c r="C26" s="108"/>
      <c r="D26" s="108"/>
      <c r="E26" s="108"/>
      <c r="F26" s="54">
        <v>0</v>
      </c>
      <c r="G26" s="2"/>
      <c r="H26" s="2"/>
      <c r="I26" s="54">
        <f t="shared" si="0"/>
        <v>0</v>
      </c>
    </row>
    <row r="27" spans="1:9" ht="12.75" x14ac:dyDescent="0.2">
      <c r="A27" s="109" t="s">
        <v>172</v>
      </c>
      <c r="B27" s="109"/>
      <c r="C27" s="109"/>
      <c r="D27" s="109"/>
      <c r="E27" s="109"/>
      <c r="F27" s="55"/>
      <c r="G27" s="56"/>
      <c r="H27" s="56"/>
      <c r="I27" s="57">
        <f>SUM(I21:I26)</f>
        <v>0</v>
      </c>
    </row>
    <row r="29" spans="1:9" ht="15.75" x14ac:dyDescent="0.2">
      <c r="A29" s="110" t="s">
        <v>173</v>
      </c>
      <c r="B29" s="110"/>
      <c r="C29" s="110"/>
      <c r="D29" s="110"/>
      <c r="E29" s="110"/>
      <c r="F29" s="111">
        <f>I18+I27</f>
        <v>0</v>
      </c>
      <c r="G29" s="111"/>
      <c r="H29" s="111"/>
      <c r="I29" s="111"/>
    </row>
    <row r="33" spans="1:9" ht="15.75" x14ac:dyDescent="0.25">
      <c r="A33" s="105" t="s">
        <v>174</v>
      </c>
      <c r="B33" s="105"/>
      <c r="C33" s="105"/>
      <c r="D33" s="105"/>
      <c r="E33" s="105"/>
    </row>
    <row r="34" spans="1:9" ht="12.75" x14ac:dyDescent="0.2">
      <c r="A34" s="106" t="s">
        <v>175</v>
      </c>
      <c r="B34" s="106"/>
      <c r="C34" s="106"/>
      <c r="D34" s="106"/>
      <c r="E34" s="106"/>
      <c r="F34" s="51" t="s">
        <v>168</v>
      </c>
      <c r="G34" s="51" t="s">
        <v>169</v>
      </c>
      <c r="H34" s="51" t="s">
        <v>170</v>
      </c>
      <c r="I34" s="51" t="s">
        <v>168</v>
      </c>
    </row>
    <row r="35" spans="1:9" ht="12.75" x14ac:dyDescent="0.2">
      <c r="A35" s="108"/>
      <c r="B35" s="108"/>
      <c r="C35" s="108"/>
      <c r="D35" s="108"/>
      <c r="E35" s="108"/>
      <c r="F35" s="54">
        <v>0</v>
      </c>
      <c r="G35" s="2"/>
      <c r="H35" s="2"/>
      <c r="I35" s="54">
        <f>F35</f>
        <v>0</v>
      </c>
    </row>
    <row r="36" spans="1:9" ht="12.75" x14ac:dyDescent="0.2">
      <c r="A36" s="109" t="s">
        <v>176</v>
      </c>
      <c r="B36" s="109"/>
      <c r="C36" s="109"/>
      <c r="D36" s="109"/>
      <c r="E36" s="109"/>
      <c r="F36" s="55"/>
      <c r="G36" s="56"/>
      <c r="H36" s="56"/>
      <c r="I36" s="57">
        <f>SUM(I35:I35)</f>
        <v>0</v>
      </c>
    </row>
  </sheetData>
  <mergeCells count="51">
    <mergeCell ref="F29:I29"/>
    <mergeCell ref="A33:E33"/>
    <mergeCell ref="A34:E34"/>
    <mergeCell ref="A35:E35"/>
    <mergeCell ref="A36:E36"/>
    <mergeCell ref="A24:E24"/>
    <mergeCell ref="A25:E25"/>
    <mergeCell ref="A26:E26"/>
    <mergeCell ref="A27:E27"/>
    <mergeCell ref="A29:E29"/>
    <mergeCell ref="A18:E18"/>
    <mergeCell ref="A20:E20"/>
    <mergeCell ref="A21:E21"/>
    <mergeCell ref="A22:E22"/>
    <mergeCell ref="A23:E23"/>
    <mergeCell ref="A13:E13"/>
    <mergeCell ref="A14:E14"/>
    <mergeCell ref="A15:E15"/>
    <mergeCell ref="A16:E16"/>
    <mergeCell ref="A17:E17"/>
    <mergeCell ref="I8:I9"/>
    <mergeCell ref="A10:B11"/>
    <mergeCell ref="C10:D11"/>
    <mergeCell ref="E10:E11"/>
    <mergeCell ref="F10:G11"/>
    <mergeCell ref="H10:H11"/>
    <mergeCell ref="I10:I11"/>
    <mergeCell ref="A8:B9"/>
    <mergeCell ref="C8:D9"/>
    <mergeCell ref="E8:E9"/>
    <mergeCell ref="F8:G9"/>
    <mergeCell ref="H8:H9"/>
    <mergeCell ref="I4:I5"/>
    <mergeCell ref="A6:B7"/>
    <mergeCell ref="C6:D7"/>
    <mergeCell ref="E6:E7"/>
    <mergeCell ref="F6:G7"/>
    <mergeCell ref="H6:H7"/>
    <mergeCell ref="I6:I7"/>
    <mergeCell ref="A4:B5"/>
    <mergeCell ref="C4:D5"/>
    <mergeCell ref="E4:E5"/>
    <mergeCell ref="F4:G5"/>
    <mergeCell ref="H4:H5"/>
    <mergeCell ref="A1:I1"/>
    <mergeCell ref="A2:B3"/>
    <mergeCell ref="C2:D3"/>
    <mergeCell ref="E2:E3"/>
    <mergeCell ref="F2:G3"/>
    <mergeCell ref="H2:H3"/>
    <mergeCell ref="I2:I3"/>
  </mergeCells>
  <pageMargins left="0.39374999999999999" right="0.39374999999999999" top="0.59097222222222201" bottom="0.59097222222222201" header="0.51180555555555496" footer="0.51180555555555496"/>
  <pageSetup fitToHeight="0" orientation="landscape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Stavební rozpočet</vt:lpstr>
      <vt:lpstr>Krycí list rozpočtu</vt:lpstr>
      <vt:lpstr>VORN</vt:lpstr>
      <vt:lpstr>'Stavební rozpočet'!Oblast_tisku</vt:lpstr>
      <vt:lpstr>vorn_sum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HP</dc:creator>
  <dc:description/>
  <cp:lastModifiedBy>Lukáš Lattenberg</cp:lastModifiedBy>
  <cp:revision>1</cp:revision>
  <dcterms:created xsi:type="dcterms:W3CDTF">2021-06-10T20:06:38Z</dcterms:created>
  <dcterms:modified xsi:type="dcterms:W3CDTF">2025-02-04T13:31:48Z</dcterms:modified>
  <dc:language>cs-CZ</dc:language>
</cp:coreProperties>
</file>