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rkl.TEPVOS\Documents\OneDrive - TEPVOS, spol. s r.o\Dokumenty\Průčelí kostela\PD Kokula\"/>
    </mc:Choice>
  </mc:AlternateContent>
  <xr:revisionPtr revIDLastSave="0" documentId="11_8EA2CDC28A069A863A954986787FB39C7FFA207E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SO 01  KL" sheetId="2" r:id="rId2"/>
    <sheet name="SO 01  Rek" sheetId="3" r:id="rId3"/>
    <sheet name="SO 01  Pol" sheetId="4" r:id="rId4"/>
    <sheet name="SO 02  KL" sheetId="5" r:id="rId5"/>
    <sheet name="SO 02  Rek" sheetId="6" r:id="rId6"/>
    <sheet name="SO 02  Pol" sheetId="7" r:id="rId7"/>
    <sheet name="SO 03  KL" sheetId="8" r:id="rId8"/>
    <sheet name="SO 03  Rek" sheetId="9" r:id="rId9"/>
    <sheet name="SO 03  Pol" sheetId="10" r:id="rId10"/>
  </sheets>
  <definedNames>
    <definedName name="a">'SO 01  KL'!$F$30</definedName>
    <definedName name="b">'SO 02  KL'!$F$30</definedName>
    <definedName name="CelkemObjekty" localSheetId="0">Stavba!$F$33</definedName>
    <definedName name="CisloStavby" localSheetId="0">Stavba!$D$5</definedName>
    <definedName name="d">'SO 03  KL'!$F$30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 Pol'!$1:$6</definedName>
    <definedName name="_xlnm.Print_Titles" localSheetId="2">'SO 01  Rek'!$1:$6</definedName>
    <definedName name="_xlnm.Print_Titles" localSheetId="6">'SO 02  Pol'!$1:$6</definedName>
    <definedName name="_xlnm.Print_Titles" localSheetId="5">'SO 02  Rek'!$1:$6</definedName>
    <definedName name="_xlnm.Print_Titles" localSheetId="9">'SO 03  Pol'!$1:$6</definedName>
    <definedName name="_xlnm.Print_Titles" localSheetId="8">'SO 03  Rek'!$1:$6</definedName>
    <definedName name="Objednatel" localSheetId="0">Stavba!$D$11</definedName>
    <definedName name="Objekt" localSheetId="0">Stavba!$B$29</definedName>
    <definedName name="_xlnm.Print_Area" localSheetId="1">'SO 01  KL'!$A$1:$G$45</definedName>
    <definedName name="_xlnm.Print_Area" localSheetId="3">'SO 01  Pol'!$A$1:$K$19</definedName>
    <definedName name="_xlnm.Print_Area" localSheetId="2">'SO 01  Rek'!$A$1:$I$17</definedName>
    <definedName name="_xlnm.Print_Area" localSheetId="4">'SO 02  KL'!$A$1:$G$45</definedName>
    <definedName name="_xlnm.Print_Area" localSheetId="6">'SO 02  Pol'!$A$1:$K$21</definedName>
    <definedName name="_xlnm.Print_Area" localSheetId="5">'SO 02  Rek'!$A$1:$I$17</definedName>
    <definedName name="_xlnm.Print_Area" localSheetId="7">'SO 03  KL'!$A$1:$G$45</definedName>
    <definedName name="_xlnm.Print_Area" localSheetId="9">'SO 03  Pol'!$A$1:$K$27</definedName>
    <definedName name="_xlnm.Print_Area" localSheetId="8">'SO 03  Rek'!$A$1:$I$19</definedName>
    <definedName name="_xlnm.Print_Area" localSheetId="0">Stavba!$B$1:$J$70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01  Pol'!#REF!</definedName>
    <definedName name="solver_opt" localSheetId="6" hidden="1">'SO 02  Pol'!#REF!</definedName>
    <definedName name="solver_opt" localSheetId="9" hidden="1">'SO 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Stavba!$F$56:$J$56</definedName>
    <definedName name="StavbaCelkem" localSheetId="0">Stavba!$H$33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8" l="1"/>
  <c r="D19" i="8"/>
  <c r="D15" i="8"/>
  <c r="BE26" i="10"/>
  <c r="BD26" i="10"/>
  <c r="BC26" i="10"/>
  <c r="BB26" i="10"/>
  <c r="K26" i="10"/>
  <c r="I26" i="10"/>
  <c r="G26" i="10"/>
  <c r="BA26" i="10" s="1"/>
  <c r="BE25" i="10"/>
  <c r="BD25" i="10"/>
  <c r="BC25" i="10"/>
  <c r="BB25" i="10"/>
  <c r="K25" i="10"/>
  <c r="I25" i="10"/>
  <c r="G25" i="10"/>
  <c r="BA25" i="10" s="1"/>
  <c r="BE24" i="10"/>
  <c r="BD24" i="10"/>
  <c r="BC24" i="10"/>
  <c r="BB24" i="10"/>
  <c r="K24" i="10"/>
  <c r="I24" i="10"/>
  <c r="G24" i="10"/>
  <c r="BA24" i="10" s="1"/>
  <c r="BE22" i="10"/>
  <c r="BD22" i="10"/>
  <c r="BC22" i="10"/>
  <c r="BB22" i="10"/>
  <c r="K22" i="10"/>
  <c r="I22" i="10"/>
  <c r="G22" i="10"/>
  <c r="BA22" i="10" s="1"/>
  <c r="BE21" i="10"/>
  <c r="BD21" i="10"/>
  <c r="BC21" i="10"/>
  <c r="BB21" i="10"/>
  <c r="K21" i="10"/>
  <c r="I21" i="10"/>
  <c r="G21" i="10"/>
  <c r="BA21" i="10" s="1"/>
  <c r="BE19" i="10"/>
  <c r="BD19" i="10"/>
  <c r="BC19" i="10"/>
  <c r="BB19" i="10"/>
  <c r="K19" i="10"/>
  <c r="I19" i="10"/>
  <c r="G19" i="10"/>
  <c r="BA19" i="10" s="1"/>
  <c r="BE18" i="10"/>
  <c r="BD18" i="10"/>
  <c r="BC18" i="10"/>
  <c r="BB18" i="10"/>
  <c r="K18" i="10"/>
  <c r="I18" i="10"/>
  <c r="G18" i="10"/>
  <c r="BA18" i="10" s="1"/>
  <c r="B9" i="9"/>
  <c r="A9" i="9"/>
  <c r="BE15" i="10"/>
  <c r="BE16" i="10" s="1"/>
  <c r="I8" i="9" s="1"/>
  <c r="BD15" i="10"/>
  <c r="BD16" i="10" s="1"/>
  <c r="H8" i="9" s="1"/>
  <c r="BC15" i="10"/>
  <c r="BC16" i="10" s="1"/>
  <c r="G8" i="9" s="1"/>
  <c r="BB15" i="10"/>
  <c r="BB16" i="10" s="1"/>
  <c r="F8" i="9" s="1"/>
  <c r="K15" i="10"/>
  <c r="K16" i="10" s="1"/>
  <c r="I15" i="10"/>
  <c r="I16" i="10" s="1"/>
  <c r="G15" i="10"/>
  <c r="BA15" i="10" s="1"/>
  <c r="BA16" i="10" s="1"/>
  <c r="E8" i="9" s="1"/>
  <c r="B8" i="9"/>
  <c r="A8" i="9"/>
  <c r="G16" i="10"/>
  <c r="F54" i="1" s="1"/>
  <c r="BE12" i="10"/>
  <c r="BD12" i="10"/>
  <c r="BC12" i="10"/>
  <c r="BB12" i="10"/>
  <c r="K12" i="10"/>
  <c r="I12" i="10"/>
  <c r="G12" i="10"/>
  <c r="BA12" i="10" s="1"/>
  <c r="BE11" i="10"/>
  <c r="BD11" i="10"/>
  <c r="BC11" i="10"/>
  <c r="BB11" i="10"/>
  <c r="K11" i="10"/>
  <c r="I11" i="10"/>
  <c r="G11" i="10"/>
  <c r="BA11" i="10" s="1"/>
  <c r="BE10" i="10"/>
  <c r="BD10" i="10"/>
  <c r="BC10" i="10"/>
  <c r="BB10" i="10"/>
  <c r="K10" i="10"/>
  <c r="I10" i="10"/>
  <c r="G10" i="10"/>
  <c r="BA10" i="10" s="1"/>
  <c r="BE9" i="10"/>
  <c r="BD9" i="10"/>
  <c r="BC9" i="10"/>
  <c r="BB9" i="10"/>
  <c r="K9" i="10"/>
  <c r="I9" i="10"/>
  <c r="G9" i="10"/>
  <c r="BA9" i="10" s="1"/>
  <c r="BE8" i="10"/>
  <c r="BD8" i="10"/>
  <c r="BC8" i="10"/>
  <c r="BC13" i="10" s="1"/>
  <c r="G7" i="9" s="1"/>
  <c r="BB8" i="10"/>
  <c r="K8" i="10"/>
  <c r="I8" i="10"/>
  <c r="G8" i="10"/>
  <c r="BA8" i="10" s="1"/>
  <c r="B7" i="9"/>
  <c r="A7" i="9"/>
  <c r="BB13" i="10"/>
  <c r="F7" i="9" s="1"/>
  <c r="E4" i="10"/>
  <c r="F3" i="10"/>
  <c r="C33" i="8"/>
  <c r="F33" i="8" s="1"/>
  <c r="C31" i="8"/>
  <c r="G7" i="8"/>
  <c r="D21" i="5"/>
  <c r="D19" i="5"/>
  <c r="D15" i="5"/>
  <c r="BE20" i="7"/>
  <c r="BD20" i="7"/>
  <c r="BC20" i="7"/>
  <c r="BB20" i="7"/>
  <c r="K20" i="7"/>
  <c r="I20" i="7"/>
  <c r="G20" i="7"/>
  <c r="BA20" i="7" s="1"/>
  <c r="BE19" i="7"/>
  <c r="BD19" i="7"/>
  <c r="BC19" i="7"/>
  <c r="BB19" i="7"/>
  <c r="K19" i="7"/>
  <c r="I19" i="7"/>
  <c r="G19" i="7"/>
  <c r="BA19" i="7" s="1"/>
  <c r="BE18" i="7"/>
  <c r="BD18" i="7"/>
  <c r="BC18" i="7"/>
  <c r="BB18" i="7"/>
  <c r="K18" i="7"/>
  <c r="I18" i="7"/>
  <c r="G18" i="7"/>
  <c r="BA18" i="7" s="1"/>
  <c r="BE17" i="7"/>
  <c r="BD17" i="7"/>
  <c r="BC17" i="7"/>
  <c r="BB17" i="7"/>
  <c r="K17" i="7"/>
  <c r="I17" i="7"/>
  <c r="G17" i="7"/>
  <c r="BA17" i="7" s="1"/>
  <c r="BE16" i="7"/>
  <c r="BD16" i="7"/>
  <c r="BC16" i="7"/>
  <c r="BB16" i="7"/>
  <c r="K16" i="7"/>
  <c r="I16" i="7"/>
  <c r="G16" i="7"/>
  <c r="BA16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BA14" i="7"/>
  <c r="K14" i="7"/>
  <c r="I14" i="7"/>
  <c r="G14" i="7"/>
  <c r="BE13" i="7"/>
  <c r="BD13" i="7"/>
  <c r="BC13" i="7"/>
  <c r="BB13" i="7"/>
  <c r="K13" i="7"/>
  <c r="I13" i="7"/>
  <c r="G13" i="7"/>
  <c r="BA13" i="7" s="1"/>
  <c r="BE12" i="7"/>
  <c r="BD12" i="7"/>
  <c r="BC12" i="7"/>
  <c r="BB12" i="7"/>
  <c r="K12" i="7"/>
  <c r="I12" i="7"/>
  <c r="G12" i="7"/>
  <c r="BA12" i="7" s="1"/>
  <c r="BE11" i="7"/>
  <c r="BD11" i="7"/>
  <c r="BC11" i="7"/>
  <c r="BB11" i="7"/>
  <c r="K11" i="7"/>
  <c r="I11" i="7"/>
  <c r="G11" i="7"/>
  <c r="BA11" i="7" s="1"/>
  <c r="BE10" i="7"/>
  <c r="BD10" i="7"/>
  <c r="BC10" i="7"/>
  <c r="BB10" i="7"/>
  <c r="K10" i="7"/>
  <c r="I10" i="7"/>
  <c r="G10" i="7"/>
  <c r="BA10" i="7" s="1"/>
  <c r="BE9" i="7"/>
  <c r="BD9" i="7"/>
  <c r="BC9" i="7"/>
  <c r="BB9" i="7"/>
  <c r="K9" i="7"/>
  <c r="I9" i="7"/>
  <c r="G9" i="7"/>
  <c r="BA9" i="7" s="1"/>
  <c r="BE8" i="7"/>
  <c r="BD8" i="7"/>
  <c r="BC8" i="7"/>
  <c r="BB8" i="7"/>
  <c r="K8" i="7"/>
  <c r="I8" i="7"/>
  <c r="G8" i="7"/>
  <c r="BA8" i="7" s="1"/>
  <c r="B7" i="6"/>
  <c r="A7" i="6"/>
  <c r="E4" i="7"/>
  <c r="F3" i="7"/>
  <c r="C33" i="5"/>
  <c r="F33" i="5" s="1"/>
  <c r="C31" i="5"/>
  <c r="G7" i="5"/>
  <c r="D21" i="2"/>
  <c r="D19" i="2"/>
  <c r="D15" i="2"/>
  <c r="BE18" i="4"/>
  <c r="BD18" i="4"/>
  <c r="BC18" i="4"/>
  <c r="BB18" i="4"/>
  <c r="K18" i="4"/>
  <c r="I18" i="4"/>
  <c r="G18" i="4"/>
  <c r="BA18" i="4" s="1"/>
  <c r="BE17" i="4"/>
  <c r="BD17" i="4"/>
  <c r="BC17" i="4"/>
  <c r="BB17" i="4"/>
  <c r="K17" i="4"/>
  <c r="I17" i="4"/>
  <c r="G17" i="4"/>
  <c r="BA17" i="4" s="1"/>
  <c r="BE16" i="4"/>
  <c r="BD16" i="4"/>
  <c r="BC16" i="4"/>
  <c r="BB16" i="4"/>
  <c r="K16" i="4"/>
  <c r="I16" i="4"/>
  <c r="G16" i="4"/>
  <c r="BA16" i="4" s="1"/>
  <c r="BE15" i="4"/>
  <c r="BD15" i="4"/>
  <c r="BC15" i="4"/>
  <c r="BB15" i="4"/>
  <c r="K15" i="4"/>
  <c r="I15" i="4"/>
  <c r="G15" i="4"/>
  <c r="BA15" i="4" s="1"/>
  <c r="BE14" i="4"/>
  <c r="BD14" i="4"/>
  <c r="BC14" i="4"/>
  <c r="BB14" i="4"/>
  <c r="K14" i="4"/>
  <c r="I14" i="4"/>
  <c r="G14" i="4"/>
  <c r="BA14" i="4" s="1"/>
  <c r="BE13" i="4"/>
  <c r="BD13" i="4"/>
  <c r="BC13" i="4"/>
  <c r="BB13" i="4"/>
  <c r="K13" i="4"/>
  <c r="I13" i="4"/>
  <c r="G13" i="4"/>
  <c r="BA13" i="4" s="1"/>
  <c r="BE12" i="4"/>
  <c r="BD12" i="4"/>
  <c r="BC12" i="4"/>
  <c r="BB12" i="4"/>
  <c r="K12" i="4"/>
  <c r="I12" i="4"/>
  <c r="G12" i="4"/>
  <c r="BA12" i="4" s="1"/>
  <c r="BE11" i="4"/>
  <c r="BD11" i="4"/>
  <c r="BC11" i="4"/>
  <c r="BB11" i="4"/>
  <c r="K11" i="4"/>
  <c r="I11" i="4"/>
  <c r="G11" i="4"/>
  <c r="BA11" i="4" s="1"/>
  <c r="BE10" i="4"/>
  <c r="BD10" i="4"/>
  <c r="BC10" i="4"/>
  <c r="BB10" i="4"/>
  <c r="K10" i="4"/>
  <c r="I10" i="4"/>
  <c r="G10" i="4"/>
  <c r="BA10" i="4" s="1"/>
  <c r="BE9" i="4"/>
  <c r="BD9" i="4"/>
  <c r="BD19" i="4" s="1"/>
  <c r="H7" i="3" s="1"/>
  <c r="H8" i="3" s="1"/>
  <c r="C17" i="2" s="1"/>
  <c r="BC9" i="4"/>
  <c r="BB9" i="4"/>
  <c r="K9" i="4"/>
  <c r="I9" i="4"/>
  <c r="G9" i="4"/>
  <c r="BA9" i="4" s="1"/>
  <c r="BE8" i="4"/>
  <c r="BD8" i="4"/>
  <c r="BC8" i="4"/>
  <c r="BB8" i="4"/>
  <c r="K8" i="4"/>
  <c r="I8" i="4"/>
  <c r="G8" i="4"/>
  <c r="BA8" i="4" s="1"/>
  <c r="B7" i="3"/>
  <c r="A7" i="3"/>
  <c r="I19" i="4"/>
  <c r="E4" i="4"/>
  <c r="F3" i="4"/>
  <c r="C33" i="2"/>
  <c r="F33" i="2" s="1"/>
  <c r="C31" i="2"/>
  <c r="G7" i="2"/>
  <c r="J56" i="1"/>
  <c r="I56" i="1"/>
  <c r="H56" i="1"/>
  <c r="G56" i="1"/>
  <c r="H39" i="1"/>
  <c r="G39" i="1"/>
  <c r="H29" i="1"/>
  <c r="G29" i="1"/>
  <c r="D22" i="1"/>
  <c r="D20" i="1"/>
  <c r="K13" i="10" l="1"/>
  <c r="K19" i="4"/>
  <c r="BC19" i="4"/>
  <c r="G7" i="3" s="1"/>
  <c r="G8" i="3" s="1"/>
  <c r="C18" i="2" s="1"/>
  <c r="BB21" i="7"/>
  <c r="F7" i="6" s="1"/>
  <c r="F8" i="6" s="1"/>
  <c r="C16" i="5" s="1"/>
  <c r="K27" i="10"/>
  <c r="BE27" i="10"/>
  <c r="I9" i="9" s="1"/>
  <c r="I10" i="9" s="1"/>
  <c r="C21" i="8" s="1"/>
  <c r="BB27" i="10"/>
  <c r="F9" i="9" s="1"/>
  <c r="F10" i="9" s="1"/>
  <c r="C16" i="8" s="1"/>
  <c r="I27" i="10"/>
  <c r="BE13" i="10"/>
  <c r="I7" i="9" s="1"/>
  <c r="G27" i="10"/>
  <c r="F55" i="1" s="1"/>
  <c r="I13" i="10"/>
  <c r="G13" i="10"/>
  <c r="F51" i="1" s="1"/>
  <c r="BD13" i="10"/>
  <c r="H7" i="9" s="1"/>
  <c r="I21" i="7"/>
  <c r="K21" i="7"/>
  <c r="BE21" i="7"/>
  <c r="I7" i="6" s="1"/>
  <c r="I8" i="6" s="1"/>
  <c r="C21" i="5" s="1"/>
  <c r="BC21" i="7"/>
  <c r="G7" i="6" s="1"/>
  <c r="G8" i="6" s="1"/>
  <c r="C18" i="5" s="1"/>
  <c r="BD27" i="10"/>
  <c r="H9" i="9" s="1"/>
  <c r="BA13" i="10"/>
  <c r="E7" i="9" s="1"/>
  <c r="BC27" i="10"/>
  <c r="G9" i="9" s="1"/>
  <c r="G10" i="9" s="1"/>
  <c r="C18" i="8" s="1"/>
  <c r="BA27" i="10"/>
  <c r="E9" i="9" s="1"/>
  <c r="BB19" i="4"/>
  <c r="F7" i="3" s="1"/>
  <c r="F8" i="3" s="1"/>
  <c r="C16" i="2" s="1"/>
  <c r="G21" i="7"/>
  <c r="F52" i="1" s="1"/>
  <c r="BD21" i="7"/>
  <c r="H7" i="6" s="1"/>
  <c r="H8" i="6" s="1"/>
  <c r="C17" i="5" s="1"/>
  <c r="BE19" i="4"/>
  <c r="I7" i="3" s="1"/>
  <c r="I8" i="3" s="1"/>
  <c r="C21" i="2" s="1"/>
  <c r="G19" i="4"/>
  <c r="F53" i="1" s="1"/>
  <c r="BA21" i="7"/>
  <c r="E7" i="6" s="1"/>
  <c r="E8" i="6" s="1"/>
  <c r="BA19" i="4"/>
  <c r="H10" i="9" l="1"/>
  <c r="C17" i="8" s="1"/>
  <c r="E10" i="9"/>
  <c r="G15" i="9" s="1"/>
  <c r="I15" i="9" s="1"/>
  <c r="F56" i="1"/>
  <c r="E53" i="1" s="1"/>
  <c r="C15" i="5"/>
  <c r="C19" i="5" s="1"/>
  <c r="C22" i="5" s="1"/>
  <c r="G14" i="6"/>
  <c r="I14" i="6" s="1"/>
  <c r="G19" i="5" s="1"/>
  <c r="G13" i="6"/>
  <c r="I13" i="6" s="1"/>
  <c r="G15" i="6"/>
  <c r="I15" i="6" s="1"/>
  <c r="G21" i="5" s="1"/>
  <c r="E7" i="3"/>
  <c r="E8" i="3" s="1"/>
  <c r="G17" i="9"/>
  <c r="I17" i="9" s="1"/>
  <c r="G21" i="8" s="1"/>
  <c r="G16" i="9"/>
  <c r="I16" i="9" s="1"/>
  <c r="G19" i="8" s="1"/>
  <c r="C15" i="8" l="1"/>
  <c r="C19" i="8"/>
  <c r="C22" i="8" s="1"/>
  <c r="E55" i="1"/>
  <c r="E51" i="1"/>
  <c r="E54" i="1"/>
  <c r="E56" i="1"/>
  <c r="E52" i="1"/>
  <c r="G15" i="5"/>
  <c r="H16" i="6"/>
  <c r="G23" i="5" s="1"/>
  <c r="C15" i="2"/>
  <c r="C19" i="2" s="1"/>
  <c r="C22" i="2" s="1"/>
  <c r="G15" i="3"/>
  <c r="I15" i="3" s="1"/>
  <c r="G14" i="3"/>
  <c r="I14" i="3" s="1"/>
  <c r="G13" i="3"/>
  <c r="I13" i="3" s="1"/>
  <c r="H66" i="1" s="1"/>
  <c r="G15" i="8"/>
  <c r="H18" i="9"/>
  <c r="G23" i="8" s="1"/>
  <c r="G22" i="5" l="1"/>
  <c r="G22" i="8"/>
  <c r="G21" i="2"/>
  <c r="H68" i="1"/>
  <c r="G19" i="2"/>
  <c r="H67" i="1"/>
  <c r="C23" i="5"/>
  <c r="F30" i="5" s="1"/>
  <c r="G15" i="2"/>
  <c r="H16" i="3"/>
  <c r="G23" i="2" s="1"/>
  <c r="C23" i="8"/>
  <c r="F30" i="8" s="1"/>
  <c r="H69" i="1" l="1"/>
  <c r="G22" i="2"/>
  <c r="F31" i="5"/>
  <c r="F34" i="5" s="1"/>
  <c r="H31" i="1"/>
  <c r="I31" i="1" s="1"/>
  <c r="F31" i="1" s="1"/>
  <c r="H41" i="1"/>
  <c r="I41" i="1" s="1"/>
  <c r="F41" i="1" s="1"/>
  <c r="C23" i="2"/>
  <c r="F30" i="2" s="1"/>
  <c r="F31" i="8"/>
  <c r="F34" i="8" s="1"/>
  <c r="H32" i="1"/>
  <c r="H42" i="1"/>
  <c r="F31" i="2" l="1"/>
  <c r="F34" i="2" s="1"/>
  <c r="G40" i="1"/>
  <c r="G30" i="1"/>
  <c r="H33" i="1"/>
  <c r="I21" i="1" s="1"/>
  <c r="I32" i="1"/>
  <c r="H43" i="1"/>
  <c r="I42" i="1"/>
  <c r="G43" i="1" l="1"/>
  <c r="I40" i="1"/>
  <c r="F40" i="1" s="1"/>
  <c r="G33" i="1"/>
  <c r="I19" i="1" s="1"/>
  <c r="I20" i="1" s="1"/>
  <c r="I30" i="1"/>
  <c r="F30" i="1" s="1"/>
  <c r="F42" i="1"/>
  <c r="I22" i="1"/>
  <c r="F32" i="1"/>
  <c r="I33" i="1" l="1"/>
  <c r="F43" i="1"/>
  <c r="I23" i="1"/>
  <c r="F33" i="1"/>
  <c r="J32" i="1" s="1"/>
  <c r="I43" i="1"/>
  <c r="J33" i="1" l="1"/>
  <c r="J30" i="1"/>
  <c r="J31" i="1"/>
  <c r="J42" i="1"/>
  <c r="J41" i="1"/>
  <c r="J43" i="1"/>
  <c r="J40" i="1"/>
</calcChain>
</file>

<file path=xl/sharedStrings.xml><?xml version="1.0" encoding="utf-8"?>
<sst xmlns="http://schemas.openxmlformats.org/spreadsheetml/2006/main" count="556" uniqueCount="216">
  <si>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</si>
  <si>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</si>
  <si>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</si>
  <si>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</si>
  <si>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</si>
  <si>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</si>
  <si>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</si>
  <si>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</si>
  <si>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</si>
  <si>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</si>
  <si>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</si>
  <si>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</si>
  <si>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</si>
  <si>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</si>
  <si>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</si>
  <si>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</si>
  <si>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</si>
  <si>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</si>
  <si>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</si>
  <si>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</si>
  <si>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</si>
  <si>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</si>
  <si>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</si>
  <si>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</si>
  <si>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</si>
  <si>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</si>
  <si>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</si>
  <si>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</si>
  <si>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</si>
  <si>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</si>
  <si>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</si>
  <si>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</si>
  <si>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</si>
  <si>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</si>
  <si>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</si>
  <si>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</si>
  <si>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</si>
  <si>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</si>
  <si>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</si>
  <si>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</si>
  <si>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</si>
  <si>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</si>
  <si>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</si>
  <si>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</si>
  <si>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</si>
  <si>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</si>
  <si>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</si>
  <si>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</si>
  <si>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</si>
  <si>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</si>
  <si>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</si>
  <si>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</si>
  <si>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</si>
  <si>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</si>
  <si>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</si>
  <si>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</si>
  <si>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</si>
  <si>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</si>
  <si>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</si>
  <si>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</si>
  <si>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</si>
  <si>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</si>
  <si>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</si>
  <si>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</si>
  <si>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</si>
  <si>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</si>
  <si>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</si>
  <si>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</si>
  <si>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</si>
  <si>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</si>
  <si>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</si>
  <si>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</si>
  <si>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</si>
  <si>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</si>
  <si>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</si>
  <si>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</si>
  <si>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</si>
  <si>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</si>
  <si>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</si>
  <si>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</si>
  <si>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</si>
  <si>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</si>
  <si>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</si>
  <si>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</si>
  <si>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</si>
  <si>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</si>
  <si>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</si>
  <si>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</si>
  <si>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</si>
  <si>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</si>
  <si>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</si>
  <si>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</si>
  <si>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</si>
  <si>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</si>
  <si>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</si>
  <si>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</si>
  <si>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</si>
  <si>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</si>
  <si>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</si>
  <si>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</si>
  <si>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</si>
  <si>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0768</t>
  </si>
  <si>
    <t>SO 01</t>
  </si>
  <si>
    <t>Restaurování kamen.částí fasády a sochař.výzdoby</t>
  </si>
  <si>
    <t>SO 01 Restaurování kamen.částí fasády a sochař.výzdoby</t>
  </si>
  <si>
    <t/>
  </si>
  <si>
    <t>95</t>
  </si>
  <si>
    <t>Restaurování kamenných prvků</t>
  </si>
  <si>
    <t>95 Restaurování kamenných prvků</t>
  </si>
  <si>
    <t>"R1"</t>
  </si>
  <si>
    <t>kus</t>
  </si>
  <si>
    <t>"R2"</t>
  </si>
  <si>
    <t>"R3"</t>
  </si>
  <si>
    <t>"R4"</t>
  </si>
  <si>
    <t>"R5"</t>
  </si>
  <si>
    <t>"R6"</t>
  </si>
  <si>
    <t>"R7"</t>
  </si>
  <si>
    <t>"R8"</t>
  </si>
  <si>
    <t>"R9"</t>
  </si>
  <si>
    <t>"R10"</t>
  </si>
  <si>
    <t>"R11"</t>
  </si>
  <si>
    <t>"R12"</t>
  </si>
  <si>
    <t>"R13"</t>
  </si>
  <si>
    <t>"R14"</t>
  </si>
  <si>
    <t xml:space="preserve">Římsa v úrovni paty soch </t>
  </si>
  <si>
    <t>"R15"</t>
  </si>
  <si>
    <t xml:space="preserve">Prostor pod erbem </t>
  </si>
  <si>
    <t>"R16"</t>
  </si>
  <si>
    <t xml:space="preserve">Okno věž průčelí </t>
  </si>
  <si>
    <t>"R17"</t>
  </si>
  <si>
    <t xml:space="preserve">Pilastr bok věže </t>
  </si>
  <si>
    <t>"R18"</t>
  </si>
  <si>
    <t xml:space="preserve">Pilastr čelo věže </t>
  </si>
  <si>
    <t>"R19"</t>
  </si>
  <si>
    <t xml:space="preserve">Korunní římsa věže </t>
  </si>
  <si>
    <t>"R20"</t>
  </si>
  <si>
    <t xml:space="preserve">Socha sv. Petra </t>
  </si>
  <si>
    <t>"R21"</t>
  </si>
  <si>
    <t xml:space="preserve">Socha sv. Pavla </t>
  </si>
  <si>
    <t>"R22"</t>
  </si>
  <si>
    <t xml:space="preserve">Socha alegorie Lásky </t>
  </si>
  <si>
    <t>"R23"</t>
  </si>
  <si>
    <t xml:space="preserve">Socha alegorie Naděje </t>
  </si>
  <si>
    <t>"R24"</t>
  </si>
  <si>
    <t xml:space="preserve">Erb </t>
  </si>
  <si>
    <t>Ztížené výrobní podmínky</t>
  </si>
  <si>
    <t>Zařízení staveniště</t>
  </si>
  <si>
    <t>Kompletační činnost (IČD)</t>
  </si>
  <si>
    <t>SO 02</t>
  </si>
  <si>
    <t>Pronájem lešení</t>
  </si>
  <si>
    <t>SO 02 Pronájem lešení</t>
  </si>
  <si>
    <t>94</t>
  </si>
  <si>
    <t>Lešení a stavební výtahy</t>
  </si>
  <si>
    <t>94 Lešení a stavební výtahy</t>
  </si>
  <si>
    <t xml:space="preserve">Montáž lešení </t>
  </si>
  <si>
    <t>m2</t>
  </si>
  <si>
    <t xml:space="preserve">Demontáž lešení </t>
  </si>
  <si>
    <t xml:space="preserve">Nájemné lešení na 5 měsíců </t>
  </si>
  <si>
    <t xml:space="preserve">Montáž sítí </t>
  </si>
  <si>
    <t xml:space="preserve">Demontáž sítí </t>
  </si>
  <si>
    <t xml:space="preserve">Nájemné sítí na 5 měsíců </t>
  </si>
  <si>
    <t xml:space="preserve">Montáž 2-tyč.vnitřního zábradlí </t>
  </si>
  <si>
    <t xml:space="preserve">Demontáž 2-tyč.vnitřního zábradlí </t>
  </si>
  <si>
    <t xml:space="preserve">Nájemné 2-tyč.vnitřního zábradlí na 5 měsíců </t>
  </si>
  <si>
    <t xml:space="preserve">Spojovací materiál (pásky, hmoždinky) -100ks </t>
  </si>
  <si>
    <t xml:space="preserve">Založení na střechách </t>
  </si>
  <si>
    <t>kpl.</t>
  </si>
  <si>
    <t xml:space="preserve">Ztížený přesun hmot </t>
  </si>
  <si>
    <t xml:space="preserve">Doprava </t>
  </si>
  <si>
    <t>SO 03</t>
  </si>
  <si>
    <t>Obnova omítek fasády na průčelí kostela</t>
  </si>
  <si>
    <t>SO 03 Obnova omítek fasády na průčelí kostela</t>
  </si>
  <si>
    <t>62</t>
  </si>
  <si>
    <t>Upravy povrchů vnější</t>
  </si>
  <si>
    <t>62 Upravy povrchů vnější</t>
  </si>
  <si>
    <t>629995101U00</t>
  </si>
  <si>
    <t xml:space="preserve">Očištění fasád tlakovou vodou </t>
  </si>
  <si>
    <t>978015241R00</t>
  </si>
  <si>
    <t xml:space="preserve">Otlučení omítek vnějších MVC v složit.1-4 do 30 % </t>
  </si>
  <si>
    <t>622131121U00</t>
  </si>
  <si>
    <t>622422321R00</t>
  </si>
  <si>
    <t>784452231R00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</si>
  <si>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</si>
  <si>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</si>
  <si>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</si>
  <si>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</si>
  <si>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</si>
  <si>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t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</si>
  <si>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</si>
  <si>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</si>
  <si>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</si>
  <si>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</si>
  <si>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</si>
  <si>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</si>
  <si>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</si>
  <si>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4,0*4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</si>
  <si>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</si>
  <si>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</si>
  <si>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</si>
  <si>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</si>
  <si>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4,0*2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</si>
  <si>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</si>
  <si>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</si>
  <si>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</si>
  <si>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</si>
  <si>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979098155U00</t>
  </si>
  <si>
    <t xml:space="preserve">Poplatek za skládkovné suti </t>
  </si>
  <si>
    <t>Slepý rozpočet stavby</t>
  </si>
  <si>
    <t>KOKULA s.r.o., Na Štěpnici 970, 562 01  Ústí nad Orlicí</t>
  </si>
  <si>
    <t>Obnova fasády a restaurování kamenných prvků průčelí kostela Nanebevzetí Panny Marie v Ústí nad Orlicí - I.ETAPA</t>
  </si>
  <si>
    <t>0768 Obnova fasády a restaurování kamenných prvků průčelí kostela Nanebevzetí Panny Marie v Ústí nad Orlicí - I.ETAPA</t>
  </si>
  <si>
    <t>0,5*4</t>
  </si>
  <si>
    <t>0,5*2</t>
  </si>
  <si>
    <t xml:space="preserve">Penetrace vnějších stěn ručně např.KEIM Fixativ </t>
  </si>
  <si>
    <t>Oprava vnějších omítek vápen. štuk. II, do 30 % (např.KEIM NHL Kalkputz)</t>
  </si>
  <si>
    <t xml:space="preserve">Malba vnější např.Keim Biosil, výška do 24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</si>
</sst>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1" fillId="2" borderId="5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9" fontId="20" fillId="0" borderId="0" xfId="0" applyNumberFormat="1" applyFont="1" applyAlignment="1">
      <alignment horizontal="left"/>
    </xf>
    <xf numFmtId="0" fontId="1" fillId="0" borderId="52" xfId="1" applyFont="1" applyBorder="1" applyAlignment="1">
      <alignment vertical="top"/>
    </xf>
    <xf numFmtId="49" fontId="4" fillId="0" borderId="56" xfId="1" applyNumberFormat="1" applyFont="1" applyBorder="1"/>
    <xf numFmtId="49" fontId="3" fillId="0" borderId="56" xfId="1" applyNumberFormat="1" applyFont="1" applyBorder="1"/>
    <xf numFmtId="49" fontId="3" fillId="0" borderId="56" xfId="1" applyNumberFormat="1" applyFont="1" applyBorder="1" applyAlignment="1">
      <alignment horizontal="right"/>
    </xf>
    <xf numFmtId="0" fontId="3" fillId="0" borderId="52" xfId="1" applyFont="1" applyBorder="1" applyAlignment="1">
      <alignment horizontal="right" vertical="top"/>
    </xf>
    <xf numFmtId="49" fontId="7" fillId="2" borderId="28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9" fontId="7" fillId="2" borderId="1" xfId="0" applyNumberFormat="1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 vertical="top"/>
    </xf>
    <xf numFmtId="0" fontId="1" fillId="0" borderId="50" xfId="1" applyFont="1" applyBorder="1" applyAlignment="1">
      <alignment horizontal="center" vertical="top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4" fillId="0" borderId="52" xfId="1" applyNumberFormat="1" applyFont="1" applyBorder="1" applyAlignment="1">
      <alignment wrapText="1"/>
    </xf>
    <xf numFmtId="0" fontId="22" fillId="0" borderId="51" xfId="0" applyFont="1" applyBorder="1" applyAlignment="1">
      <alignment wrapText="1"/>
    </xf>
    <xf numFmtId="0" fontId="22" fillId="0" borderId="50" xfId="0" applyFont="1" applyBorder="1" applyAlignment="1">
      <alignment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0" fillId="0" borderId="50" xfId="0" applyBorder="1" applyAlignment="1">
      <alignment wrapTex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0"/>
  <sheetViews>
    <sheetView showGridLines="0" tabSelected="1" topLeftCell="B1" zoomScaleNormal="100" zoomScaleSheetLayoutView="75" workbookViewId="0">
      <selection activeCell="I19" sqref="I19:J1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207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30" customHeight="1" x14ac:dyDescent="0.25">
      <c r="C5" s="11" t="s">
        <v>2</v>
      </c>
      <c r="D5" s="283" t="s">
        <v>101</v>
      </c>
      <c r="E5" s="292" t="s">
        <v>209</v>
      </c>
      <c r="F5" s="293"/>
      <c r="G5" s="293"/>
      <c r="H5" s="293"/>
      <c r="I5" s="293"/>
      <c r="J5" s="293"/>
      <c r="O5" s="8"/>
    </row>
    <row r="7" spans="2:15" x14ac:dyDescent="0.2">
      <c r="C7" s="14" t="s">
        <v>3</v>
      </c>
      <c r="D7" s="15"/>
      <c r="H7" s="16" t="s">
        <v>4</v>
      </c>
      <c r="J7" s="15"/>
      <c r="K7" s="15"/>
    </row>
    <row r="8" spans="2:15" x14ac:dyDescent="0.2">
      <c r="D8" s="15"/>
      <c r="H8" s="16" t="s">
        <v>5</v>
      </c>
      <c r="J8" s="15"/>
      <c r="K8" s="15"/>
    </row>
    <row r="9" spans="2:15" x14ac:dyDescent="0.2">
      <c r="C9" s="16"/>
      <c r="D9" s="15"/>
      <c r="H9" s="16"/>
      <c r="J9" s="15"/>
    </row>
    <row r="10" spans="2:15" x14ac:dyDescent="0.2">
      <c r="H10" s="16"/>
      <c r="J10" s="15"/>
    </row>
    <row r="11" spans="2:15" x14ac:dyDescent="0.2">
      <c r="C11" s="14" t="s">
        <v>6</v>
      </c>
      <c r="D11" s="15"/>
      <c r="H11" s="16" t="s">
        <v>4</v>
      </c>
      <c r="I11" s="16"/>
      <c r="J11" s="15"/>
      <c r="K11" s="15"/>
    </row>
    <row r="12" spans="2:15" x14ac:dyDescent="0.2">
      <c r="D12" s="15"/>
      <c r="H12" s="16" t="s">
        <v>5</v>
      </c>
      <c r="I12" s="16"/>
      <c r="J12" s="15"/>
      <c r="K12" s="15"/>
    </row>
    <row r="13" spans="2:15" ht="12" customHeight="1" x14ac:dyDescent="0.2">
      <c r="C13" s="16"/>
      <c r="D13" s="15"/>
      <c r="J13" s="16"/>
    </row>
    <row r="14" spans="2:15" ht="24.7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J15" s="16"/>
    </row>
    <row r="16" spans="2:15" ht="28.5" customHeight="1" x14ac:dyDescent="0.2">
      <c r="C16" s="17" t="s">
        <v>9</v>
      </c>
      <c r="H16" s="17" t="s">
        <v>9</v>
      </c>
    </row>
    <row r="17" spans="2:12" ht="25.5" customHeight="1" x14ac:dyDescent="0.2"/>
    <row r="18" spans="2:12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2:12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294">
        <f>ROUND(G33,0)</f>
        <v>0</v>
      </c>
      <c r="J19" s="295"/>
      <c r="K19" s="32"/>
    </row>
    <row r="20" spans="2:12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296">
        <f>ROUND(I19*D20/100,0)</f>
        <v>0</v>
      </c>
      <c r="J20" s="297"/>
      <c r="K20" s="32"/>
    </row>
    <row r="21" spans="2:12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296">
        <f>ROUND(H33,0)</f>
        <v>0</v>
      </c>
      <c r="J21" s="297"/>
      <c r="K21" s="32"/>
    </row>
    <row r="22" spans="2:12" ht="13.5" thickBot="1" x14ac:dyDescent="0.25">
      <c r="B22" s="26" t="s">
        <v>13</v>
      </c>
      <c r="C22" s="27"/>
      <c r="D22" s="28">
        <f>SazbaDPH2</f>
        <v>21</v>
      </c>
      <c r="E22" s="29" t="s">
        <v>12</v>
      </c>
      <c r="F22" s="35"/>
      <c r="G22" s="36"/>
      <c r="H22" s="36"/>
      <c r="I22" s="298">
        <f>ROUND(I21*D21/100,0)</f>
        <v>0</v>
      </c>
      <c r="J22" s="299"/>
      <c r="K22" s="32"/>
    </row>
    <row r="23" spans="2:12" ht="16.5" thickBot="1" x14ac:dyDescent="0.25">
      <c r="B23" s="37" t="s">
        <v>14</v>
      </c>
      <c r="C23" s="38"/>
      <c r="D23" s="38"/>
      <c r="E23" s="39"/>
      <c r="F23" s="40"/>
      <c r="G23" s="41"/>
      <c r="H23" s="41"/>
      <c r="I23" s="290">
        <f>SUM(I19:I22)</f>
        <v>0</v>
      </c>
      <c r="J23" s="291"/>
      <c r="K23" s="42"/>
    </row>
    <row r="26" spans="2:12" ht="1.5" customHeight="1" x14ac:dyDescent="0.2"/>
    <row r="27" spans="2:12" ht="15.75" customHeight="1" x14ac:dyDescent="0.25">
      <c r="B27" s="12" t="s">
        <v>15</v>
      </c>
      <c r="C27" s="43"/>
      <c r="D27" s="43"/>
      <c r="E27" s="43"/>
      <c r="F27" s="43"/>
      <c r="G27" s="43"/>
      <c r="H27" s="43"/>
      <c r="I27" s="43"/>
      <c r="J27" s="43"/>
      <c r="K27" s="43"/>
      <c r="L27" s="44"/>
    </row>
    <row r="28" spans="2:12" ht="5.25" customHeight="1" x14ac:dyDescent="0.2">
      <c r="L28" s="44"/>
    </row>
    <row r="29" spans="2:12" ht="24" customHeight="1" x14ac:dyDescent="0.2">
      <c r="B29" s="45" t="s">
        <v>16</v>
      </c>
      <c r="C29" s="46"/>
      <c r="D29" s="46"/>
      <c r="E29" s="47"/>
      <c r="F29" s="48" t="s">
        <v>17</v>
      </c>
      <c r="G29" s="49" t="str">
        <f>CONCATENATE("Základ DPH ",SazbaDPH1," %")</f>
        <v>Základ DPH 15 %</v>
      </c>
      <c r="H29" s="48" t="str">
        <f>CONCATENATE("Základ DPH ",SazbaDPH2," %")</f>
        <v>Základ DPH 21 %</v>
      </c>
      <c r="I29" s="48" t="s">
        <v>18</v>
      </c>
      <c r="J29" s="48" t="s">
        <v>12</v>
      </c>
    </row>
    <row r="30" spans="2:12" x14ac:dyDescent="0.2">
      <c r="B30" s="50" t="s">
        <v>102</v>
      </c>
      <c r="C30" s="51" t="s">
        <v>103</v>
      </c>
      <c r="D30" s="52"/>
      <c r="E30" s="53"/>
      <c r="F30" s="54">
        <f>G30+H30+I30</f>
        <v>0</v>
      </c>
      <c r="G30" s="55">
        <f>a</f>
        <v>0</v>
      </c>
      <c r="H30" s="56">
        <v>0</v>
      </c>
      <c r="I30" s="56">
        <f t="shared" ref="I30:I32" si="0">(G30*SazbaDPH1)/100+(H30*SazbaDPH2)/100</f>
        <v>0</v>
      </c>
      <c r="J30" s="57" t="str">
        <f t="shared" ref="J30:J32" si="1">IF(CelkemObjekty=0,"",F30/CelkemObjekty*100)</f>
        <v/>
      </c>
    </row>
    <row r="31" spans="2:12" x14ac:dyDescent="0.2">
      <c r="B31" s="58" t="s">
        <v>148</v>
      </c>
      <c r="C31" s="59" t="s">
        <v>149</v>
      </c>
      <c r="D31" s="60"/>
      <c r="E31" s="61"/>
      <c r="F31" s="62">
        <f t="shared" ref="F31:F32" si="2">G31+H31+I31</f>
        <v>0</v>
      </c>
      <c r="G31" s="63">
        <v>0</v>
      </c>
      <c r="H31" s="64">
        <f>b</f>
        <v>0</v>
      </c>
      <c r="I31" s="64">
        <f t="shared" si="0"/>
        <v>0</v>
      </c>
      <c r="J31" s="57" t="str">
        <f t="shared" si="1"/>
        <v/>
      </c>
    </row>
    <row r="32" spans="2:12" x14ac:dyDescent="0.2">
      <c r="B32" s="58" t="s">
        <v>169</v>
      </c>
      <c r="C32" s="59" t="s">
        <v>170</v>
      </c>
      <c r="D32" s="60"/>
      <c r="E32" s="61"/>
      <c r="F32" s="62">
        <f t="shared" si="2"/>
        <v>0</v>
      </c>
      <c r="G32" s="63">
        <v>0</v>
      </c>
      <c r="H32" s="64">
        <f>d</f>
        <v>0</v>
      </c>
      <c r="I32" s="64">
        <f t="shared" si="0"/>
        <v>0</v>
      </c>
      <c r="J32" s="57" t="str">
        <f t="shared" si="1"/>
        <v/>
      </c>
    </row>
    <row r="33" spans="2:11" ht="17.25" customHeight="1" x14ac:dyDescent="0.2">
      <c r="B33" s="65" t="s">
        <v>19</v>
      </c>
      <c r="C33" s="66"/>
      <c r="D33" s="67"/>
      <c r="E33" s="68"/>
      <c r="F33" s="69">
        <f>SUM(F30:F32)</f>
        <v>0</v>
      </c>
      <c r="G33" s="69">
        <f>SUM(G30:G32)</f>
        <v>0</v>
      </c>
      <c r="H33" s="69">
        <f>SUM(H30:H32)</f>
        <v>0</v>
      </c>
      <c r="I33" s="69">
        <f>SUM(I30:I32)</f>
        <v>0</v>
      </c>
      <c r="J33" s="70" t="str">
        <f t="shared" ref="J33" si="3">IF(CelkemObjekty=0,"",F33/CelkemObjekty*100)</f>
        <v/>
      </c>
    </row>
    <row r="34" spans="2:1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9.75" customHeight="1" x14ac:dyDescent="0.2"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pans="2:11" ht="7.5" customHeight="1" x14ac:dyDescent="0.2"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8" x14ac:dyDescent="0.25">
      <c r="B37" s="12" t="s">
        <v>20</v>
      </c>
      <c r="C37" s="43"/>
      <c r="D37" s="43"/>
      <c r="E37" s="43"/>
      <c r="F37" s="43"/>
      <c r="G37" s="43"/>
      <c r="H37" s="43"/>
      <c r="I37" s="43"/>
      <c r="J37" s="43"/>
      <c r="K37" s="71"/>
    </row>
    <row r="38" spans="2:11" x14ac:dyDescent="0.2">
      <c r="K38" s="71"/>
    </row>
    <row r="39" spans="2:11" ht="25.5" x14ac:dyDescent="0.2">
      <c r="B39" s="72" t="s">
        <v>21</v>
      </c>
      <c r="C39" s="73" t="s">
        <v>22</v>
      </c>
      <c r="D39" s="46"/>
      <c r="E39" s="47"/>
      <c r="F39" s="48" t="s">
        <v>17</v>
      </c>
      <c r="G39" s="49" t="str">
        <f>CONCATENATE("Základ DPH ",SazbaDPH1," %")</f>
        <v>Základ DPH 15 %</v>
      </c>
      <c r="H39" s="48" t="str">
        <f>CONCATENATE("Základ DPH ",SazbaDPH2," %")</f>
        <v>Základ DPH 21 %</v>
      </c>
      <c r="I39" s="49" t="s">
        <v>18</v>
      </c>
      <c r="J39" s="48" t="s">
        <v>12</v>
      </c>
    </row>
    <row r="40" spans="2:11" x14ac:dyDescent="0.2">
      <c r="B40" s="74" t="s">
        <v>102</v>
      </c>
      <c r="C40" s="51" t="s">
        <v>103</v>
      </c>
      <c r="D40" s="52"/>
      <c r="E40" s="53"/>
      <c r="F40" s="54">
        <f>G40+H40+I40</f>
        <v>0</v>
      </c>
      <c r="G40" s="55">
        <f>a</f>
        <v>0</v>
      </c>
      <c r="H40" s="56">
        <v>0</v>
      </c>
      <c r="I40" s="63">
        <f t="shared" ref="I40:I42" si="4">(G40*SazbaDPH1)/100+(H40*SazbaDPH2)/100</f>
        <v>0</v>
      </c>
      <c r="J40" s="57" t="str">
        <f t="shared" ref="J40:J42" si="5">IF(CelkemObjekty=0,"",F40/CelkemObjekty*100)</f>
        <v/>
      </c>
    </row>
    <row r="41" spans="2:11" x14ac:dyDescent="0.2">
      <c r="B41" s="75" t="s">
        <v>148</v>
      </c>
      <c r="C41" s="59" t="s">
        <v>149</v>
      </c>
      <c r="D41" s="60"/>
      <c r="E41" s="61"/>
      <c r="F41" s="62">
        <f t="shared" ref="F41:F42" si="6">G41+H41+I41</f>
        <v>0</v>
      </c>
      <c r="G41" s="63">
        <v>0</v>
      </c>
      <c r="H41" s="64">
        <f>b</f>
        <v>0</v>
      </c>
      <c r="I41" s="63">
        <f t="shared" si="4"/>
        <v>0</v>
      </c>
      <c r="J41" s="57" t="str">
        <f t="shared" si="5"/>
        <v/>
      </c>
    </row>
    <row r="42" spans="2:11" x14ac:dyDescent="0.2">
      <c r="B42" s="75" t="s">
        <v>169</v>
      </c>
      <c r="C42" s="59" t="s">
        <v>170</v>
      </c>
      <c r="D42" s="60"/>
      <c r="E42" s="61"/>
      <c r="F42" s="62">
        <f t="shared" si="6"/>
        <v>0</v>
      </c>
      <c r="G42" s="63">
        <v>0</v>
      </c>
      <c r="H42" s="64">
        <f>d</f>
        <v>0</v>
      </c>
      <c r="I42" s="63">
        <f t="shared" si="4"/>
        <v>0</v>
      </c>
      <c r="J42" s="57" t="str">
        <f t="shared" si="5"/>
        <v/>
      </c>
    </row>
    <row r="43" spans="2:11" x14ac:dyDescent="0.2">
      <c r="B43" s="65" t="s">
        <v>19</v>
      </c>
      <c r="C43" s="66"/>
      <c r="D43" s="67"/>
      <c r="E43" s="68"/>
      <c r="F43" s="69">
        <f>SUM(F40:F42)</f>
        <v>0</v>
      </c>
      <c r="G43" s="76">
        <f>SUM(G40:G42)</f>
        <v>0</v>
      </c>
      <c r="H43" s="69">
        <f>SUM(H40:H42)</f>
        <v>0</v>
      </c>
      <c r="I43" s="76">
        <f>SUM(I40:I42)</f>
        <v>0</v>
      </c>
      <c r="J43" s="70" t="str">
        <f t="shared" ref="J43" si="7">IF(CelkemObjekty=0,"",F43/CelkemObjekty*100)</f>
        <v/>
      </c>
    </row>
    <row r="44" spans="2:11" ht="9" customHeight="1" x14ac:dyDescent="0.2"/>
    <row r="45" spans="2:11" ht="6" customHeight="1" x14ac:dyDescent="0.2"/>
    <row r="46" spans="2:11" ht="3" customHeight="1" x14ac:dyDescent="0.2"/>
    <row r="47" spans="2:11" ht="6.75" customHeight="1" x14ac:dyDescent="0.2"/>
    <row r="48" spans="2:11" ht="20.25" customHeight="1" x14ac:dyDescent="0.25">
      <c r="B48" s="12" t="s">
        <v>23</v>
      </c>
      <c r="C48" s="43"/>
      <c r="D48" s="43"/>
      <c r="E48" s="43"/>
      <c r="F48" s="43"/>
      <c r="G48" s="43"/>
      <c r="H48" s="43"/>
      <c r="I48" s="43"/>
      <c r="J48" s="43"/>
    </row>
    <row r="49" spans="2:10" ht="9" customHeight="1" x14ac:dyDescent="0.2"/>
    <row r="50" spans="2:10" x14ac:dyDescent="0.2">
      <c r="B50" s="45" t="s">
        <v>24</v>
      </c>
      <c r="C50" s="46"/>
      <c r="D50" s="46"/>
      <c r="E50" s="48" t="s">
        <v>12</v>
      </c>
      <c r="F50" s="48" t="s">
        <v>25</v>
      </c>
      <c r="G50" s="49" t="s">
        <v>26</v>
      </c>
      <c r="H50" s="48" t="s">
        <v>27</v>
      </c>
      <c r="I50" s="49" t="s">
        <v>28</v>
      </c>
      <c r="J50" s="77" t="s">
        <v>29</v>
      </c>
    </row>
    <row r="51" spans="2:10" x14ac:dyDescent="0.2">
      <c r="B51" s="50" t="s">
        <v>172</v>
      </c>
      <c r="C51" s="51" t="s">
        <v>173</v>
      </c>
      <c r="D51" s="52"/>
      <c r="E51" s="78" t="str">
        <f t="shared" ref="E51:E56" si="8">IF(SUM(SoucetDilu)=0,"",SUM(F51:J51)/SUM(SoucetDilu)*100)</f>
        <v/>
      </c>
      <c r="F51" s="56">
        <f>'SO 03  Pol'!G13</f>
        <v>0</v>
      </c>
      <c r="G51" s="55">
        <v>0</v>
      </c>
      <c r="H51" s="56">
        <v>0</v>
      </c>
      <c r="I51" s="55">
        <v>0</v>
      </c>
      <c r="J51" s="56">
        <v>0</v>
      </c>
    </row>
    <row r="52" spans="2:10" x14ac:dyDescent="0.2">
      <c r="B52" s="58" t="s">
        <v>151</v>
      </c>
      <c r="C52" s="59" t="s">
        <v>152</v>
      </c>
      <c r="D52" s="60"/>
      <c r="E52" s="79" t="str">
        <f t="shared" si="8"/>
        <v/>
      </c>
      <c r="F52" s="64">
        <f>'SO 02  Pol'!G21</f>
        <v>0</v>
      </c>
      <c r="G52" s="63">
        <v>0</v>
      </c>
      <c r="H52" s="64">
        <v>0</v>
      </c>
      <c r="I52" s="63">
        <v>0</v>
      </c>
      <c r="J52" s="64">
        <v>0</v>
      </c>
    </row>
    <row r="53" spans="2:10" x14ac:dyDescent="0.2">
      <c r="B53" s="58" t="s">
        <v>106</v>
      </c>
      <c r="C53" s="59" t="s">
        <v>107</v>
      </c>
      <c r="D53" s="60"/>
      <c r="E53" s="79" t="str">
        <f t="shared" si="8"/>
        <v/>
      </c>
      <c r="F53" s="64">
        <f>'SO 01  Pol'!G19</f>
        <v>0</v>
      </c>
      <c r="G53" s="63">
        <v>0</v>
      </c>
      <c r="H53" s="64">
        <v>0</v>
      </c>
      <c r="I53" s="63">
        <v>0</v>
      </c>
      <c r="J53" s="64">
        <v>0</v>
      </c>
    </row>
    <row r="54" spans="2:10" x14ac:dyDescent="0.2">
      <c r="B54" s="58" t="s">
        <v>182</v>
      </c>
      <c r="C54" s="59" t="s">
        <v>183</v>
      </c>
      <c r="D54" s="60"/>
      <c r="E54" s="79" t="str">
        <f t="shared" si="8"/>
        <v/>
      </c>
      <c r="F54" s="64">
        <f>'SO 03  Pol'!G16</f>
        <v>0</v>
      </c>
      <c r="G54" s="63">
        <v>0</v>
      </c>
      <c r="H54" s="64">
        <v>0</v>
      </c>
      <c r="I54" s="63">
        <v>0</v>
      </c>
      <c r="J54" s="64">
        <v>0</v>
      </c>
    </row>
    <row r="55" spans="2:10" x14ac:dyDescent="0.2">
      <c r="B55" s="58" t="s">
        <v>188</v>
      </c>
      <c r="C55" s="59" t="s">
        <v>189</v>
      </c>
      <c r="D55" s="60"/>
      <c r="E55" s="79" t="str">
        <f t="shared" si="8"/>
        <v/>
      </c>
      <c r="F55" s="64">
        <f>'SO 03  Pol'!G27</f>
        <v>0</v>
      </c>
      <c r="G55" s="63">
        <v>0</v>
      </c>
      <c r="H55" s="64">
        <v>0</v>
      </c>
      <c r="I55" s="63">
        <v>0</v>
      </c>
      <c r="J55" s="64">
        <v>0</v>
      </c>
    </row>
    <row r="56" spans="2:10" x14ac:dyDescent="0.2">
      <c r="B56" s="65" t="s">
        <v>19</v>
      </c>
      <c r="C56" s="66"/>
      <c r="D56" s="67"/>
      <c r="E56" s="80" t="str">
        <f t="shared" si="8"/>
        <v/>
      </c>
      <c r="F56" s="69">
        <f>SUM(F51:F55)</f>
        <v>0</v>
      </c>
      <c r="G56" s="76">
        <f>SUM(G51:G55)</f>
        <v>0</v>
      </c>
      <c r="H56" s="69">
        <f>SUM(H51:H55)</f>
        <v>0</v>
      </c>
      <c r="I56" s="76">
        <f>SUM(I51:I55)</f>
        <v>0</v>
      </c>
      <c r="J56" s="69">
        <f>SUM(J51:J55)</f>
        <v>0</v>
      </c>
    </row>
    <row r="58" spans="2:10" ht="2.25" customHeight="1" x14ac:dyDescent="0.2"/>
    <row r="59" spans="2:10" ht="1.5" customHeight="1" x14ac:dyDescent="0.2"/>
    <row r="60" spans="2:10" ht="0.75" customHeight="1" x14ac:dyDescent="0.2"/>
    <row r="61" spans="2:10" ht="0.75" customHeight="1" x14ac:dyDescent="0.2"/>
    <row r="62" spans="2:10" ht="0.75" customHeight="1" x14ac:dyDescent="0.2"/>
    <row r="63" spans="2:10" ht="18" x14ac:dyDescent="0.25">
      <c r="B63" s="12" t="s">
        <v>30</v>
      </c>
      <c r="C63" s="43"/>
      <c r="D63" s="43"/>
      <c r="E63" s="43"/>
      <c r="F63" s="43"/>
      <c r="G63" s="43"/>
      <c r="H63" s="43"/>
      <c r="I63" s="43"/>
      <c r="J63" s="43"/>
    </row>
    <row r="65" spans="2:10" x14ac:dyDescent="0.2">
      <c r="B65" s="45" t="s">
        <v>31</v>
      </c>
      <c r="C65" s="46"/>
      <c r="D65" s="46"/>
      <c r="E65" s="81"/>
      <c r="F65" s="82"/>
      <c r="G65" s="49"/>
      <c r="H65" s="48" t="s">
        <v>17</v>
      </c>
      <c r="I65" s="1"/>
      <c r="J65" s="1"/>
    </row>
    <row r="66" spans="2:10" x14ac:dyDescent="0.2">
      <c r="B66" s="50" t="s">
        <v>145</v>
      </c>
      <c r="C66" s="51"/>
      <c r="D66" s="52"/>
      <c r="E66" s="83"/>
      <c r="F66" s="84"/>
      <c r="G66" s="55"/>
      <c r="H66" s="56">
        <f>'SO 01  Rek'!I13+'SO 02  Rek'!I13+'SO 03  Rek'!I15</f>
        <v>0</v>
      </c>
      <c r="I66" s="1"/>
      <c r="J66" s="1"/>
    </row>
    <row r="67" spans="2:10" x14ac:dyDescent="0.2">
      <c r="B67" s="58" t="s">
        <v>146</v>
      </c>
      <c r="C67" s="59"/>
      <c r="D67" s="60"/>
      <c r="E67" s="85"/>
      <c r="F67" s="86"/>
      <c r="G67" s="63"/>
      <c r="H67" s="64">
        <f>'SO 01  Rek'!I14+'SO 02  Rek'!I14+'SO 03  Rek'!I16</f>
        <v>0</v>
      </c>
      <c r="I67" s="1"/>
      <c r="J67" s="1"/>
    </row>
    <row r="68" spans="2:10" x14ac:dyDescent="0.2">
      <c r="B68" s="58" t="s">
        <v>147</v>
      </c>
      <c r="C68" s="59"/>
      <c r="D68" s="60"/>
      <c r="E68" s="85"/>
      <c r="F68" s="86"/>
      <c r="G68" s="63"/>
      <c r="H68" s="64">
        <f>'SO 01  Rek'!I15+'SO 02  Rek'!I15+'SO 03  Rek'!I17</f>
        <v>0</v>
      </c>
      <c r="I68" s="1"/>
      <c r="J68" s="1"/>
    </row>
    <row r="69" spans="2:10" x14ac:dyDescent="0.2">
      <c r="B69" s="65" t="s">
        <v>19</v>
      </c>
      <c r="C69" s="66"/>
      <c r="D69" s="67"/>
      <c r="E69" s="87"/>
      <c r="F69" s="88"/>
      <c r="G69" s="76"/>
      <c r="H69" s="69">
        <f>SUM(H66:H68)</f>
        <v>0</v>
      </c>
      <c r="I69" s="1"/>
      <c r="J69" s="1"/>
    </row>
    <row r="70" spans="2:10" x14ac:dyDescent="0.2">
      <c r="I70" s="1"/>
      <c r="J70" s="1"/>
    </row>
  </sheetData>
  <sortState xmlns:xlrd2="http://schemas.microsoft.com/office/spreadsheetml/2017/richdata2" ref="B831:K836">
    <sortCondition ref="B831"/>
  </sortState>
  <mergeCells count="6">
    <mergeCell ref="I23:J23"/>
    <mergeCell ref="E5:J5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100"/>
  <sheetViews>
    <sheetView showGridLines="0" showZeros="0" zoomScaleNormal="100" zoomScaleSheetLayoutView="100" workbookViewId="0">
      <selection activeCell="C31" sqref="C31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855468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210</v>
      </c>
      <c r="D3" s="331"/>
      <c r="E3" s="288" t="s">
        <v>85</v>
      </c>
      <c r="F3" s="224" t="str">
        <f>'SO 03  Rek'!H1</f>
        <v/>
      </c>
      <c r="G3" s="225"/>
    </row>
    <row r="4" spans="1:80" ht="13.5" thickBot="1" x14ac:dyDescent="0.25">
      <c r="A4" s="327" t="s">
        <v>76</v>
      </c>
      <c r="B4" s="317"/>
      <c r="C4" s="285" t="s">
        <v>171</v>
      </c>
      <c r="D4" s="226"/>
      <c r="E4" s="328">
        <f>'SO 03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172</v>
      </c>
      <c r="C7" s="237" t="s">
        <v>173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175</v>
      </c>
      <c r="C8" s="248" t="s">
        <v>176</v>
      </c>
      <c r="D8" s="249" t="s">
        <v>155</v>
      </c>
      <c r="E8" s="250">
        <v>33</v>
      </c>
      <c r="F8" s="250"/>
      <c r="G8" s="251">
        <f>E8*F8</f>
        <v>0</v>
      </c>
      <c r="H8" s="252">
        <v>0</v>
      </c>
      <c r="I8" s="253">
        <f>E8*H8</f>
        <v>0</v>
      </c>
      <c r="J8" s="252">
        <v>0</v>
      </c>
      <c r="K8" s="253">
        <f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177</v>
      </c>
      <c r="C9" s="248" t="s">
        <v>178</v>
      </c>
      <c r="D9" s="249" t="s">
        <v>155</v>
      </c>
      <c r="E9" s="250">
        <v>33</v>
      </c>
      <c r="F9" s="250"/>
      <c r="G9" s="251">
        <f>E9*F9</f>
        <v>0</v>
      </c>
      <c r="H9" s="252">
        <v>0</v>
      </c>
      <c r="I9" s="253">
        <f>E9*H9</f>
        <v>0</v>
      </c>
      <c r="J9" s="252">
        <v>-1.6E-2</v>
      </c>
      <c r="K9" s="253">
        <f>E9*J9</f>
        <v>-0.52800000000000002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>IF(AZ9=1,G9,0)</f>
        <v>0</v>
      </c>
      <c r="BB9" s="220">
        <f>IF(AZ9=2,G9,0)</f>
        <v>0</v>
      </c>
      <c r="BC9" s="220">
        <f>IF(AZ9=3,G9,0)</f>
        <v>0</v>
      </c>
      <c r="BD9" s="220">
        <f>IF(AZ9=4,G9,0)</f>
        <v>0</v>
      </c>
      <c r="BE9" s="220">
        <f>IF(AZ9=5,G9,0)</f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179</v>
      </c>
      <c r="C10" s="248" t="s">
        <v>213</v>
      </c>
      <c r="D10" s="249" t="s">
        <v>155</v>
      </c>
      <c r="E10" s="250">
        <v>33</v>
      </c>
      <c r="F10" s="250"/>
      <c r="G10" s="251">
        <f>E10*F10</f>
        <v>0</v>
      </c>
      <c r="H10" s="252">
        <v>4.6999999999999999E-4</v>
      </c>
      <c r="I10" s="253">
        <f>E10*H10</f>
        <v>1.5509999999999999E-2</v>
      </c>
      <c r="J10" s="252">
        <v>0</v>
      </c>
      <c r="K10" s="253">
        <f>E10*J10</f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>IF(AZ10=1,G10,0)</f>
        <v>0</v>
      </c>
      <c r="BB10" s="220">
        <f>IF(AZ10=2,G10,0)</f>
        <v>0</v>
      </c>
      <c r="BC10" s="220">
        <f>IF(AZ10=3,G10,0)</f>
        <v>0</v>
      </c>
      <c r="BD10" s="220">
        <f>IF(AZ10=4,G10,0)</f>
        <v>0</v>
      </c>
      <c r="BE10" s="220">
        <f>IF(AZ10=5,G10,0)</f>
        <v>0</v>
      </c>
      <c r="CA10" s="245">
        <v>1</v>
      </c>
      <c r="CB10" s="245">
        <v>1</v>
      </c>
    </row>
    <row r="11" spans="1:80" ht="22.5" x14ac:dyDescent="0.2">
      <c r="A11" s="246">
        <v>4</v>
      </c>
      <c r="B11" s="247" t="s">
        <v>180</v>
      </c>
      <c r="C11" s="248" t="s">
        <v>214</v>
      </c>
      <c r="D11" s="249" t="s">
        <v>155</v>
      </c>
      <c r="E11" s="250">
        <v>33</v>
      </c>
      <c r="F11" s="250"/>
      <c r="G11" s="251">
        <f>E11*F11</f>
        <v>0</v>
      </c>
      <c r="H11" s="252">
        <v>2.7709999999999999E-2</v>
      </c>
      <c r="I11" s="253">
        <f>E11*H11</f>
        <v>0.91442999999999997</v>
      </c>
      <c r="J11" s="252">
        <v>0</v>
      </c>
      <c r="K11" s="253">
        <f>E11*J11</f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181</v>
      </c>
      <c r="C12" s="248" t="s">
        <v>215</v>
      </c>
      <c r="D12" s="249" t="s">
        <v>155</v>
      </c>
      <c r="E12" s="250">
        <v>33</v>
      </c>
      <c r="F12" s="250"/>
      <c r="G12" s="251">
        <f>E12*F12</f>
        <v>0</v>
      </c>
      <c r="H12" s="252">
        <v>3.1E-4</v>
      </c>
      <c r="I12" s="253">
        <f>E12*H12</f>
        <v>1.023E-2</v>
      </c>
      <c r="J12" s="252">
        <v>0</v>
      </c>
      <c r="K12" s="253">
        <f>E12*J12</f>
        <v>0</v>
      </c>
      <c r="O12" s="245">
        <v>2</v>
      </c>
      <c r="AA12" s="220">
        <v>1</v>
      </c>
      <c r="AB12" s="220">
        <v>0</v>
      </c>
      <c r="AC12" s="220">
        <v>0</v>
      </c>
      <c r="AZ12" s="220">
        <v>1</v>
      </c>
      <c r="BA12" s="220">
        <f>IF(AZ12=1,G12,0)</f>
        <v>0</v>
      </c>
      <c r="BB12" s="220">
        <f>IF(AZ12=2,G12,0)</f>
        <v>0</v>
      </c>
      <c r="BC12" s="220">
        <f>IF(AZ12=3,G12,0)</f>
        <v>0</v>
      </c>
      <c r="BD12" s="220">
        <f>IF(AZ12=4,G12,0)</f>
        <v>0</v>
      </c>
      <c r="BE12" s="220">
        <f>IF(AZ12=5,G12,0)</f>
        <v>0</v>
      </c>
      <c r="CA12" s="245">
        <v>1</v>
      </c>
      <c r="CB12" s="245">
        <v>0</v>
      </c>
    </row>
    <row r="13" spans="1:80" x14ac:dyDescent="0.2">
      <c r="A13" s="263"/>
      <c r="B13" s="264" t="s">
        <v>98</v>
      </c>
      <c r="C13" s="265" t="s">
        <v>174</v>
      </c>
      <c r="D13" s="266"/>
      <c r="E13" s="267"/>
      <c r="F13" s="268"/>
      <c r="G13" s="269">
        <f>SUM(G7:G12)</f>
        <v>0</v>
      </c>
      <c r="H13" s="270"/>
      <c r="I13" s="271">
        <f>SUM(I7:I12)</f>
        <v>0.94016999999999995</v>
      </c>
      <c r="J13" s="270"/>
      <c r="K13" s="271">
        <f>SUM(K7:K12)</f>
        <v>-0.52800000000000002</v>
      </c>
      <c r="O13" s="245">
        <v>4</v>
      </c>
      <c r="BA13" s="272">
        <f>SUM(BA7:BA12)</f>
        <v>0</v>
      </c>
      <c r="BB13" s="272">
        <f>SUM(BB7:BB12)</f>
        <v>0</v>
      </c>
      <c r="BC13" s="272">
        <f>SUM(BC7:BC12)</f>
        <v>0</v>
      </c>
      <c r="BD13" s="272">
        <f>SUM(BD7:BD12)</f>
        <v>0</v>
      </c>
      <c r="BE13" s="272">
        <f>SUM(BE7:BE12)</f>
        <v>0</v>
      </c>
    </row>
    <row r="14" spans="1:80" x14ac:dyDescent="0.2">
      <c r="A14" s="235" t="s">
        <v>97</v>
      </c>
      <c r="B14" s="236" t="s">
        <v>182</v>
      </c>
      <c r="C14" s="237" t="s">
        <v>183</v>
      </c>
      <c r="D14" s="238"/>
      <c r="E14" s="239"/>
      <c r="F14" s="239"/>
      <c r="G14" s="240"/>
      <c r="H14" s="241"/>
      <c r="I14" s="242"/>
      <c r="J14" s="243"/>
      <c r="K14" s="244"/>
      <c r="O14" s="245">
        <v>1</v>
      </c>
    </row>
    <row r="15" spans="1:80" x14ac:dyDescent="0.2">
      <c r="A15" s="246">
        <v>6</v>
      </c>
      <c r="B15" s="247" t="s">
        <v>185</v>
      </c>
      <c r="C15" s="248" t="s">
        <v>186</v>
      </c>
      <c r="D15" s="249" t="s">
        <v>187</v>
      </c>
      <c r="E15" s="250">
        <v>0.9</v>
      </c>
      <c r="F15" s="250"/>
      <c r="G15" s="251">
        <f>E15*F15</f>
        <v>0</v>
      </c>
      <c r="H15" s="252">
        <v>0</v>
      </c>
      <c r="I15" s="253">
        <f>E15*H15</f>
        <v>0</v>
      </c>
      <c r="J15" s="252">
        <v>0</v>
      </c>
      <c r="K15" s="253">
        <f>E15*J15</f>
        <v>0</v>
      </c>
      <c r="O15" s="245">
        <v>2</v>
      </c>
      <c r="AA15" s="220">
        <v>1</v>
      </c>
      <c r="AB15" s="220">
        <v>0</v>
      </c>
      <c r="AC15" s="220">
        <v>0</v>
      </c>
      <c r="AZ15" s="220">
        <v>1</v>
      </c>
      <c r="BA15" s="220">
        <f>IF(AZ15=1,G15,0)</f>
        <v>0</v>
      </c>
      <c r="BB15" s="220">
        <f>IF(AZ15=2,G15,0)</f>
        <v>0</v>
      </c>
      <c r="BC15" s="220">
        <f>IF(AZ15=3,G15,0)</f>
        <v>0</v>
      </c>
      <c r="BD15" s="220">
        <f>IF(AZ15=4,G15,0)</f>
        <v>0</v>
      </c>
      <c r="BE15" s="220">
        <f>IF(AZ15=5,G15,0)</f>
        <v>0</v>
      </c>
      <c r="CA15" s="245">
        <v>1</v>
      </c>
      <c r="CB15" s="245">
        <v>0</v>
      </c>
    </row>
    <row r="16" spans="1:80" x14ac:dyDescent="0.2">
      <c r="A16" s="263"/>
      <c r="B16" s="264" t="s">
        <v>98</v>
      </c>
      <c r="C16" s="265" t="s">
        <v>184</v>
      </c>
      <c r="D16" s="266"/>
      <c r="E16" s="267"/>
      <c r="F16" s="268"/>
      <c r="G16" s="269">
        <f>SUM(G14:G15)</f>
        <v>0</v>
      </c>
      <c r="H16" s="270"/>
      <c r="I16" s="271">
        <f>SUM(I14:I15)</f>
        <v>0</v>
      </c>
      <c r="J16" s="270"/>
      <c r="K16" s="271">
        <f>SUM(K14:K15)</f>
        <v>0</v>
      </c>
      <c r="O16" s="245">
        <v>4</v>
      </c>
      <c r="BA16" s="272">
        <f>SUM(BA14:BA15)</f>
        <v>0</v>
      </c>
      <c r="BB16" s="272">
        <f>SUM(BB14:BB15)</f>
        <v>0</v>
      </c>
      <c r="BC16" s="272">
        <f>SUM(BC14:BC15)</f>
        <v>0</v>
      </c>
      <c r="BD16" s="272">
        <f>SUM(BD14:BD15)</f>
        <v>0</v>
      </c>
      <c r="BE16" s="272">
        <f>SUM(BE14:BE15)</f>
        <v>0</v>
      </c>
    </row>
    <row r="17" spans="1:80" x14ac:dyDescent="0.2">
      <c r="A17" s="235" t="s">
        <v>97</v>
      </c>
      <c r="B17" s="236" t="s">
        <v>188</v>
      </c>
      <c r="C17" s="237" t="s">
        <v>189</v>
      </c>
      <c r="D17" s="238"/>
      <c r="E17" s="239"/>
      <c r="F17" s="239"/>
      <c r="G17" s="240"/>
      <c r="H17" s="241"/>
      <c r="I17" s="242"/>
      <c r="J17" s="243"/>
      <c r="K17" s="244"/>
      <c r="O17" s="245">
        <v>1</v>
      </c>
    </row>
    <row r="18" spans="1:80" x14ac:dyDescent="0.2">
      <c r="A18" s="246">
        <v>7</v>
      </c>
      <c r="B18" s="247" t="s">
        <v>191</v>
      </c>
      <c r="C18" s="248" t="s">
        <v>192</v>
      </c>
      <c r="D18" s="249" t="s">
        <v>187</v>
      </c>
      <c r="E18" s="250">
        <v>0.5</v>
      </c>
      <c r="F18" s="250"/>
      <c r="G18" s="251">
        <f>E18*F18</f>
        <v>0</v>
      </c>
      <c r="H18" s="252">
        <v>0</v>
      </c>
      <c r="I18" s="253">
        <f>E18*H18</f>
        <v>0</v>
      </c>
      <c r="J18" s="252">
        <v>0</v>
      </c>
      <c r="K18" s="253">
        <f>E18*J18</f>
        <v>0</v>
      </c>
      <c r="O18" s="245">
        <v>2</v>
      </c>
      <c r="AA18" s="220">
        <v>1</v>
      </c>
      <c r="AB18" s="220">
        <v>0</v>
      </c>
      <c r="AC18" s="220">
        <v>0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5">
        <v>1</v>
      </c>
      <c r="CB18" s="245">
        <v>0</v>
      </c>
    </row>
    <row r="19" spans="1:80" x14ac:dyDescent="0.2">
      <c r="A19" s="246">
        <v>8</v>
      </c>
      <c r="B19" s="247" t="s">
        <v>193</v>
      </c>
      <c r="C19" s="248" t="s">
        <v>194</v>
      </c>
      <c r="D19" s="249" t="s">
        <v>187</v>
      </c>
      <c r="E19" s="250">
        <v>2</v>
      </c>
      <c r="F19" s="250"/>
      <c r="G19" s="251">
        <f>E19*F19</f>
        <v>0</v>
      </c>
      <c r="H19" s="252">
        <v>0</v>
      </c>
      <c r="I19" s="253">
        <f>E19*H19</f>
        <v>0</v>
      </c>
      <c r="J19" s="252">
        <v>0</v>
      </c>
      <c r="K19" s="253">
        <f>E19*J19</f>
        <v>0</v>
      </c>
      <c r="O19" s="245">
        <v>2</v>
      </c>
      <c r="AA19" s="220">
        <v>1</v>
      </c>
      <c r="AB19" s="220">
        <v>0</v>
      </c>
      <c r="AC19" s="220">
        <v>0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5">
        <v>1</v>
      </c>
      <c r="CB19" s="245">
        <v>0</v>
      </c>
    </row>
    <row r="20" spans="1:80" x14ac:dyDescent="0.2">
      <c r="A20" s="254"/>
      <c r="B20" s="257"/>
      <c r="C20" s="332" t="s">
        <v>211</v>
      </c>
      <c r="D20" s="333"/>
      <c r="E20" s="258">
        <v>2</v>
      </c>
      <c r="F20" s="259"/>
      <c r="G20" s="260"/>
      <c r="H20" s="261"/>
      <c r="I20" s="255"/>
      <c r="J20" s="262"/>
      <c r="K20" s="255"/>
      <c r="M20" s="256" t="s">
        <v>195</v>
      </c>
      <c r="O20" s="245"/>
    </row>
    <row r="21" spans="1:80" x14ac:dyDescent="0.2">
      <c r="A21" s="246">
        <v>9</v>
      </c>
      <c r="B21" s="247" t="s">
        <v>196</v>
      </c>
      <c r="C21" s="248" t="s">
        <v>197</v>
      </c>
      <c r="D21" s="249" t="s">
        <v>187</v>
      </c>
      <c r="E21" s="250">
        <v>0.5</v>
      </c>
      <c r="F21" s="250"/>
      <c r="G21" s="251">
        <f>E21*F21</f>
        <v>0</v>
      </c>
      <c r="H21" s="252">
        <v>0</v>
      </c>
      <c r="I21" s="253">
        <f>E21*H21</f>
        <v>0</v>
      </c>
      <c r="J21" s="252">
        <v>0</v>
      </c>
      <c r="K21" s="253">
        <f>E21*J21</f>
        <v>0</v>
      </c>
      <c r="O21" s="245">
        <v>2</v>
      </c>
      <c r="AA21" s="220">
        <v>1</v>
      </c>
      <c r="AB21" s="220">
        <v>0</v>
      </c>
      <c r="AC21" s="220">
        <v>0</v>
      </c>
      <c r="AZ21" s="220">
        <v>1</v>
      </c>
      <c r="BA21" s="220">
        <f>IF(AZ21=1,G21,0)</f>
        <v>0</v>
      </c>
      <c r="BB21" s="220">
        <f>IF(AZ21=2,G21,0)</f>
        <v>0</v>
      </c>
      <c r="BC21" s="220">
        <f>IF(AZ21=3,G21,0)</f>
        <v>0</v>
      </c>
      <c r="BD21" s="220">
        <f>IF(AZ21=4,G21,0)</f>
        <v>0</v>
      </c>
      <c r="BE21" s="220">
        <f>IF(AZ21=5,G21,0)</f>
        <v>0</v>
      </c>
      <c r="CA21" s="245">
        <v>1</v>
      </c>
      <c r="CB21" s="245">
        <v>0</v>
      </c>
    </row>
    <row r="22" spans="1:80" x14ac:dyDescent="0.2">
      <c r="A22" s="246">
        <v>10</v>
      </c>
      <c r="B22" s="247" t="s">
        <v>198</v>
      </c>
      <c r="C22" s="248" t="s">
        <v>199</v>
      </c>
      <c r="D22" s="249" t="s">
        <v>187</v>
      </c>
      <c r="E22" s="250">
        <v>1</v>
      </c>
      <c r="F22" s="250"/>
      <c r="G22" s="251">
        <f>E22*F22</f>
        <v>0</v>
      </c>
      <c r="H22" s="252">
        <v>0</v>
      </c>
      <c r="I22" s="253">
        <f>E22*H22</f>
        <v>0</v>
      </c>
      <c r="J22" s="252">
        <v>0</v>
      </c>
      <c r="K22" s="253">
        <f>E22*J22</f>
        <v>0</v>
      </c>
      <c r="O22" s="245">
        <v>2</v>
      </c>
      <c r="AA22" s="220">
        <v>1</v>
      </c>
      <c r="AB22" s="220">
        <v>0</v>
      </c>
      <c r="AC22" s="220">
        <v>0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5">
        <v>1</v>
      </c>
      <c r="CB22" s="245">
        <v>0</v>
      </c>
    </row>
    <row r="23" spans="1:80" x14ac:dyDescent="0.2">
      <c r="A23" s="254"/>
      <c r="B23" s="257"/>
      <c r="C23" s="332" t="s">
        <v>212</v>
      </c>
      <c r="D23" s="333"/>
      <c r="E23" s="258">
        <v>1</v>
      </c>
      <c r="F23" s="259"/>
      <c r="G23" s="260"/>
      <c r="H23" s="261"/>
      <c r="I23" s="255"/>
      <c r="J23" s="262"/>
      <c r="K23" s="255"/>
      <c r="M23" s="256" t="s">
        <v>200</v>
      </c>
      <c r="O23" s="245"/>
    </row>
    <row r="24" spans="1:80" x14ac:dyDescent="0.2">
      <c r="A24" s="246">
        <v>11</v>
      </c>
      <c r="B24" s="247" t="s">
        <v>201</v>
      </c>
      <c r="C24" s="248" t="s">
        <v>202</v>
      </c>
      <c r="D24" s="249" t="s">
        <v>187</v>
      </c>
      <c r="E24" s="250">
        <v>0.5</v>
      </c>
      <c r="F24" s="250"/>
      <c r="G24" s="251">
        <f>E24*F24</f>
        <v>0</v>
      </c>
      <c r="H24" s="252">
        <v>0</v>
      </c>
      <c r="I24" s="253">
        <f>E24*H24</f>
        <v>0</v>
      </c>
      <c r="J24" s="252">
        <v>0</v>
      </c>
      <c r="K24" s="253">
        <f>E24*J24</f>
        <v>0</v>
      </c>
      <c r="O24" s="245">
        <v>2</v>
      </c>
      <c r="AA24" s="220">
        <v>1</v>
      </c>
      <c r="AB24" s="220">
        <v>0</v>
      </c>
      <c r="AC24" s="220">
        <v>0</v>
      </c>
      <c r="AZ24" s="220">
        <v>1</v>
      </c>
      <c r="BA24" s="220">
        <f>IF(AZ24=1,G24,0)</f>
        <v>0</v>
      </c>
      <c r="BB24" s="220">
        <f>IF(AZ24=2,G24,0)</f>
        <v>0</v>
      </c>
      <c r="BC24" s="220">
        <f>IF(AZ24=3,G24,0)</f>
        <v>0</v>
      </c>
      <c r="BD24" s="220">
        <f>IF(AZ24=4,G24,0)</f>
        <v>0</v>
      </c>
      <c r="BE24" s="220">
        <f>IF(AZ24=5,G24,0)</f>
        <v>0</v>
      </c>
      <c r="CA24" s="245">
        <v>1</v>
      </c>
      <c r="CB24" s="245">
        <v>0</v>
      </c>
    </row>
    <row r="25" spans="1:80" x14ac:dyDescent="0.2">
      <c r="A25" s="246">
        <v>12</v>
      </c>
      <c r="B25" s="247" t="s">
        <v>203</v>
      </c>
      <c r="C25" s="248" t="s">
        <v>204</v>
      </c>
      <c r="D25" s="249" t="s">
        <v>187</v>
      </c>
      <c r="E25" s="250">
        <v>0.5</v>
      </c>
      <c r="F25" s="250"/>
      <c r="G25" s="251">
        <f>E25*F25</f>
        <v>0</v>
      </c>
      <c r="H25" s="252">
        <v>0</v>
      </c>
      <c r="I25" s="253">
        <f>E25*H25</f>
        <v>0</v>
      </c>
      <c r="J25" s="252">
        <v>0</v>
      </c>
      <c r="K25" s="253">
        <f>E25*J25</f>
        <v>0</v>
      </c>
      <c r="O25" s="245">
        <v>2</v>
      </c>
      <c r="AA25" s="220">
        <v>1</v>
      </c>
      <c r="AB25" s="220">
        <v>0</v>
      </c>
      <c r="AC25" s="220">
        <v>0</v>
      </c>
      <c r="AZ25" s="220">
        <v>1</v>
      </c>
      <c r="BA25" s="220">
        <f>IF(AZ25=1,G25,0)</f>
        <v>0</v>
      </c>
      <c r="BB25" s="220">
        <f>IF(AZ25=2,G25,0)</f>
        <v>0</v>
      </c>
      <c r="BC25" s="220">
        <f>IF(AZ25=3,G25,0)</f>
        <v>0</v>
      </c>
      <c r="BD25" s="220">
        <f>IF(AZ25=4,G25,0)</f>
        <v>0</v>
      </c>
      <c r="BE25" s="220">
        <f>IF(AZ25=5,G25,0)</f>
        <v>0</v>
      </c>
      <c r="CA25" s="245">
        <v>1</v>
      </c>
      <c r="CB25" s="245">
        <v>0</v>
      </c>
    </row>
    <row r="26" spans="1:80" x14ac:dyDescent="0.2">
      <c r="A26" s="246">
        <v>13</v>
      </c>
      <c r="B26" s="247" t="s">
        <v>205</v>
      </c>
      <c r="C26" s="248" t="s">
        <v>206</v>
      </c>
      <c r="D26" s="249" t="s">
        <v>187</v>
      </c>
      <c r="E26" s="250">
        <v>0.5</v>
      </c>
      <c r="F26" s="250"/>
      <c r="G26" s="251">
        <f>E26*F26</f>
        <v>0</v>
      </c>
      <c r="H26" s="252">
        <v>0</v>
      </c>
      <c r="I26" s="253">
        <f>E26*H26</f>
        <v>0</v>
      </c>
      <c r="J26" s="252">
        <v>0</v>
      </c>
      <c r="K26" s="253">
        <f>E26*J26</f>
        <v>0</v>
      </c>
      <c r="O26" s="245">
        <v>2</v>
      </c>
      <c r="AA26" s="220">
        <v>1</v>
      </c>
      <c r="AB26" s="220">
        <v>3</v>
      </c>
      <c r="AC26" s="220">
        <v>3</v>
      </c>
      <c r="AZ26" s="220">
        <v>1</v>
      </c>
      <c r="BA26" s="220">
        <f>IF(AZ26=1,G26,0)</f>
        <v>0</v>
      </c>
      <c r="BB26" s="220">
        <f>IF(AZ26=2,G26,0)</f>
        <v>0</v>
      </c>
      <c r="BC26" s="220">
        <f>IF(AZ26=3,G26,0)</f>
        <v>0</v>
      </c>
      <c r="BD26" s="220">
        <f>IF(AZ26=4,G26,0)</f>
        <v>0</v>
      </c>
      <c r="BE26" s="220">
        <f>IF(AZ26=5,G26,0)</f>
        <v>0</v>
      </c>
      <c r="CA26" s="245">
        <v>1</v>
      </c>
      <c r="CB26" s="245">
        <v>3</v>
      </c>
    </row>
    <row r="27" spans="1:80" x14ac:dyDescent="0.2">
      <c r="A27" s="263"/>
      <c r="B27" s="264" t="s">
        <v>98</v>
      </c>
      <c r="C27" s="265" t="s">
        <v>190</v>
      </c>
      <c r="D27" s="266"/>
      <c r="E27" s="267"/>
      <c r="F27" s="268"/>
      <c r="G27" s="269">
        <f>SUM(G17:G26)</f>
        <v>0</v>
      </c>
      <c r="H27" s="270"/>
      <c r="I27" s="271">
        <f>SUM(I17:I26)</f>
        <v>0</v>
      </c>
      <c r="J27" s="270"/>
      <c r="K27" s="271">
        <f>SUM(K17:K26)</f>
        <v>0</v>
      </c>
      <c r="O27" s="245">
        <v>4</v>
      </c>
      <c r="BA27" s="272">
        <f>SUM(BA17:BA26)</f>
        <v>0</v>
      </c>
      <c r="BB27" s="272">
        <f>SUM(BB17:BB26)</f>
        <v>0</v>
      </c>
      <c r="BC27" s="272">
        <f>SUM(BC17:BC26)</f>
        <v>0</v>
      </c>
      <c r="BD27" s="272">
        <f>SUM(BD17:BD26)</f>
        <v>0</v>
      </c>
      <c r="BE27" s="272">
        <f>SUM(BE17:BE26)</f>
        <v>0</v>
      </c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5:5" x14ac:dyDescent="0.2">
      <c r="E33" s="220"/>
    </row>
    <row r="34" spans="5:5" x14ac:dyDescent="0.2">
      <c r="E34" s="220"/>
    </row>
    <row r="35" spans="5:5" x14ac:dyDescent="0.2">
      <c r="E35" s="220"/>
    </row>
    <row r="36" spans="5:5" x14ac:dyDescent="0.2">
      <c r="E36" s="220"/>
    </row>
    <row r="37" spans="5:5" x14ac:dyDescent="0.2">
      <c r="E37" s="220"/>
    </row>
    <row r="38" spans="5:5" x14ac:dyDescent="0.2">
      <c r="E38" s="220"/>
    </row>
    <row r="39" spans="5:5" x14ac:dyDescent="0.2">
      <c r="E39" s="220"/>
    </row>
    <row r="40" spans="5:5" x14ac:dyDescent="0.2">
      <c r="E40" s="220"/>
    </row>
    <row r="41" spans="5:5" x14ac:dyDescent="0.2">
      <c r="E41" s="220"/>
    </row>
    <row r="42" spans="5:5" x14ac:dyDescent="0.2">
      <c r="E42" s="220"/>
    </row>
    <row r="43" spans="5:5" x14ac:dyDescent="0.2">
      <c r="E43" s="220"/>
    </row>
    <row r="44" spans="5:5" x14ac:dyDescent="0.2">
      <c r="E44" s="220"/>
    </row>
    <row r="45" spans="5:5" x14ac:dyDescent="0.2">
      <c r="E45" s="220"/>
    </row>
    <row r="46" spans="5:5" x14ac:dyDescent="0.2">
      <c r="E46" s="220"/>
    </row>
    <row r="47" spans="5:5" x14ac:dyDescent="0.2">
      <c r="E47" s="220"/>
    </row>
    <row r="48" spans="5:5" x14ac:dyDescent="0.2">
      <c r="E48" s="220"/>
    </row>
    <row r="49" spans="1:7" x14ac:dyDescent="0.2">
      <c r="E49" s="220"/>
    </row>
    <row r="50" spans="1:7" x14ac:dyDescent="0.2">
      <c r="E50" s="220"/>
    </row>
    <row r="51" spans="1:7" x14ac:dyDescent="0.2">
      <c r="A51" s="262"/>
      <c r="B51" s="262"/>
      <c r="C51" s="262"/>
      <c r="D51" s="262"/>
      <c r="E51" s="262"/>
      <c r="F51" s="262"/>
      <c r="G51" s="262"/>
    </row>
    <row r="52" spans="1:7" x14ac:dyDescent="0.2">
      <c r="A52" s="262"/>
      <c r="B52" s="262"/>
      <c r="C52" s="262"/>
      <c r="D52" s="262"/>
      <c r="E52" s="262"/>
      <c r="F52" s="262"/>
      <c r="G52" s="262"/>
    </row>
    <row r="53" spans="1:7" x14ac:dyDescent="0.2">
      <c r="A53" s="262"/>
      <c r="B53" s="262"/>
      <c r="C53" s="262"/>
      <c r="D53" s="262"/>
      <c r="E53" s="262"/>
      <c r="F53" s="262"/>
      <c r="G53" s="262"/>
    </row>
    <row r="54" spans="1:7" x14ac:dyDescent="0.2">
      <c r="A54" s="262"/>
      <c r="B54" s="262"/>
      <c r="C54" s="262"/>
      <c r="D54" s="262"/>
      <c r="E54" s="262"/>
      <c r="F54" s="262"/>
      <c r="G54" s="262"/>
    </row>
    <row r="55" spans="1:7" x14ac:dyDescent="0.2">
      <c r="E55" s="220"/>
    </row>
    <row r="56" spans="1:7" x14ac:dyDescent="0.2">
      <c r="E56" s="220"/>
    </row>
    <row r="57" spans="1:7" x14ac:dyDescent="0.2">
      <c r="E57" s="220"/>
    </row>
    <row r="58" spans="1:7" x14ac:dyDescent="0.2">
      <c r="E58" s="220"/>
    </row>
    <row r="59" spans="1:7" x14ac:dyDescent="0.2">
      <c r="E59" s="220"/>
    </row>
    <row r="60" spans="1:7" x14ac:dyDescent="0.2">
      <c r="E60" s="220"/>
    </row>
    <row r="61" spans="1:7" x14ac:dyDescent="0.2">
      <c r="E61" s="220"/>
    </row>
    <row r="62" spans="1:7" x14ac:dyDescent="0.2">
      <c r="E62" s="220"/>
    </row>
    <row r="63" spans="1:7" x14ac:dyDescent="0.2">
      <c r="E63" s="220"/>
    </row>
    <row r="64" spans="1:7" x14ac:dyDescent="0.2">
      <c r="E64" s="220"/>
    </row>
    <row r="65" spans="5:5" x14ac:dyDescent="0.2">
      <c r="E65" s="220"/>
    </row>
    <row r="66" spans="5:5" x14ac:dyDescent="0.2">
      <c r="E66" s="220"/>
    </row>
    <row r="67" spans="5:5" x14ac:dyDescent="0.2">
      <c r="E67" s="220"/>
    </row>
    <row r="68" spans="5:5" x14ac:dyDescent="0.2">
      <c r="E68" s="220"/>
    </row>
    <row r="69" spans="5:5" x14ac:dyDescent="0.2">
      <c r="E69" s="220"/>
    </row>
    <row r="70" spans="5:5" x14ac:dyDescent="0.2">
      <c r="E70" s="220"/>
    </row>
    <row r="71" spans="5:5" x14ac:dyDescent="0.2">
      <c r="E71" s="220"/>
    </row>
    <row r="72" spans="5:5" x14ac:dyDescent="0.2">
      <c r="E72" s="220"/>
    </row>
    <row r="73" spans="5:5" x14ac:dyDescent="0.2">
      <c r="E73" s="220"/>
    </row>
    <row r="74" spans="5:5" x14ac:dyDescent="0.2">
      <c r="E74" s="220"/>
    </row>
    <row r="75" spans="5:5" x14ac:dyDescent="0.2">
      <c r="E75" s="220"/>
    </row>
    <row r="76" spans="5:5" x14ac:dyDescent="0.2">
      <c r="E76" s="220"/>
    </row>
    <row r="77" spans="5:5" x14ac:dyDescent="0.2">
      <c r="E77" s="220"/>
    </row>
    <row r="78" spans="5:5" x14ac:dyDescent="0.2">
      <c r="E78" s="220"/>
    </row>
    <row r="79" spans="5:5" x14ac:dyDescent="0.2">
      <c r="E79" s="220"/>
    </row>
    <row r="80" spans="5:5" x14ac:dyDescent="0.2">
      <c r="E80" s="220"/>
    </row>
    <row r="81" spans="1:7" x14ac:dyDescent="0.2">
      <c r="E81" s="220"/>
    </row>
    <row r="82" spans="1:7" x14ac:dyDescent="0.2">
      <c r="E82" s="220"/>
    </row>
    <row r="83" spans="1:7" x14ac:dyDescent="0.2">
      <c r="E83" s="220"/>
    </row>
    <row r="84" spans="1:7" x14ac:dyDescent="0.2">
      <c r="E84" s="220"/>
    </row>
    <row r="85" spans="1:7" x14ac:dyDescent="0.2">
      <c r="E85" s="220"/>
    </row>
    <row r="86" spans="1:7" x14ac:dyDescent="0.2">
      <c r="A86" s="273"/>
      <c r="B86" s="273"/>
    </row>
    <row r="87" spans="1:7" x14ac:dyDescent="0.2">
      <c r="A87" s="262"/>
      <c r="B87" s="262"/>
      <c r="C87" s="274"/>
      <c r="D87" s="274"/>
      <c r="E87" s="275"/>
      <c r="F87" s="274"/>
      <c r="G87" s="276"/>
    </row>
    <row r="88" spans="1:7" x14ac:dyDescent="0.2">
      <c r="A88" s="277"/>
      <c r="B88" s="277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  <row r="95" spans="1:7" x14ac:dyDescent="0.2">
      <c r="A95" s="262"/>
      <c r="B95" s="262"/>
      <c r="C95" s="262"/>
      <c r="D95" s="262"/>
      <c r="E95" s="278"/>
      <c r="F95" s="262"/>
      <c r="G95" s="262"/>
    </row>
    <row r="96" spans="1:7" x14ac:dyDescent="0.2">
      <c r="A96" s="262"/>
      <c r="B96" s="262"/>
      <c r="C96" s="262"/>
      <c r="D96" s="262"/>
      <c r="E96" s="278"/>
      <c r="F96" s="262"/>
      <c r="G96" s="262"/>
    </row>
    <row r="97" spans="1:7" x14ac:dyDescent="0.2">
      <c r="A97" s="262"/>
      <c r="B97" s="262"/>
      <c r="C97" s="262"/>
      <c r="D97" s="262"/>
      <c r="E97" s="278"/>
      <c r="F97" s="262"/>
      <c r="G97" s="262"/>
    </row>
    <row r="98" spans="1:7" x14ac:dyDescent="0.2">
      <c r="A98" s="262"/>
      <c r="B98" s="262"/>
      <c r="C98" s="262"/>
      <c r="D98" s="262"/>
      <c r="E98" s="278"/>
      <c r="F98" s="262"/>
      <c r="G98" s="262"/>
    </row>
    <row r="99" spans="1:7" x14ac:dyDescent="0.2">
      <c r="A99" s="262"/>
      <c r="B99" s="262"/>
      <c r="C99" s="262"/>
      <c r="D99" s="262"/>
      <c r="E99" s="278"/>
      <c r="F99" s="262"/>
      <c r="G99" s="262"/>
    </row>
    <row r="100" spans="1:7" x14ac:dyDescent="0.2">
      <c r="A100" s="262"/>
      <c r="B100" s="262"/>
      <c r="C100" s="262"/>
      <c r="D100" s="262"/>
      <c r="E100" s="278"/>
      <c r="F100" s="262"/>
      <c r="G100" s="262"/>
    </row>
  </sheetData>
  <mergeCells count="7">
    <mergeCell ref="C20:D20"/>
    <mergeCell ref="C23:D23"/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102</v>
      </c>
      <c r="B5" s="106"/>
      <c r="C5" s="107" t="s">
        <v>103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209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208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01  Rek'!E8</f>
        <v>0</v>
      </c>
      <c r="D15" s="142" t="str">
        <f>'SO 01  Rek'!A13</f>
        <v>Ztížené výrobní podmínky</v>
      </c>
      <c r="E15" s="143"/>
      <c r="F15" s="144"/>
      <c r="G15" s="141">
        <f>'SO 01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01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01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01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01  Rek'!A14</f>
        <v>Zařízení staveniště</v>
      </c>
      <c r="E19" s="145"/>
      <c r="F19" s="146"/>
      <c r="G19" s="141">
        <f>'SO 01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01  Rek'!I8</f>
        <v>0</v>
      </c>
      <c r="D21" s="97" t="str">
        <f>'SO 01  Rek'!A15</f>
        <v>Kompletační činnost (IČD)</v>
      </c>
      <c r="E21" s="145"/>
      <c r="F21" s="146"/>
      <c r="G21" s="141">
        <f>'SO 01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01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15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15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.75" customHeight="1" thickTop="1" x14ac:dyDescent="0.2">
      <c r="A1" s="314" t="s">
        <v>2</v>
      </c>
      <c r="B1" s="315"/>
      <c r="C1" s="323" t="s">
        <v>210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104</v>
      </c>
      <c r="D2" s="286"/>
      <c r="E2" s="287"/>
      <c r="F2" s="286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01  Pol'!B7</f>
        <v>95</v>
      </c>
      <c r="B7" s="60" t="str">
        <f>'SO 01  Pol'!C7</f>
        <v>Restaurování kamenných prvků</v>
      </c>
      <c r="D7" s="192"/>
      <c r="E7" s="280">
        <f>'SO 01  Pol'!BA19</f>
        <v>0</v>
      </c>
      <c r="F7" s="281">
        <f>'SO 01  Pol'!BB19</f>
        <v>0</v>
      </c>
      <c r="G7" s="281">
        <f>'SO 01  Pol'!BC19</f>
        <v>0</v>
      </c>
      <c r="H7" s="281">
        <f>'SO 01  Pol'!BD19</f>
        <v>0</v>
      </c>
      <c r="I7" s="282">
        <f>'SO 01  Pol'!BE19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145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146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147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92"/>
  <sheetViews>
    <sheetView showGridLines="0" showZeros="0" zoomScaleNormal="100" zoomScaleSheetLayoutView="100" workbookViewId="0">
      <selection activeCell="A19" sqref="A19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210</v>
      </c>
      <c r="D3" s="331"/>
      <c r="E3" s="288" t="s">
        <v>85</v>
      </c>
      <c r="F3" s="224" t="str">
        <f>'SO 01  Rek'!H1</f>
        <v/>
      </c>
      <c r="G3" s="225"/>
    </row>
    <row r="4" spans="1:80" ht="13.5" thickBot="1" x14ac:dyDescent="0.25">
      <c r="A4" s="327" t="s">
        <v>76</v>
      </c>
      <c r="B4" s="317"/>
      <c r="C4" s="285" t="s">
        <v>104</v>
      </c>
      <c r="D4" s="226"/>
      <c r="E4" s="328">
        <f>'SO 01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106</v>
      </c>
      <c r="C7" s="237" t="s">
        <v>107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123</v>
      </c>
      <c r="C8" s="248" t="s">
        <v>124</v>
      </c>
      <c r="D8" s="249" t="s">
        <v>110</v>
      </c>
      <c r="E8" s="250">
        <v>1</v>
      </c>
      <c r="F8" s="250"/>
      <c r="G8" s="251">
        <f t="shared" ref="G8:G18" si="0">E8*F8</f>
        <v>0</v>
      </c>
      <c r="H8" s="252">
        <v>0</v>
      </c>
      <c r="I8" s="253">
        <f t="shared" ref="I8:I18" si="1">E8*H8</f>
        <v>0</v>
      </c>
      <c r="J8" s="252">
        <v>0</v>
      </c>
      <c r="K8" s="253">
        <f t="shared" ref="K8:K18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18" si="3">IF(AZ8=1,G8,0)</f>
        <v>0</v>
      </c>
      <c r="BB8" s="220">
        <f t="shared" ref="BB8:BB18" si="4">IF(AZ8=2,G8,0)</f>
        <v>0</v>
      </c>
      <c r="BC8" s="220">
        <f t="shared" ref="BC8:BC18" si="5">IF(AZ8=3,G8,0)</f>
        <v>0</v>
      </c>
      <c r="BD8" s="220">
        <f t="shared" ref="BD8:BD18" si="6">IF(AZ8=4,G8,0)</f>
        <v>0</v>
      </c>
      <c r="BE8" s="220">
        <f t="shared" ref="BE8:BE18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125</v>
      </c>
      <c r="C9" s="248" t="s">
        <v>126</v>
      </c>
      <c r="D9" s="249" t="s">
        <v>110</v>
      </c>
      <c r="E9" s="250">
        <v>1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127</v>
      </c>
      <c r="C10" s="248" t="s">
        <v>128</v>
      </c>
      <c r="D10" s="249" t="s">
        <v>110</v>
      </c>
      <c r="E10" s="250">
        <v>1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129</v>
      </c>
      <c r="C11" s="248" t="s">
        <v>130</v>
      </c>
      <c r="D11" s="249" t="s">
        <v>110</v>
      </c>
      <c r="E11" s="250">
        <v>4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131</v>
      </c>
      <c r="C12" s="248" t="s">
        <v>132</v>
      </c>
      <c r="D12" s="249" t="s">
        <v>110</v>
      </c>
      <c r="E12" s="250">
        <v>2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133</v>
      </c>
      <c r="C13" s="248" t="s">
        <v>134</v>
      </c>
      <c r="D13" s="249" t="s">
        <v>110</v>
      </c>
      <c r="E13" s="250">
        <v>1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135</v>
      </c>
      <c r="C14" s="248" t="s">
        <v>136</v>
      </c>
      <c r="D14" s="249" t="s">
        <v>110</v>
      </c>
      <c r="E14" s="250">
        <v>1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137</v>
      </c>
      <c r="C15" s="248" t="s">
        <v>138</v>
      </c>
      <c r="D15" s="249" t="s">
        <v>110</v>
      </c>
      <c r="E15" s="250">
        <v>1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139</v>
      </c>
      <c r="C16" s="248" t="s">
        <v>140</v>
      </c>
      <c r="D16" s="249" t="s">
        <v>110</v>
      </c>
      <c r="E16" s="250">
        <v>1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141</v>
      </c>
      <c r="C17" s="248" t="s">
        <v>142</v>
      </c>
      <c r="D17" s="249" t="s">
        <v>110</v>
      </c>
      <c r="E17" s="250">
        <v>1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143</v>
      </c>
      <c r="C18" s="248" t="s">
        <v>144</v>
      </c>
      <c r="D18" s="249" t="s">
        <v>110</v>
      </c>
      <c r="E18" s="250">
        <v>1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63"/>
      <c r="B19" s="264" t="s">
        <v>98</v>
      </c>
      <c r="C19" s="265" t="s">
        <v>108</v>
      </c>
      <c r="D19" s="266"/>
      <c r="E19" s="267"/>
      <c r="F19" s="268"/>
      <c r="G19" s="269">
        <f>SUM(G7:G18)</f>
        <v>0</v>
      </c>
      <c r="H19" s="270"/>
      <c r="I19" s="271">
        <f>SUM(I7:I18)</f>
        <v>0</v>
      </c>
      <c r="J19" s="270"/>
      <c r="K19" s="271">
        <f>SUM(K7:K18)</f>
        <v>0</v>
      </c>
      <c r="O19" s="245">
        <v>4</v>
      </c>
      <c r="BA19" s="272">
        <f>SUM(BA7:BA18)</f>
        <v>0</v>
      </c>
      <c r="BB19" s="272">
        <f>SUM(BB7:BB18)</f>
        <v>0</v>
      </c>
      <c r="BC19" s="272">
        <f>SUM(BC7:BC18)</f>
        <v>0</v>
      </c>
      <c r="BD19" s="272">
        <f>SUM(BD7:BD18)</f>
        <v>0</v>
      </c>
      <c r="BE19" s="272">
        <f>SUM(BE7:BE18)</f>
        <v>0</v>
      </c>
    </row>
    <row r="20" spans="1:80" x14ac:dyDescent="0.2">
      <c r="E20" s="220"/>
    </row>
    <row r="21" spans="1:80" x14ac:dyDescent="0.2">
      <c r="E21" s="220"/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A43" s="262"/>
      <c r="B43" s="262"/>
      <c r="C43" s="262"/>
      <c r="D43" s="262"/>
      <c r="E43" s="262"/>
      <c r="F43" s="262"/>
      <c r="G43" s="262"/>
    </row>
    <row r="44" spans="1:7" x14ac:dyDescent="0.2">
      <c r="A44" s="262"/>
      <c r="B44" s="262"/>
      <c r="C44" s="262"/>
      <c r="D44" s="262"/>
      <c r="E44" s="262"/>
      <c r="F44" s="262"/>
      <c r="G44" s="262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E47" s="220"/>
    </row>
    <row r="48" spans="1:7" x14ac:dyDescent="0.2">
      <c r="E48" s="220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7" x14ac:dyDescent="0.2">
      <c r="E65" s="220"/>
    </row>
    <row r="66" spans="1:7" x14ac:dyDescent="0.2">
      <c r="E66" s="220"/>
    </row>
    <row r="67" spans="1:7" x14ac:dyDescent="0.2">
      <c r="E67" s="220"/>
    </row>
    <row r="68" spans="1:7" x14ac:dyDescent="0.2">
      <c r="E68" s="220"/>
    </row>
    <row r="69" spans="1:7" x14ac:dyDescent="0.2">
      <c r="E69" s="220"/>
    </row>
    <row r="70" spans="1:7" x14ac:dyDescent="0.2">
      <c r="E70" s="220"/>
    </row>
    <row r="71" spans="1:7" x14ac:dyDescent="0.2">
      <c r="E71" s="220"/>
    </row>
    <row r="72" spans="1:7" x14ac:dyDescent="0.2">
      <c r="E72" s="220"/>
    </row>
    <row r="73" spans="1:7" x14ac:dyDescent="0.2">
      <c r="E73" s="220"/>
    </row>
    <row r="74" spans="1:7" x14ac:dyDescent="0.2">
      <c r="E74" s="220"/>
    </row>
    <row r="75" spans="1:7" x14ac:dyDescent="0.2">
      <c r="E75" s="220"/>
    </row>
    <row r="76" spans="1:7" x14ac:dyDescent="0.2">
      <c r="E76" s="220"/>
    </row>
    <row r="77" spans="1:7" x14ac:dyDescent="0.2">
      <c r="E77" s="220"/>
    </row>
    <row r="78" spans="1:7" x14ac:dyDescent="0.2">
      <c r="A78" s="273"/>
      <c r="B78" s="273"/>
    </row>
    <row r="79" spans="1:7" x14ac:dyDescent="0.2">
      <c r="A79" s="262"/>
      <c r="B79" s="262"/>
      <c r="C79" s="274"/>
      <c r="D79" s="274"/>
      <c r="E79" s="275"/>
      <c r="F79" s="274"/>
      <c r="G79" s="276"/>
    </row>
    <row r="80" spans="1:7" x14ac:dyDescent="0.2">
      <c r="A80" s="277"/>
      <c r="B80" s="277"/>
      <c r="C80" s="262"/>
      <c r="D80" s="262"/>
      <c r="E80" s="278"/>
      <c r="F80" s="262"/>
      <c r="G80" s="262"/>
    </row>
    <row r="81" spans="1:7" x14ac:dyDescent="0.2">
      <c r="A81" s="262"/>
      <c r="B81" s="262"/>
      <c r="C81" s="262"/>
      <c r="D81" s="262"/>
      <c r="E81" s="278"/>
      <c r="F81" s="262"/>
      <c r="G81" s="262"/>
    </row>
    <row r="82" spans="1:7" x14ac:dyDescent="0.2">
      <c r="A82" s="262"/>
      <c r="B82" s="262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148</v>
      </c>
      <c r="B5" s="106"/>
      <c r="C5" s="107" t="s">
        <v>149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209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208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02  Rek'!E8</f>
        <v>0</v>
      </c>
      <c r="D15" s="142" t="str">
        <f>'SO 02  Rek'!A13</f>
        <v>Ztížené výrobní podmínky</v>
      </c>
      <c r="E15" s="143"/>
      <c r="F15" s="144"/>
      <c r="G15" s="141">
        <f>'SO 02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02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02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02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02  Rek'!A14</f>
        <v>Zařízení staveniště</v>
      </c>
      <c r="E19" s="145"/>
      <c r="F19" s="146"/>
      <c r="G19" s="141">
        <f>'SO 02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02  Rek'!I8</f>
        <v>0</v>
      </c>
      <c r="D21" s="97" t="str">
        <f>'SO 02  Rek'!A15</f>
        <v>Kompletační činnost (IČD)</v>
      </c>
      <c r="E21" s="145"/>
      <c r="F21" s="146"/>
      <c r="G21" s="141">
        <f>'SO 02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02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210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150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02  Pol'!B7</f>
        <v>94</v>
      </c>
      <c r="B7" s="60" t="str">
        <f>'SO 02  Pol'!C7</f>
        <v>Lešení a stavební výtahy</v>
      </c>
      <c r="D7" s="192"/>
      <c r="E7" s="280">
        <f>'SO 02  Pol'!BA21</f>
        <v>0</v>
      </c>
      <c r="F7" s="281">
        <f>'SO 02  Pol'!BB21</f>
        <v>0</v>
      </c>
      <c r="G7" s="281">
        <f>'SO 02  Pol'!BC21</f>
        <v>0</v>
      </c>
      <c r="H7" s="281">
        <f>'SO 02  Pol'!BD21</f>
        <v>0</v>
      </c>
      <c r="I7" s="282">
        <f>'SO 02  Pol'!BE21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145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146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147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94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210</v>
      </c>
      <c r="D3" s="331"/>
      <c r="E3" s="288" t="s">
        <v>85</v>
      </c>
      <c r="F3" s="224" t="str">
        <f>'SO 02  Rek'!H1</f>
        <v/>
      </c>
      <c r="G3" s="225"/>
    </row>
    <row r="4" spans="1:80" ht="13.5" thickBot="1" x14ac:dyDescent="0.25">
      <c r="A4" s="327" t="s">
        <v>76</v>
      </c>
      <c r="B4" s="317"/>
      <c r="C4" s="285" t="s">
        <v>150</v>
      </c>
      <c r="D4" s="226"/>
      <c r="E4" s="328">
        <f>'SO 02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151</v>
      </c>
      <c r="C7" s="237" t="s">
        <v>152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109</v>
      </c>
      <c r="C8" s="248" t="s">
        <v>154</v>
      </c>
      <c r="D8" s="249" t="s">
        <v>155</v>
      </c>
      <c r="E8" s="250">
        <v>1124</v>
      </c>
      <c r="F8" s="250"/>
      <c r="G8" s="251">
        <f t="shared" ref="G8:G20" si="0">E8*F8</f>
        <v>0</v>
      </c>
      <c r="H8" s="252">
        <v>0</v>
      </c>
      <c r="I8" s="253">
        <f t="shared" ref="I8:I20" si="1">E8*H8</f>
        <v>0</v>
      </c>
      <c r="J8" s="252">
        <v>0</v>
      </c>
      <c r="K8" s="253">
        <f t="shared" ref="K8:K20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20" si="3">IF(AZ8=1,G8,0)</f>
        <v>0</v>
      </c>
      <c r="BB8" s="220">
        <f t="shared" ref="BB8:BB20" si="4">IF(AZ8=2,G8,0)</f>
        <v>0</v>
      </c>
      <c r="BC8" s="220">
        <f t="shared" ref="BC8:BC20" si="5">IF(AZ8=3,G8,0)</f>
        <v>0</v>
      </c>
      <c r="BD8" s="220">
        <f t="shared" ref="BD8:BD20" si="6">IF(AZ8=4,G8,0)</f>
        <v>0</v>
      </c>
      <c r="BE8" s="220">
        <f t="shared" ref="BE8:BE20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111</v>
      </c>
      <c r="C9" s="248" t="s">
        <v>156</v>
      </c>
      <c r="D9" s="249" t="s">
        <v>155</v>
      </c>
      <c r="E9" s="250">
        <v>1124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112</v>
      </c>
      <c r="C10" s="248" t="s">
        <v>157</v>
      </c>
      <c r="D10" s="249" t="s">
        <v>155</v>
      </c>
      <c r="E10" s="250">
        <v>1124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113</v>
      </c>
      <c r="C11" s="248" t="s">
        <v>158</v>
      </c>
      <c r="D11" s="249" t="s">
        <v>155</v>
      </c>
      <c r="E11" s="250">
        <v>1124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114</v>
      </c>
      <c r="C12" s="248" t="s">
        <v>159</v>
      </c>
      <c r="D12" s="249" t="s">
        <v>155</v>
      </c>
      <c r="E12" s="250">
        <v>1124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115</v>
      </c>
      <c r="C13" s="248" t="s">
        <v>160</v>
      </c>
      <c r="D13" s="249" t="s">
        <v>155</v>
      </c>
      <c r="E13" s="250">
        <v>1124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116</v>
      </c>
      <c r="C14" s="248" t="s">
        <v>161</v>
      </c>
      <c r="D14" s="249" t="s">
        <v>155</v>
      </c>
      <c r="E14" s="250">
        <v>610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117</v>
      </c>
      <c r="C15" s="248" t="s">
        <v>162</v>
      </c>
      <c r="D15" s="249" t="s">
        <v>155</v>
      </c>
      <c r="E15" s="250">
        <v>610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118</v>
      </c>
      <c r="C16" s="248" t="s">
        <v>163</v>
      </c>
      <c r="D16" s="249" t="s">
        <v>155</v>
      </c>
      <c r="E16" s="250">
        <v>610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119</v>
      </c>
      <c r="C17" s="248" t="s">
        <v>164</v>
      </c>
      <c r="D17" s="249" t="s">
        <v>155</v>
      </c>
      <c r="E17" s="250">
        <v>1124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120</v>
      </c>
      <c r="C18" s="248" t="s">
        <v>165</v>
      </c>
      <c r="D18" s="249" t="s">
        <v>166</v>
      </c>
      <c r="E18" s="250">
        <v>1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46">
        <v>12</v>
      </c>
      <c r="B19" s="247" t="s">
        <v>121</v>
      </c>
      <c r="C19" s="248" t="s">
        <v>167</v>
      </c>
      <c r="D19" s="249" t="s">
        <v>166</v>
      </c>
      <c r="E19" s="250">
        <v>1</v>
      </c>
      <c r="F19" s="250"/>
      <c r="G19" s="251">
        <f t="shared" si="0"/>
        <v>0</v>
      </c>
      <c r="H19" s="252">
        <v>0</v>
      </c>
      <c r="I19" s="253">
        <f t="shared" si="1"/>
        <v>0</v>
      </c>
      <c r="J19" s="252">
        <v>0</v>
      </c>
      <c r="K19" s="253">
        <f t="shared" si="2"/>
        <v>0</v>
      </c>
      <c r="O19" s="245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 t="shared" si="3"/>
        <v>0</v>
      </c>
      <c r="BB19" s="220">
        <f t="shared" si="4"/>
        <v>0</v>
      </c>
      <c r="BC19" s="220">
        <f t="shared" si="5"/>
        <v>0</v>
      </c>
      <c r="BD19" s="220">
        <f t="shared" si="6"/>
        <v>0</v>
      </c>
      <c r="BE19" s="220">
        <f t="shared" si="7"/>
        <v>0</v>
      </c>
      <c r="CA19" s="245">
        <v>1</v>
      </c>
      <c r="CB19" s="245">
        <v>1</v>
      </c>
    </row>
    <row r="20" spans="1:80" x14ac:dyDescent="0.2">
      <c r="A20" s="246">
        <v>13</v>
      </c>
      <c r="B20" s="247" t="s">
        <v>122</v>
      </c>
      <c r="C20" s="248" t="s">
        <v>168</v>
      </c>
      <c r="D20" s="249" t="s">
        <v>166</v>
      </c>
      <c r="E20" s="250">
        <v>1</v>
      </c>
      <c r="F20" s="250"/>
      <c r="G20" s="251">
        <f t="shared" si="0"/>
        <v>0</v>
      </c>
      <c r="H20" s="252">
        <v>0</v>
      </c>
      <c r="I20" s="253">
        <f t="shared" si="1"/>
        <v>0</v>
      </c>
      <c r="J20" s="252">
        <v>0</v>
      </c>
      <c r="K20" s="253">
        <f t="shared" si="2"/>
        <v>0</v>
      </c>
      <c r="O20" s="245">
        <v>2</v>
      </c>
      <c r="AA20" s="220">
        <v>1</v>
      </c>
      <c r="AB20" s="220">
        <v>1</v>
      </c>
      <c r="AC20" s="220">
        <v>1</v>
      </c>
      <c r="AZ20" s="220">
        <v>1</v>
      </c>
      <c r="BA20" s="220">
        <f t="shared" si="3"/>
        <v>0</v>
      </c>
      <c r="BB20" s="220">
        <f t="shared" si="4"/>
        <v>0</v>
      </c>
      <c r="BC20" s="220">
        <f t="shared" si="5"/>
        <v>0</v>
      </c>
      <c r="BD20" s="220">
        <f t="shared" si="6"/>
        <v>0</v>
      </c>
      <c r="BE20" s="220">
        <f t="shared" si="7"/>
        <v>0</v>
      </c>
      <c r="CA20" s="245">
        <v>1</v>
      </c>
      <c r="CB20" s="245">
        <v>1</v>
      </c>
    </row>
    <row r="21" spans="1:80" x14ac:dyDescent="0.2">
      <c r="A21" s="263"/>
      <c r="B21" s="264" t="s">
        <v>98</v>
      </c>
      <c r="C21" s="265" t="s">
        <v>153</v>
      </c>
      <c r="D21" s="266"/>
      <c r="E21" s="267"/>
      <c r="F21" s="268"/>
      <c r="G21" s="269">
        <f>SUM(G7:G20)</f>
        <v>0</v>
      </c>
      <c r="H21" s="270"/>
      <c r="I21" s="271">
        <f>SUM(I7:I20)</f>
        <v>0</v>
      </c>
      <c r="J21" s="270"/>
      <c r="K21" s="271">
        <f>SUM(K7:K20)</f>
        <v>0</v>
      </c>
      <c r="O21" s="245">
        <v>4</v>
      </c>
      <c r="BA21" s="272">
        <f>SUM(BA7:BA20)</f>
        <v>0</v>
      </c>
      <c r="BB21" s="272">
        <f>SUM(BB7:BB20)</f>
        <v>0</v>
      </c>
      <c r="BC21" s="272">
        <f>SUM(BC7:BC20)</f>
        <v>0</v>
      </c>
      <c r="BD21" s="272">
        <f>SUM(BD7:BD20)</f>
        <v>0</v>
      </c>
      <c r="BE21" s="272">
        <f>SUM(BE7:BE20)</f>
        <v>0</v>
      </c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E43" s="220"/>
    </row>
    <row r="44" spans="1:7" x14ac:dyDescent="0.2">
      <c r="E44" s="220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A47" s="262"/>
      <c r="B47" s="262"/>
      <c r="C47" s="262"/>
      <c r="D47" s="262"/>
      <c r="E47" s="262"/>
      <c r="F47" s="262"/>
      <c r="G47" s="262"/>
    </row>
    <row r="48" spans="1:7" x14ac:dyDescent="0.2">
      <c r="A48" s="262"/>
      <c r="B48" s="262"/>
      <c r="C48" s="262"/>
      <c r="D48" s="262"/>
      <c r="E48" s="262"/>
      <c r="F48" s="262"/>
      <c r="G48" s="262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5" x14ac:dyDescent="0.2">
      <c r="E65" s="220"/>
    </row>
    <row r="66" spans="1:5" x14ac:dyDescent="0.2">
      <c r="E66" s="220"/>
    </row>
    <row r="67" spans="1:5" x14ac:dyDescent="0.2">
      <c r="E67" s="220"/>
    </row>
    <row r="68" spans="1:5" x14ac:dyDescent="0.2">
      <c r="E68" s="220"/>
    </row>
    <row r="69" spans="1:5" x14ac:dyDescent="0.2">
      <c r="E69" s="220"/>
    </row>
    <row r="70" spans="1:5" x14ac:dyDescent="0.2">
      <c r="E70" s="220"/>
    </row>
    <row r="71" spans="1:5" x14ac:dyDescent="0.2">
      <c r="E71" s="220"/>
    </row>
    <row r="72" spans="1:5" x14ac:dyDescent="0.2">
      <c r="E72" s="220"/>
    </row>
    <row r="73" spans="1:5" x14ac:dyDescent="0.2">
      <c r="E73" s="220"/>
    </row>
    <row r="74" spans="1:5" x14ac:dyDescent="0.2">
      <c r="E74" s="220"/>
    </row>
    <row r="75" spans="1:5" x14ac:dyDescent="0.2">
      <c r="E75" s="220"/>
    </row>
    <row r="76" spans="1:5" x14ac:dyDescent="0.2">
      <c r="E76" s="220"/>
    </row>
    <row r="77" spans="1:5" x14ac:dyDescent="0.2">
      <c r="E77" s="220"/>
    </row>
    <row r="78" spans="1:5" x14ac:dyDescent="0.2">
      <c r="E78" s="220"/>
    </row>
    <row r="79" spans="1:5" x14ac:dyDescent="0.2">
      <c r="E79" s="220"/>
    </row>
    <row r="80" spans="1:5" x14ac:dyDescent="0.2">
      <c r="A80" s="273"/>
      <c r="B80" s="273"/>
    </row>
    <row r="81" spans="1:7" x14ac:dyDescent="0.2">
      <c r="A81" s="262"/>
      <c r="B81" s="262"/>
      <c r="C81" s="274"/>
      <c r="D81" s="274"/>
      <c r="E81" s="275"/>
      <c r="F81" s="274"/>
      <c r="G81" s="276"/>
    </row>
    <row r="82" spans="1:7" x14ac:dyDescent="0.2">
      <c r="A82" s="277"/>
      <c r="B82" s="277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169</v>
      </c>
      <c r="B5" s="106"/>
      <c r="C5" s="107" t="s">
        <v>170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209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208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03  Rek'!E10</f>
        <v>0</v>
      </c>
      <c r="D15" s="142" t="str">
        <f>'SO 03  Rek'!A15</f>
        <v>Ztížené výrobní podmínky</v>
      </c>
      <c r="E15" s="143"/>
      <c r="F15" s="144"/>
      <c r="G15" s="141">
        <f>'SO 03  Rek'!I15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03  Rek'!F10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03  Rek'!H10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03  Rek'!G10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03  Rek'!A16</f>
        <v>Zařízení staveniště</v>
      </c>
      <c r="E19" s="145"/>
      <c r="F19" s="146"/>
      <c r="G19" s="141">
        <f>'SO 03  Rek'!I16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03  Rek'!I10</f>
        <v>0</v>
      </c>
      <c r="D21" s="97" t="str">
        <f>'SO 03  Rek'!A17</f>
        <v>Kompletační činnost (IČD)</v>
      </c>
      <c r="E21" s="145"/>
      <c r="F21" s="146"/>
      <c r="G21" s="141">
        <f>'SO 03  Rek'!I17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03  Rek'!H18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6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210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171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x14ac:dyDescent="0.2">
      <c r="A7" s="279" t="str">
        <f>'SO 03  Pol'!B7</f>
        <v>62</v>
      </c>
      <c r="B7" s="60" t="str">
        <f>'SO 03  Pol'!C7</f>
        <v>Upravy povrchů vnější</v>
      </c>
      <c r="D7" s="192"/>
      <c r="E7" s="280">
        <f>'SO 03  Pol'!BA13</f>
        <v>0</v>
      </c>
      <c r="F7" s="281">
        <f>'SO 03  Pol'!BB13</f>
        <v>0</v>
      </c>
      <c r="G7" s="281">
        <f>'SO 03  Pol'!BC13</f>
        <v>0</v>
      </c>
      <c r="H7" s="281">
        <f>'SO 03  Pol'!BD13</f>
        <v>0</v>
      </c>
      <c r="I7" s="282">
        <f>'SO 03  Pol'!BE13</f>
        <v>0</v>
      </c>
    </row>
    <row r="8" spans="1:57" s="120" customFormat="1" x14ac:dyDescent="0.2">
      <c r="A8" s="279" t="str">
        <f>'SO 03  Pol'!B14</f>
        <v>99</v>
      </c>
      <c r="B8" s="60" t="str">
        <f>'SO 03  Pol'!C14</f>
        <v>Staveništní přesun hmot</v>
      </c>
      <c r="D8" s="192"/>
      <c r="E8" s="280">
        <f>'SO 03  Pol'!BA16</f>
        <v>0</v>
      </c>
      <c r="F8" s="281">
        <f>'SO 03  Pol'!BB16</f>
        <v>0</v>
      </c>
      <c r="G8" s="281">
        <f>'SO 03  Pol'!BC16</f>
        <v>0</v>
      </c>
      <c r="H8" s="281">
        <f>'SO 03  Pol'!BD16</f>
        <v>0</v>
      </c>
      <c r="I8" s="282">
        <f>'SO 03  Pol'!BE16</f>
        <v>0</v>
      </c>
    </row>
    <row r="9" spans="1:57" s="120" customFormat="1" ht="13.5" thickBot="1" x14ac:dyDescent="0.25">
      <c r="A9" s="279" t="str">
        <f>'SO 03  Pol'!B17</f>
        <v>D96</v>
      </c>
      <c r="B9" s="60" t="str">
        <f>'SO 03  Pol'!C17</f>
        <v>Přesuny suti a vybouraných hmot</v>
      </c>
      <c r="D9" s="192"/>
      <c r="E9" s="280">
        <f>'SO 03  Pol'!BA27</f>
        <v>0</v>
      </c>
      <c r="F9" s="281">
        <f>'SO 03  Pol'!BB27</f>
        <v>0</v>
      </c>
      <c r="G9" s="281">
        <f>'SO 03  Pol'!BC27</f>
        <v>0</v>
      </c>
      <c r="H9" s="281">
        <f>'SO 03  Pol'!BD27</f>
        <v>0</v>
      </c>
      <c r="I9" s="282">
        <f>'SO 03  Pol'!BE27</f>
        <v>0</v>
      </c>
    </row>
    <row r="10" spans="1:57" s="13" customFormat="1" ht="13.5" thickBot="1" x14ac:dyDescent="0.25">
      <c r="A10" s="193"/>
      <c r="B10" s="194" t="s">
        <v>79</v>
      </c>
      <c r="C10" s="194"/>
      <c r="D10" s="195"/>
      <c r="E10" s="196">
        <f>SUM(E7:E9)</f>
        <v>0</v>
      </c>
      <c r="F10" s="197">
        <f>SUM(F7:F9)</f>
        <v>0</v>
      </c>
      <c r="G10" s="197">
        <f>SUM(G7:G9)</f>
        <v>0</v>
      </c>
      <c r="H10" s="197">
        <f>SUM(H7:H9)</f>
        <v>0</v>
      </c>
      <c r="I10" s="198">
        <f>SUM(I7:I9)</f>
        <v>0</v>
      </c>
    </row>
    <row r="11" spans="1:57" x14ac:dyDescent="0.2">
      <c r="A11" s="120"/>
      <c r="B11" s="120"/>
      <c r="C11" s="120"/>
      <c r="D11" s="120"/>
      <c r="E11" s="120"/>
      <c r="F11" s="120"/>
      <c r="G11" s="120"/>
      <c r="H11" s="120"/>
      <c r="I11" s="120"/>
    </row>
    <row r="12" spans="1:57" ht="19.5" customHeight="1" x14ac:dyDescent="0.25">
      <c r="A12" s="184" t="s">
        <v>80</v>
      </c>
      <c r="B12" s="184"/>
      <c r="C12" s="184"/>
      <c r="D12" s="184"/>
      <c r="E12" s="184"/>
      <c r="F12" s="184"/>
      <c r="G12" s="199"/>
      <c r="H12" s="184"/>
      <c r="I12" s="184"/>
      <c r="BA12" s="126"/>
      <c r="BB12" s="126"/>
      <c r="BC12" s="126"/>
      <c r="BD12" s="126"/>
      <c r="BE12" s="126"/>
    </row>
    <row r="13" spans="1:57" ht="13.5" thickBot="1" x14ac:dyDescent="0.25"/>
    <row r="14" spans="1:57" x14ac:dyDescent="0.2">
      <c r="A14" s="155" t="s">
        <v>81</v>
      </c>
      <c r="B14" s="156"/>
      <c r="C14" s="156"/>
      <c r="D14" s="200"/>
      <c r="E14" s="201" t="s">
        <v>82</v>
      </c>
      <c r="F14" s="202" t="s">
        <v>12</v>
      </c>
      <c r="G14" s="203" t="s">
        <v>83</v>
      </c>
      <c r="H14" s="204"/>
      <c r="I14" s="205" t="s">
        <v>82</v>
      </c>
    </row>
    <row r="15" spans="1:57" x14ac:dyDescent="0.2">
      <c r="A15" s="149" t="s">
        <v>145</v>
      </c>
      <c r="B15" s="140"/>
      <c r="C15" s="140"/>
      <c r="D15" s="206"/>
      <c r="E15" s="207"/>
      <c r="F15" s="208"/>
      <c r="G15" s="209">
        <f>E10</f>
        <v>0</v>
      </c>
      <c r="H15" s="210"/>
      <c r="I15" s="211">
        <f t="shared" ref="I15:I17" si="0">E15+F15*G15/100</f>
        <v>0</v>
      </c>
      <c r="BA15" s="1">
        <v>0</v>
      </c>
    </row>
    <row r="16" spans="1:57" x14ac:dyDescent="0.2">
      <c r="A16" s="149" t="s">
        <v>146</v>
      </c>
      <c r="B16" s="140"/>
      <c r="C16" s="140"/>
      <c r="D16" s="206"/>
      <c r="E16" s="207"/>
      <c r="F16" s="208"/>
      <c r="G16" s="209">
        <f>E10</f>
        <v>0</v>
      </c>
      <c r="H16" s="210"/>
      <c r="I16" s="211">
        <f t="shared" si="0"/>
        <v>0</v>
      </c>
      <c r="BA16" s="1">
        <v>1</v>
      </c>
    </row>
    <row r="17" spans="1:53" x14ac:dyDescent="0.2">
      <c r="A17" s="149" t="s">
        <v>147</v>
      </c>
      <c r="B17" s="140"/>
      <c r="C17" s="140"/>
      <c r="D17" s="206"/>
      <c r="E17" s="207"/>
      <c r="F17" s="208"/>
      <c r="G17" s="209">
        <f>E10</f>
        <v>0</v>
      </c>
      <c r="H17" s="210"/>
      <c r="I17" s="211">
        <f t="shared" si="0"/>
        <v>0</v>
      </c>
      <c r="BA17" s="1">
        <v>2</v>
      </c>
    </row>
    <row r="18" spans="1:53" ht="13.5" thickBot="1" x14ac:dyDescent="0.25">
      <c r="A18" s="212"/>
      <c r="B18" s="213" t="s">
        <v>84</v>
      </c>
      <c r="C18" s="214"/>
      <c r="D18" s="215"/>
      <c r="E18" s="216"/>
      <c r="F18" s="217"/>
      <c r="G18" s="217"/>
      <c r="H18" s="321">
        <f>SUM(I15:I17)</f>
        <v>0</v>
      </c>
      <c r="I18" s="322"/>
    </row>
    <row r="20" spans="1:53" x14ac:dyDescent="0.2">
      <c r="B20" s="13"/>
      <c r="F20" s="218"/>
      <c r="G20" s="219"/>
      <c r="H20" s="219"/>
      <c r="I20" s="44"/>
    </row>
    <row r="21" spans="1:53" x14ac:dyDescent="0.2">
      <c r="F21" s="218"/>
      <c r="G21" s="219"/>
      <c r="H21" s="219"/>
      <c r="I21" s="44"/>
    </row>
    <row r="22" spans="1:53" x14ac:dyDescent="0.2">
      <c r="F22" s="218"/>
      <c r="G22" s="219"/>
      <c r="H22" s="219"/>
      <c r="I22" s="44"/>
    </row>
    <row r="23" spans="1:53" x14ac:dyDescent="0.2">
      <c r="F23" s="218"/>
      <c r="G23" s="219"/>
      <c r="H23" s="219"/>
      <c r="I23" s="44"/>
    </row>
    <row r="24" spans="1:53" x14ac:dyDescent="0.2">
      <c r="F24" s="218"/>
      <c r="G24" s="219"/>
      <c r="H24" s="219"/>
      <c r="I24" s="44"/>
    </row>
    <row r="25" spans="1:53" x14ac:dyDescent="0.2">
      <c r="F25" s="218"/>
      <c r="G25" s="219"/>
      <c r="H25" s="219"/>
      <c r="I25" s="44"/>
    </row>
    <row r="26" spans="1:53" x14ac:dyDescent="0.2">
      <c r="F26" s="218"/>
      <c r="G26" s="219"/>
      <c r="H26" s="219"/>
      <c r="I26" s="44"/>
    </row>
    <row r="27" spans="1:53" x14ac:dyDescent="0.2">
      <c r="F27" s="218"/>
      <c r="G27" s="219"/>
      <c r="H27" s="219"/>
      <c r="I27" s="44"/>
    </row>
    <row r="28" spans="1:53" x14ac:dyDescent="0.2">
      <c r="F28" s="218"/>
      <c r="G28" s="219"/>
      <c r="H28" s="219"/>
      <c r="I28" s="44"/>
    </row>
    <row r="29" spans="1:53" x14ac:dyDescent="0.2">
      <c r="F29" s="218"/>
      <c r="G29" s="219"/>
      <c r="H29" s="219"/>
      <c r="I29" s="44"/>
    </row>
    <row r="30" spans="1:53" x14ac:dyDescent="0.2">
      <c r="F30" s="218"/>
      <c r="G30" s="219"/>
      <c r="H30" s="219"/>
      <c r="I30" s="44"/>
    </row>
    <row r="31" spans="1:53" x14ac:dyDescent="0.2">
      <c r="F31" s="218"/>
      <c r="G31" s="219"/>
      <c r="H31" s="219"/>
      <c r="I31" s="44"/>
    </row>
    <row r="32" spans="1:53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  <row r="68" spans="6:9" x14ac:dyDescent="0.2">
      <c r="F68" s="218"/>
      <c r="G68" s="219"/>
      <c r="H68" s="219"/>
      <c r="I68" s="44"/>
    </row>
    <row r="69" spans="6:9" x14ac:dyDescent="0.2">
      <c r="F69" s="218"/>
      <c r="G69" s="219"/>
      <c r="H69" s="219"/>
      <c r="I69" s="44"/>
    </row>
  </sheetData>
  <mergeCells count="5">
    <mergeCell ref="A1:B1"/>
    <mergeCell ref="A2:B2"/>
    <mergeCell ref="G2:I2"/>
    <mergeCell ref="H18:I18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40</vt:i4>
      </vt:variant>
    </vt:vector>
  </HeadingPairs>
  <TitlesOfParts>
    <vt:vector size="50" baseType="lpstr">
      <vt:lpstr>Stavba</vt:lpstr>
      <vt:lpstr>SO 01  KL</vt:lpstr>
      <vt:lpstr>SO 01  Rek</vt:lpstr>
      <vt:lpstr>SO 01  Pol</vt:lpstr>
      <vt:lpstr>SO 02  KL</vt:lpstr>
      <vt:lpstr>SO 02  Rek</vt:lpstr>
      <vt:lpstr>SO 02  Pol</vt:lpstr>
      <vt:lpstr>SO 03  KL</vt:lpstr>
      <vt:lpstr>SO 03  Rek</vt:lpstr>
      <vt:lpstr>SO 03  Pol</vt:lpstr>
      <vt:lpstr>a</vt:lpstr>
      <vt:lpstr>b</vt:lpstr>
      <vt:lpstr>Stavba!CelkemObjekty</vt:lpstr>
      <vt:lpstr>Stavba!CisloStavby</vt:lpstr>
      <vt:lpstr>d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 Pol'!Názvy_tisku</vt:lpstr>
      <vt:lpstr>'SO 01  Rek'!Názvy_tisku</vt:lpstr>
      <vt:lpstr>'SO 02  Pol'!Názvy_tisku</vt:lpstr>
      <vt:lpstr>'SO 02  Rek'!Názvy_tisku</vt:lpstr>
      <vt:lpstr>'SO 03  Pol'!Názvy_tisku</vt:lpstr>
      <vt:lpstr>'SO 03  Rek'!Názvy_tisku</vt:lpstr>
      <vt:lpstr>Stavba!Objednatel</vt:lpstr>
      <vt:lpstr>Stavba!Objekt</vt:lpstr>
      <vt:lpstr>'SO 01  KL'!Oblast_tisku</vt:lpstr>
      <vt:lpstr>'SO 01  Pol'!Oblast_tisku</vt:lpstr>
      <vt:lpstr>'SO 01  Rek'!Oblast_tisku</vt:lpstr>
      <vt:lpstr>'SO 02  KL'!Oblast_tisku</vt:lpstr>
      <vt:lpstr>'SO 02  Pol'!Oblast_tisku</vt:lpstr>
      <vt:lpstr>'SO 02  Rek'!Oblast_tisku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Martin Pirkl</cp:lastModifiedBy>
  <cp:lastPrinted>2020-02-25T07:12:59Z</cp:lastPrinted>
  <dcterms:created xsi:type="dcterms:W3CDTF">2020-02-17T11:11:13Z</dcterms:created>
  <dcterms:modified xsi:type="dcterms:W3CDTF">2020-02-25T17:00:08Z</dcterms:modified>
</cp:coreProperties>
</file>