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430"/>
  <workbookPr defaultThemeVersion="124226"/>
  <bookViews>
    <workbookView xWindow="65416" yWindow="65416" windowWidth="29040" windowHeight="17640" activeTab="0"/>
  </bookViews>
  <sheets>
    <sheet name="Část II OM EE" sheetId="1" r:id="rId1"/>
  </sheets>
  <definedNames/>
  <calcPr calcId="191029"/>
  <extLst/>
</workbook>
</file>

<file path=xl/sharedStrings.xml><?xml version="1.0" encoding="utf-8"?>
<sst xmlns="http://schemas.openxmlformats.org/spreadsheetml/2006/main" count="870" uniqueCount="468">
  <si>
    <t xml:space="preserve">Odběratel </t>
  </si>
  <si>
    <t>IČ</t>
  </si>
  <si>
    <t>Číslo odběrného místa</t>
  </si>
  <si>
    <t>Adresa odběrného místa - ulice, čp, PSČ, město</t>
  </si>
  <si>
    <t>EAN</t>
  </si>
  <si>
    <t>Číslo měřidla (sériové číslo)</t>
  </si>
  <si>
    <t>Distribuční sazba</t>
  </si>
  <si>
    <t>Počet fází</t>
  </si>
  <si>
    <t>Velikost jističe      [A]</t>
  </si>
  <si>
    <t>Období         od-do</t>
  </si>
  <si>
    <t>Roční odběr [MWh] - VT</t>
  </si>
  <si>
    <t>Roční odběr [MWh] - NT</t>
  </si>
  <si>
    <t>Roční odběr celkem [MWh]</t>
  </si>
  <si>
    <t>Typ měření</t>
  </si>
  <si>
    <t>Město Ústí nad Orlicí</t>
  </si>
  <si>
    <t>00279676</t>
  </si>
  <si>
    <t>T.G.Masaryka 105 - Klub důchodců, 562 01 Ústí nad Orlicí</t>
  </si>
  <si>
    <t>859182400700551760</t>
  </si>
  <si>
    <t>72609064</t>
  </si>
  <si>
    <t>C25d</t>
  </si>
  <si>
    <t>01.01.2019-31.12.2019</t>
  </si>
  <si>
    <t>C</t>
  </si>
  <si>
    <t>0000648485</t>
  </si>
  <si>
    <t>T.G.Masaryka 105 - Pečovatelská sl., 562 01 Ústí nad Orlicí</t>
  </si>
  <si>
    <t>859182400700561400</t>
  </si>
  <si>
    <t>72861808</t>
  </si>
  <si>
    <t>0800069615</t>
  </si>
  <si>
    <t>Knapovec 140, 562 01 Ústí nad Orlicí</t>
  </si>
  <si>
    <t>859182400700524412</t>
  </si>
  <si>
    <t>1003700173</t>
  </si>
  <si>
    <t>0800069025</t>
  </si>
  <si>
    <t>M.J. Kociana (Pickova) 54, 562 01 Ústí nad Orlicí</t>
  </si>
  <si>
    <t>859182400700551173</t>
  </si>
  <si>
    <t>4222809</t>
  </si>
  <si>
    <t>0800069034</t>
  </si>
  <si>
    <t>Černovír 89, 562 01 Ústí nad Orlicí</t>
  </si>
  <si>
    <t>859182400700573250</t>
  </si>
  <si>
    <t>C02d</t>
  </si>
  <si>
    <t>0800066924</t>
  </si>
  <si>
    <t>Třebovská 299,562 03 Ústí nad Orlicí</t>
  </si>
  <si>
    <t>859182400700553313</t>
  </si>
  <si>
    <t>72612452</t>
  </si>
  <si>
    <t>C</t>
  </si>
  <si>
    <t>32</t>
  </si>
  <si>
    <t>Lázeňská 1403, 562 01 Ústí nad Orlicí</t>
  </si>
  <si>
    <t>859182400700559490</t>
  </si>
  <si>
    <t>73004327</t>
  </si>
  <si>
    <t>B</t>
  </si>
  <si>
    <t>Sychrova 16, 562 01 Ústí nad Orlicí</t>
  </si>
  <si>
    <t>859182400700550343</t>
  </si>
  <si>
    <t>50332729</t>
  </si>
  <si>
    <t>Kostelní 506, 562 01 Ústí nad Orlicí</t>
  </si>
  <si>
    <t>859182400700549484</t>
  </si>
  <si>
    <t>1073740708</t>
  </si>
  <si>
    <t>20</t>
  </si>
  <si>
    <t>Dělnická 219, 562 01 Ústí nad Orlicí</t>
  </si>
  <si>
    <t>859182400700556093</t>
  </si>
  <si>
    <t>73004333</t>
  </si>
  <si>
    <t>Dělnická 1405, 562 01 Ústí nad Orlicí</t>
  </si>
  <si>
    <t>859182400700556086</t>
  </si>
  <si>
    <t>72391473</t>
  </si>
  <si>
    <t>Mírové nám. 7, 562 01 Ústí nad Orlicí</t>
  </si>
  <si>
    <t>859182400700600659</t>
  </si>
  <si>
    <t>1074369458</t>
  </si>
  <si>
    <t>J.K.Tyla 1093, 562 01 Ústí nad Orlicí</t>
  </si>
  <si>
    <t>859182400704803872</t>
  </si>
  <si>
    <t>1003245719</t>
  </si>
  <si>
    <t>C25d</t>
  </si>
  <si>
    <t>Smetanova (v.p.Kociánka), 562 01 Ústí nad Orlicí</t>
  </si>
  <si>
    <t>859182400707532632</t>
  </si>
  <si>
    <t>71969044</t>
  </si>
  <si>
    <t>Karpatská (kaple), 562 04 Ústí nad Orlicí</t>
  </si>
  <si>
    <t>859182400700896137</t>
  </si>
  <si>
    <t>72812721</t>
  </si>
  <si>
    <t>C01d</t>
  </si>
  <si>
    <t>T.G.Masaryka parc.č. 2347/1, 562 01 Ústí nad Orlicí</t>
  </si>
  <si>
    <t>859182400708125895</t>
  </si>
  <si>
    <t>1670333591</t>
  </si>
  <si>
    <t>C03d</t>
  </si>
  <si>
    <t>3</t>
  </si>
  <si>
    <t>0800069018</t>
  </si>
  <si>
    <t>Havlíčkova 621, 562 01  Ústí nad Orlicí</t>
  </si>
  <si>
    <t>859182400700549354</t>
  </si>
  <si>
    <t>49473844</t>
  </si>
  <si>
    <t>c.parc.151/2, Knapovec 126, 562 01 Ústí nad Orlicí</t>
  </si>
  <si>
    <t>859182400708315029</t>
  </si>
  <si>
    <t>19428815</t>
  </si>
  <si>
    <t>C56d</t>
  </si>
  <si>
    <t>859182400708315012</t>
  </si>
  <si>
    <t>47251812</t>
  </si>
  <si>
    <t>40</t>
  </si>
  <si>
    <t>00279676</t>
  </si>
  <si>
    <t>0800071415</t>
  </si>
  <si>
    <t>17.listopadu 411, 562 01 Ústí nad Orlicí</t>
  </si>
  <si>
    <t>859182400707962767</t>
  </si>
  <si>
    <t>69362228</t>
  </si>
  <si>
    <t>C02d</t>
  </si>
  <si>
    <t>3</t>
  </si>
  <si>
    <t xml:space="preserve">0800066757 </t>
  </si>
  <si>
    <t>T.G.Masaryka 184, 562 01 Ústí nad Orlicí</t>
  </si>
  <si>
    <t>859182400700569567</t>
  </si>
  <si>
    <t>1880080186</t>
  </si>
  <si>
    <t>C01d</t>
  </si>
  <si>
    <t>0800066196</t>
  </si>
  <si>
    <t>Na Pláni 1432, 562 06 Ústí nad Orlicí</t>
  </si>
  <si>
    <t>859182400700585482</t>
  </si>
  <si>
    <t>1670352903</t>
  </si>
  <si>
    <t>63</t>
  </si>
  <si>
    <t>0800066574</t>
  </si>
  <si>
    <t>859182400700585475</t>
  </si>
  <si>
    <t>46309594</t>
  </si>
  <si>
    <t>80</t>
  </si>
  <si>
    <t>0800067833</t>
  </si>
  <si>
    <t>Na Pláni 1433, 562 06 Ústí nad Orlicí</t>
  </si>
  <si>
    <t>859182400700585499</t>
  </si>
  <si>
    <t>1670352907</t>
  </si>
  <si>
    <t>0800066594</t>
  </si>
  <si>
    <t>859182400700585505</t>
  </si>
  <si>
    <t>80</t>
  </si>
  <si>
    <t>0800069001</t>
  </si>
  <si>
    <t>Na Pláni 1434, 562 06 Ústí nad Orlicí</t>
  </si>
  <si>
    <t>859182400700585512</t>
  </si>
  <si>
    <t>1670352915</t>
  </si>
  <si>
    <t>0800066304</t>
  </si>
  <si>
    <t>859182400700585529</t>
  </si>
  <si>
    <t>1370121742</t>
  </si>
  <si>
    <t>0800065956</t>
  </si>
  <si>
    <t>Kladská 1501,562 06 Ústí nad Orlicí</t>
  </si>
  <si>
    <t>859182400707150621</t>
  </si>
  <si>
    <t>1023200938</t>
  </si>
  <si>
    <t>0800069063</t>
  </si>
  <si>
    <t>859182400707150638</t>
  </si>
  <si>
    <t>93021672</t>
  </si>
  <si>
    <t>63</t>
  </si>
  <si>
    <t>0800068994</t>
  </si>
  <si>
    <t>Kladská 1502, 562 06 Ústí nad Orlicí</t>
  </si>
  <si>
    <t>859182400707150409</t>
  </si>
  <si>
    <t>1780035087</t>
  </si>
  <si>
    <t>0800067841</t>
  </si>
  <si>
    <t>Kladská 1502,562 06 Ústí nad Orlicí</t>
  </si>
  <si>
    <t>859182400707150614</t>
  </si>
  <si>
    <t>43754034</t>
  </si>
  <si>
    <t>0800066317</t>
  </si>
  <si>
    <t>Kladská 1503,562 06 Ústí nad Orlicí</t>
  </si>
  <si>
    <t>859182400707235960</t>
  </si>
  <si>
    <t>1000038134</t>
  </si>
  <si>
    <t>0800069007</t>
  </si>
  <si>
    <t>859182400707235977</t>
  </si>
  <si>
    <t>1880117446</t>
  </si>
  <si>
    <t>562172</t>
  </si>
  <si>
    <t>Smetanova 470, 562 01 Ústí nad Orlicí</t>
  </si>
  <si>
    <t>859182400700570136</t>
  </si>
  <si>
    <t>73004380</t>
  </si>
  <si>
    <t>100</t>
  </si>
  <si>
    <t>Smetanova 470, 562 01Ústí nad Orlicí</t>
  </si>
  <si>
    <t>859182400700556338</t>
  </si>
  <si>
    <t>73004381</t>
  </si>
  <si>
    <t>0800067876</t>
  </si>
  <si>
    <t>Dukelská 300, 562 01 Ústí nad Orlicí</t>
  </si>
  <si>
    <t>859182400700569673</t>
  </si>
  <si>
    <t>44468272</t>
  </si>
  <si>
    <t>22.11.2019-31.12.2019</t>
  </si>
  <si>
    <t>0800071931</t>
  </si>
  <si>
    <t>859182400700558684</t>
  </si>
  <si>
    <t>71961291</t>
  </si>
  <si>
    <t>01.03.2019-31.12.2019</t>
  </si>
  <si>
    <t>0800071901</t>
  </si>
  <si>
    <t>859182400700558691</t>
  </si>
  <si>
    <t>2009017480</t>
  </si>
  <si>
    <t>1</t>
  </si>
  <si>
    <t>0800071924</t>
  </si>
  <si>
    <t>859182400700570433</t>
  </si>
  <si>
    <t>1023275721</t>
  </si>
  <si>
    <t>0800071933</t>
  </si>
  <si>
    <t>859182400700558660</t>
  </si>
  <si>
    <t>1023312532</t>
  </si>
  <si>
    <t>0800071920</t>
  </si>
  <si>
    <t>859182400700578491</t>
  </si>
  <si>
    <t>1073821564</t>
  </si>
  <si>
    <t>0800071930</t>
  </si>
  <si>
    <t>859182400700574264</t>
  </si>
  <si>
    <t>1024159115</t>
  </si>
  <si>
    <t>0800071918</t>
  </si>
  <si>
    <t>859182400700577296</t>
  </si>
  <si>
    <t>1074109749</t>
  </si>
  <si>
    <t>0800071934</t>
  </si>
  <si>
    <t>859182400700551616</t>
  </si>
  <si>
    <t>1074109750</t>
  </si>
  <si>
    <t>0800071921</t>
  </si>
  <si>
    <t>859182400700553054</t>
  </si>
  <si>
    <t>B</t>
  </si>
  <si>
    <t>1024155570</t>
  </si>
  <si>
    <t>11.06.2019-31.12.2019</t>
  </si>
  <si>
    <t>0800071935</t>
  </si>
  <si>
    <t>859182400700553207</t>
  </si>
  <si>
    <t>1074294736</t>
  </si>
  <si>
    <t>0800071927</t>
  </si>
  <si>
    <t>859182400700584676</t>
  </si>
  <si>
    <t>68948838</t>
  </si>
  <si>
    <t>0800071923</t>
  </si>
  <si>
    <t>859182400700553238</t>
  </si>
  <si>
    <t>1074295897</t>
  </si>
  <si>
    <t>0800071912</t>
  </si>
  <si>
    <t>859182400700553092</t>
  </si>
  <si>
    <t>150842</t>
  </si>
  <si>
    <t>0800071932</t>
  </si>
  <si>
    <t>859182400700545615</t>
  </si>
  <si>
    <t>1024157854</t>
  </si>
  <si>
    <t>0800071919</t>
  </si>
  <si>
    <t>Sokolská 138, 562 04  Ústí nad Orlicí</t>
  </si>
  <si>
    <t>859182400700545493</t>
  </si>
  <si>
    <t>1003170371</t>
  </si>
  <si>
    <t>0800071914</t>
  </si>
  <si>
    <t>Sokolská 26, 562 04  Ústí nad Orlicí</t>
  </si>
  <si>
    <t>859182400700545325</t>
  </si>
  <si>
    <t>70467625</t>
  </si>
  <si>
    <t>0800071906</t>
  </si>
  <si>
    <t>859182400700545158</t>
  </si>
  <si>
    <t>72332517</t>
  </si>
  <si>
    <t>0800071988</t>
  </si>
  <si>
    <t>859182400700545417</t>
  </si>
  <si>
    <t>1021225926</t>
  </si>
  <si>
    <t>0800071905</t>
  </si>
  <si>
    <t>859182400700574356</t>
  </si>
  <si>
    <t>1003152184</t>
  </si>
  <si>
    <t>0800071922</t>
  </si>
  <si>
    <t>859182400700551746</t>
  </si>
  <si>
    <t>1570305644</t>
  </si>
  <si>
    <t>0800071903</t>
  </si>
  <si>
    <t>859182400700550329</t>
  </si>
  <si>
    <t>72956998</t>
  </si>
  <si>
    <t>0800071916</t>
  </si>
  <si>
    <t>859182400700550336</t>
  </si>
  <si>
    <t>1020623976</t>
  </si>
  <si>
    <t>0800069643</t>
  </si>
  <si>
    <t>Třebovská 436, 562 01 Ústí nad Orlicí</t>
  </si>
  <si>
    <t>859182400707384811</t>
  </si>
  <si>
    <t>72837278</t>
  </si>
  <si>
    <t>16</t>
  </si>
  <si>
    <t>0800066746</t>
  </si>
  <si>
    <t>Dolní Libchavy 246, 561 16 Libchavy</t>
  </si>
  <si>
    <t>859182400700492667</t>
  </si>
  <si>
    <t>4089156</t>
  </si>
  <si>
    <t>25</t>
  </si>
  <si>
    <t>200</t>
  </si>
  <si>
    <t>0800066295</t>
  </si>
  <si>
    <t>Černovír 9, 562 01 Ústí nad Orlicí</t>
  </si>
  <si>
    <t>859182400700523965</t>
  </si>
  <si>
    <t>72812725</t>
  </si>
  <si>
    <t>Centrum sociální péče města Ústí nad Orlicí</t>
  </si>
  <si>
    <t>70857156</t>
  </si>
  <si>
    <t>969683</t>
  </si>
  <si>
    <t>Na Pláni 1343, 562 06 Ústí nad Orlicí</t>
  </si>
  <si>
    <t>859182400700570211</t>
  </si>
  <si>
    <t>27105844</t>
  </si>
  <si>
    <t>927564</t>
  </si>
  <si>
    <t>Čs.armády 262, 562 01 Ústí nad Orlicí</t>
  </si>
  <si>
    <t>859182400700587363</t>
  </si>
  <si>
    <t>1022564763</t>
  </si>
  <si>
    <t>50</t>
  </si>
  <si>
    <t>32</t>
  </si>
  <si>
    <t>Domov důchodců Ústí nad Orlicí</t>
  </si>
  <si>
    <t>70857130</t>
  </si>
  <si>
    <t>0000750251</t>
  </si>
  <si>
    <t>Cihlářská 761, 562 01 Ústí nad Orlicí</t>
  </si>
  <si>
    <t>859182400700551180</t>
  </si>
  <si>
    <t>50647998</t>
  </si>
  <si>
    <t>C45d</t>
  </si>
  <si>
    <t>75017474</t>
  </si>
  <si>
    <t>0001003650</t>
  </si>
  <si>
    <t>Pod Lesem 290, 562 03 Ústí nad Orlicí</t>
  </si>
  <si>
    <t>859182400700553283</t>
  </si>
  <si>
    <t>9000019381</t>
  </si>
  <si>
    <t>01.01.2019 - 31.12.2019</t>
  </si>
  <si>
    <t>75018284</t>
  </si>
  <si>
    <t>1078148</t>
  </si>
  <si>
    <t>Sokolská 165, 562 04 Ústí nad Orlicí</t>
  </si>
  <si>
    <t>859182400700545516</t>
  </si>
  <si>
    <t>1003279910</t>
  </si>
  <si>
    <t>Mateřská škola Ústí nad Orlicí, Černovír 96</t>
  </si>
  <si>
    <t>75017717</t>
  </si>
  <si>
    <t>0000998351</t>
  </si>
  <si>
    <t>Černovír 96, 562 01  Ústí nad Orlicí</t>
  </si>
  <si>
    <t>859182400700523989</t>
  </si>
  <si>
    <t>1570252521</t>
  </si>
  <si>
    <t>75017318</t>
  </si>
  <si>
    <t>0001162403</t>
  </si>
  <si>
    <t>Dělnická 67, 562 01  Ústí nad Orlicí</t>
  </si>
  <si>
    <t>859182400700561530</t>
  </si>
  <si>
    <t>99670325</t>
  </si>
  <si>
    <t>Mateřská škola Ústí nad Orlicí, Na Výsluní 200</t>
  </si>
  <si>
    <t>75017237</t>
  </si>
  <si>
    <t>0800068289</t>
  </si>
  <si>
    <t>Na Výsluní 200, 562 01  Ústí nad Orlicí</t>
  </si>
  <si>
    <t>859182400700561387</t>
  </si>
  <si>
    <t>84023056</t>
  </si>
  <si>
    <t>75017393</t>
  </si>
  <si>
    <t>0800067839</t>
  </si>
  <si>
    <t>Heranova 1348, 562 06  Ústí nad Orlicí</t>
  </si>
  <si>
    <t>859182400700556147</t>
  </si>
  <si>
    <t>84329866</t>
  </si>
  <si>
    <t>Mateřská škola Ústí nad Orlicí, Knapovec 8</t>
  </si>
  <si>
    <t>75017636</t>
  </si>
  <si>
    <t>1053031</t>
  </si>
  <si>
    <t>Knapovec 8, 562 01  Ústí nad Orlicí</t>
  </si>
  <si>
    <t>859182400700524375</t>
  </si>
  <si>
    <t>1020528157</t>
  </si>
  <si>
    <t>75017555</t>
  </si>
  <si>
    <t>0000884115</t>
  </si>
  <si>
    <t>Nerudova 136, 562 03  Ústí nad Orlicí</t>
  </si>
  <si>
    <t>859182400700575926</t>
  </si>
  <si>
    <t>48848616</t>
  </si>
  <si>
    <t>01.01.2019 - 31.12.,2019</t>
  </si>
  <si>
    <t>Základní škola Ústí nad Orlicí, Bratří Čapků 1332</t>
  </si>
  <si>
    <t>75018446</t>
  </si>
  <si>
    <t>927502</t>
  </si>
  <si>
    <t>Bratří Čapků 1332, 562 06  Ústí nad Orlicí</t>
  </si>
  <si>
    <t>859182400700574318</t>
  </si>
  <si>
    <t>79054385</t>
  </si>
  <si>
    <t>Základní škola Ústí nad Orlicí, Komenského 11</t>
  </si>
  <si>
    <t>75018365</t>
  </si>
  <si>
    <t xml:space="preserve">Komenského 11, 562 01 Ústí nad Orlicí </t>
  </si>
  <si>
    <t>859182400700549378</t>
  </si>
  <si>
    <t>4418371</t>
  </si>
  <si>
    <t>859182400700561325</t>
  </si>
  <si>
    <t>66604504</t>
  </si>
  <si>
    <t>Na Štěpnici 222, 562 01 Ústí nad Orlicí</t>
  </si>
  <si>
    <t>859182400700556949</t>
  </si>
  <si>
    <t>72393319</t>
  </si>
  <si>
    <t>Na Štěpnici 300, 562 01 Ústí nad Orlicí</t>
  </si>
  <si>
    <t>859182400700556956</t>
  </si>
  <si>
    <t>1020301786</t>
  </si>
  <si>
    <t>Základní škola Ústí nad Orlcí, Komenského 11</t>
  </si>
  <si>
    <t>891939</t>
  </si>
  <si>
    <t>859182400704627058</t>
  </si>
  <si>
    <t>72644157</t>
  </si>
  <si>
    <t>25</t>
  </si>
  <si>
    <t>Základní škola Ústí nad Orlicí, Třebovská 147</t>
  </si>
  <si>
    <t>75018527</t>
  </si>
  <si>
    <t>ZŠ Třebovská 221, 562 03 Ústí nad Orlicí</t>
  </si>
  <si>
    <t>859182400700553252</t>
  </si>
  <si>
    <t>46553283</t>
  </si>
  <si>
    <t>ZŠ Třebovská 147, 562 03 Ústí nad Orlicí</t>
  </si>
  <si>
    <t>859182400700553610</t>
  </si>
  <si>
    <t>1003228329</t>
  </si>
  <si>
    <t>ZŠ Třebovská, tělocvična, 562 03 Ústí nad Orlicí</t>
  </si>
  <si>
    <t>859182400700561431</t>
  </si>
  <si>
    <t>1270032015</t>
  </si>
  <si>
    <t>ZŠ Třebovská 147 (ŠJ), 562 03 Ústí nad Orlicí</t>
  </si>
  <si>
    <t>859182400700553191</t>
  </si>
  <si>
    <t>84336565</t>
  </si>
  <si>
    <t>Základní škola Ústí nad Orlicí, Školní 75</t>
  </si>
  <si>
    <t>75018608</t>
  </si>
  <si>
    <t>0001125065</t>
  </si>
  <si>
    <t>Školní 75, 562 04  Ústí nad Orlicí</t>
  </si>
  <si>
    <t>859182400700545400</t>
  </si>
  <si>
    <t>73056292</t>
  </si>
  <si>
    <t>Základní umělecká škola Jaroslava Kociana, Ústí nad Orlicí</t>
  </si>
  <si>
    <t>72085142</t>
  </si>
  <si>
    <t>0000562107</t>
  </si>
  <si>
    <t>Smetanova 1500, 562 01  Ústí nad Oricí</t>
  </si>
  <si>
    <t>859182400700594330</t>
  </si>
  <si>
    <t>99670995</t>
  </si>
  <si>
    <t>KLUBCENTRUM v Ústí nad Orlicí</t>
  </si>
  <si>
    <t>00485195</t>
  </si>
  <si>
    <t>0002005986</t>
  </si>
  <si>
    <t>Husova 1062 (Roškotovo divadlo), 562 01 Ústí nad Orlicí</t>
  </si>
  <si>
    <t>859182400700569437</t>
  </si>
  <si>
    <t>50404461</t>
  </si>
  <si>
    <t>B</t>
  </si>
  <si>
    <t>1005973</t>
  </si>
  <si>
    <t>Husova 1062 (Bar Husová), 562 01 Ústí nad Orlicí</t>
  </si>
  <si>
    <t>859182400700551159</t>
  </si>
  <si>
    <t>1003290670</t>
  </si>
  <si>
    <t>80</t>
  </si>
  <si>
    <t>0000562158</t>
  </si>
  <si>
    <t>Smetanova 510 (kulturní dům), 562 01 Ústí nad Orlicí</t>
  </si>
  <si>
    <t>859182400700556321</t>
  </si>
  <si>
    <t>86888820</t>
  </si>
  <si>
    <t>Městská knihovna Ústí nad Orlicí</t>
  </si>
  <si>
    <t>68212691</t>
  </si>
  <si>
    <t>833458</t>
  </si>
  <si>
    <t>Příkopy 376, 562 01  Ústí nad Orlicí</t>
  </si>
  <si>
    <t>859182400700577265</t>
  </si>
  <si>
    <t>1024157841</t>
  </si>
  <si>
    <t>585546</t>
  </si>
  <si>
    <t>859182400700545486</t>
  </si>
  <si>
    <t>1270065371</t>
  </si>
  <si>
    <t>Městské muzeum v Ústí nad Orlicí</t>
  </si>
  <si>
    <t>00486329</t>
  </si>
  <si>
    <t>0000648132</t>
  </si>
  <si>
    <t>17.listopadu 72, 56201 Ústí nad Orlicí</t>
  </si>
  <si>
    <t>859182400700551548</t>
  </si>
  <si>
    <t>2008034003</t>
  </si>
  <si>
    <t>Kabelová televize Ústí nad Orlicí, spol. s r.o.</t>
  </si>
  <si>
    <t>47471581</t>
  </si>
  <si>
    <t>684773</t>
  </si>
  <si>
    <t>Tvardkova 1191, 56201 Ústí nad Orlicí</t>
  </si>
  <si>
    <t>859182400700577692</t>
  </si>
  <si>
    <t>1270065317</t>
  </si>
  <si>
    <t>C</t>
  </si>
  <si>
    <t>Sokolská 215, 562 04  Ústí nad Orlicí</t>
  </si>
  <si>
    <t>Příloha č. 1 - seznam odběrných míst - elektrická energie</t>
  </si>
  <si>
    <t>U Hřiště 1281, 562 06 Ústí nad Orlicí</t>
  </si>
  <si>
    <t>U Hřiště 1416,  562 06 Ústí nad Orlicí</t>
  </si>
  <si>
    <t>Třebovská 40, 562 03 Ústí nad Orlicí</t>
  </si>
  <si>
    <t>Třebovská 178, 562 03 Ústí nad Orlicí</t>
  </si>
  <si>
    <t>Třebovská 128, 562 03 Ústí nad Orlicí</t>
  </si>
  <si>
    <t>Třebovská 199, 562 03 Ústí nad Orlicí</t>
  </si>
  <si>
    <t>Třebovská 50, 562 03 Ústí nad Orlicí</t>
  </si>
  <si>
    <t>Staré Oldřichovice 12, 562 01 Ústí nad Orlicí</t>
  </si>
  <si>
    <t>Pod Horou 1092, 562 01 Ústí nad Orlicí</t>
  </si>
  <si>
    <t>Pod Horou 1093, 562 01 Ústí nad Orlicí</t>
  </si>
  <si>
    <t>T.G. Masaryka 105, 562 01 Ústí nad Orlicí</t>
  </si>
  <si>
    <t>Švermova 148, 562 03 Ústí nad Orlicí</t>
  </si>
  <si>
    <t>Pražská 77, 562 04 Ústí nad Orlicí</t>
  </si>
  <si>
    <t>Svat. Čecha 1110, 562 01 Ústí nad Orlicí</t>
  </si>
  <si>
    <t>Svat. Čecha 1108, 562 01 Ústí nad Orlicí</t>
  </si>
  <si>
    <t>Svat. Čecha 1109, 562 01 Ústí nad Orlicí</t>
  </si>
  <si>
    <t>VT MWh</t>
  </si>
  <si>
    <t>NT MWh</t>
  </si>
  <si>
    <t>C01d,C02d, C03d</t>
  </si>
  <si>
    <t>0800066584</t>
  </si>
  <si>
    <t>0800066889</t>
  </si>
  <si>
    <t>0800069656</t>
  </si>
  <si>
    <t>0800066937</t>
  </si>
  <si>
    <t>0800067870</t>
  </si>
  <si>
    <t>0800070853</t>
  </si>
  <si>
    <t>0800066767</t>
  </si>
  <si>
    <t>0800067865</t>
  </si>
  <si>
    <t>0800067852</t>
  </si>
  <si>
    <t>0800067859</t>
  </si>
  <si>
    <t>Mateřská škola KLUBÍČKO Ústí nad Orlicí</t>
  </si>
  <si>
    <t>Mateřská škola Lentilka, Ústí nad Orlicí</t>
  </si>
  <si>
    <t>Mateřská škola u skřítka Jasánka, Ústí nad Orlicí</t>
  </si>
  <si>
    <t>Mateřská škola Ústí nad Orlicí, Pod Lesem 290, 562 03 Ústí nad Orlicí</t>
  </si>
  <si>
    <t>Mateřská škola Ústí nad Orlicí, Sokolská 165, 562 04 Ústí nad Orlicí</t>
  </si>
  <si>
    <t>Pod Lesem 290, 562 03, Ústí nad Orlicí / mspodlesem.uo@ktuo.cz</t>
  </si>
  <si>
    <t xml:space="preserve"> Sokolská 165, 562 04, Ústí nad Orlicí / ms.sokolska@tiscali.cz</t>
  </si>
  <si>
    <t>Černovír 96, 562 01, Ústí nad Orlicí / ms.cernovir@seznam.cz</t>
  </si>
  <si>
    <t>Dělnická 67, 562 01, Ústí nad Orlicí / msdelnicka@ktuo.cz</t>
  </si>
  <si>
    <t>Na Výsluní 200, 562 01, Ústí nad Orlicí / msnavysluni@email.cz</t>
  </si>
  <si>
    <t>Heranova 1348, 562 06, Ústí nad Orlicí / msheranova@tiscali.cz</t>
  </si>
  <si>
    <t>Knapovec 8, 562 01, Ústí nad Orlicí / skolka.knapovec@tiscali.cz</t>
  </si>
  <si>
    <t>Nerudova 136, 562 03, Ústí nad Orlicí / msnerudova@seznam.cz</t>
  </si>
  <si>
    <t>Bratří Čapků 1332, 562 06, Ústí nad Orlicí / reditel@zsbcuo.cz</t>
  </si>
  <si>
    <t>Komenského 11, 562 01, Ústí nad Orlicí / zskome.uo@uokome.cz</t>
  </si>
  <si>
    <t>Třebovská 147, 562 03, Ústí nad Orlicí / skola@zstrebovska-ustino.cz</t>
  </si>
  <si>
    <t>Školní 75, 562 04, Ústí nad Orlicí / zs.uoker@worldonline.cz</t>
  </si>
  <si>
    <t>Smetanova 1500, 562 01, Ústí nad Orlicí / info@zusuo.cz</t>
  </si>
  <si>
    <t>Lochmanova 1400, 562 01, Ústí nad Orlicí / info@klubcentrum.cz</t>
  </si>
  <si>
    <t>Příkopy 376, 562 01, Ústí nad Orlicí / knihovna@knihovna-uo.cz</t>
  </si>
  <si>
    <t>17. listopadu 72, 562 01, Ústí nad Orlicí / info@muzeum-uo.cz</t>
  </si>
  <si>
    <t>Cihlářská 761, 562 01, Ústí nad Orlicí / reditel@dduo.cz</t>
  </si>
  <si>
    <t>Tvardkova 1191, 562 01, Ústí nad Orlicí / marek@ktuo.cz</t>
  </si>
  <si>
    <t xml:space="preserve">Na Pláni 1343, 562 06, Ústí nad Orlicí / csp.uo@seznam.cz </t>
  </si>
  <si>
    <t>Adresa pro zasílání faktur / E-mailová adresa pro zasílání faktur</t>
  </si>
  <si>
    <t>Sychrova 16, 562 24, Ústí nad Orlicí / faktury@muuo.cz
fakturační skupina č. 1</t>
  </si>
  <si>
    <t>Sychrova 16, 562 24, Ústí nad Orlicí / faktury@muuo.cz
fakturační skupina č. 2</t>
  </si>
  <si>
    <t>Sychrova 16, 562 24, Ústí nad Orlicí / faktury@muuo.cz
fakturační skupina č. 3</t>
  </si>
  <si>
    <t>Sychrova 16, 562 24, Ústí nad Orlicí / faktury@muuo.cz
fakturační skupina č. 4</t>
  </si>
  <si>
    <t>Sychrova 16, 562 24, Ústí nad Orlicí / faktury@muuo.cz
fakturační skupina č. 5</t>
  </si>
  <si>
    <t>Sychrova 16, 562 24, Ústí nad Orlicí / faktury@muuo.cz
fakturační skupina č. 6</t>
  </si>
  <si>
    <t>Sychrova 16, 562 24, Ústí nad Orlicí / faktury@muuo.cz
fakturační skupina č. 7</t>
  </si>
  <si>
    <t>TEPVOS, spol. s r.o., Královéhradecká 1566, 562 01 Ústí nad Orlicí / svj@tepvos.cz
fakturační skupina č. 8</t>
  </si>
  <si>
    <t>1024258732</t>
  </si>
  <si>
    <t>0800066901</t>
  </si>
  <si>
    <t>0800065947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</si>
</sst>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sz val="10"/>
      <name val="Gill Sans MT"/>
      <family val="2"/>
    </font>
    <font>
      <sz val="10"/>
      <color indexed="10"/>
      <name val="Calibri"/>
      <family val="2"/>
    </font>
    <font>
      <sz val="10"/>
      <color indexed="10"/>
      <name val="Arial"/>
      <family val="2"/>
    </font>
    <font>
      <sz val="11"/>
      <color rgb="FF000000"/>
      <name val="Calibri"/>
      <family val="2"/>
    </font>
    <font>
      <sz val="10"/>
      <color rgb="FF3333FF"/>
      <name val="Arial"/>
      <family val="2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sz val="26"/>
      <name val="Arial"/>
      <family val="2"/>
    </font>
    <font>
      <sz val="26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>
      <alignment/>
      <protection/>
    </xf>
    <xf numFmtId="0" fontId="10" fillId="0" borderId="0">
      <alignment/>
      <protection/>
    </xf>
  </cellStyleXfs>
  <cellXfs count="103">
    <xf numFmtId="0" fontId="0" fillId="0" borderId="0" xfId="0"/>
    <xf numFmtId="49" fontId="1" fillId="0" borderId="0" xfId="0" applyNumberFormat="1" applyFont="1" applyFill="1"/>
    <xf numFmtId="49" fontId="1" fillId="0" borderId="0" xfId="0" applyNumberFormat="1" applyFont="1" applyFill="1" applyAlignment="1">
      <alignment wrapText="1"/>
    </xf>
    <xf numFmtId="49" fontId="1" fillId="0" borderId="0" xfId="0" applyNumberFormat="1" applyFont="1" applyFill="1" applyAlignment="1">
      <alignment horizontal="center"/>
    </xf>
    <xf numFmtId="4" fontId="1" fillId="0" borderId="0" xfId="0" applyNumberFormat="1" applyFont="1" applyFill="1"/>
    <xf numFmtId="0" fontId="1" fillId="0" borderId="0" xfId="0" applyFont="1" applyFill="1"/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Fill="1"/>
    <xf numFmtId="0" fontId="5" fillId="0" borderId="3" xfId="0" applyFont="1" applyFill="1" applyBorder="1" applyAlignment="1">
      <alignment horizontal="left" vertical="center"/>
    </xf>
    <xf numFmtId="49" fontId="1" fillId="0" borderId="4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49" fontId="1" fillId="0" borderId="5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49" fontId="1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/>
    </xf>
    <xf numFmtId="0" fontId="9" fillId="0" borderId="0" xfId="20" applyFont="1">
      <alignment/>
      <protection/>
    </xf>
    <xf numFmtId="4" fontId="1" fillId="0" borderId="1" xfId="0" applyNumberFormat="1" applyFont="1" applyFill="1" applyBorder="1" applyAlignment="1">
      <alignment vertical="center"/>
    </xf>
    <xf numFmtId="4" fontId="1" fillId="0" borderId="2" xfId="0" applyNumberFormat="1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164" fontId="1" fillId="0" borderId="3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1" fillId="0" borderId="0" xfId="0" applyNumberFormat="1" applyFont="1" applyFill="1"/>
    <xf numFmtId="49" fontId="1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vertical="center"/>
    </xf>
    <xf numFmtId="4" fontId="1" fillId="3" borderId="1" xfId="0" applyNumberFormat="1" applyFont="1" applyFill="1" applyBorder="1" applyAlignment="1">
      <alignment vertical="center"/>
    </xf>
    <xf numFmtId="49" fontId="1" fillId="3" borderId="3" xfId="0" applyNumberFormat="1" applyFont="1" applyFill="1" applyBorder="1" applyAlignment="1">
      <alignment horizontal="center" vertical="center"/>
    </xf>
    <xf numFmtId="49" fontId="1" fillId="3" borderId="3" xfId="0" applyNumberFormat="1" applyFont="1" applyFill="1" applyBorder="1" applyAlignment="1">
      <alignment horizontal="center" vertical="center" wrapText="1"/>
    </xf>
    <xf numFmtId="4" fontId="1" fillId="3" borderId="3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4" fontId="1" fillId="3" borderId="3" xfId="0" applyNumberFormat="1" applyFont="1" applyFill="1" applyBorder="1" applyAlignment="1">
      <alignment vertical="center"/>
    </xf>
    <xf numFmtId="49" fontId="1" fillId="3" borderId="1" xfId="0" applyNumberFormat="1" applyFont="1" applyFill="1" applyBorder="1" applyAlignment="1">
      <alignment horizontal="center" vertical="center"/>
    </xf>
    <xf numFmtId="4" fontId="1" fillId="3" borderId="1" xfId="20" applyNumberFormat="1" applyFont="1" applyFill="1" applyBorder="1" applyAlignment="1">
      <alignment vertical="center"/>
      <protection/>
    </xf>
    <xf numFmtId="4" fontId="1" fillId="0" borderId="0" xfId="0" applyNumberFormat="1" applyFont="1" applyFill="1" applyAlignment="1">
      <alignment wrapText="1"/>
    </xf>
    <xf numFmtId="49" fontId="1" fillId="4" borderId="1" xfId="0" applyNumberFormat="1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vertical="center"/>
    </xf>
    <xf numFmtId="4" fontId="1" fillId="4" borderId="1" xfId="0" applyNumberFormat="1" applyFont="1" applyFill="1" applyBorder="1" applyAlignment="1">
      <alignment vertical="center"/>
    </xf>
    <xf numFmtId="49" fontId="1" fillId="5" borderId="1" xfId="0" applyNumberFormat="1" applyFont="1" applyFill="1" applyBorder="1" applyAlignment="1">
      <alignment horizontal="center" vertical="center"/>
    </xf>
    <xf numFmtId="49" fontId="1" fillId="5" borderId="3" xfId="0" applyNumberFormat="1" applyFont="1" applyFill="1" applyBorder="1" applyAlignment="1">
      <alignment horizontal="center" vertical="center" wrapText="1"/>
    </xf>
    <xf numFmtId="4" fontId="1" fillId="5" borderId="1" xfId="0" applyNumberFormat="1" applyFont="1" applyFill="1" applyBorder="1" applyAlignment="1">
      <alignment vertical="center"/>
    </xf>
    <xf numFmtId="4" fontId="1" fillId="3" borderId="1" xfId="0" applyNumberFormat="1" applyFont="1" applyFill="1" applyBorder="1" applyAlignment="1">
      <alignment horizontal="right" wrapText="1"/>
    </xf>
    <xf numFmtId="2" fontId="1" fillId="4" borderId="1" xfId="0" applyNumberFormat="1" applyFont="1" applyFill="1" applyBorder="1" applyAlignment="1">
      <alignment horizontal="right"/>
    </xf>
    <xf numFmtId="2" fontId="1" fillId="5" borderId="1" xfId="0" applyNumberFormat="1" applyFont="1" applyFill="1" applyBorder="1" applyAlignment="1">
      <alignment horizontal="right"/>
    </xf>
    <xf numFmtId="49" fontId="1" fillId="6" borderId="1" xfId="0" applyNumberFormat="1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center" vertical="center" wrapText="1"/>
    </xf>
    <xf numFmtId="4" fontId="1" fillId="6" borderId="1" xfId="0" applyNumberFormat="1" applyFont="1" applyFill="1" applyBorder="1" applyAlignment="1">
      <alignment vertical="center"/>
    </xf>
    <xf numFmtId="4" fontId="1" fillId="0" borderId="0" xfId="0" applyNumberFormat="1" applyFont="1" applyFill="1" applyAlignment="1">
      <alignment horizontal="center"/>
    </xf>
    <xf numFmtId="2" fontId="1" fillId="5" borderId="3" xfId="0" applyNumberFormat="1" applyFont="1" applyFill="1" applyBorder="1" applyAlignment="1">
      <alignment horizontal="right"/>
    </xf>
    <xf numFmtId="49" fontId="1" fillId="0" borderId="6" xfId="0" applyNumberFormat="1" applyFont="1" applyFill="1" applyBorder="1" applyAlignment="1">
      <alignment horizontal="right"/>
    </xf>
    <xf numFmtId="49" fontId="1" fillId="0" borderId="7" xfId="0" applyNumberFormat="1" applyFont="1" applyFill="1" applyBorder="1" applyAlignment="1">
      <alignment horizontal="right"/>
    </xf>
    <xf numFmtId="49" fontId="1" fillId="3" borderId="8" xfId="0" applyNumberFormat="1" applyFont="1" applyFill="1" applyBorder="1" applyAlignment="1">
      <alignment horizontal="right"/>
    </xf>
    <xf numFmtId="49" fontId="1" fillId="4" borderId="8" xfId="0" applyNumberFormat="1" applyFont="1" applyFill="1" applyBorder="1" applyAlignment="1">
      <alignment horizontal="right"/>
    </xf>
    <xf numFmtId="49" fontId="1" fillId="5" borderId="8" xfId="0" applyNumberFormat="1" applyFont="1" applyFill="1" applyBorder="1" applyAlignment="1">
      <alignment horizontal="right"/>
    </xf>
    <xf numFmtId="49" fontId="1" fillId="0" borderId="9" xfId="0" applyNumberFormat="1" applyFont="1" applyFill="1" applyBorder="1" applyAlignment="1">
      <alignment horizontal="right"/>
    </xf>
    <xf numFmtId="2" fontId="1" fillId="5" borderId="2" xfId="0" applyNumberFormat="1" applyFont="1" applyFill="1" applyBorder="1" applyAlignment="1">
      <alignment horizontal="right"/>
    </xf>
    <xf numFmtId="4" fontId="1" fillId="5" borderId="3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5" xfId="0" applyNumberFormat="1" applyFont="1" applyFill="1" applyBorder="1" applyAlignment="1">
      <alignment vertical="center" wrapText="1"/>
    </xf>
    <xf numFmtId="49" fontId="1" fillId="0" borderId="16" xfId="21" applyNumberFormat="1" applyFont="1" applyFill="1" applyBorder="1" applyAlignment="1">
      <alignment horizontal="center" vertical="center"/>
      <protection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vertical="center" wrapText="1"/>
    </xf>
    <xf numFmtId="49" fontId="1" fillId="0" borderId="8" xfId="0" applyNumberFormat="1" applyFont="1" applyFill="1" applyBorder="1" applyAlignment="1">
      <alignment vertical="center" wrapText="1"/>
    </xf>
    <xf numFmtId="49" fontId="1" fillId="0" borderId="8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2" fillId="0" borderId="20" xfId="0" applyNumberFormat="1" applyFont="1" applyFill="1" applyBorder="1" applyAlignment="1">
      <alignment horizontal="center" vertical="center" textRotation="90" wrapText="1"/>
    </xf>
    <xf numFmtId="0" fontId="13" fillId="0" borderId="21" xfId="0" applyFont="1" applyBorder="1" applyAlignment="1">
      <alignment horizontal="center" vertical="center" textRotation="90" wrapText="1"/>
    </xf>
    <xf numFmtId="0" fontId="13" fillId="0" borderId="18" xfId="0" applyFont="1" applyBorder="1" applyAlignment="1">
      <alignment horizontal="center" vertical="center" textRotation="90" wrapText="1"/>
    </xf>
    <xf numFmtId="49" fontId="1" fillId="0" borderId="22" xfId="0" applyNumberFormat="1" applyFont="1" applyFill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49" fontId="1" fillId="0" borderId="22" xfId="0" applyNumberFormat="1" applyFont="1" applyBorder="1" applyAlignment="1">
      <alignment vertical="center" wrapText="1"/>
    </xf>
    <xf numFmtId="49" fontId="1" fillId="0" borderId="11" xfId="0" applyNumberFormat="1" applyFont="1" applyFill="1" applyBorder="1" applyAlignment="1">
      <alignment vertical="center" wrapText="1"/>
    </xf>
    <xf numFmtId="0" fontId="0" fillId="0" borderId="24" xfId="0" applyBorder="1" applyAlignment="1">
      <alignment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4" xfId="20"/>
    <cellStyle name="Excel Built-in Normal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08"/>
  <sheetViews>
    <sheetView tabSelected="1" zoomScale="80" zoomScaleNormal="80" workbookViewId="0" topLeftCell="A1">
      <selection activeCell="C117" sqref="C117"/>
    </sheetView>
  </sheetViews>
  <sheetFormatPr defaultColWidth="12.28125" defaultRowHeight="15"/>
  <cols>
    <col min="1" max="1" width="36.28125" style="1" customWidth="1"/>
    <col min="2" max="3" width="12.28125" style="1" customWidth="1"/>
    <col min="4" max="4" width="40.140625" style="2" bestFit="1" customWidth="1"/>
    <col min="5" max="5" width="19.8515625" style="3" customWidth="1"/>
    <col min="6" max="6" width="16.140625" style="3" customWidth="1"/>
    <col min="7" max="7" width="13.421875" style="1" customWidth="1"/>
    <col min="8" max="8" width="9.00390625" style="1" bestFit="1" customWidth="1"/>
    <col min="9" max="9" width="9.7109375" style="1" customWidth="1"/>
    <col min="10" max="10" width="12.00390625" style="1" customWidth="1"/>
    <col min="11" max="11" width="14.28125" style="4" customWidth="1"/>
    <col min="12" max="12" width="16.00390625" style="4" customWidth="1"/>
    <col min="13" max="13" width="9.8515625" style="4" customWidth="1"/>
    <col min="14" max="14" width="44.28125" style="2" bestFit="1" customWidth="1"/>
    <col min="15" max="15" width="9.140625" style="3" customWidth="1"/>
    <col min="16" max="16" width="28.7109375" style="5" customWidth="1"/>
    <col min="17" max="243" width="12.28125" style="5" customWidth="1"/>
    <col min="244" max="244" width="8.7109375" style="5" bestFit="1" customWidth="1"/>
    <col min="245" max="245" width="21.00390625" style="5" customWidth="1"/>
    <col min="246" max="247" width="12.28125" style="5" customWidth="1"/>
    <col min="248" max="248" width="40.140625" style="5" bestFit="1" customWidth="1"/>
    <col min="249" max="249" width="19.8515625" style="5" customWidth="1"/>
    <col min="250" max="250" width="10.421875" style="5" customWidth="1"/>
    <col min="251" max="251" width="9.00390625" style="5" bestFit="1" customWidth="1"/>
    <col min="252" max="252" width="9.00390625" style="5" customWidth="1"/>
    <col min="253" max="262" width="12.28125" style="5" customWidth="1"/>
    <col min="263" max="263" width="44.28125" style="5" bestFit="1" customWidth="1"/>
    <col min="264" max="264" width="9.140625" style="5" customWidth="1"/>
    <col min="265" max="265" width="25.421875" style="5" customWidth="1"/>
    <col min="266" max="267" width="12.28125" style="5" customWidth="1"/>
    <col min="268" max="268" width="20.28125" style="5" customWidth="1"/>
    <col min="269" max="269" width="45.00390625" style="5" bestFit="1" customWidth="1"/>
    <col min="270" max="270" width="21.8515625" style="5" bestFit="1" customWidth="1"/>
    <col min="271" max="271" width="16.421875" style="5" customWidth="1"/>
    <col min="272" max="499" width="12.28125" style="5" customWidth="1"/>
    <col min="500" max="500" width="8.7109375" style="5" bestFit="1" customWidth="1"/>
    <col min="501" max="501" width="21.00390625" style="5" customWidth="1"/>
    <col min="502" max="503" width="12.28125" style="5" customWidth="1"/>
    <col min="504" max="504" width="40.140625" style="5" bestFit="1" customWidth="1"/>
    <col min="505" max="505" width="19.8515625" style="5" customWidth="1"/>
    <col min="506" max="506" width="10.421875" style="5" customWidth="1"/>
    <col min="507" max="507" width="9.00390625" style="5" bestFit="1" customWidth="1"/>
    <col min="508" max="508" width="9.00390625" style="5" customWidth="1"/>
    <col min="509" max="518" width="12.28125" style="5" customWidth="1"/>
    <col min="519" max="519" width="44.28125" style="5" bestFit="1" customWidth="1"/>
    <col min="520" max="520" width="9.140625" style="5" customWidth="1"/>
    <col min="521" max="521" width="25.421875" style="5" customWidth="1"/>
    <col min="522" max="523" width="12.28125" style="5" customWidth="1"/>
    <col min="524" max="524" width="20.28125" style="5" customWidth="1"/>
    <col min="525" max="525" width="45.00390625" style="5" bestFit="1" customWidth="1"/>
    <col min="526" max="526" width="21.8515625" style="5" bestFit="1" customWidth="1"/>
    <col min="527" max="527" width="16.421875" style="5" customWidth="1"/>
    <col min="528" max="755" width="12.28125" style="5" customWidth="1"/>
    <col min="756" max="756" width="8.7109375" style="5" bestFit="1" customWidth="1"/>
    <col min="757" max="757" width="21.00390625" style="5" customWidth="1"/>
    <col min="758" max="759" width="12.28125" style="5" customWidth="1"/>
    <col min="760" max="760" width="40.140625" style="5" bestFit="1" customWidth="1"/>
    <col min="761" max="761" width="19.8515625" style="5" customWidth="1"/>
    <col min="762" max="762" width="10.421875" style="5" customWidth="1"/>
    <col min="763" max="763" width="9.00390625" style="5" bestFit="1" customWidth="1"/>
    <col min="764" max="764" width="9.00390625" style="5" customWidth="1"/>
    <col min="765" max="774" width="12.28125" style="5" customWidth="1"/>
    <col min="775" max="775" width="44.28125" style="5" bestFit="1" customWidth="1"/>
    <col min="776" max="776" width="9.140625" style="5" customWidth="1"/>
    <col min="777" max="777" width="25.421875" style="5" customWidth="1"/>
    <col min="778" max="779" width="12.28125" style="5" customWidth="1"/>
    <col min="780" max="780" width="20.28125" style="5" customWidth="1"/>
    <col min="781" max="781" width="45.00390625" style="5" bestFit="1" customWidth="1"/>
    <col min="782" max="782" width="21.8515625" style="5" bestFit="1" customWidth="1"/>
    <col min="783" max="783" width="16.421875" style="5" customWidth="1"/>
    <col min="784" max="1011" width="12.28125" style="5" customWidth="1"/>
    <col min="1012" max="1012" width="8.7109375" style="5" bestFit="1" customWidth="1"/>
    <col min="1013" max="1013" width="21.00390625" style="5" customWidth="1"/>
    <col min="1014" max="1015" width="12.28125" style="5" customWidth="1"/>
    <col min="1016" max="1016" width="40.140625" style="5" bestFit="1" customWidth="1"/>
    <col min="1017" max="1017" width="19.8515625" style="5" customWidth="1"/>
    <col min="1018" max="1018" width="10.421875" style="5" customWidth="1"/>
    <col min="1019" max="1019" width="9.00390625" style="5" bestFit="1" customWidth="1"/>
    <col min="1020" max="1020" width="9.00390625" style="5" customWidth="1"/>
    <col min="1021" max="1030" width="12.28125" style="5" customWidth="1"/>
    <col min="1031" max="1031" width="44.28125" style="5" bestFit="1" customWidth="1"/>
    <col min="1032" max="1032" width="9.140625" style="5" customWidth="1"/>
    <col min="1033" max="1033" width="25.421875" style="5" customWidth="1"/>
    <col min="1034" max="1035" width="12.28125" style="5" customWidth="1"/>
    <col min="1036" max="1036" width="20.28125" style="5" customWidth="1"/>
    <col min="1037" max="1037" width="45.00390625" style="5" bestFit="1" customWidth="1"/>
    <col min="1038" max="1038" width="21.8515625" style="5" bestFit="1" customWidth="1"/>
    <col min="1039" max="1039" width="16.421875" style="5" customWidth="1"/>
    <col min="1040" max="1267" width="12.28125" style="5" customWidth="1"/>
    <col min="1268" max="1268" width="8.7109375" style="5" bestFit="1" customWidth="1"/>
    <col min="1269" max="1269" width="21.00390625" style="5" customWidth="1"/>
    <col min="1270" max="1271" width="12.28125" style="5" customWidth="1"/>
    <col min="1272" max="1272" width="40.140625" style="5" bestFit="1" customWidth="1"/>
    <col min="1273" max="1273" width="19.8515625" style="5" customWidth="1"/>
    <col min="1274" max="1274" width="10.421875" style="5" customWidth="1"/>
    <col min="1275" max="1275" width="9.00390625" style="5" bestFit="1" customWidth="1"/>
    <col min="1276" max="1276" width="9.00390625" style="5" customWidth="1"/>
    <col min="1277" max="1286" width="12.28125" style="5" customWidth="1"/>
    <col min="1287" max="1287" width="44.28125" style="5" bestFit="1" customWidth="1"/>
    <col min="1288" max="1288" width="9.140625" style="5" customWidth="1"/>
    <col min="1289" max="1289" width="25.421875" style="5" customWidth="1"/>
    <col min="1290" max="1291" width="12.28125" style="5" customWidth="1"/>
    <col min="1292" max="1292" width="20.28125" style="5" customWidth="1"/>
    <col min="1293" max="1293" width="45.00390625" style="5" bestFit="1" customWidth="1"/>
    <col min="1294" max="1294" width="21.8515625" style="5" bestFit="1" customWidth="1"/>
    <col min="1295" max="1295" width="16.421875" style="5" customWidth="1"/>
    <col min="1296" max="1523" width="12.28125" style="5" customWidth="1"/>
    <col min="1524" max="1524" width="8.7109375" style="5" bestFit="1" customWidth="1"/>
    <col min="1525" max="1525" width="21.00390625" style="5" customWidth="1"/>
    <col min="1526" max="1527" width="12.28125" style="5" customWidth="1"/>
    <col min="1528" max="1528" width="40.140625" style="5" bestFit="1" customWidth="1"/>
    <col min="1529" max="1529" width="19.8515625" style="5" customWidth="1"/>
    <col min="1530" max="1530" width="10.421875" style="5" customWidth="1"/>
    <col min="1531" max="1531" width="9.00390625" style="5" bestFit="1" customWidth="1"/>
    <col min="1532" max="1532" width="9.00390625" style="5" customWidth="1"/>
    <col min="1533" max="1542" width="12.28125" style="5" customWidth="1"/>
    <col min="1543" max="1543" width="44.28125" style="5" bestFit="1" customWidth="1"/>
    <col min="1544" max="1544" width="9.140625" style="5" customWidth="1"/>
    <col min="1545" max="1545" width="25.421875" style="5" customWidth="1"/>
    <col min="1546" max="1547" width="12.28125" style="5" customWidth="1"/>
    <col min="1548" max="1548" width="20.28125" style="5" customWidth="1"/>
    <col min="1549" max="1549" width="45.00390625" style="5" bestFit="1" customWidth="1"/>
    <col min="1550" max="1550" width="21.8515625" style="5" bestFit="1" customWidth="1"/>
    <col min="1551" max="1551" width="16.421875" style="5" customWidth="1"/>
    <col min="1552" max="1779" width="12.28125" style="5" customWidth="1"/>
    <col min="1780" max="1780" width="8.7109375" style="5" bestFit="1" customWidth="1"/>
    <col min="1781" max="1781" width="21.00390625" style="5" customWidth="1"/>
    <col min="1782" max="1783" width="12.28125" style="5" customWidth="1"/>
    <col min="1784" max="1784" width="40.140625" style="5" bestFit="1" customWidth="1"/>
    <col min="1785" max="1785" width="19.8515625" style="5" customWidth="1"/>
    <col min="1786" max="1786" width="10.421875" style="5" customWidth="1"/>
    <col min="1787" max="1787" width="9.00390625" style="5" bestFit="1" customWidth="1"/>
    <col min="1788" max="1788" width="9.00390625" style="5" customWidth="1"/>
    <col min="1789" max="1798" width="12.28125" style="5" customWidth="1"/>
    <col min="1799" max="1799" width="44.28125" style="5" bestFit="1" customWidth="1"/>
    <col min="1800" max="1800" width="9.140625" style="5" customWidth="1"/>
    <col min="1801" max="1801" width="25.421875" style="5" customWidth="1"/>
    <col min="1802" max="1803" width="12.28125" style="5" customWidth="1"/>
    <col min="1804" max="1804" width="20.28125" style="5" customWidth="1"/>
    <col min="1805" max="1805" width="45.00390625" style="5" bestFit="1" customWidth="1"/>
    <col min="1806" max="1806" width="21.8515625" style="5" bestFit="1" customWidth="1"/>
    <col min="1807" max="1807" width="16.421875" style="5" customWidth="1"/>
    <col min="1808" max="2035" width="12.28125" style="5" customWidth="1"/>
    <col min="2036" max="2036" width="8.7109375" style="5" bestFit="1" customWidth="1"/>
    <col min="2037" max="2037" width="21.00390625" style="5" customWidth="1"/>
    <col min="2038" max="2039" width="12.28125" style="5" customWidth="1"/>
    <col min="2040" max="2040" width="40.140625" style="5" bestFit="1" customWidth="1"/>
    <col min="2041" max="2041" width="19.8515625" style="5" customWidth="1"/>
    <col min="2042" max="2042" width="10.421875" style="5" customWidth="1"/>
    <col min="2043" max="2043" width="9.00390625" style="5" bestFit="1" customWidth="1"/>
    <col min="2044" max="2044" width="9.00390625" style="5" customWidth="1"/>
    <col min="2045" max="2054" width="12.28125" style="5" customWidth="1"/>
    <col min="2055" max="2055" width="44.28125" style="5" bestFit="1" customWidth="1"/>
    <col min="2056" max="2056" width="9.140625" style="5" customWidth="1"/>
    <col min="2057" max="2057" width="25.421875" style="5" customWidth="1"/>
    <col min="2058" max="2059" width="12.28125" style="5" customWidth="1"/>
    <col min="2060" max="2060" width="20.28125" style="5" customWidth="1"/>
    <col min="2061" max="2061" width="45.00390625" style="5" bestFit="1" customWidth="1"/>
    <col min="2062" max="2062" width="21.8515625" style="5" bestFit="1" customWidth="1"/>
    <col min="2063" max="2063" width="16.421875" style="5" customWidth="1"/>
    <col min="2064" max="2291" width="12.28125" style="5" customWidth="1"/>
    <col min="2292" max="2292" width="8.7109375" style="5" bestFit="1" customWidth="1"/>
    <col min="2293" max="2293" width="21.00390625" style="5" customWidth="1"/>
    <col min="2294" max="2295" width="12.28125" style="5" customWidth="1"/>
    <col min="2296" max="2296" width="40.140625" style="5" bestFit="1" customWidth="1"/>
    <col min="2297" max="2297" width="19.8515625" style="5" customWidth="1"/>
    <col min="2298" max="2298" width="10.421875" style="5" customWidth="1"/>
    <col min="2299" max="2299" width="9.00390625" style="5" bestFit="1" customWidth="1"/>
    <col min="2300" max="2300" width="9.00390625" style="5" customWidth="1"/>
    <col min="2301" max="2310" width="12.28125" style="5" customWidth="1"/>
    <col min="2311" max="2311" width="44.28125" style="5" bestFit="1" customWidth="1"/>
    <col min="2312" max="2312" width="9.140625" style="5" customWidth="1"/>
    <col min="2313" max="2313" width="25.421875" style="5" customWidth="1"/>
    <col min="2314" max="2315" width="12.28125" style="5" customWidth="1"/>
    <col min="2316" max="2316" width="20.28125" style="5" customWidth="1"/>
    <col min="2317" max="2317" width="45.00390625" style="5" bestFit="1" customWidth="1"/>
    <col min="2318" max="2318" width="21.8515625" style="5" bestFit="1" customWidth="1"/>
    <col min="2319" max="2319" width="16.421875" style="5" customWidth="1"/>
    <col min="2320" max="2547" width="12.28125" style="5" customWidth="1"/>
    <col min="2548" max="2548" width="8.7109375" style="5" bestFit="1" customWidth="1"/>
    <col min="2549" max="2549" width="21.00390625" style="5" customWidth="1"/>
    <col min="2550" max="2551" width="12.28125" style="5" customWidth="1"/>
    <col min="2552" max="2552" width="40.140625" style="5" bestFit="1" customWidth="1"/>
    <col min="2553" max="2553" width="19.8515625" style="5" customWidth="1"/>
    <col min="2554" max="2554" width="10.421875" style="5" customWidth="1"/>
    <col min="2555" max="2555" width="9.00390625" style="5" bestFit="1" customWidth="1"/>
    <col min="2556" max="2556" width="9.00390625" style="5" customWidth="1"/>
    <col min="2557" max="2566" width="12.28125" style="5" customWidth="1"/>
    <col min="2567" max="2567" width="44.28125" style="5" bestFit="1" customWidth="1"/>
    <col min="2568" max="2568" width="9.140625" style="5" customWidth="1"/>
    <col min="2569" max="2569" width="25.421875" style="5" customWidth="1"/>
    <col min="2570" max="2571" width="12.28125" style="5" customWidth="1"/>
    <col min="2572" max="2572" width="20.28125" style="5" customWidth="1"/>
    <col min="2573" max="2573" width="45.00390625" style="5" bestFit="1" customWidth="1"/>
    <col min="2574" max="2574" width="21.8515625" style="5" bestFit="1" customWidth="1"/>
    <col min="2575" max="2575" width="16.421875" style="5" customWidth="1"/>
    <col min="2576" max="2803" width="12.28125" style="5" customWidth="1"/>
    <col min="2804" max="2804" width="8.7109375" style="5" bestFit="1" customWidth="1"/>
    <col min="2805" max="2805" width="21.00390625" style="5" customWidth="1"/>
    <col min="2806" max="2807" width="12.28125" style="5" customWidth="1"/>
    <col min="2808" max="2808" width="40.140625" style="5" bestFit="1" customWidth="1"/>
    <col min="2809" max="2809" width="19.8515625" style="5" customWidth="1"/>
    <col min="2810" max="2810" width="10.421875" style="5" customWidth="1"/>
    <col min="2811" max="2811" width="9.00390625" style="5" bestFit="1" customWidth="1"/>
    <col min="2812" max="2812" width="9.00390625" style="5" customWidth="1"/>
    <col min="2813" max="2822" width="12.28125" style="5" customWidth="1"/>
    <col min="2823" max="2823" width="44.28125" style="5" bestFit="1" customWidth="1"/>
    <col min="2824" max="2824" width="9.140625" style="5" customWidth="1"/>
    <col min="2825" max="2825" width="25.421875" style="5" customWidth="1"/>
    <col min="2826" max="2827" width="12.28125" style="5" customWidth="1"/>
    <col min="2828" max="2828" width="20.28125" style="5" customWidth="1"/>
    <col min="2829" max="2829" width="45.00390625" style="5" bestFit="1" customWidth="1"/>
    <col min="2830" max="2830" width="21.8515625" style="5" bestFit="1" customWidth="1"/>
    <col min="2831" max="2831" width="16.421875" style="5" customWidth="1"/>
    <col min="2832" max="3059" width="12.28125" style="5" customWidth="1"/>
    <col min="3060" max="3060" width="8.7109375" style="5" bestFit="1" customWidth="1"/>
    <col min="3061" max="3061" width="21.00390625" style="5" customWidth="1"/>
    <col min="3062" max="3063" width="12.28125" style="5" customWidth="1"/>
    <col min="3064" max="3064" width="40.140625" style="5" bestFit="1" customWidth="1"/>
    <col min="3065" max="3065" width="19.8515625" style="5" customWidth="1"/>
    <col min="3066" max="3066" width="10.421875" style="5" customWidth="1"/>
    <col min="3067" max="3067" width="9.00390625" style="5" bestFit="1" customWidth="1"/>
    <col min="3068" max="3068" width="9.00390625" style="5" customWidth="1"/>
    <col min="3069" max="3078" width="12.28125" style="5" customWidth="1"/>
    <col min="3079" max="3079" width="44.28125" style="5" bestFit="1" customWidth="1"/>
    <col min="3080" max="3080" width="9.140625" style="5" customWidth="1"/>
    <col min="3081" max="3081" width="25.421875" style="5" customWidth="1"/>
    <col min="3082" max="3083" width="12.28125" style="5" customWidth="1"/>
    <col min="3084" max="3084" width="20.28125" style="5" customWidth="1"/>
    <col min="3085" max="3085" width="45.00390625" style="5" bestFit="1" customWidth="1"/>
    <col min="3086" max="3086" width="21.8515625" style="5" bestFit="1" customWidth="1"/>
    <col min="3087" max="3087" width="16.421875" style="5" customWidth="1"/>
    <col min="3088" max="3315" width="12.28125" style="5" customWidth="1"/>
    <col min="3316" max="3316" width="8.7109375" style="5" bestFit="1" customWidth="1"/>
    <col min="3317" max="3317" width="21.00390625" style="5" customWidth="1"/>
    <col min="3318" max="3319" width="12.28125" style="5" customWidth="1"/>
    <col min="3320" max="3320" width="40.140625" style="5" bestFit="1" customWidth="1"/>
    <col min="3321" max="3321" width="19.8515625" style="5" customWidth="1"/>
    <col min="3322" max="3322" width="10.421875" style="5" customWidth="1"/>
    <col min="3323" max="3323" width="9.00390625" style="5" bestFit="1" customWidth="1"/>
    <col min="3324" max="3324" width="9.00390625" style="5" customWidth="1"/>
    <col min="3325" max="3334" width="12.28125" style="5" customWidth="1"/>
    <col min="3335" max="3335" width="44.28125" style="5" bestFit="1" customWidth="1"/>
    <col min="3336" max="3336" width="9.140625" style="5" customWidth="1"/>
    <col min="3337" max="3337" width="25.421875" style="5" customWidth="1"/>
    <col min="3338" max="3339" width="12.28125" style="5" customWidth="1"/>
    <col min="3340" max="3340" width="20.28125" style="5" customWidth="1"/>
    <col min="3341" max="3341" width="45.00390625" style="5" bestFit="1" customWidth="1"/>
    <col min="3342" max="3342" width="21.8515625" style="5" bestFit="1" customWidth="1"/>
    <col min="3343" max="3343" width="16.421875" style="5" customWidth="1"/>
    <col min="3344" max="3571" width="12.28125" style="5" customWidth="1"/>
    <col min="3572" max="3572" width="8.7109375" style="5" bestFit="1" customWidth="1"/>
    <col min="3573" max="3573" width="21.00390625" style="5" customWidth="1"/>
    <col min="3574" max="3575" width="12.28125" style="5" customWidth="1"/>
    <col min="3576" max="3576" width="40.140625" style="5" bestFit="1" customWidth="1"/>
    <col min="3577" max="3577" width="19.8515625" style="5" customWidth="1"/>
    <col min="3578" max="3578" width="10.421875" style="5" customWidth="1"/>
    <col min="3579" max="3579" width="9.00390625" style="5" bestFit="1" customWidth="1"/>
    <col min="3580" max="3580" width="9.00390625" style="5" customWidth="1"/>
    <col min="3581" max="3590" width="12.28125" style="5" customWidth="1"/>
    <col min="3591" max="3591" width="44.28125" style="5" bestFit="1" customWidth="1"/>
    <col min="3592" max="3592" width="9.140625" style="5" customWidth="1"/>
    <col min="3593" max="3593" width="25.421875" style="5" customWidth="1"/>
    <col min="3594" max="3595" width="12.28125" style="5" customWidth="1"/>
    <col min="3596" max="3596" width="20.28125" style="5" customWidth="1"/>
    <col min="3597" max="3597" width="45.00390625" style="5" bestFit="1" customWidth="1"/>
    <col min="3598" max="3598" width="21.8515625" style="5" bestFit="1" customWidth="1"/>
    <col min="3599" max="3599" width="16.421875" style="5" customWidth="1"/>
    <col min="3600" max="3827" width="12.28125" style="5" customWidth="1"/>
    <col min="3828" max="3828" width="8.7109375" style="5" bestFit="1" customWidth="1"/>
    <col min="3829" max="3829" width="21.00390625" style="5" customWidth="1"/>
    <col min="3830" max="3831" width="12.28125" style="5" customWidth="1"/>
    <col min="3832" max="3832" width="40.140625" style="5" bestFit="1" customWidth="1"/>
    <col min="3833" max="3833" width="19.8515625" style="5" customWidth="1"/>
    <col min="3834" max="3834" width="10.421875" style="5" customWidth="1"/>
    <col min="3835" max="3835" width="9.00390625" style="5" bestFit="1" customWidth="1"/>
    <col min="3836" max="3836" width="9.00390625" style="5" customWidth="1"/>
    <col min="3837" max="3846" width="12.28125" style="5" customWidth="1"/>
    <col min="3847" max="3847" width="44.28125" style="5" bestFit="1" customWidth="1"/>
    <col min="3848" max="3848" width="9.140625" style="5" customWidth="1"/>
    <col min="3849" max="3849" width="25.421875" style="5" customWidth="1"/>
    <col min="3850" max="3851" width="12.28125" style="5" customWidth="1"/>
    <col min="3852" max="3852" width="20.28125" style="5" customWidth="1"/>
    <col min="3853" max="3853" width="45.00390625" style="5" bestFit="1" customWidth="1"/>
    <col min="3854" max="3854" width="21.8515625" style="5" bestFit="1" customWidth="1"/>
    <col min="3855" max="3855" width="16.421875" style="5" customWidth="1"/>
    <col min="3856" max="4083" width="12.28125" style="5" customWidth="1"/>
    <col min="4084" max="4084" width="8.7109375" style="5" bestFit="1" customWidth="1"/>
    <col min="4085" max="4085" width="21.00390625" style="5" customWidth="1"/>
    <col min="4086" max="4087" width="12.28125" style="5" customWidth="1"/>
    <col min="4088" max="4088" width="40.140625" style="5" bestFit="1" customWidth="1"/>
    <col min="4089" max="4089" width="19.8515625" style="5" customWidth="1"/>
    <col min="4090" max="4090" width="10.421875" style="5" customWidth="1"/>
    <col min="4091" max="4091" width="9.00390625" style="5" bestFit="1" customWidth="1"/>
    <col min="4092" max="4092" width="9.00390625" style="5" customWidth="1"/>
    <col min="4093" max="4102" width="12.28125" style="5" customWidth="1"/>
    <col min="4103" max="4103" width="44.28125" style="5" bestFit="1" customWidth="1"/>
    <col min="4104" max="4104" width="9.140625" style="5" customWidth="1"/>
    <col min="4105" max="4105" width="25.421875" style="5" customWidth="1"/>
    <col min="4106" max="4107" width="12.28125" style="5" customWidth="1"/>
    <col min="4108" max="4108" width="20.28125" style="5" customWidth="1"/>
    <col min="4109" max="4109" width="45.00390625" style="5" bestFit="1" customWidth="1"/>
    <col min="4110" max="4110" width="21.8515625" style="5" bestFit="1" customWidth="1"/>
    <col min="4111" max="4111" width="16.421875" style="5" customWidth="1"/>
    <col min="4112" max="4339" width="12.28125" style="5" customWidth="1"/>
    <col min="4340" max="4340" width="8.7109375" style="5" bestFit="1" customWidth="1"/>
    <col min="4341" max="4341" width="21.00390625" style="5" customWidth="1"/>
    <col min="4342" max="4343" width="12.28125" style="5" customWidth="1"/>
    <col min="4344" max="4344" width="40.140625" style="5" bestFit="1" customWidth="1"/>
    <col min="4345" max="4345" width="19.8515625" style="5" customWidth="1"/>
    <col min="4346" max="4346" width="10.421875" style="5" customWidth="1"/>
    <col min="4347" max="4347" width="9.00390625" style="5" bestFit="1" customWidth="1"/>
    <col min="4348" max="4348" width="9.00390625" style="5" customWidth="1"/>
    <col min="4349" max="4358" width="12.28125" style="5" customWidth="1"/>
    <col min="4359" max="4359" width="44.28125" style="5" bestFit="1" customWidth="1"/>
    <col min="4360" max="4360" width="9.140625" style="5" customWidth="1"/>
    <col min="4361" max="4361" width="25.421875" style="5" customWidth="1"/>
    <col min="4362" max="4363" width="12.28125" style="5" customWidth="1"/>
    <col min="4364" max="4364" width="20.28125" style="5" customWidth="1"/>
    <col min="4365" max="4365" width="45.00390625" style="5" bestFit="1" customWidth="1"/>
    <col min="4366" max="4366" width="21.8515625" style="5" bestFit="1" customWidth="1"/>
    <col min="4367" max="4367" width="16.421875" style="5" customWidth="1"/>
    <col min="4368" max="4595" width="12.28125" style="5" customWidth="1"/>
    <col min="4596" max="4596" width="8.7109375" style="5" bestFit="1" customWidth="1"/>
    <col min="4597" max="4597" width="21.00390625" style="5" customWidth="1"/>
    <col min="4598" max="4599" width="12.28125" style="5" customWidth="1"/>
    <col min="4600" max="4600" width="40.140625" style="5" bestFit="1" customWidth="1"/>
    <col min="4601" max="4601" width="19.8515625" style="5" customWidth="1"/>
    <col min="4602" max="4602" width="10.421875" style="5" customWidth="1"/>
    <col min="4603" max="4603" width="9.00390625" style="5" bestFit="1" customWidth="1"/>
    <col min="4604" max="4604" width="9.00390625" style="5" customWidth="1"/>
    <col min="4605" max="4614" width="12.28125" style="5" customWidth="1"/>
    <col min="4615" max="4615" width="44.28125" style="5" bestFit="1" customWidth="1"/>
    <col min="4616" max="4616" width="9.140625" style="5" customWidth="1"/>
    <col min="4617" max="4617" width="25.421875" style="5" customWidth="1"/>
    <col min="4618" max="4619" width="12.28125" style="5" customWidth="1"/>
    <col min="4620" max="4620" width="20.28125" style="5" customWidth="1"/>
    <col min="4621" max="4621" width="45.00390625" style="5" bestFit="1" customWidth="1"/>
    <col min="4622" max="4622" width="21.8515625" style="5" bestFit="1" customWidth="1"/>
    <col min="4623" max="4623" width="16.421875" style="5" customWidth="1"/>
    <col min="4624" max="4851" width="12.28125" style="5" customWidth="1"/>
    <col min="4852" max="4852" width="8.7109375" style="5" bestFit="1" customWidth="1"/>
    <col min="4853" max="4853" width="21.00390625" style="5" customWidth="1"/>
    <col min="4854" max="4855" width="12.28125" style="5" customWidth="1"/>
    <col min="4856" max="4856" width="40.140625" style="5" bestFit="1" customWidth="1"/>
    <col min="4857" max="4857" width="19.8515625" style="5" customWidth="1"/>
    <col min="4858" max="4858" width="10.421875" style="5" customWidth="1"/>
    <col min="4859" max="4859" width="9.00390625" style="5" bestFit="1" customWidth="1"/>
    <col min="4860" max="4860" width="9.00390625" style="5" customWidth="1"/>
    <col min="4861" max="4870" width="12.28125" style="5" customWidth="1"/>
    <col min="4871" max="4871" width="44.28125" style="5" bestFit="1" customWidth="1"/>
    <col min="4872" max="4872" width="9.140625" style="5" customWidth="1"/>
    <col min="4873" max="4873" width="25.421875" style="5" customWidth="1"/>
    <col min="4874" max="4875" width="12.28125" style="5" customWidth="1"/>
    <col min="4876" max="4876" width="20.28125" style="5" customWidth="1"/>
    <col min="4877" max="4877" width="45.00390625" style="5" bestFit="1" customWidth="1"/>
    <col min="4878" max="4878" width="21.8515625" style="5" bestFit="1" customWidth="1"/>
    <col min="4879" max="4879" width="16.421875" style="5" customWidth="1"/>
    <col min="4880" max="5107" width="12.28125" style="5" customWidth="1"/>
    <col min="5108" max="5108" width="8.7109375" style="5" bestFit="1" customWidth="1"/>
    <col min="5109" max="5109" width="21.00390625" style="5" customWidth="1"/>
    <col min="5110" max="5111" width="12.28125" style="5" customWidth="1"/>
    <col min="5112" max="5112" width="40.140625" style="5" bestFit="1" customWidth="1"/>
    <col min="5113" max="5113" width="19.8515625" style="5" customWidth="1"/>
    <col min="5114" max="5114" width="10.421875" style="5" customWidth="1"/>
    <col min="5115" max="5115" width="9.00390625" style="5" bestFit="1" customWidth="1"/>
    <col min="5116" max="5116" width="9.00390625" style="5" customWidth="1"/>
    <col min="5117" max="5126" width="12.28125" style="5" customWidth="1"/>
    <col min="5127" max="5127" width="44.28125" style="5" bestFit="1" customWidth="1"/>
    <col min="5128" max="5128" width="9.140625" style="5" customWidth="1"/>
    <col min="5129" max="5129" width="25.421875" style="5" customWidth="1"/>
    <col min="5130" max="5131" width="12.28125" style="5" customWidth="1"/>
    <col min="5132" max="5132" width="20.28125" style="5" customWidth="1"/>
    <col min="5133" max="5133" width="45.00390625" style="5" bestFit="1" customWidth="1"/>
    <col min="5134" max="5134" width="21.8515625" style="5" bestFit="1" customWidth="1"/>
    <col min="5135" max="5135" width="16.421875" style="5" customWidth="1"/>
    <col min="5136" max="5363" width="12.28125" style="5" customWidth="1"/>
    <col min="5364" max="5364" width="8.7109375" style="5" bestFit="1" customWidth="1"/>
    <col min="5365" max="5365" width="21.00390625" style="5" customWidth="1"/>
    <col min="5366" max="5367" width="12.28125" style="5" customWidth="1"/>
    <col min="5368" max="5368" width="40.140625" style="5" bestFit="1" customWidth="1"/>
    <col min="5369" max="5369" width="19.8515625" style="5" customWidth="1"/>
    <col min="5370" max="5370" width="10.421875" style="5" customWidth="1"/>
    <col min="5371" max="5371" width="9.00390625" style="5" bestFit="1" customWidth="1"/>
    <col min="5372" max="5372" width="9.00390625" style="5" customWidth="1"/>
    <col min="5373" max="5382" width="12.28125" style="5" customWidth="1"/>
    <col min="5383" max="5383" width="44.28125" style="5" bestFit="1" customWidth="1"/>
    <col min="5384" max="5384" width="9.140625" style="5" customWidth="1"/>
    <col min="5385" max="5385" width="25.421875" style="5" customWidth="1"/>
    <col min="5386" max="5387" width="12.28125" style="5" customWidth="1"/>
    <col min="5388" max="5388" width="20.28125" style="5" customWidth="1"/>
    <col min="5389" max="5389" width="45.00390625" style="5" bestFit="1" customWidth="1"/>
    <col min="5390" max="5390" width="21.8515625" style="5" bestFit="1" customWidth="1"/>
    <col min="5391" max="5391" width="16.421875" style="5" customWidth="1"/>
    <col min="5392" max="5619" width="12.28125" style="5" customWidth="1"/>
    <col min="5620" max="5620" width="8.7109375" style="5" bestFit="1" customWidth="1"/>
    <col min="5621" max="5621" width="21.00390625" style="5" customWidth="1"/>
    <col min="5622" max="5623" width="12.28125" style="5" customWidth="1"/>
    <col min="5624" max="5624" width="40.140625" style="5" bestFit="1" customWidth="1"/>
    <col min="5625" max="5625" width="19.8515625" style="5" customWidth="1"/>
    <col min="5626" max="5626" width="10.421875" style="5" customWidth="1"/>
    <col min="5627" max="5627" width="9.00390625" style="5" bestFit="1" customWidth="1"/>
    <col min="5628" max="5628" width="9.00390625" style="5" customWidth="1"/>
    <col min="5629" max="5638" width="12.28125" style="5" customWidth="1"/>
    <col min="5639" max="5639" width="44.28125" style="5" bestFit="1" customWidth="1"/>
    <col min="5640" max="5640" width="9.140625" style="5" customWidth="1"/>
    <col min="5641" max="5641" width="25.421875" style="5" customWidth="1"/>
    <col min="5642" max="5643" width="12.28125" style="5" customWidth="1"/>
    <col min="5644" max="5644" width="20.28125" style="5" customWidth="1"/>
    <col min="5645" max="5645" width="45.00390625" style="5" bestFit="1" customWidth="1"/>
    <col min="5646" max="5646" width="21.8515625" style="5" bestFit="1" customWidth="1"/>
    <col min="5647" max="5647" width="16.421875" style="5" customWidth="1"/>
    <col min="5648" max="5875" width="12.28125" style="5" customWidth="1"/>
    <col min="5876" max="5876" width="8.7109375" style="5" bestFit="1" customWidth="1"/>
    <col min="5877" max="5877" width="21.00390625" style="5" customWidth="1"/>
    <col min="5878" max="5879" width="12.28125" style="5" customWidth="1"/>
    <col min="5880" max="5880" width="40.140625" style="5" bestFit="1" customWidth="1"/>
    <col min="5881" max="5881" width="19.8515625" style="5" customWidth="1"/>
    <col min="5882" max="5882" width="10.421875" style="5" customWidth="1"/>
    <col min="5883" max="5883" width="9.00390625" style="5" bestFit="1" customWidth="1"/>
    <col min="5884" max="5884" width="9.00390625" style="5" customWidth="1"/>
    <col min="5885" max="5894" width="12.28125" style="5" customWidth="1"/>
    <col min="5895" max="5895" width="44.28125" style="5" bestFit="1" customWidth="1"/>
    <col min="5896" max="5896" width="9.140625" style="5" customWidth="1"/>
    <col min="5897" max="5897" width="25.421875" style="5" customWidth="1"/>
    <col min="5898" max="5899" width="12.28125" style="5" customWidth="1"/>
    <col min="5900" max="5900" width="20.28125" style="5" customWidth="1"/>
    <col min="5901" max="5901" width="45.00390625" style="5" bestFit="1" customWidth="1"/>
    <col min="5902" max="5902" width="21.8515625" style="5" bestFit="1" customWidth="1"/>
    <col min="5903" max="5903" width="16.421875" style="5" customWidth="1"/>
    <col min="5904" max="6131" width="12.28125" style="5" customWidth="1"/>
    <col min="6132" max="6132" width="8.7109375" style="5" bestFit="1" customWidth="1"/>
    <col min="6133" max="6133" width="21.00390625" style="5" customWidth="1"/>
    <col min="6134" max="6135" width="12.28125" style="5" customWidth="1"/>
    <col min="6136" max="6136" width="40.140625" style="5" bestFit="1" customWidth="1"/>
    <col min="6137" max="6137" width="19.8515625" style="5" customWidth="1"/>
    <col min="6138" max="6138" width="10.421875" style="5" customWidth="1"/>
    <col min="6139" max="6139" width="9.00390625" style="5" bestFit="1" customWidth="1"/>
    <col min="6140" max="6140" width="9.00390625" style="5" customWidth="1"/>
    <col min="6141" max="6150" width="12.28125" style="5" customWidth="1"/>
    <col min="6151" max="6151" width="44.28125" style="5" bestFit="1" customWidth="1"/>
    <col min="6152" max="6152" width="9.140625" style="5" customWidth="1"/>
    <col min="6153" max="6153" width="25.421875" style="5" customWidth="1"/>
    <col min="6154" max="6155" width="12.28125" style="5" customWidth="1"/>
    <col min="6156" max="6156" width="20.28125" style="5" customWidth="1"/>
    <col min="6157" max="6157" width="45.00390625" style="5" bestFit="1" customWidth="1"/>
    <col min="6158" max="6158" width="21.8515625" style="5" bestFit="1" customWidth="1"/>
    <col min="6159" max="6159" width="16.421875" style="5" customWidth="1"/>
    <col min="6160" max="6387" width="12.28125" style="5" customWidth="1"/>
    <col min="6388" max="6388" width="8.7109375" style="5" bestFit="1" customWidth="1"/>
    <col min="6389" max="6389" width="21.00390625" style="5" customWidth="1"/>
    <col min="6390" max="6391" width="12.28125" style="5" customWidth="1"/>
    <col min="6392" max="6392" width="40.140625" style="5" bestFit="1" customWidth="1"/>
    <col min="6393" max="6393" width="19.8515625" style="5" customWidth="1"/>
    <col min="6394" max="6394" width="10.421875" style="5" customWidth="1"/>
    <col min="6395" max="6395" width="9.00390625" style="5" bestFit="1" customWidth="1"/>
    <col min="6396" max="6396" width="9.00390625" style="5" customWidth="1"/>
    <col min="6397" max="6406" width="12.28125" style="5" customWidth="1"/>
    <col min="6407" max="6407" width="44.28125" style="5" bestFit="1" customWidth="1"/>
    <col min="6408" max="6408" width="9.140625" style="5" customWidth="1"/>
    <col min="6409" max="6409" width="25.421875" style="5" customWidth="1"/>
    <col min="6410" max="6411" width="12.28125" style="5" customWidth="1"/>
    <col min="6412" max="6412" width="20.28125" style="5" customWidth="1"/>
    <col min="6413" max="6413" width="45.00390625" style="5" bestFit="1" customWidth="1"/>
    <col min="6414" max="6414" width="21.8515625" style="5" bestFit="1" customWidth="1"/>
    <col min="6415" max="6415" width="16.421875" style="5" customWidth="1"/>
    <col min="6416" max="6643" width="12.28125" style="5" customWidth="1"/>
    <col min="6644" max="6644" width="8.7109375" style="5" bestFit="1" customWidth="1"/>
    <col min="6645" max="6645" width="21.00390625" style="5" customWidth="1"/>
    <col min="6646" max="6647" width="12.28125" style="5" customWidth="1"/>
    <col min="6648" max="6648" width="40.140625" style="5" bestFit="1" customWidth="1"/>
    <col min="6649" max="6649" width="19.8515625" style="5" customWidth="1"/>
    <col min="6650" max="6650" width="10.421875" style="5" customWidth="1"/>
    <col min="6651" max="6651" width="9.00390625" style="5" bestFit="1" customWidth="1"/>
    <col min="6652" max="6652" width="9.00390625" style="5" customWidth="1"/>
    <col min="6653" max="6662" width="12.28125" style="5" customWidth="1"/>
    <col min="6663" max="6663" width="44.28125" style="5" bestFit="1" customWidth="1"/>
    <col min="6664" max="6664" width="9.140625" style="5" customWidth="1"/>
    <col min="6665" max="6665" width="25.421875" style="5" customWidth="1"/>
    <col min="6666" max="6667" width="12.28125" style="5" customWidth="1"/>
    <col min="6668" max="6668" width="20.28125" style="5" customWidth="1"/>
    <col min="6669" max="6669" width="45.00390625" style="5" bestFit="1" customWidth="1"/>
    <col min="6670" max="6670" width="21.8515625" style="5" bestFit="1" customWidth="1"/>
    <col min="6671" max="6671" width="16.421875" style="5" customWidth="1"/>
    <col min="6672" max="6899" width="12.28125" style="5" customWidth="1"/>
    <col min="6900" max="6900" width="8.7109375" style="5" bestFit="1" customWidth="1"/>
    <col min="6901" max="6901" width="21.00390625" style="5" customWidth="1"/>
    <col min="6902" max="6903" width="12.28125" style="5" customWidth="1"/>
    <col min="6904" max="6904" width="40.140625" style="5" bestFit="1" customWidth="1"/>
    <col min="6905" max="6905" width="19.8515625" style="5" customWidth="1"/>
    <col min="6906" max="6906" width="10.421875" style="5" customWidth="1"/>
    <col min="6907" max="6907" width="9.00390625" style="5" bestFit="1" customWidth="1"/>
    <col min="6908" max="6908" width="9.00390625" style="5" customWidth="1"/>
    <col min="6909" max="6918" width="12.28125" style="5" customWidth="1"/>
    <col min="6919" max="6919" width="44.28125" style="5" bestFit="1" customWidth="1"/>
    <col min="6920" max="6920" width="9.140625" style="5" customWidth="1"/>
    <col min="6921" max="6921" width="25.421875" style="5" customWidth="1"/>
    <col min="6922" max="6923" width="12.28125" style="5" customWidth="1"/>
    <col min="6924" max="6924" width="20.28125" style="5" customWidth="1"/>
    <col min="6925" max="6925" width="45.00390625" style="5" bestFit="1" customWidth="1"/>
    <col min="6926" max="6926" width="21.8515625" style="5" bestFit="1" customWidth="1"/>
    <col min="6927" max="6927" width="16.421875" style="5" customWidth="1"/>
    <col min="6928" max="7155" width="12.28125" style="5" customWidth="1"/>
    <col min="7156" max="7156" width="8.7109375" style="5" bestFit="1" customWidth="1"/>
    <col min="7157" max="7157" width="21.00390625" style="5" customWidth="1"/>
    <col min="7158" max="7159" width="12.28125" style="5" customWidth="1"/>
    <col min="7160" max="7160" width="40.140625" style="5" bestFit="1" customWidth="1"/>
    <col min="7161" max="7161" width="19.8515625" style="5" customWidth="1"/>
    <col min="7162" max="7162" width="10.421875" style="5" customWidth="1"/>
    <col min="7163" max="7163" width="9.00390625" style="5" bestFit="1" customWidth="1"/>
    <col min="7164" max="7164" width="9.00390625" style="5" customWidth="1"/>
    <col min="7165" max="7174" width="12.28125" style="5" customWidth="1"/>
    <col min="7175" max="7175" width="44.28125" style="5" bestFit="1" customWidth="1"/>
    <col min="7176" max="7176" width="9.140625" style="5" customWidth="1"/>
    <col min="7177" max="7177" width="25.421875" style="5" customWidth="1"/>
    <col min="7178" max="7179" width="12.28125" style="5" customWidth="1"/>
    <col min="7180" max="7180" width="20.28125" style="5" customWidth="1"/>
    <col min="7181" max="7181" width="45.00390625" style="5" bestFit="1" customWidth="1"/>
    <col min="7182" max="7182" width="21.8515625" style="5" bestFit="1" customWidth="1"/>
    <col min="7183" max="7183" width="16.421875" style="5" customWidth="1"/>
    <col min="7184" max="7411" width="12.28125" style="5" customWidth="1"/>
    <col min="7412" max="7412" width="8.7109375" style="5" bestFit="1" customWidth="1"/>
    <col min="7413" max="7413" width="21.00390625" style="5" customWidth="1"/>
    <col min="7414" max="7415" width="12.28125" style="5" customWidth="1"/>
    <col min="7416" max="7416" width="40.140625" style="5" bestFit="1" customWidth="1"/>
    <col min="7417" max="7417" width="19.8515625" style="5" customWidth="1"/>
    <col min="7418" max="7418" width="10.421875" style="5" customWidth="1"/>
    <col min="7419" max="7419" width="9.00390625" style="5" bestFit="1" customWidth="1"/>
    <col min="7420" max="7420" width="9.00390625" style="5" customWidth="1"/>
    <col min="7421" max="7430" width="12.28125" style="5" customWidth="1"/>
    <col min="7431" max="7431" width="44.28125" style="5" bestFit="1" customWidth="1"/>
    <col min="7432" max="7432" width="9.140625" style="5" customWidth="1"/>
    <col min="7433" max="7433" width="25.421875" style="5" customWidth="1"/>
    <col min="7434" max="7435" width="12.28125" style="5" customWidth="1"/>
    <col min="7436" max="7436" width="20.28125" style="5" customWidth="1"/>
    <col min="7437" max="7437" width="45.00390625" style="5" bestFit="1" customWidth="1"/>
    <col min="7438" max="7438" width="21.8515625" style="5" bestFit="1" customWidth="1"/>
    <col min="7439" max="7439" width="16.421875" style="5" customWidth="1"/>
    <col min="7440" max="7667" width="12.28125" style="5" customWidth="1"/>
    <col min="7668" max="7668" width="8.7109375" style="5" bestFit="1" customWidth="1"/>
    <col min="7669" max="7669" width="21.00390625" style="5" customWidth="1"/>
    <col min="7670" max="7671" width="12.28125" style="5" customWidth="1"/>
    <col min="7672" max="7672" width="40.140625" style="5" bestFit="1" customWidth="1"/>
    <col min="7673" max="7673" width="19.8515625" style="5" customWidth="1"/>
    <col min="7674" max="7674" width="10.421875" style="5" customWidth="1"/>
    <col min="7675" max="7675" width="9.00390625" style="5" bestFit="1" customWidth="1"/>
    <col min="7676" max="7676" width="9.00390625" style="5" customWidth="1"/>
    <col min="7677" max="7686" width="12.28125" style="5" customWidth="1"/>
    <col min="7687" max="7687" width="44.28125" style="5" bestFit="1" customWidth="1"/>
    <col min="7688" max="7688" width="9.140625" style="5" customWidth="1"/>
    <col min="7689" max="7689" width="25.421875" style="5" customWidth="1"/>
    <col min="7690" max="7691" width="12.28125" style="5" customWidth="1"/>
    <col min="7692" max="7692" width="20.28125" style="5" customWidth="1"/>
    <col min="7693" max="7693" width="45.00390625" style="5" bestFit="1" customWidth="1"/>
    <col min="7694" max="7694" width="21.8515625" style="5" bestFit="1" customWidth="1"/>
    <col min="7695" max="7695" width="16.421875" style="5" customWidth="1"/>
    <col min="7696" max="7923" width="12.28125" style="5" customWidth="1"/>
    <col min="7924" max="7924" width="8.7109375" style="5" bestFit="1" customWidth="1"/>
    <col min="7925" max="7925" width="21.00390625" style="5" customWidth="1"/>
    <col min="7926" max="7927" width="12.28125" style="5" customWidth="1"/>
    <col min="7928" max="7928" width="40.140625" style="5" bestFit="1" customWidth="1"/>
    <col min="7929" max="7929" width="19.8515625" style="5" customWidth="1"/>
    <col min="7930" max="7930" width="10.421875" style="5" customWidth="1"/>
    <col min="7931" max="7931" width="9.00390625" style="5" bestFit="1" customWidth="1"/>
    <col min="7932" max="7932" width="9.00390625" style="5" customWidth="1"/>
    <col min="7933" max="7942" width="12.28125" style="5" customWidth="1"/>
    <col min="7943" max="7943" width="44.28125" style="5" bestFit="1" customWidth="1"/>
    <col min="7944" max="7944" width="9.140625" style="5" customWidth="1"/>
    <col min="7945" max="7945" width="25.421875" style="5" customWidth="1"/>
    <col min="7946" max="7947" width="12.28125" style="5" customWidth="1"/>
    <col min="7948" max="7948" width="20.28125" style="5" customWidth="1"/>
    <col min="7949" max="7949" width="45.00390625" style="5" bestFit="1" customWidth="1"/>
    <col min="7950" max="7950" width="21.8515625" style="5" bestFit="1" customWidth="1"/>
    <col min="7951" max="7951" width="16.421875" style="5" customWidth="1"/>
    <col min="7952" max="8179" width="12.28125" style="5" customWidth="1"/>
    <col min="8180" max="8180" width="8.7109375" style="5" bestFit="1" customWidth="1"/>
    <col min="8181" max="8181" width="21.00390625" style="5" customWidth="1"/>
    <col min="8182" max="8183" width="12.28125" style="5" customWidth="1"/>
    <col min="8184" max="8184" width="40.140625" style="5" bestFit="1" customWidth="1"/>
    <col min="8185" max="8185" width="19.8515625" style="5" customWidth="1"/>
    <col min="8186" max="8186" width="10.421875" style="5" customWidth="1"/>
    <col min="8187" max="8187" width="9.00390625" style="5" bestFit="1" customWidth="1"/>
    <col min="8188" max="8188" width="9.00390625" style="5" customWidth="1"/>
    <col min="8189" max="8198" width="12.28125" style="5" customWidth="1"/>
    <col min="8199" max="8199" width="44.28125" style="5" bestFit="1" customWidth="1"/>
    <col min="8200" max="8200" width="9.140625" style="5" customWidth="1"/>
    <col min="8201" max="8201" width="25.421875" style="5" customWidth="1"/>
    <col min="8202" max="8203" width="12.28125" style="5" customWidth="1"/>
    <col min="8204" max="8204" width="20.28125" style="5" customWidth="1"/>
    <col min="8205" max="8205" width="45.00390625" style="5" bestFit="1" customWidth="1"/>
    <col min="8206" max="8206" width="21.8515625" style="5" bestFit="1" customWidth="1"/>
    <col min="8207" max="8207" width="16.421875" style="5" customWidth="1"/>
    <col min="8208" max="8435" width="12.28125" style="5" customWidth="1"/>
    <col min="8436" max="8436" width="8.7109375" style="5" bestFit="1" customWidth="1"/>
    <col min="8437" max="8437" width="21.00390625" style="5" customWidth="1"/>
    <col min="8438" max="8439" width="12.28125" style="5" customWidth="1"/>
    <col min="8440" max="8440" width="40.140625" style="5" bestFit="1" customWidth="1"/>
    <col min="8441" max="8441" width="19.8515625" style="5" customWidth="1"/>
    <col min="8442" max="8442" width="10.421875" style="5" customWidth="1"/>
    <col min="8443" max="8443" width="9.00390625" style="5" bestFit="1" customWidth="1"/>
    <col min="8444" max="8444" width="9.00390625" style="5" customWidth="1"/>
    <col min="8445" max="8454" width="12.28125" style="5" customWidth="1"/>
    <col min="8455" max="8455" width="44.28125" style="5" bestFit="1" customWidth="1"/>
    <col min="8456" max="8456" width="9.140625" style="5" customWidth="1"/>
    <col min="8457" max="8457" width="25.421875" style="5" customWidth="1"/>
    <col min="8458" max="8459" width="12.28125" style="5" customWidth="1"/>
    <col min="8460" max="8460" width="20.28125" style="5" customWidth="1"/>
    <col min="8461" max="8461" width="45.00390625" style="5" bestFit="1" customWidth="1"/>
    <col min="8462" max="8462" width="21.8515625" style="5" bestFit="1" customWidth="1"/>
    <col min="8463" max="8463" width="16.421875" style="5" customWidth="1"/>
    <col min="8464" max="8691" width="12.28125" style="5" customWidth="1"/>
    <col min="8692" max="8692" width="8.7109375" style="5" bestFit="1" customWidth="1"/>
    <col min="8693" max="8693" width="21.00390625" style="5" customWidth="1"/>
    <col min="8694" max="8695" width="12.28125" style="5" customWidth="1"/>
    <col min="8696" max="8696" width="40.140625" style="5" bestFit="1" customWidth="1"/>
    <col min="8697" max="8697" width="19.8515625" style="5" customWidth="1"/>
    <col min="8698" max="8698" width="10.421875" style="5" customWidth="1"/>
    <col min="8699" max="8699" width="9.00390625" style="5" bestFit="1" customWidth="1"/>
    <col min="8700" max="8700" width="9.00390625" style="5" customWidth="1"/>
    <col min="8701" max="8710" width="12.28125" style="5" customWidth="1"/>
    <col min="8711" max="8711" width="44.28125" style="5" bestFit="1" customWidth="1"/>
    <col min="8712" max="8712" width="9.140625" style="5" customWidth="1"/>
    <col min="8713" max="8713" width="25.421875" style="5" customWidth="1"/>
    <col min="8714" max="8715" width="12.28125" style="5" customWidth="1"/>
    <col min="8716" max="8716" width="20.28125" style="5" customWidth="1"/>
    <col min="8717" max="8717" width="45.00390625" style="5" bestFit="1" customWidth="1"/>
    <col min="8718" max="8718" width="21.8515625" style="5" bestFit="1" customWidth="1"/>
    <col min="8719" max="8719" width="16.421875" style="5" customWidth="1"/>
    <col min="8720" max="8947" width="12.28125" style="5" customWidth="1"/>
    <col min="8948" max="8948" width="8.7109375" style="5" bestFit="1" customWidth="1"/>
    <col min="8949" max="8949" width="21.00390625" style="5" customWidth="1"/>
    <col min="8950" max="8951" width="12.28125" style="5" customWidth="1"/>
    <col min="8952" max="8952" width="40.140625" style="5" bestFit="1" customWidth="1"/>
    <col min="8953" max="8953" width="19.8515625" style="5" customWidth="1"/>
    <col min="8954" max="8954" width="10.421875" style="5" customWidth="1"/>
    <col min="8955" max="8955" width="9.00390625" style="5" bestFit="1" customWidth="1"/>
    <col min="8956" max="8956" width="9.00390625" style="5" customWidth="1"/>
    <col min="8957" max="8966" width="12.28125" style="5" customWidth="1"/>
    <col min="8967" max="8967" width="44.28125" style="5" bestFit="1" customWidth="1"/>
    <col min="8968" max="8968" width="9.140625" style="5" customWidth="1"/>
    <col min="8969" max="8969" width="25.421875" style="5" customWidth="1"/>
    <col min="8970" max="8971" width="12.28125" style="5" customWidth="1"/>
    <col min="8972" max="8972" width="20.28125" style="5" customWidth="1"/>
    <col min="8973" max="8973" width="45.00390625" style="5" bestFit="1" customWidth="1"/>
    <col min="8974" max="8974" width="21.8515625" style="5" bestFit="1" customWidth="1"/>
    <col min="8975" max="8975" width="16.421875" style="5" customWidth="1"/>
    <col min="8976" max="9203" width="12.28125" style="5" customWidth="1"/>
    <col min="9204" max="9204" width="8.7109375" style="5" bestFit="1" customWidth="1"/>
    <col min="9205" max="9205" width="21.00390625" style="5" customWidth="1"/>
    <col min="9206" max="9207" width="12.28125" style="5" customWidth="1"/>
    <col min="9208" max="9208" width="40.140625" style="5" bestFit="1" customWidth="1"/>
    <col min="9209" max="9209" width="19.8515625" style="5" customWidth="1"/>
    <col min="9210" max="9210" width="10.421875" style="5" customWidth="1"/>
    <col min="9211" max="9211" width="9.00390625" style="5" bestFit="1" customWidth="1"/>
    <col min="9212" max="9212" width="9.00390625" style="5" customWidth="1"/>
    <col min="9213" max="9222" width="12.28125" style="5" customWidth="1"/>
    <col min="9223" max="9223" width="44.28125" style="5" bestFit="1" customWidth="1"/>
    <col min="9224" max="9224" width="9.140625" style="5" customWidth="1"/>
    <col min="9225" max="9225" width="25.421875" style="5" customWidth="1"/>
    <col min="9226" max="9227" width="12.28125" style="5" customWidth="1"/>
    <col min="9228" max="9228" width="20.28125" style="5" customWidth="1"/>
    <col min="9229" max="9229" width="45.00390625" style="5" bestFit="1" customWidth="1"/>
    <col min="9230" max="9230" width="21.8515625" style="5" bestFit="1" customWidth="1"/>
    <col min="9231" max="9231" width="16.421875" style="5" customWidth="1"/>
    <col min="9232" max="9459" width="12.28125" style="5" customWidth="1"/>
    <col min="9460" max="9460" width="8.7109375" style="5" bestFit="1" customWidth="1"/>
    <col min="9461" max="9461" width="21.00390625" style="5" customWidth="1"/>
    <col min="9462" max="9463" width="12.28125" style="5" customWidth="1"/>
    <col min="9464" max="9464" width="40.140625" style="5" bestFit="1" customWidth="1"/>
    <col min="9465" max="9465" width="19.8515625" style="5" customWidth="1"/>
    <col min="9466" max="9466" width="10.421875" style="5" customWidth="1"/>
    <col min="9467" max="9467" width="9.00390625" style="5" bestFit="1" customWidth="1"/>
    <col min="9468" max="9468" width="9.00390625" style="5" customWidth="1"/>
    <col min="9469" max="9478" width="12.28125" style="5" customWidth="1"/>
    <col min="9479" max="9479" width="44.28125" style="5" bestFit="1" customWidth="1"/>
    <col min="9480" max="9480" width="9.140625" style="5" customWidth="1"/>
    <col min="9481" max="9481" width="25.421875" style="5" customWidth="1"/>
    <col min="9482" max="9483" width="12.28125" style="5" customWidth="1"/>
    <col min="9484" max="9484" width="20.28125" style="5" customWidth="1"/>
    <col min="9485" max="9485" width="45.00390625" style="5" bestFit="1" customWidth="1"/>
    <col min="9486" max="9486" width="21.8515625" style="5" bestFit="1" customWidth="1"/>
    <col min="9487" max="9487" width="16.421875" style="5" customWidth="1"/>
    <col min="9488" max="9715" width="12.28125" style="5" customWidth="1"/>
    <col min="9716" max="9716" width="8.7109375" style="5" bestFit="1" customWidth="1"/>
    <col min="9717" max="9717" width="21.00390625" style="5" customWidth="1"/>
    <col min="9718" max="9719" width="12.28125" style="5" customWidth="1"/>
    <col min="9720" max="9720" width="40.140625" style="5" bestFit="1" customWidth="1"/>
    <col min="9721" max="9721" width="19.8515625" style="5" customWidth="1"/>
    <col min="9722" max="9722" width="10.421875" style="5" customWidth="1"/>
    <col min="9723" max="9723" width="9.00390625" style="5" bestFit="1" customWidth="1"/>
    <col min="9724" max="9724" width="9.00390625" style="5" customWidth="1"/>
    <col min="9725" max="9734" width="12.28125" style="5" customWidth="1"/>
    <col min="9735" max="9735" width="44.28125" style="5" bestFit="1" customWidth="1"/>
    <col min="9736" max="9736" width="9.140625" style="5" customWidth="1"/>
    <col min="9737" max="9737" width="25.421875" style="5" customWidth="1"/>
    <col min="9738" max="9739" width="12.28125" style="5" customWidth="1"/>
    <col min="9740" max="9740" width="20.28125" style="5" customWidth="1"/>
    <col min="9741" max="9741" width="45.00390625" style="5" bestFit="1" customWidth="1"/>
    <col min="9742" max="9742" width="21.8515625" style="5" bestFit="1" customWidth="1"/>
    <col min="9743" max="9743" width="16.421875" style="5" customWidth="1"/>
    <col min="9744" max="9971" width="12.28125" style="5" customWidth="1"/>
    <col min="9972" max="9972" width="8.7109375" style="5" bestFit="1" customWidth="1"/>
    <col min="9973" max="9973" width="21.00390625" style="5" customWidth="1"/>
    <col min="9974" max="9975" width="12.28125" style="5" customWidth="1"/>
    <col min="9976" max="9976" width="40.140625" style="5" bestFit="1" customWidth="1"/>
    <col min="9977" max="9977" width="19.8515625" style="5" customWidth="1"/>
    <col min="9978" max="9978" width="10.421875" style="5" customWidth="1"/>
    <col min="9979" max="9979" width="9.00390625" style="5" bestFit="1" customWidth="1"/>
    <col min="9980" max="9980" width="9.00390625" style="5" customWidth="1"/>
    <col min="9981" max="9990" width="12.28125" style="5" customWidth="1"/>
    <col min="9991" max="9991" width="44.28125" style="5" bestFit="1" customWidth="1"/>
    <col min="9992" max="9992" width="9.140625" style="5" customWidth="1"/>
    <col min="9993" max="9993" width="25.421875" style="5" customWidth="1"/>
    <col min="9994" max="9995" width="12.28125" style="5" customWidth="1"/>
    <col min="9996" max="9996" width="20.28125" style="5" customWidth="1"/>
    <col min="9997" max="9997" width="45.00390625" style="5" bestFit="1" customWidth="1"/>
    <col min="9998" max="9998" width="21.8515625" style="5" bestFit="1" customWidth="1"/>
    <col min="9999" max="9999" width="16.421875" style="5" customWidth="1"/>
    <col min="10000" max="10227" width="12.28125" style="5" customWidth="1"/>
    <col min="10228" max="10228" width="8.7109375" style="5" bestFit="1" customWidth="1"/>
    <col min="10229" max="10229" width="21.00390625" style="5" customWidth="1"/>
    <col min="10230" max="10231" width="12.28125" style="5" customWidth="1"/>
    <col min="10232" max="10232" width="40.140625" style="5" bestFit="1" customWidth="1"/>
    <col min="10233" max="10233" width="19.8515625" style="5" customWidth="1"/>
    <col min="10234" max="10234" width="10.421875" style="5" customWidth="1"/>
    <col min="10235" max="10235" width="9.00390625" style="5" bestFit="1" customWidth="1"/>
    <col min="10236" max="10236" width="9.00390625" style="5" customWidth="1"/>
    <col min="10237" max="10246" width="12.28125" style="5" customWidth="1"/>
    <col min="10247" max="10247" width="44.28125" style="5" bestFit="1" customWidth="1"/>
    <col min="10248" max="10248" width="9.140625" style="5" customWidth="1"/>
    <col min="10249" max="10249" width="25.421875" style="5" customWidth="1"/>
    <col min="10250" max="10251" width="12.28125" style="5" customWidth="1"/>
    <col min="10252" max="10252" width="20.28125" style="5" customWidth="1"/>
    <col min="10253" max="10253" width="45.00390625" style="5" bestFit="1" customWidth="1"/>
    <col min="10254" max="10254" width="21.8515625" style="5" bestFit="1" customWidth="1"/>
    <col min="10255" max="10255" width="16.421875" style="5" customWidth="1"/>
    <col min="10256" max="10483" width="12.28125" style="5" customWidth="1"/>
    <col min="10484" max="10484" width="8.7109375" style="5" bestFit="1" customWidth="1"/>
    <col min="10485" max="10485" width="21.00390625" style="5" customWidth="1"/>
    <col min="10486" max="10487" width="12.28125" style="5" customWidth="1"/>
    <col min="10488" max="10488" width="40.140625" style="5" bestFit="1" customWidth="1"/>
    <col min="10489" max="10489" width="19.8515625" style="5" customWidth="1"/>
    <col min="10490" max="10490" width="10.421875" style="5" customWidth="1"/>
    <col min="10491" max="10491" width="9.00390625" style="5" bestFit="1" customWidth="1"/>
    <col min="10492" max="10492" width="9.00390625" style="5" customWidth="1"/>
    <col min="10493" max="10502" width="12.28125" style="5" customWidth="1"/>
    <col min="10503" max="10503" width="44.28125" style="5" bestFit="1" customWidth="1"/>
    <col min="10504" max="10504" width="9.140625" style="5" customWidth="1"/>
    <col min="10505" max="10505" width="25.421875" style="5" customWidth="1"/>
    <col min="10506" max="10507" width="12.28125" style="5" customWidth="1"/>
    <col min="10508" max="10508" width="20.28125" style="5" customWidth="1"/>
    <col min="10509" max="10509" width="45.00390625" style="5" bestFit="1" customWidth="1"/>
    <col min="10510" max="10510" width="21.8515625" style="5" bestFit="1" customWidth="1"/>
    <col min="10511" max="10511" width="16.421875" style="5" customWidth="1"/>
    <col min="10512" max="10739" width="12.28125" style="5" customWidth="1"/>
    <col min="10740" max="10740" width="8.7109375" style="5" bestFit="1" customWidth="1"/>
    <col min="10741" max="10741" width="21.00390625" style="5" customWidth="1"/>
    <col min="10742" max="10743" width="12.28125" style="5" customWidth="1"/>
    <col min="10744" max="10744" width="40.140625" style="5" bestFit="1" customWidth="1"/>
    <col min="10745" max="10745" width="19.8515625" style="5" customWidth="1"/>
    <col min="10746" max="10746" width="10.421875" style="5" customWidth="1"/>
    <col min="10747" max="10747" width="9.00390625" style="5" bestFit="1" customWidth="1"/>
    <col min="10748" max="10748" width="9.00390625" style="5" customWidth="1"/>
    <col min="10749" max="10758" width="12.28125" style="5" customWidth="1"/>
    <col min="10759" max="10759" width="44.28125" style="5" bestFit="1" customWidth="1"/>
    <col min="10760" max="10760" width="9.140625" style="5" customWidth="1"/>
    <col min="10761" max="10761" width="25.421875" style="5" customWidth="1"/>
    <col min="10762" max="10763" width="12.28125" style="5" customWidth="1"/>
    <col min="10764" max="10764" width="20.28125" style="5" customWidth="1"/>
    <col min="10765" max="10765" width="45.00390625" style="5" bestFit="1" customWidth="1"/>
    <col min="10766" max="10766" width="21.8515625" style="5" bestFit="1" customWidth="1"/>
    <col min="10767" max="10767" width="16.421875" style="5" customWidth="1"/>
    <col min="10768" max="10995" width="12.28125" style="5" customWidth="1"/>
    <col min="10996" max="10996" width="8.7109375" style="5" bestFit="1" customWidth="1"/>
    <col min="10997" max="10997" width="21.00390625" style="5" customWidth="1"/>
    <col min="10998" max="10999" width="12.28125" style="5" customWidth="1"/>
    <col min="11000" max="11000" width="40.140625" style="5" bestFit="1" customWidth="1"/>
    <col min="11001" max="11001" width="19.8515625" style="5" customWidth="1"/>
    <col min="11002" max="11002" width="10.421875" style="5" customWidth="1"/>
    <col min="11003" max="11003" width="9.00390625" style="5" bestFit="1" customWidth="1"/>
    <col min="11004" max="11004" width="9.00390625" style="5" customWidth="1"/>
    <col min="11005" max="11014" width="12.28125" style="5" customWidth="1"/>
    <col min="11015" max="11015" width="44.28125" style="5" bestFit="1" customWidth="1"/>
    <col min="11016" max="11016" width="9.140625" style="5" customWidth="1"/>
    <col min="11017" max="11017" width="25.421875" style="5" customWidth="1"/>
    <col min="11018" max="11019" width="12.28125" style="5" customWidth="1"/>
    <col min="11020" max="11020" width="20.28125" style="5" customWidth="1"/>
    <col min="11021" max="11021" width="45.00390625" style="5" bestFit="1" customWidth="1"/>
    <col min="11022" max="11022" width="21.8515625" style="5" bestFit="1" customWidth="1"/>
    <col min="11023" max="11023" width="16.421875" style="5" customWidth="1"/>
    <col min="11024" max="11251" width="12.28125" style="5" customWidth="1"/>
    <col min="11252" max="11252" width="8.7109375" style="5" bestFit="1" customWidth="1"/>
    <col min="11253" max="11253" width="21.00390625" style="5" customWidth="1"/>
    <col min="11254" max="11255" width="12.28125" style="5" customWidth="1"/>
    <col min="11256" max="11256" width="40.140625" style="5" bestFit="1" customWidth="1"/>
    <col min="11257" max="11257" width="19.8515625" style="5" customWidth="1"/>
    <col min="11258" max="11258" width="10.421875" style="5" customWidth="1"/>
    <col min="11259" max="11259" width="9.00390625" style="5" bestFit="1" customWidth="1"/>
    <col min="11260" max="11260" width="9.00390625" style="5" customWidth="1"/>
    <col min="11261" max="11270" width="12.28125" style="5" customWidth="1"/>
    <col min="11271" max="11271" width="44.28125" style="5" bestFit="1" customWidth="1"/>
    <col min="11272" max="11272" width="9.140625" style="5" customWidth="1"/>
    <col min="11273" max="11273" width="25.421875" style="5" customWidth="1"/>
    <col min="11274" max="11275" width="12.28125" style="5" customWidth="1"/>
    <col min="11276" max="11276" width="20.28125" style="5" customWidth="1"/>
    <col min="11277" max="11277" width="45.00390625" style="5" bestFit="1" customWidth="1"/>
    <col min="11278" max="11278" width="21.8515625" style="5" bestFit="1" customWidth="1"/>
    <col min="11279" max="11279" width="16.421875" style="5" customWidth="1"/>
    <col min="11280" max="11507" width="12.28125" style="5" customWidth="1"/>
    <col min="11508" max="11508" width="8.7109375" style="5" bestFit="1" customWidth="1"/>
    <col min="11509" max="11509" width="21.00390625" style="5" customWidth="1"/>
    <col min="11510" max="11511" width="12.28125" style="5" customWidth="1"/>
    <col min="11512" max="11512" width="40.140625" style="5" bestFit="1" customWidth="1"/>
    <col min="11513" max="11513" width="19.8515625" style="5" customWidth="1"/>
    <col min="11514" max="11514" width="10.421875" style="5" customWidth="1"/>
    <col min="11515" max="11515" width="9.00390625" style="5" bestFit="1" customWidth="1"/>
    <col min="11516" max="11516" width="9.00390625" style="5" customWidth="1"/>
    <col min="11517" max="11526" width="12.28125" style="5" customWidth="1"/>
    <col min="11527" max="11527" width="44.28125" style="5" bestFit="1" customWidth="1"/>
    <col min="11528" max="11528" width="9.140625" style="5" customWidth="1"/>
    <col min="11529" max="11529" width="25.421875" style="5" customWidth="1"/>
    <col min="11530" max="11531" width="12.28125" style="5" customWidth="1"/>
    <col min="11532" max="11532" width="20.28125" style="5" customWidth="1"/>
    <col min="11533" max="11533" width="45.00390625" style="5" bestFit="1" customWidth="1"/>
    <col min="11534" max="11534" width="21.8515625" style="5" bestFit="1" customWidth="1"/>
    <col min="11535" max="11535" width="16.421875" style="5" customWidth="1"/>
    <col min="11536" max="11763" width="12.28125" style="5" customWidth="1"/>
    <col min="11764" max="11764" width="8.7109375" style="5" bestFit="1" customWidth="1"/>
    <col min="11765" max="11765" width="21.00390625" style="5" customWidth="1"/>
    <col min="11766" max="11767" width="12.28125" style="5" customWidth="1"/>
    <col min="11768" max="11768" width="40.140625" style="5" bestFit="1" customWidth="1"/>
    <col min="11769" max="11769" width="19.8515625" style="5" customWidth="1"/>
    <col min="11770" max="11770" width="10.421875" style="5" customWidth="1"/>
    <col min="11771" max="11771" width="9.00390625" style="5" bestFit="1" customWidth="1"/>
    <col min="11772" max="11772" width="9.00390625" style="5" customWidth="1"/>
    <col min="11773" max="11782" width="12.28125" style="5" customWidth="1"/>
    <col min="11783" max="11783" width="44.28125" style="5" bestFit="1" customWidth="1"/>
    <col min="11784" max="11784" width="9.140625" style="5" customWidth="1"/>
    <col min="11785" max="11785" width="25.421875" style="5" customWidth="1"/>
    <col min="11786" max="11787" width="12.28125" style="5" customWidth="1"/>
    <col min="11788" max="11788" width="20.28125" style="5" customWidth="1"/>
    <col min="11789" max="11789" width="45.00390625" style="5" bestFit="1" customWidth="1"/>
    <col min="11790" max="11790" width="21.8515625" style="5" bestFit="1" customWidth="1"/>
    <col min="11791" max="11791" width="16.421875" style="5" customWidth="1"/>
    <col min="11792" max="12019" width="12.28125" style="5" customWidth="1"/>
    <col min="12020" max="12020" width="8.7109375" style="5" bestFit="1" customWidth="1"/>
    <col min="12021" max="12021" width="21.00390625" style="5" customWidth="1"/>
    <col min="12022" max="12023" width="12.28125" style="5" customWidth="1"/>
    <col min="12024" max="12024" width="40.140625" style="5" bestFit="1" customWidth="1"/>
    <col min="12025" max="12025" width="19.8515625" style="5" customWidth="1"/>
    <col min="12026" max="12026" width="10.421875" style="5" customWidth="1"/>
    <col min="12027" max="12027" width="9.00390625" style="5" bestFit="1" customWidth="1"/>
    <col min="12028" max="12028" width="9.00390625" style="5" customWidth="1"/>
    <col min="12029" max="12038" width="12.28125" style="5" customWidth="1"/>
    <col min="12039" max="12039" width="44.28125" style="5" bestFit="1" customWidth="1"/>
    <col min="12040" max="12040" width="9.140625" style="5" customWidth="1"/>
    <col min="12041" max="12041" width="25.421875" style="5" customWidth="1"/>
    <col min="12042" max="12043" width="12.28125" style="5" customWidth="1"/>
    <col min="12044" max="12044" width="20.28125" style="5" customWidth="1"/>
    <col min="12045" max="12045" width="45.00390625" style="5" bestFit="1" customWidth="1"/>
    <col min="12046" max="12046" width="21.8515625" style="5" bestFit="1" customWidth="1"/>
    <col min="12047" max="12047" width="16.421875" style="5" customWidth="1"/>
    <col min="12048" max="12275" width="12.28125" style="5" customWidth="1"/>
    <col min="12276" max="12276" width="8.7109375" style="5" bestFit="1" customWidth="1"/>
    <col min="12277" max="12277" width="21.00390625" style="5" customWidth="1"/>
    <col min="12278" max="12279" width="12.28125" style="5" customWidth="1"/>
    <col min="12280" max="12280" width="40.140625" style="5" bestFit="1" customWidth="1"/>
    <col min="12281" max="12281" width="19.8515625" style="5" customWidth="1"/>
    <col min="12282" max="12282" width="10.421875" style="5" customWidth="1"/>
    <col min="12283" max="12283" width="9.00390625" style="5" bestFit="1" customWidth="1"/>
    <col min="12284" max="12284" width="9.00390625" style="5" customWidth="1"/>
    <col min="12285" max="12294" width="12.28125" style="5" customWidth="1"/>
    <col min="12295" max="12295" width="44.28125" style="5" bestFit="1" customWidth="1"/>
    <col min="12296" max="12296" width="9.140625" style="5" customWidth="1"/>
    <col min="12297" max="12297" width="25.421875" style="5" customWidth="1"/>
    <col min="12298" max="12299" width="12.28125" style="5" customWidth="1"/>
    <col min="12300" max="12300" width="20.28125" style="5" customWidth="1"/>
    <col min="12301" max="12301" width="45.00390625" style="5" bestFit="1" customWidth="1"/>
    <col min="12302" max="12302" width="21.8515625" style="5" bestFit="1" customWidth="1"/>
    <col min="12303" max="12303" width="16.421875" style="5" customWidth="1"/>
    <col min="12304" max="12531" width="12.28125" style="5" customWidth="1"/>
    <col min="12532" max="12532" width="8.7109375" style="5" bestFit="1" customWidth="1"/>
    <col min="12533" max="12533" width="21.00390625" style="5" customWidth="1"/>
    <col min="12534" max="12535" width="12.28125" style="5" customWidth="1"/>
    <col min="12536" max="12536" width="40.140625" style="5" bestFit="1" customWidth="1"/>
    <col min="12537" max="12537" width="19.8515625" style="5" customWidth="1"/>
    <col min="12538" max="12538" width="10.421875" style="5" customWidth="1"/>
    <col min="12539" max="12539" width="9.00390625" style="5" bestFit="1" customWidth="1"/>
    <col min="12540" max="12540" width="9.00390625" style="5" customWidth="1"/>
    <col min="12541" max="12550" width="12.28125" style="5" customWidth="1"/>
    <col min="12551" max="12551" width="44.28125" style="5" bestFit="1" customWidth="1"/>
    <col min="12552" max="12552" width="9.140625" style="5" customWidth="1"/>
    <col min="12553" max="12553" width="25.421875" style="5" customWidth="1"/>
    <col min="12554" max="12555" width="12.28125" style="5" customWidth="1"/>
    <col min="12556" max="12556" width="20.28125" style="5" customWidth="1"/>
    <col min="12557" max="12557" width="45.00390625" style="5" bestFit="1" customWidth="1"/>
    <col min="12558" max="12558" width="21.8515625" style="5" bestFit="1" customWidth="1"/>
    <col min="12559" max="12559" width="16.421875" style="5" customWidth="1"/>
    <col min="12560" max="12787" width="12.28125" style="5" customWidth="1"/>
    <col min="12788" max="12788" width="8.7109375" style="5" bestFit="1" customWidth="1"/>
    <col min="12789" max="12789" width="21.00390625" style="5" customWidth="1"/>
    <col min="12790" max="12791" width="12.28125" style="5" customWidth="1"/>
    <col min="12792" max="12792" width="40.140625" style="5" bestFit="1" customWidth="1"/>
    <col min="12793" max="12793" width="19.8515625" style="5" customWidth="1"/>
    <col min="12794" max="12794" width="10.421875" style="5" customWidth="1"/>
    <col min="12795" max="12795" width="9.00390625" style="5" bestFit="1" customWidth="1"/>
    <col min="12796" max="12796" width="9.00390625" style="5" customWidth="1"/>
    <col min="12797" max="12806" width="12.28125" style="5" customWidth="1"/>
    <col min="12807" max="12807" width="44.28125" style="5" bestFit="1" customWidth="1"/>
    <col min="12808" max="12808" width="9.140625" style="5" customWidth="1"/>
    <col min="12809" max="12809" width="25.421875" style="5" customWidth="1"/>
    <col min="12810" max="12811" width="12.28125" style="5" customWidth="1"/>
    <col min="12812" max="12812" width="20.28125" style="5" customWidth="1"/>
    <col min="12813" max="12813" width="45.00390625" style="5" bestFit="1" customWidth="1"/>
    <col min="12814" max="12814" width="21.8515625" style="5" bestFit="1" customWidth="1"/>
    <col min="12815" max="12815" width="16.421875" style="5" customWidth="1"/>
    <col min="12816" max="13043" width="12.28125" style="5" customWidth="1"/>
    <col min="13044" max="13044" width="8.7109375" style="5" bestFit="1" customWidth="1"/>
    <col min="13045" max="13045" width="21.00390625" style="5" customWidth="1"/>
    <col min="13046" max="13047" width="12.28125" style="5" customWidth="1"/>
    <col min="13048" max="13048" width="40.140625" style="5" bestFit="1" customWidth="1"/>
    <col min="13049" max="13049" width="19.8515625" style="5" customWidth="1"/>
    <col min="13050" max="13050" width="10.421875" style="5" customWidth="1"/>
    <col min="13051" max="13051" width="9.00390625" style="5" bestFit="1" customWidth="1"/>
    <col min="13052" max="13052" width="9.00390625" style="5" customWidth="1"/>
    <col min="13053" max="13062" width="12.28125" style="5" customWidth="1"/>
    <col min="13063" max="13063" width="44.28125" style="5" bestFit="1" customWidth="1"/>
    <col min="13064" max="13064" width="9.140625" style="5" customWidth="1"/>
    <col min="13065" max="13065" width="25.421875" style="5" customWidth="1"/>
    <col min="13066" max="13067" width="12.28125" style="5" customWidth="1"/>
    <col min="13068" max="13068" width="20.28125" style="5" customWidth="1"/>
    <col min="13069" max="13069" width="45.00390625" style="5" bestFit="1" customWidth="1"/>
    <col min="13070" max="13070" width="21.8515625" style="5" bestFit="1" customWidth="1"/>
    <col min="13071" max="13071" width="16.421875" style="5" customWidth="1"/>
    <col min="13072" max="13299" width="12.28125" style="5" customWidth="1"/>
    <col min="13300" max="13300" width="8.7109375" style="5" bestFit="1" customWidth="1"/>
    <col min="13301" max="13301" width="21.00390625" style="5" customWidth="1"/>
    <col min="13302" max="13303" width="12.28125" style="5" customWidth="1"/>
    <col min="13304" max="13304" width="40.140625" style="5" bestFit="1" customWidth="1"/>
    <col min="13305" max="13305" width="19.8515625" style="5" customWidth="1"/>
    <col min="13306" max="13306" width="10.421875" style="5" customWidth="1"/>
    <col min="13307" max="13307" width="9.00390625" style="5" bestFit="1" customWidth="1"/>
    <col min="13308" max="13308" width="9.00390625" style="5" customWidth="1"/>
    <col min="13309" max="13318" width="12.28125" style="5" customWidth="1"/>
    <col min="13319" max="13319" width="44.28125" style="5" bestFit="1" customWidth="1"/>
    <col min="13320" max="13320" width="9.140625" style="5" customWidth="1"/>
    <col min="13321" max="13321" width="25.421875" style="5" customWidth="1"/>
    <col min="13322" max="13323" width="12.28125" style="5" customWidth="1"/>
    <col min="13324" max="13324" width="20.28125" style="5" customWidth="1"/>
    <col min="13325" max="13325" width="45.00390625" style="5" bestFit="1" customWidth="1"/>
    <col min="13326" max="13326" width="21.8515625" style="5" bestFit="1" customWidth="1"/>
    <col min="13327" max="13327" width="16.421875" style="5" customWidth="1"/>
    <col min="13328" max="13555" width="12.28125" style="5" customWidth="1"/>
    <col min="13556" max="13556" width="8.7109375" style="5" bestFit="1" customWidth="1"/>
    <col min="13557" max="13557" width="21.00390625" style="5" customWidth="1"/>
    <col min="13558" max="13559" width="12.28125" style="5" customWidth="1"/>
    <col min="13560" max="13560" width="40.140625" style="5" bestFit="1" customWidth="1"/>
    <col min="13561" max="13561" width="19.8515625" style="5" customWidth="1"/>
    <col min="13562" max="13562" width="10.421875" style="5" customWidth="1"/>
    <col min="13563" max="13563" width="9.00390625" style="5" bestFit="1" customWidth="1"/>
    <col min="13564" max="13564" width="9.00390625" style="5" customWidth="1"/>
    <col min="13565" max="13574" width="12.28125" style="5" customWidth="1"/>
    <col min="13575" max="13575" width="44.28125" style="5" bestFit="1" customWidth="1"/>
    <col min="13576" max="13576" width="9.140625" style="5" customWidth="1"/>
    <col min="13577" max="13577" width="25.421875" style="5" customWidth="1"/>
    <col min="13578" max="13579" width="12.28125" style="5" customWidth="1"/>
    <col min="13580" max="13580" width="20.28125" style="5" customWidth="1"/>
    <col min="13581" max="13581" width="45.00390625" style="5" bestFit="1" customWidth="1"/>
    <col min="13582" max="13582" width="21.8515625" style="5" bestFit="1" customWidth="1"/>
    <col min="13583" max="13583" width="16.421875" style="5" customWidth="1"/>
    <col min="13584" max="13811" width="12.28125" style="5" customWidth="1"/>
    <col min="13812" max="13812" width="8.7109375" style="5" bestFit="1" customWidth="1"/>
    <col min="13813" max="13813" width="21.00390625" style="5" customWidth="1"/>
    <col min="13814" max="13815" width="12.28125" style="5" customWidth="1"/>
    <col min="13816" max="13816" width="40.140625" style="5" bestFit="1" customWidth="1"/>
    <col min="13817" max="13817" width="19.8515625" style="5" customWidth="1"/>
    <col min="13818" max="13818" width="10.421875" style="5" customWidth="1"/>
    <col min="13819" max="13819" width="9.00390625" style="5" bestFit="1" customWidth="1"/>
    <col min="13820" max="13820" width="9.00390625" style="5" customWidth="1"/>
    <col min="13821" max="13830" width="12.28125" style="5" customWidth="1"/>
    <col min="13831" max="13831" width="44.28125" style="5" bestFit="1" customWidth="1"/>
    <col min="13832" max="13832" width="9.140625" style="5" customWidth="1"/>
    <col min="13833" max="13833" width="25.421875" style="5" customWidth="1"/>
    <col min="13834" max="13835" width="12.28125" style="5" customWidth="1"/>
    <col min="13836" max="13836" width="20.28125" style="5" customWidth="1"/>
    <col min="13837" max="13837" width="45.00390625" style="5" bestFit="1" customWidth="1"/>
    <col min="13838" max="13838" width="21.8515625" style="5" bestFit="1" customWidth="1"/>
    <col min="13839" max="13839" width="16.421875" style="5" customWidth="1"/>
    <col min="13840" max="14067" width="12.28125" style="5" customWidth="1"/>
    <col min="14068" max="14068" width="8.7109375" style="5" bestFit="1" customWidth="1"/>
    <col min="14069" max="14069" width="21.00390625" style="5" customWidth="1"/>
    <col min="14070" max="14071" width="12.28125" style="5" customWidth="1"/>
    <col min="14072" max="14072" width="40.140625" style="5" bestFit="1" customWidth="1"/>
    <col min="14073" max="14073" width="19.8515625" style="5" customWidth="1"/>
    <col min="14074" max="14074" width="10.421875" style="5" customWidth="1"/>
    <col min="14075" max="14075" width="9.00390625" style="5" bestFit="1" customWidth="1"/>
    <col min="14076" max="14076" width="9.00390625" style="5" customWidth="1"/>
    <col min="14077" max="14086" width="12.28125" style="5" customWidth="1"/>
    <col min="14087" max="14087" width="44.28125" style="5" bestFit="1" customWidth="1"/>
    <col min="14088" max="14088" width="9.140625" style="5" customWidth="1"/>
    <col min="14089" max="14089" width="25.421875" style="5" customWidth="1"/>
    <col min="14090" max="14091" width="12.28125" style="5" customWidth="1"/>
    <col min="14092" max="14092" width="20.28125" style="5" customWidth="1"/>
    <col min="14093" max="14093" width="45.00390625" style="5" bestFit="1" customWidth="1"/>
    <col min="14094" max="14094" width="21.8515625" style="5" bestFit="1" customWidth="1"/>
    <col min="14095" max="14095" width="16.421875" style="5" customWidth="1"/>
    <col min="14096" max="14323" width="12.28125" style="5" customWidth="1"/>
    <col min="14324" max="14324" width="8.7109375" style="5" bestFit="1" customWidth="1"/>
    <col min="14325" max="14325" width="21.00390625" style="5" customWidth="1"/>
    <col min="14326" max="14327" width="12.28125" style="5" customWidth="1"/>
    <col min="14328" max="14328" width="40.140625" style="5" bestFit="1" customWidth="1"/>
    <col min="14329" max="14329" width="19.8515625" style="5" customWidth="1"/>
    <col min="14330" max="14330" width="10.421875" style="5" customWidth="1"/>
    <col min="14331" max="14331" width="9.00390625" style="5" bestFit="1" customWidth="1"/>
    <col min="14332" max="14332" width="9.00390625" style="5" customWidth="1"/>
    <col min="14333" max="14342" width="12.28125" style="5" customWidth="1"/>
    <col min="14343" max="14343" width="44.28125" style="5" bestFit="1" customWidth="1"/>
    <col min="14344" max="14344" width="9.140625" style="5" customWidth="1"/>
    <col min="14345" max="14345" width="25.421875" style="5" customWidth="1"/>
    <col min="14346" max="14347" width="12.28125" style="5" customWidth="1"/>
    <col min="14348" max="14348" width="20.28125" style="5" customWidth="1"/>
    <col min="14349" max="14349" width="45.00390625" style="5" bestFit="1" customWidth="1"/>
    <col min="14350" max="14350" width="21.8515625" style="5" bestFit="1" customWidth="1"/>
    <col min="14351" max="14351" width="16.421875" style="5" customWidth="1"/>
    <col min="14352" max="14579" width="12.28125" style="5" customWidth="1"/>
    <col min="14580" max="14580" width="8.7109375" style="5" bestFit="1" customWidth="1"/>
    <col min="14581" max="14581" width="21.00390625" style="5" customWidth="1"/>
    <col min="14582" max="14583" width="12.28125" style="5" customWidth="1"/>
    <col min="14584" max="14584" width="40.140625" style="5" bestFit="1" customWidth="1"/>
    <col min="14585" max="14585" width="19.8515625" style="5" customWidth="1"/>
    <col min="14586" max="14586" width="10.421875" style="5" customWidth="1"/>
    <col min="14587" max="14587" width="9.00390625" style="5" bestFit="1" customWidth="1"/>
    <col min="14588" max="14588" width="9.00390625" style="5" customWidth="1"/>
    <col min="14589" max="14598" width="12.28125" style="5" customWidth="1"/>
    <col min="14599" max="14599" width="44.28125" style="5" bestFit="1" customWidth="1"/>
    <col min="14600" max="14600" width="9.140625" style="5" customWidth="1"/>
    <col min="14601" max="14601" width="25.421875" style="5" customWidth="1"/>
    <col min="14602" max="14603" width="12.28125" style="5" customWidth="1"/>
    <col min="14604" max="14604" width="20.28125" style="5" customWidth="1"/>
    <col min="14605" max="14605" width="45.00390625" style="5" bestFit="1" customWidth="1"/>
    <col min="14606" max="14606" width="21.8515625" style="5" bestFit="1" customWidth="1"/>
    <col min="14607" max="14607" width="16.421875" style="5" customWidth="1"/>
    <col min="14608" max="14835" width="12.28125" style="5" customWidth="1"/>
    <col min="14836" max="14836" width="8.7109375" style="5" bestFit="1" customWidth="1"/>
    <col min="14837" max="14837" width="21.00390625" style="5" customWidth="1"/>
    <col min="14838" max="14839" width="12.28125" style="5" customWidth="1"/>
    <col min="14840" max="14840" width="40.140625" style="5" bestFit="1" customWidth="1"/>
    <col min="14841" max="14841" width="19.8515625" style="5" customWidth="1"/>
    <col min="14842" max="14842" width="10.421875" style="5" customWidth="1"/>
    <col min="14843" max="14843" width="9.00390625" style="5" bestFit="1" customWidth="1"/>
    <col min="14844" max="14844" width="9.00390625" style="5" customWidth="1"/>
    <col min="14845" max="14854" width="12.28125" style="5" customWidth="1"/>
    <col min="14855" max="14855" width="44.28125" style="5" bestFit="1" customWidth="1"/>
    <col min="14856" max="14856" width="9.140625" style="5" customWidth="1"/>
    <col min="14857" max="14857" width="25.421875" style="5" customWidth="1"/>
    <col min="14858" max="14859" width="12.28125" style="5" customWidth="1"/>
    <col min="14860" max="14860" width="20.28125" style="5" customWidth="1"/>
    <col min="14861" max="14861" width="45.00390625" style="5" bestFit="1" customWidth="1"/>
    <col min="14862" max="14862" width="21.8515625" style="5" bestFit="1" customWidth="1"/>
    <col min="14863" max="14863" width="16.421875" style="5" customWidth="1"/>
    <col min="14864" max="15091" width="12.28125" style="5" customWidth="1"/>
    <col min="15092" max="15092" width="8.7109375" style="5" bestFit="1" customWidth="1"/>
    <col min="15093" max="15093" width="21.00390625" style="5" customWidth="1"/>
    <col min="15094" max="15095" width="12.28125" style="5" customWidth="1"/>
    <col min="15096" max="15096" width="40.140625" style="5" bestFit="1" customWidth="1"/>
    <col min="15097" max="15097" width="19.8515625" style="5" customWidth="1"/>
    <col min="15098" max="15098" width="10.421875" style="5" customWidth="1"/>
    <col min="15099" max="15099" width="9.00390625" style="5" bestFit="1" customWidth="1"/>
    <col min="15100" max="15100" width="9.00390625" style="5" customWidth="1"/>
    <col min="15101" max="15110" width="12.28125" style="5" customWidth="1"/>
    <col min="15111" max="15111" width="44.28125" style="5" bestFit="1" customWidth="1"/>
    <col min="15112" max="15112" width="9.140625" style="5" customWidth="1"/>
    <col min="15113" max="15113" width="25.421875" style="5" customWidth="1"/>
    <col min="15114" max="15115" width="12.28125" style="5" customWidth="1"/>
    <col min="15116" max="15116" width="20.28125" style="5" customWidth="1"/>
    <col min="15117" max="15117" width="45.00390625" style="5" bestFit="1" customWidth="1"/>
    <col min="15118" max="15118" width="21.8515625" style="5" bestFit="1" customWidth="1"/>
    <col min="15119" max="15119" width="16.421875" style="5" customWidth="1"/>
    <col min="15120" max="15347" width="12.28125" style="5" customWidth="1"/>
    <col min="15348" max="15348" width="8.7109375" style="5" bestFit="1" customWidth="1"/>
    <col min="15349" max="15349" width="21.00390625" style="5" customWidth="1"/>
    <col min="15350" max="15351" width="12.28125" style="5" customWidth="1"/>
    <col min="15352" max="15352" width="40.140625" style="5" bestFit="1" customWidth="1"/>
    <col min="15353" max="15353" width="19.8515625" style="5" customWidth="1"/>
    <col min="15354" max="15354" width="10.421875" style="5" customWidth="1"/>
    <col min="15355" max="15355" width="9.00390625" style="5" bestFit="1" customWidth="1"/>
    <col min="15356" max="15356" width="9.00390625" style="5" customWidth="1"/>
    <col min="15357" max="15366" width="12.28125" style="5" customWidth="1"/>
    <col min="15367" max="15367" width="44.28125" style="5" bestFit="1" customWidth="1"/>
    <col min="15368" max="15368" width="9.140625" style="5" customWidth="1"/>
    <col min="15369" max="15369" width="25.421875" style="5" customWidth="1"/>
    <col min="15370" max="15371" width="12.28125" style="5" customWidth="1"/>
    <col min="15372" max="15372" width="20.28125" style="5" customWidth="1"/>
    <col min="15373" max="15373" width="45.00390625" style="5" bestFit="1" customWidth="1"/>
    <col min="15374" max="15374" width="21.8515625" style="5" bestFit="1" customWidth="1"/>
    <col min="15375" max="15375" width="16.421875" style="5" customWidth="1"/>
    <col min="15376" max="15603" width="12.28125" style="5" customWidth="1"/>
    <col min="15604" max="15604" width="8.7109375" style="5" bestFit="1" customWidth="1"/>
    <col min="15605" max="15605" width="21.00390625" style="5" customWidth="1"/>
    <col min="15606" max="15607" width="12.28125" style="5" customWidth="1"/>
    <col min="15608" max="15608" width="40.140625" style="5" bestFit="1" customWidth="1"/>
    <col min="15609" max="15609" width="19.8515625" style="5" customWidth="1"/>
    <col min="15610" max="15610" width="10.421875" style="5" customWidth="1"/>
    <col min="15611" max="15611" width="9.00390625" style="5" bestFit="1" customWidth="1"/>
    <col min="15612" max="15612" width="9.00390625" style="5" customWidth="1"/>
    <col min="15613" max="15622" width="12.28125" style="5" customWidth="1"/>
    <col min="15623" max="15623" width="44.28125" style="5" bestFit="1" customWidth="1"/>
    <col min="15624" max="15624" width="9.140625" style="5" customWidth="1"/>
    <col min="15625" max="15625" width="25.421875" style="5" customWidth="1"/>
    <col min="15626" max="15627" width="12.28125" style="5" customWidth="1"/>
    <col min="15628" max="15628" width="20.28125" style="5" customWidth="1"/>
    <col min="15629" max="15629" width="45.00390625" style="5" bestFit="1" customWidth="1"/>
    <col min="15630" max="15630" width="21.8515625" style="5" bestFit="1" customWidth="1"/>
    <col min="15631" max="15631" width="16.421875" style="5" customWidth="1"/>
    <col min="15632" max="15859" width="12.28125" style="5" customWidth="1"/>
    <col min="15860" max="15860" width="8.7109375" style="5" bestFit="1" customWidth="1"/>
    <col min="15861" max="15861" width="21.00390625" style="5" customWidth="1"/>
    <col min="15862" max="15863" width="12.28125" style="5" customWidth="1"/>
    <col min="15864" max="15864" width="40.140625" style="5" bestFit="1" customWidth="1"/>
    <col min="15865" max="15865" width="19.8515625" style="5" customWidth="1"/>
    <col min="15866" max="15866" width="10.421875" style="5" customWidth="1"/>
    <col min="15867" max="15867" width="9.00390625" style="5" bestFit="1" customWidth="1"/>
    <col min="15868" max="15868" width="9.00390625" style="5" customWidth="1"/>
    <col min="15869" max="15878" width="12.28125" style="5" customWidth="1"/>
    <col min="15879" max="15879" width="44.28125" style="5" bestFit="1" customWidth="1"/>
    <col min="15880" max="15880" width="9.140625" style="5" customWidth="1"/>
    <col min="15881" max="15881" width="25.421875" style="5" customWidth="1"/>
    <col min="15882" max="15883" width="12.28125" style="5" customWidth="1"/>
    <col min="15884" max="15884" width="20.28125" style="5" customWidth="1"/>
    <col min="15885" max="15885" width="45.00390625" style="5" bestFit="1" customWidth="1"/>
    <col min="15886" max="15886" width="21.8515625" style="5" bestFit="1" customWidth="1"/>
    <col min="15887" max="15887" width="16.421875" style="5" customWidth="1"/>
    <col min="15888" max="16115" width="12.28125" style="5" customWidth="1"/>
    <col min="16116" max="16116" width="8.7109375" style="5" bestFit="1" customWidth="1"/>
    <col min="16117" max="16117" width="21.00390625" style="5" customWidth="1"/>
    <col min="16118" max="16119" width="12.28125" style="5" customWidth="1"/>
    <col min="16120" max="16120" width="40.140625" style="5" bestFit="1" customWidth="1"/>
    <col min="16121" max="16121" width="19.8515625" style="5" customWidth="1"/>
    <col min="16122" max="16122" width="10.421875" style="5" customWidth="1"/>
    <col min="16123" max="16123" width="9.00390625" style="5" bestFit="1" customWidth="1"/>
    <col min="16124" max="16124" width="9.00390625" style="5" customWidth="1"/>
    <col min="16125" max="16134" width="12.28125" style="5" customWidth="1"/>
    <col min="16135" max="16135" width="44.28125" style="5" bestFit="1" customWidth="1"/>
    <col min="16136" max="16136" width="9.140625" style="5" customWidth="1"/>
    <col min="16137" max="16137" width="25.421875" style="5" customWidth="1"/>
    <col min="16138" max="16139" width="12.28125" style="5" customWidth="1"/>
    <col min="16140" max="16140" width="20.28125" style="5" customWidth="1"/>
    <col min="16141" max="16141" width="45.00390625" style="5" bestFit="1" customWidth="1"/>
    <col min="16142" max="16142" width="21.8515625" style="5" bestFit="1" customWidth="1"/>
    <col min="16143" max="16143" width="16.421875" style="5" customWidth="1"/>
    <col min="16144" max="16384" width="12.28125" style="5" customWidth="1"/>
  </cols>
  <sheetData>
    <row r="2" ht="15.75">
      <c r="A2" s="41" t="s">
        <v>402</v>
      </c>
    </row>
    <row r="3" ht="13.5" thickBot="1"/>
    <row r="4" spans="1:15" ht="75" customHeight="1">
      <c r="A4" s="78" t="s">
        <v>0</v>
      </c>
      <c r="B4" s="79" t="s">
        <v>1</v>
      </c>
      <c r="C4" s="79" t="s">
        <v>2</v>
      </c>
      <c r="D4" s="79" t="s">
        <v>3</v>
      </c>
      <c r="E4" s="79" t="s">
        <v>4</v>
      </c>
      <c r="F4" s="79" t="s">
        <v>5</v>
      </c>
      <c r="G4" s="79" t="s">
        <v>6</v>
      </c>
      <c r="H4" s="79" t="s">
        <v>7</v>
      </c>
      <c r="I4" s="79" t="s">
        <v>8</v>
      </c>
      <c r="J4" s="79" t="s">
        <v>9</v>
      </c>
      <c r="K4" s="80" t="s">
        <v>10</v>
      </c>
      <c r="L4" s="80" t="s">
        <v>11</v>
      </c>
      <c r="M4" s="80" t="s">
        <v>12</v>
      </c>
      <c r="N4" s="79" t="s">
        <v>456</v>
      </c>
      <c r="O4" s="81" t="s">
        <v>13</v>
      </c>
    </row>
    <row r="5" spans="1:15" ht="27.75" customHeight="1">
      <c r="A5" s="94" t="s">
        <v>14</v>
      </c>
      <c r="B5" s="6" t="s">
        <v>15</v>
      </c>
      <c r="C5" s="6" t="s">
        <v>429</v>
      </c>
      <c r="D5" s="7" t="s">
        <v>16</v>
      </c>
      <c r="E5" s="6" t="s">
        <v>17</v>
      </c>
      <c r="F5" s="6" t="s">
        <v>18</v>
      </c>
      <c r="G5" s="42" t="s">
        <v>19</v>
      </c>
      <c r="H5" s="42">
        <v>3</v>
      </c>
      <c r="I5" s="42">
        <v>25</v>
      </c>
      <c r="J5" s="43" t="s">
        <v>20</v>
      </c>
      <c r="K5" s="44">
        <v>0.196</v>
      </c>
      <c r="L5" s="44">
        <v>0.066</v>
      </c>
      <c r="M5" s="9">
        <f aca="true" t="shared" si="0" ref="M5:M88">L5+K5</f>
        <v>0.262</v>
      </c>
      <c r="N5" s="97" t="s">
        <v>457</v>
      </c>
      <c r="O5" s="82" t="s">
        <v>21</v>
      </c>
    </row>
    <row r="6" spans="1:15" ht="24.75" customHeight="1">
      <c r="A6" s="95"/>
      <c r="B6" s="6" t="s">
        <v>15</v>
      </c>
      <c r="C6" s="6" t="s">
        <v>22</v>
      </c>
      <c r="D6" s="7" t="s">
        <v>23</v>
      </c>
      <c r="E6" s="6" t="s">
        <v>24</v>
      </c>
      <c r="F6" s="6" t="s">
        <v>25</v>
      </c>
      <c r="G6" s="42" t="s">
        <v>19</v>
      </c>
      <c r="H6" s="42">
        <v>3</v>
      </c>
      <c r="I6" s="42">
        <v>40</v>
      </c>
      <c r="J6" s="43" t="s">
        <v>20</v>
      </c>
      <c r="K6" s="44">
        <v>3.076</v>
      </c>
      <c r="L6" s="44">
        <v>1.349</v>
      </c>
      <c r="M6" s="9">
        <f t="shared" si="0"/>
        <v>4.425</v>
      </c>
      <c r="N6" s="99"/>
      <c r="O6" s="82" t="s">
        <v>21</v>
      </c>
    </row>
    <row r="7" spans="1:15" ht="24.75" customHeight="1">
      <c r="A7" s="95"/>
      <c r="B7" s="6" t="s">
        <v>15</v>
      </c>
      <c r="C7" s="6" t="s">
        <v>26</v>
      </c>
      <c r="D7" s="7" t="s">
        <v>27</v>
      </c>
      <c r="E7" s="6" t="s">
        <v>28</v>
      </c>
      <c r="F7" s="6" t="s">
        <v>29</v>
      </c>
      <c r="G7" s="42" t="s">
        <v>19</v>
      </c>
      <c r="H7" s="42">
        <v>3</v>
      </c>
      <c r="I7" s="42">
        <v>40</v>
      </c>
      <c r="J7" s="43" t="s">
        <v>20</v>
      </c>
      <c r="K7" s="44">
        <v>0.691</v>
      </c>
      <c r="L7" s="44">
        <v>15.498</v>
      </c>
      <c r="M7" s="9">
        <f t="shared" si="0"/>
        <v>16.189</v>
      </c>
      <c r="N7" s="97" t="s">
        <v>458</v>
      </c>
      <c r="O7" s="82" t="s">
        <v>21</v>
      </c>
    </row>
    <row r="8" spans="1:15" ht="24.75" customHeight="1">
      <c r="A8" s="95"/>
      <c r="B8" s="6" t="s">
        <v>15</v>
      </c>
      <c r="C8" s="6" t="s">
        <v>30</v>
      </c>
      <c r="D8" s="7" t="s">
        <v>31</v>
      </c>
      <c r="E8" s="6" t="s">
        <v>32</v>
      </c>
      <c r="F8" s="6" t="s">
        <v>33</v>
      </c>
      <c r="G8" s="42" t="s">
        <v>19</v>
      </c>
      <c r="H8" s="42">
        <v>3</v>
      </c>
      <c r="I8" s="42">
        <v>25</v>
      </c>
      <c r="J8" s="43" t="s">
        <v>20</v>
      </c>
      <c r="K8" s="44">
        <v>4.247</v>
      </c>
      <c r="L8" s="44">
        <v>2.045</v>
      </c>
      <c r="M8" s="9">
        <f t="shared" si="0"/>
        <v>6.292</v>
      </c>
      <c r="N8" s="98"/>
      <c r="O8" s="82" t="s">
        <v>21</v>
      </c>
    </row>
    <row r="9" spans="1:15" ht="24.75" customHeight="1">
      <c r="A9" s="95"/>
      <c r="B9" s="6" t="s">
        <v>15</v>
      </c>
      <c r="C9" s="6" t="s">
        <v>34</v>
      </c>
      <c r="D9" s="7" t="s">
        <v>35</v>
      </c>
      <c r="E9" s="6" t="s">
        <v>36</v>
      </c>
      <c r="F9" s="6" t="s">
        <v>465</v>
      </c>
      <c r="G9" s="6" t="s">
        <v>37</v>
      </c>
      <c r="H9" s="6">
        <v>3</v>
      </c>
      <c r="I9" s="6">
        <v>25</v>
      </c>
      <c r="J9" s="8" t="s">
        <v>20</v>
      </c>
      <c r="K9" s="33">
        <v>1.062</v>
      </c>
      <c r="L9" s="33">
        <v>0</v>
      </c>
      <c r="M9" s="9">
        <f t="shared" si="0"/>
        <v>1.062</v>
      </c>
      <c r="N9" s="98"/>
      <c r="O9" s="82" t="s">
        <v>21</v>
      </c>
    </row>
    <row r="10" spans="1:15" ht="24.75" customHeight="1">
      <c r="A10" s="95"/>
      <c r="B10" s="6" t="s">
        <v>15</v>
      </c>
      <c r="C10" s="6" t="s">
        <v>38</v>
      </c>
      <c r="D10" s="7" t="s">
        <v>39</v>
      </c>
      <c r="E10" s="6" t="s">
        <v>40</v>
      </c>
      <c r="F10" s="6" t="s">
        <v>41</v>
      </c>
      <c r="G10" s="6" t="s">
        <v>37</v>
      </c>
      <c r="H10" s="6">
        <v>3</v>
      </c>
      <c r="I10" s="6" t="s">
        <v>43</v>
      </c>
      <c r="J10" s="8" t="s">
        <v>20</v>
      </c>
      <c r="K10" s="9">
        <v>2.84</v>
      </c>
      <c r="L10" s="9">
        <v>0</v>
      </c>
      <c r="M10" s="9">
        <f t="shared" si="0"/>
        <v>2.84</v>
      </c>
      <c r="N10" s="99"/>
      <c r="O10" s="82" t="s">
        <v>21</v>
      </c>
    </row>
    <row r="11" spans="1:15" ht="24.75" customHeight="1">
      <c r="A11" s="95"/>
      <c r="B11" s="6" t="s">
        <v>15</v>
      </c>
      <c r="C11" s="6" t="s">
        <v>424</v>
      </c>
      <c r="D11" s="7" t="s">
        <v>44</v>
      </c>
      <c r="E11" s="6" t="s">
        <v>45</v>
      </c>
      <c r="F11" s="6" t="s">
        <v>46</v>
      </c>
      <c r="G11" s="42" t="s">
        <v>19</v>
      </c>
      <c r="H11" s="42">
        <v>3</v>
      </c>
      <c r="I11" s="42">
        <v>125</v>
      </c>
      <c r="J11" s="43" t="s">
        <v>20</v>
      </c>
      <c r="K11" s="44">
        <v>1.457</v>
      </c>
      <c r="L11" s="44">
        <v>0.56</v>
      </c>
      <c r="M11" s="9">
        <f t="shared" si="0"/>
        <v>2.0170000000000003</v>
      </c>
      <c r="N11" s="97" t="s">
        <v>459</v>
      </c>
      <c r="O11" s="82" t="s">
        <v>47</v>
      </c>
    </row>
    <row r="12" spans="1:15" ht="24.75" customHeight="1">
      <c r="A12" s="95"/>
      <c r="B12" s="6" t="s">
        <v>15</v>
      </c>
      <c r="C12" s="6" t="s">
        <v>422</v>
      </c>
      <c r="D12" s="7" t="s">
        <v>48</v>
      </c>
      <c r="E12" s="6" t="s">
        <v>49</v>
      </c>
      <c r="F12" s="6" t="s">
        <v>50</v>
      </c>
      <c r="G12" s="42" t="s">
        <v>19</v>
      </c>
      <c r="H12" s="42">
        <v>3</v>
      </c>
      <c r="I12" s="42">
        <v>200</v>
      </c>
      <c r="J12" s="43" t="s">
        <v>20</v>
      </c>
      <c r="K12" s="44">
        <v>72.312</v>
      </c>
      <c r="L12" s="44">
        <v>26.652</v>
      </c>
      <c r="M12" s="9">
        <f t="shared" si="0"/>
        <v>98.964</v>
      </c>
      <c r="N12" s="98"/>
      <c r="O12" s="82" t="s">
        <v>47</v>
      </c>
    </row>
    <row r="13" spans="1:15" ht="24.75" customHeight="1">
      <c r="A13" s="95"/>
      <c r="B13" s="6" t="s">
        <v>15</v>
      </c>
      <c r="C13" s="6" t="s">
        <v>426</v>
      </c>
      <c r="D13" s="7" t="s">
        <v>51</v>
      </c>
      <c r="E13" s="6" t="s">
        <v>52</v>
      </c>
      <c r="F13" s="6" t="s">
        <v>53</v>
      </c>
      <c r="G13" s="6" t="s">
        <v>37</v>
      </c>
      <c r="H13" s="6">
        <v>1</v>
      </c>
      <c r="I13" s="6" t="s">
        <v>54</v>
      </c>
      <c r="J13" s="8" t="s">
        <v>20</v>
      </c>
      <c r="K13" s="33">
        <v>0.071</v>
      </c>
      <c r="L13" s="33">
        <v>0</v>
      </c>
      <c r="M13" s="9">
        <f t="shared" si="0"/>
        <v>0.071</v>
      </c>
      <c r="N13" s="98"/>
      <c r="O13" s="82" t="s">
        <v>21</v>
      </c>
    </row>
    <row r="14" spans="1:15" ht="24.75" customHeight="1">
      <c r="A14" s="95"/>
      <c r="B14" s="6" t="s">
        <v>15</v>
      </c>
      <c r="C14" s="6" t="s">
        <v>423</v>
      </c>
      <c r="D14" s="7" t="s">
        <v>55</v>
      </c>
      <c r="E14" s="6" t="s">
        <v>56</v>
      </c>
      <c r="F14" s="6" t="s">
        <v>57</v>
      </c>
      <c r="G14" s="42" t="s">
        <v>19</v>
      </c>
      <c r="H14" s="42">
        <v>3</v>
      </c>
      <c r="I14" s="42">
        <v>125</v>
      </c>
      <c r="J14" s="43" t="s">
        <v>20</v>
      </c>
      <c r="K14" s="44">
        <v>0.016</v>
      </c>
      <c r="L14" s="44">
        <v>0</v>
      </c>
      <c r="M14" s="9">
        <f t="shared" si="0"/>
        <v>0.016</v>
      </c>
      <c r="N14" s="98"/>
      <c r="O14" s="82" t="s">
        <v>47</v>
      </c>
    </row>
    <row r="15" spans="1:15" ht="24.75" customHeight="1">
      <c r="A15" s="95"/>
      <c r="B15" s="6" t="s">
        <v>15</v>
      </c>
      <c r="C15" s="6" t="s">
        <v>427</v>
      </c>
      <c r="D15" s="7" t="s">
        <v>58</v>
      </c>
      <c r="E15" s="6" t="s">
        <v>59</v>
      </c>
      <c r="F15" s="6" t="s">
        <v>60</v>
      </c>
      <c r="G15" s="6" t="s">
        <v>37</v>
      </c>
      <c r="H15" s="6">
        <v>3</v>
      </c>
      <c r="I15" s="6">
        <v>80</v>
      </c>
      <c r="J15" s="8" t="s">
        <v>20</v>
      </c>
      <c r="K15" s="33">
        <v>19.921</v>
      </c>
      <c r="L15" s="33">
        <v>0</v>
      </c>
      <c r="M15" s="9">
        <f t="shared" si="0"/>
        <v>19.921</v>
      </c>
      <c r="N15" s="98"/>
      <c r="O15" s="82" t="s">
        <v>21</v>
      </c>
    </row>
    <row r="16" spans="1:15" ht="24.75" customHeight="1">
      <c r="A16" s="95"/>
      <c r="B16" s="6" t="s">
        <v>15</v>
      </c>
      <c r="C16" s="6" t="s">
        <v>425</v>
      </c>
      <c r="D16" s="7" t="s">
        <v>61</v>
      </c>
      <c r="E16" s="6" t="s">
        <v>62</v>
      </c>
      <c r="F16" s="6" t="s">
        <v>63</v>
      </c>
      <c r="G16" s="6" t="s">
        <v>37</v>
      </c>
      <c r="H16" s="6">
        <v>3</v>
      </c>
      <c r="I16" s="6">
        <v>80</v>
      </c>
      <c r="J16" s="8" t="s">
        <v>20</v>
      </c>
      <c r="K16" s="33">
        <v>45.529</v>
      </c>
      <c r="L16" s="33">
        <v>0</v>
      </c>
      <c r="M16" s="9">
        <f t="shared" si="0"/>
        <v>45.529</v>
      </c>
      <c r="N16" s="99"/>
      <c r="O16" s="82" t="s">
        <v>21</v>
      </c>
    </row>
    <row r="17" spans="1:15" ht="47.25" customHeight="1">
      <c r="A17" s="95"/>
      <c r="B17" s="6" t="s">
        <v>15</v>
      </c>
      <c r="C17" s="6" t="s">
        <v>428</v>
      </c>
      <c r="D17" s="7" t="s">
        <v>64</v>
      </c>
      <c r="E17" s="6" t="s">
        <v>65</v>
      </c>
      <c r="F17" s="6" t="s">
        <v>66</v>
      </c>
      <c r="G17" s="65" t="s">
        <v>67</v>
      </c>
      <c r="H17" s="65">
        <v>3</v>
      </c>
      <c r="I17" s="65">
        <v>25</v>
      </c>
      <c r="J17" s="66" t="s">
        <v>20</v>
      </c>
      <c r="K17" s="67">
        <v>0.616</v>
      </c>
      <c r="L17" s="67">
        <v>9.93</v>
      </c>
      <c r="M17" s="9">
        <f t="shared" si="0"/>
        <v>10.546</v>
      </c>
      <c r="N17" s="7" t="s">
        <v>460</v>
      </c>
      <c r="O17" s="82" t="s">
        <v>21</v>
      </c>
    </row>
    <row r="18" spans="1:15" ht="24.75" customHeight="1">
      <c r="A18" s="95"/>
      <c r="B18" s="6" t="s">
        <v>15</v>
      </c>
      <c r="C18" s="6" t="s">
        <v>430</v>
      </c>
      <c r="D18" s="7" t="s">
        <v>68</v>
      </c>
      <c r="E18" s="6" t="s">
        <v>69</v>
      </c>
      <c r="F18" s="6" t="s">
        <v>70</v>
      </c>
      <c r="G18" s="6" t="s">
        <v>37</v>
      </c>
      <c r="H18" s="6">
        <v>3</v>
      </c>
      <c r="I18" s="6">
        <v>63</v>
      </c>
      <c r="J18" s="8" t="s">
        <v>20</v>
      </c>
      <c r="K18" s="33">
        <v>14.788</v>
      </c>
      <c r="L18" s="33">
        <v>0</v>
      </c>
      <c r="M18" s="9">
        <f>L18+K18</f>
        <v>14.788</v>
      </c>
      <c r="N18" s="97" t="s">
        <v>461</v>
      </c>
      <c r="O18" s="82" t="s">
        <v>21</v>
      </c>
    </row>
    <row r="19" spans="1:15" ht="24.75" customHeight="1">
      <c r="A19" s="95"/>
      <c r="B19" s="6" t="s">
        <v>15</v>
      </c>
      <c r="C19" s="6" t="s">
        <v>431</v>
      </c>
      <c r="D19" s="7" t="s">
        <v>71</v>
      </c>
      <c r="E19" s="6" t="s">
        <v>72</v>
      </c>
      <c r="F19" s="6" t="s">
        <v>73</v>
      </c>
      <c r="G19" s="6" t="s">
        <v>74</v>
      </c>
      <c r="H19" s="6">
        <v>3</v>
      </c>
      <c r="I19" s="6">
        <v>16</v>
      </c>
      <c r="J19" s="16" t="s">
        <v>20</v>
      </c>
      <c r="K19" s="33">
        <v>3.698</v>
      </c>
      <c r="L19" s="33">
        <v>0</v>
      </c>
      <c r="M19" s="9">
        <f>L19+K19</f>
        <v>3.698</v>
      </c>
      <c r="N19" s="98"/>
      <c r="O19" s="82" t="s">
        <v>21</v>
      </c>
    </row>
    <row r="20" spans="1:16" ht="24.75" customHeight="1">
      <c r="A20" s="95"/>
      <c r="B20" s="6" t="s">
        <v>15</v>
      </c>
      <c r="C20" s="18">
        <v>800069054</v>
      </c>
      <c r="D20" s="7" t="s">
        <v>75</v>
      </c>
      <c r="E20" s="6" t="s">
        <v>76</v>
      </c>
      <c r="F20" s="6" t="s">
        <v>77</v>
      </c>
      <c r="G20" s="6" t="s">
        <v>78</v>
      </c>
      <c r="H20" s="6" t="s">
        <v>79</v>
      </c>
      <c r="I20" s="6" t="s">
        <v>54</v>
      </c>
      <c r="J20" s="8" t="s">
        <v>20</v>
      </c>
      <c r="K20" s="33">
        <v>9</v>
      </c>
      <c r="L20" s="33">
        <v>0</v>
      </c>
      <c r="M20" s="9">
        <f>L20+K20</f>
        <v>9</v>
      </c>
      <c r="N20" s="99"/>
      <c r="O20" s="82" t="s">
        <v>21</v>
      </c>
      <c r="P20" s="19"/>
    </row>
    <row r="21" spans="1:15" ht="41.25" customHeight="1">
      <c r="A21" s="95"/>
      <c r="B21" s="14" t="s">
        <v>15</v>
      </c>
      <c r="C21" s="14" t="s">
        <v>80</v>
      </c>
      <c r="D21" s="15" t="s">
        <v>81</v>
      </c>
      <c r="E21" s="14" t="s">
        <v>82</v>
      </c>
      <c r="F21" s="14" t="s">
        <v>83</v>
      </c>
      <c r="G21" s="46" t="s">
        <v>19</v>
      </c>
      <c r="H21" s="46">
        <v>3</v>
      </c>
      <c r="I21" s="46">
        <v>80</v>
      </c>
      <c r="J21" s="47" t="s">
        <v>20</v>
      </c>
      <c r="K21" s="44">
        <v>10.219</v>
      </c>
      <c r="L21" s="44">
        <v>3.725</v>
      </c>
      <c r="M21" s="17">
        <f t="shared" si="0"/>
        <v>13.943999999999999</v>
      </c>
      <c r="N21" s="15" t="s">
        <v>462</v>
      </c>
      <c r="O21" s="82" t="s">
        <v>21</v>
      </c>
    </row>
    <row r="22" spans="1:15" ht="24.75" customHeight="1">
      <c r="A22" s="95"/>
      <c r="B22" s="6" t="s">
        <v>15</v>
      </c>
      <c r="C22" s="92" t="s">
        <v>466</v>
      </c>
      <c r="D22" s="7" t="s">
        <v>84</v>
      </c>
      <c r="E22" s="6" t="s">
        <v>85</v>
      </c>
      <c r="F22" s="6" t="s">
        <v>86</v>
      </c>
      <c r="G22" s="59" t="s">
        <v>87</v>
      </c>
      <c r="H22" s="59" t="s">
        <v>79</v>
      </c>
      <c r="I22" s="59" t="s">
        <v>54</v>
      </c>
      <c r="J22" s="60" t="s">
        <v>20</v>
      </c>
      <c r="K22" s="61">
        <v>0.274</v>
      </c>
      <c r="L22" s="61">
        <v>2.842</v>
      </c>
      <c r="M22" s="9">
        <f t="shared" si="0"/>
        <v>3.116</v>
      </c>
      <c r="N22" s="97" t="s">
        <v>463</v>
      </c>
      <c r="O22" s="82" t="s">
        <v>21</v>
      </c>
    </row>
    <row r="23" spans="1:15" ht="24.75" customHeight="1" thickBot="1">
      <c r="A23" s="95"/>
      <c r="B23" s="10" t="s">
        <v>15</v>
      </c>
      <c r="C23" s="93" t="s">
        <v>467</v>
      </c>
      <c r="D23" s="11" t="s">
        <v>84</v>
      </c>
      <c r="E23" s="10" t="s">
        <v>88</v>
      </c>
      <c r="F23" s="10" t="s">
        <v>89</v>
      </c>
      <c r="G23" s="10" t="s">
        <v>37</v>
      </c>
      <c r="H23" s="10" t="s">
        <v>79</v>
      </c>
      <c r="I23" s="10" t="s">
        <v>90</v>
      </c>
      <c r="J23" s="12" t="s">
        <v>20</v>
      </c>
      <c r="K23" s="34">
        <v>1.303</v>
      </c>
      <c r="L23" s="34">
        <v>0</v>
      </c>
      <c r="M23" s="13">
        <f t="shared" si="0"/>
        <v>1.303</v>
      </c>
      <c r="N23" s="102"/>
      <c r="O23" s="88" t="s">
        <v>21</v>
      </c>
    </row>
    <row r="24" spans="1:15" ht="24.75" customHeight="1">
      <c r="A24" s="95"/>
      <c r="B24" s="14" t="s">
        <v>91</v>
      </c>
      <c r="C24" s="35" t="s">
        <v>92</v>
      </c>
      <c r="D24" s="15" t="s">
        <v>93</v>
      </c>
      <c r="E24" s="14" t="s">
        <v>94</v>
      </c>
      <c r="F24" s="6" t="s">
        <v>95</v>
      </c>
      <c r="G24" s="6" t="s">
        <v>96</v>
      </c>
      <c r="H24" s="6" t="s">
        <v>97</v>
      </c>
      <c r="I24" s="6">
        <v>80</v>
      </c>
      <c r="J24" s="16" t="s">
        <v>20</v>
      </c>
      <c r="K24" s="33">
        <f>1.7+16.27</f>
        <v>17.97</v>
      </c>
      <c r="L24" s="33">
        <v>0</v>
      </c>
      <c r="M24" s="17">
        <f t="shared" si="0"/>
        <v>17.97</v>
      </c>
      <c r="N24" s="101" t="s">
        <v>464</v>
      </c>
      <c r="O24" s="84" t="s">
        <v>42</v>
      </c>
    </row>
    <row r="25" spans="1:15" ht="24.75" customHeight="1">
      <c r="A25" s="95"/>
      <c r="B25" s="6" t="s">
        <v>15</v>
      </c>
      <c r="C25" s="35" t="s">
        <v>98</v>
      </c>
      <c r="D25" s="7" t="s">
        <v>99</v>
      </c>
      <c r="E25" s="6" t="s">
        <v>100</v>
      </c>
      <c r="F25" s="35" t="s">
        <v>101</v>
      </c>
      <c r="G25" s="6" t="s">
        <v>102</v>
      </c>
      <c r="H25" s="6" t="s">
        <v>97</v>
      </c>
      <c r="I25" s="6">
        <v>25</v>
      </c>
      <c r="J25" s="16" t="s">
        <v>20</v>
      </c>
      <c r="K25" s="33">
        <v>0.005</v>
      </c>
      <c r="L25" s="33">
        <v>0</v>
      </c>
      <c r="M25" s="9">
        <f t="shared" si="0"/>
        <v>0.005</v>
      </c>
      <c r="N25" s="98"/>
      <c r="O25" s="82" t="s">
        <v>42</v>
      </c>
    </row>
    <row r="26" spans="1:15" ht="24.75" customHeight="1">
      <c r="A26" s="95"/>
      <c r="B26" s="6" t="s">
        <v>15</v>
      </c>
      <c r="C26" s="35" t="s">
        <v>103</v>
      </c>
      <c r="D26" s="7" t="s">
        <v>104</v>
      </c>
      <c r="E26" s="6" t="s">
        <v>105</v>
      </c>
      <c r="F26" s="8" t="s">
        <v>106</v>
      </c>
      <c r="G26" s="6" t="s">
        <v>96</v>
      </c>
      <c r="H26" s="6" t="s">
        <v>97</v>
      </c>
      <c r="I26" s="6" t="s">
        <v>107</v>
      </c>
      <c r="J26" s="16" t="s">
        <v>20</v>
      </c>
      <c r="K26" s="33">
        <v>0</v>
      </c>
      <c r="L26" s="33">
        <v>0</v>
      </c>
      <c r="M26" s="9">
        <f t="shared" si="0"/>
        <v>0</v>
      </c>
      <c r="N26" s="98"/>
      <c r="O26" s="82" t="s">
        <v>42</v>
      </c>
    </row>
    <row r="27" spans="1:15" ht="24.75" customHeight="1">
      <c r="A27" s="95"/>
      <c r="B27" s="6" t="s">
        <v>15</v>
      </c>
      <c r="C27" s="35" t="s">
        <v>108</v>
      </c>
      <c r="D27" s="7" t="s">
        <v>104</v>
      </c>
      <c r="E27" s="6" t="s">
        <v>109</v>
      </c>
      <c r="F27" s="6" t="s">
        <v>110</v>
      </c>
      <c r="G27" s="6" t="s">
        <v>96</v>
      </c>
      <c r="H27" s="6" t="s">
        <v>97</v>
      </c>
      <c r="I27" s="6" t="s">
        <v>111</v>
      </c>
      <c r="J27" s="16" t="s">
        <v>20</v>
      </c>
      <c r="K27" s="33">
        <v>4.514</v>
      </c>
      <c r="L27" s="33">
        <v>0</v>
      </c>
      <c r="M27" s="9">
        <f t="shared" si="0"/>
        <v>4.514</v>
      </c>
      <c r="N27" s="98"/>
      <c r="O27" s="82" t="s">
        <v>42</v>
      </c>
    </row>
    <row r="28" spans="1:15" ht="24.75" customHeight="1">
      <c r="A28" s="95"/>
      <c r="B28" s="6" t="s">
        <v>15</v>
      </c>
      <c r="C28" s="35" t="s">
        <v>112</v>
      </c>
      <c r="D28" s="7" t="s">
        <v>113</v>
      </c>
      <c r="E28" s="6" t="s">
        <v>114</v>
      </c>
      <c r="F28" s="6" t="s">
        <v>115</v>
      </c>
      <c r="G28" s="6" t="s">
        <v>96</v>
      </c>
      <c r="H28" s="6" t="s">
        <v>97</v>
      </c>
      <c r="I28" s="6" t="s">
        <v>107</v>
      </c>
      <c r="J28" s="16" t="s">
        <v>20</v>
      </c>
      <c r="K28" s="9">
        <v>0</v>
      </c>
      <c r="L28" s="9">
        <v>0</v>
      </c>
      <c r="M28" s="9">
        <f t="shared" si="0"/>
        <v>0</v>
      </c>
      <c r="N28" s="98"/>
      <c r="O28" s="82" t="s">
        <v>42</v>
      </c>
    </row>
    <row r="29" spans="1:15" ht="24.75" customHeight="1">
      <c r="A29" s="95"/>
      <c r="B29" s="6" t="s">
        <v>15</v>
      </c>
      <c r="C29" s="35" t="s">
        <v>116</v>
      </c>
      <c r="D29" s="7" t="s">
        <v>113</v>
      </c>
      <c r="E29" s="6" t="s">
        <v>117</v>
      </c>
      <c r="F29" s="83">
        <v>1670352907</v>
      </c>
      <c r="G29" s="6" t="s">
        <v>96</v>
      </c>
      <c r="H29" s="6" t="s">
        <v>97</v>
      </c>
      <c r="I29" s="6" t="s">
        <v>118</v>
      </c>
      <c r="J29" s="16" t="s">
        <v>20</v>
      </c>
      <c r="K29" s="9">
        <v>7.234</v>
      </c>
      <c r="L29" s="9">
        <v>0</v>
      </c>
      <c r="M29" s="9">
        <f t="shared" si="0"/>
        <v>7.234</v>
      </c>
      <c r="N29" s="98"/>
      <c r="O29" s="82" t="s">
        <v>42</v>
      </c>
    </row>
    <row r="30" spans="1:15" ht="24.75" customHeight="1">
      <c r="A30" s="95"/>
      <c r="B30" s="6" t="s">
        <v>15</v>
      </c>
      <c r="C30" s="35" t="s">
        <v>119</v>
      </c>
      <c r="D30" s="7" t="s">
        <v>120</v>
      </c>
      <c r="E30" s="6" t="s">
        <v>121</v>
      </c>
      <c r="F30" s="6" t="s">
        <v>122</v>
      </c>
      <c r="G30" s="6" t="s">
        <v>96</v>
      </c>
      <c r="H30" s="6" t="s">
        <v>97</v>
      </c>
      <c r="I30" s="6">
        <v>63</v>
      </c>
      <c r="J30" s="16" t="s">
        <v>20</v>
      </c>
      <c r="K30" s="9">
        <v>0</v>
      </c>
      <c r="L30" s="9">
        <v>0</v>
      </c>
      <c r="M30" s="9">
        <f t="shared" si="0"/>
        <v>0</v>
      </c>
      <c r="N30" s="98"/>
      <c r="O30" s="82" t="s">
        <v>42</v>
      </c>
    </row>
    <row r="31" spans="1:15" ht="24.75" customHeight="1">
      <c r="A31" s="95"/>
      <c r="B31" s="6" t="s">
        <v>15</v>
      </c>
      <c r="C31" s="35" t="s">
        <v>123</v>
      </c>
      <c r="D31" s="7" t="s">
        <v>120</v>
      </c>
      <c r="E31" s="6" t="s">
        <v>124</v>
      </c>
      <c r="F31" s="6" t="s">
        <v>125</v>
      </c>
      <c r="G31" s="6" t="s">
        <v>96</v>
      </c>
      <c r="H31" s="6" t="s">
        <v>97</v>
      </c>
      <c r="I31" s="6" t="s">
        <v>111</v>
      </c>
      <c r="J31" s="16" t="s">
        <v>20</v>
      </c>
      <c r="K31" s="9">
        <v>6.686</v>
      </c>
      <c r="L31" s="9">
        <v>0</v>
      </c>
      <c r="M31" s="9">
        <f t="shared" si="0"/>
        <v>6.686</v>
      </c>
      <c r="N31" s="98"/>
      <c r="O31" s="82" t="s">
        <v>42</v>
      </c>
    </row>
    <row r="32" spans="1:15" ht="24.75" customHeight="1">
      <c r="A32" s="95"/>
      <c r="B32" s="6" t="s">
        <v>15</v>
      </c>
      <c r="C32" s="35" t="s">
        <v>126</v>
      </c>
      <c r="D32" s="7" t="s">
        <v>127</v>
      </c>
      <c r="E32" s="6" t="s">
        <v>128</v>
      </c>
      <c r="F32" s="35" t="s">
        <v>129</v>
      </c>
      <c r="G32" s="6" t="s">
        <v>96</v>
      </c>
      <c r="H32" s="6" t="s">
        <v>97</v>
      </c>
      <c r="I32" s="6">
        <v>80</v>
      </c>
      <c r="J32" s="16" t="s">
        <v>20</v>
      </c>
      <c r="K32" s="9">
        <v>3.037</v>
      </c>
      <c r="L32" s="9">
        <v>0</v>
      </c>
      <c r="M32" s="9">
        <f t="shared" si="0"/>
        <v>3.037</v>
      </c>
      <c r="N32" s="98"/>
      <c r="O32" s="82" t="s">
        <v>42</v>
      </c>
    </row>
    <row r="33" spans="1:15" ht="24.75" customHeight="1">
      <c r="A33" s="95"/>
      <c r="B33" s="6" t="s">
        <v>15</v>
      </c>
      <c r="C33" s="35" t="s">
        <v>130</v>
      </c>
      <c r="D33" s="7" t="s">
        <v>127</v>
      </c>
      <c r="E33" s="6" t="s">
        <v>131</v>
      </c>
      <c r="F33" s="35" t="s">
        <v>132</v>
      </c>
      <c r="G33" s="6" t="s">
        <v>96</v>
      </c>
      <c r="H33" s="6" t="s">
        <v>97</v>
      </c>
      <c r="I33" s="6" t="s">
        <v>133</v>
      </c>
      <c r="J33" s="16" t="s">
        <v>20</v>
      </c>
      <c r="K33" s="9">
        <v>0</v>
      </c>
      <c r="L33" s="9">
        <v>0</v>
      </c>
      <c r="M33" s="9">
        <f t="shared" si="0"/>
        <v>0</v>
      </c>
      <c r="N33" s="98"/>
      <c r="O33" s="82" t="s">
        <v>42</v>
      </c>
    </row>
    <row r="34" spans="1:15" ht="24.75" customHeight="1">
      <c r="A34" s="95"/>
      <c r="B34" s="6" t="s">
        <v>15</v>
      </c>
      <c r="C34" s="35" t="s">
        <v>134</v>
      </c>
      <c r="D34" s="7" t="s">
        <v>135</v>
      </c>
      <c r="E34" s="6" t="s">
        <v>136</v>
      </c>
      <c r="F34" s="35" t="s">
        <v>137</v>
      </c>
      <c r="G34" s="6" t="s">
        <v>96</v>
      </c>
      <c r="H34" s="6" t="s">
        <v>97</v>
      </c>
      <c r="I34" s="6" t="s">
        <v>111</v>
      </c>
      <c r="J34" s="16" t="s">
        <v>20</v>
      </c>
      <c r="K34" s="9">
        <v>4.04</v>
      </c>
      <c r="L34" s="9">
        <v>0</v>
      </c>
      <c r="M34" s="9">
        <f t="shared" si="0"/>
        <v>4.04</v>
      </c>
      <c r="N34" s="98"/>
      <c r="O34" s="82" t="s">
        <v>42</v>
      </c>
    </row>
    <row r="35" spans="1:15" ht="24.75" customHeight="1">
      <c r="A35" s="95"/>
      <c r="B35" s="6" t="s">
        <v>15</v>
      </c>
      <c r="C35" s="35" t="s">
        <v>138</v>
      </c>
      <c r="D35" s="7" t="s">
        <v>139</v>
      </c>
      <c r="E35" s="6" t="s">
        <v>140</v>
      </c>
      <c r="F35" s="6" t="s">
        <v>141</v>
      </c>
      <c r="G35" s="6" t="s">
        <v>96</v>
      </c>
      <c r="H35" s="6" t="s">
        <v>97</v>
      </c>
      <c r="I35" s="6" t="s">
        <v>133</v>
      </c>
      <c r="J35" s="8" t="s">
        <v>20</v>
      </c>
      <c r="K35" s="9">
        <v>0</v>
      </c>
      <c r="L35" s="9">
        <v>0</v>
      </c>
      <c r="M35" s="9">
        <f t="shared" si="0"/>
        <v>0</v>
      </c>
      <c r="N35" s="98"/>
      <c r="O35" s="82" t="s">
        <v>42</v>
      </c>
    </row>
    <row r="36" spans="1:15" ht="24.75" customHeight="1">
      <c r="A36" s="95"/>
      <c r="B36" s="6" t="s">
        <v>15</v>
      </c>
      <c r="C36" s="35" t="s">
        <v>142</v>
      </c>
      <c r="D36" s="7" t="s">
        <v>143</v>
      </c>
      <c r="E36" s="6" t="s">
        <v>144</v>
      </c>
      <c r="F36" s="6" t="s">
        <v>145</v>
      </c>
      <c r="G36" s="6" t="s">
        <v>37</v>
      </c>
      <c r="H36" s="6" t="s">
        <v>97</v>
      </c>
      <c r="I36" s="6" t="s">
        <v>111</v>
      </c>
      <c r="J36" s="8" t="s">
        <v>20</v>
      </c>
      <c r="K36" s="9">
        <f>0.6+3.38+2.91</f>
        <v>6.890000000000001</v>
      </c>
      <c r="L36" s="9">
        <v>0</v>
      </c>
      <c r="M36" s="9">
        <f t="shared" si="0"/>
        <v>6.890000000000001</v>
      </c>
      <c r="N36" s="98"/>
      <c r="O36" s="82" t="s">
        <v>42</v>
      </c>
    </row>
    <row r="37" spans="1:15" ht="24.75" customHeight="1">
      <c r="A37" s="95"/>
      <c r="B37" s="6" t="s">
        <v>15</v>
      </c>
      <c r="C37" s="39" t="s">
        <v>146</v>
      </c>
      <c r="D37" s="7" t="s">
        <v>143</v>
      </c>
      <c r="E37" s="6" t="s">
        <v>147</v>
      </c>
      <c r="F37" s="35" t="s">
        <v>148</v>
      </c>
      <c r="G37" s="6" t="s">
        <v>74</v>
      </c>
      <c r="H37" s="6" t="s">
        <v>97</v>
      </c>
      <c r="I37" s="6" t="s">
        <v>133</v>
      </c>
      <c r="J37" s="8" t="s">
        <v>20</v>
      </c>
      <c r="K37" s="9">
        <v>0</v>
      </c>
      <c r="L37" s="9">
        <v>0</v>
      </c>
      <c r="M37" s="9">
        <f t="shared" si="0"/>
        <v>0</v>
      </c>
      <c r="N37" s="98"/>
      <c r="O37" s="82" t="s">
        <v>42</v>
      </c>
    </row>
    <row r="38" spans="1:15" ht="24.75" customHeight="1">
      <c r="A38" s="95"/>
      <c r="B38" s="6" t="s">
        <v>15</v>
      </c>
      <c r="C38" s="39" t="s">
        <v>149</v>
      </c>
      <c r="D38" s="7" t="s">
        <v>150</v>
      </c>
      <c r="E38" s="6" t="s">
        <v>151</v>
      </c>
      <c r="F38" s="6" t="s">
        <v>152</v>
      </c>
      <c r="G38" s="6" t="s">
        <v>37</v>
      </c>
      <c r="H38" s="6" t="s">
        <v>97</v>
      </c>
      <c r="I38" s="6" t="s">
        <v>153</v>
      </c>
      <c r="J38" s="8" t="s">
        <v>20</v>
      </c>
      <c r="K38" s="9">
        <v>9.334</v>
      </c>
      <c r="L38" s="9">
        <v>0</v>
      </c>
      <c r="M38" s="9">
        <f t="shared" si="0"/>
        <v>9.334</v>
      </c>
      <c r="N38" s="98"/>
      <c r="O38" s="82" t="s">
        <v>42</v>
      </c>
    </row>
    <row r="39" spans="1:15" ht="24.75" customHeight="1">
      <c r="A39" s="95"/>
      <c r="B39" s="6" t="s">
        <v>15</v>
      </c>
      <c r="C39" s="40">
        <v>562166</v>
      </c>
      <c r="D39" s="7" t="s">
        <v>154</v>
      </c>
      <c r="E39" s="6" t="s">
        <v>155</v>
      </c>
      <c r="F39" s="6" t="s">
        <v>156</v>
      </c>
      <c r="G39" s="6" t="s">
        <v>37</v>
      </c>
      <c r="H39" s="6" t="s">
        <v>97</v>
      </c>
      <c r="I39" s="6" t="s">
        <v>111</v>
      </c>
      <c r="J39" s="8" t="s">
        <v>20</v>
      </c>
      <c r="K39" s="9">
        <v>26.563</v>
      </c>
      <c r="L39" s="9">
        <v>0</v>
      </c>
      <c r="M39" s="9">
        <f t="shared" si="0"/>
        <v>26.563</v>
      </c>
      <c r="N39" s="98"/>
      <c r="O39" s="82" t="s">
        <v>42</v>
      </c>
    </row>
    <row r="40" spans="1:15" ht="24.75" customHeight="1">
      <c r="A40" s="95"/>
      <c r="B40" s="6" t="s">
        <v>15</v>
      </c>
      <c r="C40" s="35" t="s">
        <v>157</v>
      </c>
      <c r="D40" s="7" t="s">
        <v>158</v>
      </c>
      <c r="E40" s="6" t="s">
        <v>159</v>
      </c>
      <c r="F40" s="6" t="s">
        <v>160</v>
      </c>
      <c r="G40" s="6" t="s">
        <v>37</v>
      </c>
      <c r="H40" s="6" t="s">
        <v>79</v>
      </c>
      <c r="I40" s="25">
        <v>50</v>
      </c>
      <c r="J40" s="8" t="s">
        <v>161</v>
      </c>
      <c r="K40" s="9">
        <v>1</v>
      </c>
      <c r="L40" s="9">
        <v>0</v>
      </c>
      <c r="M40" s="9">
        <f t="shared" si="0"/>
        <v>1</v>
      </c>
      <c r="N40" s="98"/>
      <c r="O40" s="82" t="s">
        <v>42</v>
      </c>
    </row>
    <row r="41" spans="1:15" ht="24.75" customHeight="1">
      <c r="A41" s="95"/>
      <c r="B41" s="6" t="s">
        <v>15</v>
      </c>
      <c r="C41" s="27" t="s">
        <v>162</v>
      </c>
      <c r="D41" s="23" t="s">
        <v>403</v>
      </c>
      <c r="E41" s="6" t="s">
        <v>163</v>
      </c>
      <c r="F41" s="6" t="s">
        <v>164</v>
      </c>
      <c r="G41" s="6" t="s">
        <v>74</v>
      </c>
      <c r="H41" s="6" t="s">
        <v>79</v>
      </c>
      <c r="I41" s="25">
        <v>20</v>
      </c>
      <c r="J41" s="8" t="s">
        <v>165</v>
      </c>
      <c r="K41" s="9">
        <v>0.007</v>
      </c>
      <c r="L41" s="9">
        <v>0</v>
      </c>
      <c r="M41" s="9">
        <f t="shared" si="0"/>
        <v>0.007</v>
      </c>
      <c r="N41" s="98"/>
      <c r="O41" s="82" t="s">
        <v>42</v>
      </c>
    </row>
    <row r="42" spans="1:15" ht="24.75" customHeight="1">
      <c r="A42" s="95"/>
      <c r="B42" s="6" t="s">
        <v>15</v>
      </c>
      <c r="C42" s="27" t="s">
        <v>166</v>
      </c>
      <c r="D42" s="23" t="s">
        <v>403</v>
      </c>
      <c r="E42" s="6" t="s">
        <v>167</v>
      </c>
      <c r="F42" s="6" t="s">
        <v>168</v>
      </c>
      <c r="G42" s="6" t="s">
        <v>74</v>
      </c>
      <c r="H42" s="6" t="s">
        <v>169</v>
      </c>
      <c r="I42" s="25">
        <v>20</v>
      </c>
      <c r="J42" s="8" t="s">
        <v>165</v>
      </c>
      <c r="K42" s="9">
        <v>0.45</v>
      </c>
      <c r="L42" s="9">
        <v>0</v>
      </c>
      <c r="M42" s="9">
        <f t="shared" si="0"/>
        <v>0.45</v>
      </c>
      <c r="N42" s="98"/>
      <c r="O42" s="82" t="s">
        <v>42</v>
      </c>
    </row>
    <row r="43" spans="1:15" ht="24.75" customHeight="1">
      <c r="A43" s="95"/>
      <c r="B43" s="6" t="s">
        <v>15</v>
      </c>
      <c r="C43" s="27" t="s">
        <v>170</v>
      </c>
      <c r="D43" s="23" t="s">
        <v>403</v>
      </c>
      <c r="E43" s="6" t="s">
        <v>171</v>
      </c>
      <c r="F43" s="6" t="s">
        <v>172</v>
      </c>
      <c r="G43" s="6" t="s">
        <v>74</v>
      </c>
      <c r="H43" s="6" t="s">
        <v>79</v>
      </c>
      <c r="I43" s="25">
        <v>20</v>
      </c>
      <c r="J43" s="8" t="s">
        <v>165</v>
      </c>
      <c r="K43" s="9">
        <v>0</v>
      </c>
      <c r="L43" s="9">
        <v>0</v>
      </c>
      <c r="M43" s="9">
        <f t="shared" si="0"/>
        <v>0</v>
      </c>
      <c r="N43" s="98"/>
      <c r="O43" s="82" t="s">
        <v>42</v>
      </c>
    </row>
    <row r="44" spans="1:15" ht="24.75" customHeight="1">
      <c r="A44" s="95"/>
      <c r="B44" s="6" t="s">
        <v>15</v>
      </c>
      <c r="C44" s="27" t="s">
        <v>173</v>
      </c>
      <c r="D44" s="23" t="s">
        <v>403</v>
      </c>
      <c r="E44" s="6" t="s">
        <v>174</v>
      </c>
      <c r="F44" s="6" t="s">
        <v>175</v>
      </c>
      <c r="G44" s="6" t="s">
        <v>74</v>
      </c>
      <c r="H44" s="6" t="s">
        <v>79</v>
      </c>
      <c r="I44" s="25">
        <v>20</v>
      </c>
      <c r="J44" s="8" t="s">
        <v>165</v>
      </c>
      <c r="K44" s="9">
        <f>0.1+0.31</f>
        <v>0.41000000000000003</v>
      </c>
      <c r="L44" s="9">
        <v>0</v>
      </c>
      <c r="M44" s="9">
        <f t="shared" si="0"/>
        <v>0.41000000000000003</v>
      </c>
      <c r="N44" s="98"/>
      <c r="O44" s="82" t="s">
        <v>42</v>
      </c>
    </row>
    <row r="45" spans="1:15" ht="24.75" customHeight="1">
      <c r="A45" s="95"/>
      <c r="B45" s="6" t="s">
        <v>15</v>
      </c>
      <c r="C45" s="27" t="s">
        <v>176</v>
      </c>
      <c r="D45" s="23" t="s">
        <v>404</v>
      </c>
      <c r="E45" s="6" t="s">
        <v>177</v>
      </c>
      <c r="F45" s="6" t="s">
        <v>178</v>
      </c>
      <c r="G45" s="6" t="s">
        <v>74</v>
      </c>
      <c r="H45" s="6" t="s">
        <v>79</v>
      </c>
      <c r="I45" s="25">
        <v>25</v>
      </c>
      <c r="J45" s="8" t="s">
        <v>165</v>
      </c>
      <c r="K45" s="9">
        <v>0.276</v>
      </c>
      <c r="L45" s="9">
        <v>0</v>
      </c>
      <c r="M45" s="9">
        <f t="shared" si="0"/>
        <v>0.276</v>
      </c>
      <c r="N45" s="98"/>
      <c r="O45" s="82" t="s">
        <v>42</v>
      </c>
    </row>
    <row r="46" spans="1:15" ht="24.75" customHeight="1">
      <c r="A46" s="95"/>
      <c r="B46" s="6" t="s">
        <v>15</v>
      </c>
      <c r="C46" s="6" t="s">
        <v>179</v>
      </c>
      <c r="D46" s="23" t="s">
        <v>416</v>
      </c>
      <c r="E46" s="6" t="s">
        <v>180</v>
      </c>
      <c r="F46" s="6" t="s">
        <v>181</v>
      </c>
      <c r="G46" s="6" t="s">
        <v>74</v>
      </c>
      <c r="H46" s="6" t="s">
        <v>79</v>
      </c>
      <c r="I46" s="25">
        <v>48</v>
      </c>
      <c r="J46" s="8" t="s">
        <v>165</v>
      </c>
      <c r="K46" s="9">
        <f>0.1+0.23</f>
        <v>0.33</v>
      </c>
      <c r="L46" s="9">
        <v>0</v>
      </c>
      <c r="M46" s="9">
        <f t="shared" si="0"/>
        <v>0.33</v>
      </c>
      <c r="N46" s="98"/>
      <c r="O46" s="82" t="s">
        <v>42</v>
      </c>
    </row>
    <row r="47" spans="1:15" ht="24.75" customHeight="1">
      <c r="A47" s="95"/>
      <c r="B47" s="6" t="s">
        <v>15</v>
      </c>
      <c r="C47" s="6" t="s">
        <v>182</v>
      </c>
      <c r="D47" s="23" t="s">
        <v>417</v>
      </c>
      <c r="E47" s="6" t="s">
        <v>183</v>
      </c>
      <c r="F47" s="6" t="s">
        <v>184</v>
      </c>
      <c r="G47" s="6" t="s">
        <v>74</v>
      </c>
      <c r="H47" s="6" t="s">
        <v>79</v>
      </c>
      <c r="I47" s="25">
        <v>37</v>
      </c>
      <c r="J47" s="8" t="s">
        <v>165</v>
      </c>
      <c r="K47" s="9">
        <v>0.233</v>
      </c>
      <c r="L47" s="9">
        <v>0</v>
      </c>
      <c r="M47" s="9">
        <f t="shared" si="0"/>
        <v>0.233</v>
      </c>
      <c r="N47" s="98"/>
      <c r="O47" s="82" t="s">
        <v>42</v>
      </c>
    </row>
    <row r="48" spans="1:15" ht="24.75" customHeight="1">
      <c r="A48" s="95"/>
      <c r="B48" s="6" t="s">
        <v>15</v>
      </c>
      <c r="C48" s="6" t="s">
        <v>185</v>
      </c>
      <c r="D48" s="23" t="s">
        <v>418</v>
      </c>
      <c r="E48" s="6" t="s">
        <v>186</v>
      </c>
      <c r="F48" s="6" t="s">
        <v>187</v>
      </c>
      <c r="G48" s="6" t="s">
        <v>74</v>
      </c>
      <c r="H48" s="6" t="s">
        <v>79</v>
      </c>
      <c r="I48" s="25">
        <v>37</v>
      </c>
      <c r="J48" s="8" t="s">
        <v>165</v>
      </c>
      <c r="K48" s="9">
        <v>0.236</v>
      </c>
      <c r="L48" s="9">
        <v>0</v>
      </c>
      <c r="M48" s="9">
        <f t="shared" si="0"/>
        <v>0.236</v>
      </c>
      <c r="N48" s="98"/>
      <c r="O48" s="82" t="s">
        <v>42</v>
      </c>
    </row>
    <row r="49" spans="1:15" ht="24.75" customHeight="1">
      <c r="A49" s="95"/>
      <c r="B49" s="6" t="s">
        <v>15</v>
      </c>
      <c r="C49" s="6" t="s">
        <v>188</v>
      </c>
      <c r="D49" s="23" t="s">
        <v>405</v>
      </c>
      <c r="E49" s="6" t="s">
        <v>189</v>
      </c>
      <c r="F49" s="6" t="s">
        <v>191</v>
      </c>
      <c r="G49" s="42" t="s">
        <v>19</v>
      </c>
      <c r="H49" s="42" t="s">
        <v>79</v>
      </c>
      <c r="I49" s="49">
        <v>20</v>
      </c>
      <c r="J49" s="43" t="s">
        <v>192</v>
      </c>
      <c r="K49" s="45">
        <f>1.91+1.15</f>
        <v>3.0599999999999996</v>
      </c>
      <c r="L49" s="45">
        <f>0.619+0.35</f>
        <v>0.969</v>
      </c>
      <c r="M49" s="9">
        <f t="shared" si="0"/>
        <v>4.029</v>
      </c>
      <c r="N49" s="98"/>
      <c r="O49" s="82" t="s">
        <v>190</v>
      </c>
    </row>
    <row r="50" spans="1:15" ht="24.75" customHeight="1">
      <c r="A50" s="95"/>
      <c r="B50" s="6" t="s">
        <v>15</v>
      </c>
      <c r="C50" s="6" t="s">
        <v>193</v>
      </c>
      <c r="D50" s="23" t="s">
        <v>406</v>
      </c>
      <c r="E50" s="6" t="s">
        <v>194</v>
      </c>
      <c r="F50" s="6" t="s">
        <v>195</v>
      </c>
      <c r="G50" s="6" t="s">
        <v>74</v>
      </c>
      <c r="H50" s="6" t="s">
        <v>79</v>
      </c>
      <c r="I50" s="25">
        <v>16</v>
      </c>
      <c r="J50" s="8" t="s">
        <v>165</v>
      </c>
      <c r="K50" s="9">
        <v>0.21</v>
      </c>
      <c r="L50" s="9">
        <v>0</v>
      </c>
      <c r="M50" s="9">
        <f t="shared" si="0"/>
        <v>0.21</v>
      </c>
      <c r="N50" s="98"/>
      <c r="O50" s="82" t="s">
        <v>42</v>
      </c>
    </row>
    <row r="51" spans="1:15" ht="24.75" customHeight="1">
      <c r="A51" s="95"/>
      <c r="B51" s="6" t="s">
        <v>15</v>
      </c>
      <c r="C51" s="6" t="s">
        <v>196</v>
      </c>
      <c r="D51" s="23" t="s">
        <v>407</v>
      </c>
      <c r="E51" s="6" t="s">
        <v>197</v>
      </c>
      <c r="F51" s="6" t="s">
        <v>198</v>
      </c>
      <c r="G51" s="6" t="s">
        <v>74</v>
      </c>
      <c r="H51" s="6" t="s">
        <v>169</v>
      </c>
      <c r="I51" s="25">
        <v>25</v>
      </c>
      <c r="J51" s="8" t="s">
        <v>165</v>
      </c>
      <c r="K51" s="9">
        <v>0.019</v>
      </c>
      <c r="L51" s="9">
        <v>0</v>
      </c>
      <c r="M51" s="9">
        <f t="shared" si="0"/>
        <v>0.019</v>
      </c>
      <c r="N51" s="98"/>
      <c r="O51" s="82" t="s">
        <v>42</v>
      </c>
    </row>
    <row r="52" spans="1:15" ht="24.75" customHeight="1">
      <c r="A52" s="95"/>
      <c r="B52" s="6" t="s">
        <v>15</v>
      </c>
      <c r="C52" s="6" t="s">
        <v>199</v>
      </c>
      <c r="D52" s="23" t="s">
        <v>408</v>
      </c>
      <c r="E52" s="24" t="s">
        <v>200</v>
      </c>
      <c r="F52" s="6" t="s">
        <v>201</v>
      </c>
      <c r="G52" s="6" t="s">
        <v>74</v>
      </c>
      <c r="H52" s="6" t="s">
        <v>79</v>
      </c>
      <c r="I52" s="25">
        <v>20</v>
      </c>
      <c r="J52" s="16" t="s">
        <v>165</v>
      </c>
      <c r="K52" s="9">
        <v>0.05</v>
      </c>
      <c r="L52" s="9">
        <v>0</v>
      </c>
      <c r="M52" s="9">
        <f t="shared" si="0"/>
        <v>0.05</v>
      </c>
      <c r="N52" s="98"/>
      <c r="O52" s="82" t="s">
        <v>42</v>
      </c>
    </row>
    <row r="53" spans="1:15" ht="24.75" customHeight="1">
      <c r="A53" s="95"/>
      <c r="B53" s="6" t="s">
        <v>15</v>
      </c>
      <c r="C53" s="6" t="s">
        <v>202</v>
      </c>
      <c r="D53" s="23" t="s">
        <v>409</v>
      </c>
      <c r="E53" s="6" t="s">
        <v>203</v>
      </c>
      <c r="F53" s="6" t="s">
        <v>204</v>
      </c>
      <c r="G53" s="6" t="s">
        <v>74</v>
      </c>
      <c r="H53" s="6" t="s">
        <v>169</v>
      </c>
      <c r="I53" s="25">
        <v>25</v>
      </c>
      <c r="J53" s="8" t="s">
        <v>165</v>
      </c>
      <c r="K53" s="9">
        <v>0.1</v>
      </c>
      <c r="L53" s="9">
        <v>0</v>
      </c>
      <c r="M53" s="9">
        <f t="shared" si="0"/>
        <v>0.1</v>
      </c>
      <c r="N53" s="98"/>
      <c r="O53" s="82" t="s">
        <v>42</v>
      </c>
    </row>
    <row r="54" spans="1:15" ht="24.75" customHeight="1">
      <c r="A54" s="95"/>
      <c r="B54" s="6" t="s">
        <v>15</v>
      </c>
      <c r="C54" s="6" t="s">
        <v>205</v>
      </c>
      <c r="D54" s="23" t="s">
        <v>401</v>
      </c>
      <c r="E54" s="6" t="s">
        <v>206</v>
      </c>
      <c r="F54" s="6" t="s">
        <v>207</v>
      </c>
      <c r="G54" s="6" t="s">
        <v>74</v>
      </c>
      <c r="H54" s="6" t="s">
        <v>79</v>
      </c>
      <c r="I54" s="25">
        <v>25</v>
      </c>
      <c r="J54" s="8" t="s">
        <v>165</v>
      </c>
      <c r="K54" s="9">
        <f>0.298+0.09</f>
        <v>0.388</v>
      </c>
      <c r="L54" s="9">
        <v>0</v>
      </c>
      <c r="M54" s="9">
        <f t="shared" si="0"/>
        <v>0.388</v>
      </c>
      <c r="N54" s="98"/>
      <c r="O54" s="82" t="s">
        <v>42</v>
      </c>
    </row>
    <row r="55" spans="1:15" ht="24.75" customHeight="1">
      <c r="A55" s="95"/>
      <c r="B55" s="14" t="s">
        <v>15</v>
      </c>
      <c r="C55" s="14" t="s">
        <v>208</v>
      </c>
      <c r="D55" s="20" t="s">
        <v>209</v>
      </c>
      <c r="E55" s="21" t="s">
        <v>210</v>
      </c>
      <c r="F55" s="14" t="s">
        <v>211</v>
      </c>
      <c r="G55" s="14" t="s">
        <v>74</v>
      </c>
      <c r="H55" s="14" t="s">
        <v>169</v>
      </c>
      <c r="I55" s="22">
        <v>25</v>
      </c>
      <c r="J55" s="16" t="s">
        <v>165</v>
      </c>
      <c r="K55" s="38">
        <f>0.007+0.009+0.006+0.014+0.017+0.001</f>
        <v>0.054</v>
      </c>
      <c r="L55" s="38">
        <v>0</v>
      </c>
      <c r="M55" s="17">
        <f t="shared" si="0"/>
        <v>0.054</v>
      </c>
      <c r="N55" s="98"/>
      <c r="O55" s="82" t="s">
        <v>42</v>
      </c>
    </row>
    <row r="56" spans="1:15" ht="24.75" customHeight="1">
      <c r="A56" s="95"/>
      <c r="B56" s="6" t="s">
        <v>15</v>
      </c>
      <c r="C56" s="6" t="s">
        <v>212</v>
      </c>
      <c r="D56" s="23" t="s">
        <v>213</v>
      </c>
      <c r="E56" s="24" t="s">
        <v>214</v>
      </c>
      <c r="F56" s="6" t="s">
        <v>215</v>
      </c>
      <c r="G56" s="6" t="s">
        <v>74</v>
      </c>
      <c r="H56" s="6" t="s">
        <v>169</v>
      </c>
      <c r="I56" s="25">
        <v>25</v>
      </c>
      <c r="J56" s="16" t="s">
        <v>165</v>
      </c>
      <c r="K56" s="36">
        <f>0.026+0.034+0.024+0.04+0.053+0.017</f>
        <v>0.194</v>
      </c>
      <c r="L56" s="36">
        <v>0</v>
      </c>
      <c r="M56" s="9">
        <f t="shared" si="0"/>
        <v>0.194</v>
      </c>
      <c r="N56" s="98"/>
      <c r="O56" s="82" t="s">
        <v>42</v>
      </c>
    </row>
    <row r="57" spans="1:15" ht="24.75" customHeight="1">
      <c r="A57" s="95"/>
      <c r="B57" s="6" t="s">
        <v>15</v>
      </c>
      <c r="C57" s="6" t="s">
        <v>216</v>
      </c>
      <c r="D57" s="23" t="s">
        <v>410</v>
      </c>
      <c r="E57" s="24" t="s">
        <v>217</v>
      </c>
      <c r="F57" s="6" t="s">
        <v>218</v>
      </c>
      <c r="G57" s="6" t="s">
        <v>74</v>
      </c>
      <c r="H57" s="6" t="s">
        <v>79</v>
      </c>
      <c r="I57" s="25">
        <v>16</v>
      </c>
      <c r="J57" s="16" t="s">
        <v>165</v>
      </c>
      <c r="K57" s="36">
        <f>0.069+0.302+0.056+0.111+0.073+0.081</f>
        <v>0.692</v>
      </c>
      <c r="L57" s="36">
        <v>0</v>
      </c>
      <c r="M57" s="9">
        <f t="shared" si="0"/>
        <v>0.692</v>
      </c>
      <c r="N57" s="98"/>
      <c r="O57" s="82" t="s">
        <v>42</v>
      </c>
    </row>
    <row r="58" spans="1:15" ht="24.75" customHeight="1">
      <c r="A58" s="95"/>
      <c r="B58" s="6" t="s">
        <v>15</v>
      </c>
      <c r="C58" s="6" t="s">
        <v>219</v>
      </c>
      <c r="D58" s="23" t="s">
        <v>415</v>
      </c>
      <c r="E58" s="24" t="s">
        <v>220</v>
      </c>
      <c r="F58" s="6" t="s">
        <v>221</v>
      </c>
      <c r="G58" s="6" t="s">
        <v>74</v>
      </c>
      <c r="H58" s="6" t="s">
        <v>79</v>
      </c>
      <c r="I58" s="25">
        <v>25</v>
      </c>
      <c r="J58" s="16" t="s">
        <v>165</v>
      </c>
      <c r="K58" s="36">
        <f>0.044+0.046+0.009+0.087+0.07+0.028</f>
        <v>0.28400000000000003</v>
      </c>
      <c r="L58" s="36">
        <v>0</v>
      </c>
      <c r="M58" s="9">
        <f t="shared" si="0"/>
        <v>0.28400000000000003</v>
      </c>
      <c r="N58" s="98"/>
      <c r="O58" s="82" t="s">
        <v>42</v>
      </c>
    </row>
    <row r="59" spans="1:15" ht="24.75" customHeight="1">
      <c r="A59" s="95"/>
      <c r="B59" s="6" t="s">
        <v>15</v>
      </c>
      <c r="C59" s="6" t="s">
        <v>222</v>
      </c>
      <c r="D59" s="23" t="s">
        <v>414</v>
      </c>
      <c r="E59" s="24" t="s">
        <v>223</v>
      </c>
      <c r="F59" s="6" t="s">
        <v>224</v>
      </c>
      <c r="G59" s="6" t="s">
        <v>74</v>
      </c>
      <c r="H59" s="6" t="s">
        <v>169</v>
      </c>
      <c r="I59" s="25">
        <v>10</v>
      </c>
      <c r="J59" s="16" t="s">
        <v>165</v>
      </c>
      <c r="K59" s="36">
        <v>0</v>
      </c>
      <c r="L59" s="36">
        <v>0</v>
      </c>
      <c r="M59" s="9">
        <f t="shared" si="0"/>
        <v>0</v>
      </c>
      <c r="N59" s="98"/>
      <c r="O59" s="82" t="s">
        <v>42</v>
      </c>
    </row>
    <row r="60" spans="1:15" ht="24.75" customHeight="1">
      <c r="A60" s="95"/>
      <c r="B60" s="6" t="s">
        <v>15</v>
      </c>
      <c r="C60" s="6" t="s">
        <v>225</v>
      </c>
      <c r="D60" s="23" t="s">
        <v>413</v>
      </c>
      <c r="E60" s="24" t="s">
        <v>226</v>
      </c>
      <c r="F60" s="6" t="s">
        <v>227</v>
      </c>
      <c r="G60" s="6" t="s">
        <v>74</v>
      </c>
      <c r="H60" s="6" t="s">
        <v>79</v>
      </c>
      <c r="I60" s="25">
        <v>25</v>
      </c>
      <c r="J60" s="16" t="s">
        <v>165</v>
      </c>
      <c r="K60" s="36">
        <f>0.067+0.06+0.111+0.112+0.047+0.008</f>
        <v>0.40499999999999997</v>
      </c>
      <c r="L60" s="36">
        <v>0</v>
      </c>
      <c r="M60" s="9">
        <f t="shared" si="0"/>
        <v>0.40499999999999997</v>
      </c>
      <c r="N60" s="98"/>
      <c r="O60" s="82" t="s">
        <v>42</v>
      </c>
    </row>
    <row r="61" spans="1:15" ht="24.75" customHeight="1">
      <c r="A61" s="95"/>
      <c r="B61" s="6" t="s">
        <v>15</v>
      </c>
      <c r="C61" s="6" t="s">
        <v>228</v>
      </c>
      <c r="D61" s="23" t="s">
        <v>411</v>
      </c>
      <c r="E61" s="24" t="s">
        <v>229</v>
      </c>
      <c r="F61" s="6" t="s">
        <v>230</v>
      </c>
      <c r="G61" s="6" t="s">
        <v>74</v>
      </c>
      <c r="H61" s="6" t="s">
        <v>79</v>
      </c>
      <c r="I61" s="25">
        <v>25</v>
      </c>
      <c r="J61" s="16" t="s">
        <v>165</v>
      </c>
      <c r="K61" s="36">
        <v>0.415</v>
      </c>
      <c r="L61" s="36">
        <v>0</v>
      </c>
      <c r="M61" s="9">
        <f t="shared" si="0"/>
        <v>0.415</v>
      </c>
      <c r="N61" s="98"/>
      <c r="O61" s="82" t="s">
        <v>42</v>
      </c>
    </row>
    <row r="62" spans="1:15" ht="24.75" customHeight="1">
      <c r="A62" s="95"/>
      <c r="B62" s="6" t="s">
        <v>15</v>
      </c>
      <c r="C62" s="6" t="s">
        <v>231</v>
      </c>
      <c r="D62" s="23" t="s">
        <v>412</v>
      </c>
      <c r="E62" s="24" t="s">
        <v>232</v>
      </c>
      <c r="F62" s="6" t="s">
        <v>233</v>
      </c>
      <c r="G62" s="6" t="s">
        <v>74</v>
      </c>
      <c r="H62" s="6" t="s">
        <v>169</v>
      </c>
      <c r="I62" s="25">
        <v>25</v>
      </c>
      <c r="J62" s="16" t="s">
        <v>165</v>
      </c>
      <c r="K62" s="36">
        <f>0.537+0.229</f>
        <v>0.766</v>
      </c>
      <c r="L62" s="36">
        <v>0</v>
      </c>
      <c r="M62" s="9">
        <f t="shared" si="0"/>
        <v>0.766</v>
      </c>
      <c r="N62" s="98"/>
      <c r="O62" s="82" t="s">
        <v>42</v>
      </c>
    </row>
    <row r="63" spans="1:15" ht="24.75" customHeight="1">
      <c r="A63" s="95"/>
      <c r="B63" s="6" t="s">
        <v>15</v>
      </c>
      <c r="C63" s="8" t="s">
        <v>234</v>
      </c>
      <c r="D63" s="7" t="s">
        <v>235</v>
      </c>
      <c r="E63" s="6" t="s">
        <v>236</v>
      </c>
      <c r="F63" s="6" t="s">
        <v>237</v>
      </c>
      <c r="G63" s="6" t="s">
        <v>102</v>
      </c>
      <c r="H63" s="6" t="s">
        <v>169</v>
      </c>
      <c r="I63" s="6" t="s">
        <v>238</v>
      </c>
      <c r="J63" s="16" t="s">
        <v>20</v>
      </c>
      <c r="K63" s="36">
        <f>0.02+0.179+0.035+0.044+0.05-0.04</f>
        <v>0.288</v>
      </c>
      <c r="L63" s="36">
        <v>0</v>
      </c>
      <c r="M63" s="9">
        <f t="shared" si="0"/>
        <v>0.288</v>
      </c>
      <c r="N63" s="98"/>
      <c r="O63" s="82" t="s">
        <v>42</v>
      </c>
    </row>
    <row r="64" spans="1:15" ht="24.75" customHeight="1">
      <c r="A64" s="95"/>
      <c r="B64" s="6" t="s">
        <v>15</v>
      </c>
      <c r="C64" s="6" t="s">
        <v>239</v>
      </c>
      <c r="D64" s="7" t="s">
        <v>240</v>
      </c>
      <c r="E64" s="6" t="s">
        <v>241</v>
      </c>
      <c r="F64" s="6" t="s">
        <v>242</v>
      </c>
      <c r="G64" s="6" t="s">
        <v>74</v>
      </c>
      <c r="H64" s="6" t="s">
        <v>97</v>
      </c>
      <c r="I64" s="6" t="s">
        <v>243</v>
      </c>
      <c r="J64" s="16" t="s">
        <v>20</v>
      </c>
      <c r="K64" s="36">
        <f>0.019+0.023+0.029+0.026+0.007-0.013</f>
        <v>0.091</v>
      </c>
      <c r="L64" s="36">
        <v>0</v>
      </c>
      <c r="M64" s="9">
        <f t="shared" si="0"/>
        <v>0.091</v>
      </c>
      <c r="N64" s="98"/>
      <c r="O64" s="82" t="s">
        <v>42</v>
      </c>
    </row>
    <row r="65" spans="1:15" ht="24.75" customHeight="1">
      <c r="A65" s="96"/>
      <c r="B65" s="6" t="s">
        <v>15</v>
      </c>
      <c r="C65" s="6" t="s">
        <v>245</v>
      </c>
      <c r="D65" s="7" t="s">
        <v>246</v>
      </c>
      <c r="E65" s="6" t="s">
        <v>247</v>
      </c>
      <c r="F65" s="6" t="s">
        <v>248</v>
      </c>
      <c r="G65" s="6" t="s">
        <v>37</v>
      </c>
      <c r="H65" s="6" t="s">
        <v>97</v>
      </c>
      <c r="I65" s="6" t="s">
        <v>54</v>
      </c>
      <c r="J65" s="8" t="s">
        <v>20</v>
      </c>
      <c r="K65" s="36">
        <v>3.083</v>
      </c>
      <c r="L65" s="36">
        <v>0</v>
      </c>
      <c r="M65" s="9">
        <f t="shared" si="0"/>
        <v>3.083</v>
      </c>
      <c r="N65" s="99"/>
      <c r="O65" s="82" t="s">
        <v>42</v>
      </c>
    </row>
    <row r="66" spans="1:15" ht="24.75" customHeight="1">
      <c r="A66" s="89" t="s">
        <v>249</v>
      </c>
      <c r="B66" s="14" t="s">
        <v>250</v>
      </c>
      <c r="C66" s="14" t="s">
        <v>251</v>
      </c>
      <c r="D66" s="15" t="s">
        <v>252</v>
      </c>
      <c r="E66" s="14" t="s">
        <v>253</v>
      </c>
      <c r="F66" s="14" t="s">
        <v>254</v>
      </c>
      <c r="G66" s="46" t="s">
        <v>19</v>
      </c>
      <c r="H66" s="46">
        <v>3</v>
      </c>
      <c r="I66" s="46">
        <v>160</v>
      </c>
      <c r="J66" s="43" t="s">
        <v>20</v>
      </c>
      <c r="K66" s="50">
        <v>27.23</v>
      </c>
      <c r="L66" s="50">
        <v>12.64</v>
      </c>
      <c r="M66" s="17">
        <f t="shared" si="0"/>
        <v>39.870000000000005</v>
      </c>
      <c r="N66" s="97" t="s">
        <v>455</v>
      </c>
      <c r="O66" s="84" t="s">
        <v>47</v>
      </c>
    </row>
    <row r="67" spans="1:15" ht="24.75" customHeight="1">
      <c r="A67" s="90" t="s">
        <v>249</v>
      </c>
      <c r="B67" s="6" t="s">
        <v>250</v>
      </c>
      <c r="C67" s="6" t="s">
        <v>255</v>
      </c>
      <c r="D67" s="7" t="s">
        <v>256</v>
      </c>
      <c r="E67" s="6" t="s">
        <v>257</v>
      </c>
      <c r="F67" s="6" t="s">
        <v>258</v>
      </c>
      <c r="G67" s="6" t="s">
        <v>96</v>
      </c>
      <c r="H67" s="6" t="s">
        <v>97</v>
      </c>
      <c r="I67" s="6" t="s">
        <v>259</v>
      </c>
      <c r="J67" s="8" t="s">
        <v>20</v>
      </c>
      <c r="K67" s="33">
        <v>2.032</v>
      </c>
      <c r="L67" s="33">
        <v>0</v>
      </c>
      <c r="M67" s="9">
        <f t="shared" si="0"/>
        <v>2.032</v>
      </c>
      <c r="N67" s="99"/>
      <c r="O67" s="82" t="s">
        <v>21</v>
      </c>
    </row>
    <row r="68" spans="1:15" ht="24.75" customHeight="1">
      <c r="A68" s="90" t="s">
        <v>261</v>
      </c>
      <c r="B68" s="6" t="s">
        <v>262</v>
      </c>
      <c r="C68" s="6" t="s">
        <v>263</v>
      </c>
      <c r="D68" s="7" t="s">
        <v>264</v>
      </c>
      <c r="E68" s="6" t="s">
        <v>265</v>
      </c>
      <c r="F68" s="6" t="s">
        <v>266</v>
      </c>
      <c r="G68" s="55" t="s">
        <v>267</v>
      </c>
      <c r="H68" s="55">
        <v>3</v>
      </c>
      <c r="I68" s="55">
        <v>250</v>
      </c>
      <c r="J68" s="56" t="s">
        <v>20</v>
      </c>
      <c r="K68" s="58">
        <v>66.358</v>
      </c>
      <c r="L68" s="58">
        <v>203.741</v>
      </c>
      <c r="M68" s="9">
        <f t="shared" si="0"/>
        <v>270.09900000000005</v>
      </c>
      <c r="N68" s="7" t="s">
        <v>453</v>
      </c>
      <c r="O68" s="82" t="s">
        <v>47</v>
      </c>
    </row>
    <row r="69" spans="1:16" ht="24.75" customHeight="1">
      <c r="A69" s="89" t="s">
        <v>435</v>
      </c>
      <c r="B69" s="14" t="s">
        <v>268</v>
      </c>
      <c r="C69" s="14" t="s">
        <v>269</v>
      </c>
      <c r="D69" s="15" t="s">
        <v>270</v>
      </c>
      <c r="E69" s="14" t="s">
        <v>271</v>
      </c>
      <c r="F69" s="14" t="s">
        <v>272</v>
      </c>
      <c r="G69" s="46" t="s">
        <v>19</v>
      </c>
      <c r="H69" s="46">
        <v>3</v>
      </c>
      <c r="I69" s="46">
        <v>63</v>
      </c>
      <c r="J69" s="47" t="s">
        <v>273</v>
      </c>
      <c r="K69" s="48">
        <v>7.68</v>
      </c>
      <c r="L69" s="48">
        <v>3.96</v>
      </c>
      <c r="M69" s="17">
        <f t="shared" si="0"/>
        <v>11.64</v>
      </c>
      <c r="N69" s="15" t="s">
        <v>437</v>
      </c>
      <c r="O69" s="84" t="s">
        <v>21</v>
      </c>
      <c r="P69" s="26"/>
    </row>
    <row r="70" spans="1:15" ht="24.75" customHeight="1">
      <c r="A70" s="90" t="s">
        <v>436</v>
      </c>
      <c r="B70" s="6" t="s">
        <v>274</v>
      </c>
      <c r="C70" s="6" t="s">
        <v>275</v>
      </c>
      <c r="D70" s="7" t="s">
        <v>276</v>
      </c>
      <c r="E70" s="6" t="s">
        <v>277</v>
      </c>
      <c r="F70" s="6" t="s">
        <v>278</v>
      </c>
      <c r="G70" s="42" t="s">
        <v>19</v>
      </c>
      <c r="H70" s="42">
        <v>3</v>
      </c>
      <c r="I70" s="42">
        <v>50</v>
      </c>
      <c r="J70" s="43" t="s">
        <v>273</v>
      </c>
      <c r="K70" s="45">
        <v>6.28</v>
      </c>
      <c r="L70" s="45">
        <v>2.04</v>
      </c>
      <c r="M70" s="9">
        <f t="shared" si="0"/>
        <v>8.32</v>
      </c>
      <c r="N70" s="7" t="s">
        <v>438</v>
      </c>
      <c r="O70" s="82" t="s">
        <v>21</v>
      </c>
    </row>
    <row r="71" spans="1:15" ht="24.75" customHeight="1">
      <c r="A71" s="90" t="s">
        <v>279</v>
      </c>
      <c r="B71" s="6" t="s">
        <v>280</v>
      </c>
      <c r="C71" s="6" t="s">
        <v>281</v>
      </c>
      <c r="D71" s="7" t="s">
        <v>282</v>
      </c>
      <c r="E71" s="6" t="s">
        <v>283</v>
      </c>
      <c r="F71" s="6" t="s">
        <v>284</v>
      </c>
      <c r="G71" s="42" t="s">
        <v>19</v>
      </c>
      <c r="H71" s="42">
        <v>3</v>
      </c>
      <c r="I71" s="42">
        <v>80</v>
      </c>
      <c r="J71" s="43" t="s">
        <v>273</v>
      </c>
      <c r="K71" s="45">
        <v>4.48</v>
      </c>
      <c r="L71" s="45">
        <v>36.11</v>
      </c>
      <c r="M71" s="9">
        <f t="shared" si="0"/>
        <v>40.59</v>
      </c>
      <c r="N71" s="7" t="s">
        <v>439</v>
      </c>
      <c r="O71" s="82" t="s">
        <v>21</v>
      </c>
    </row>
    <row r="72" spans="1:15" ht="24.75" customHeight="1">
      <c r="A72" s="90" t="s">
        <v>432</v>
      </c>
      <c r="B72" s="6" t="s">
        <v>285</v>
      </c>
      <c r="C72" s="6" t="s">
        <v>286</v>
      </c>
      <c r="D72" s="7" t="s">
        <v>287</v>
      </c>
      <c r="E72" s="6" t="s">
        <v>288</v>
      </c>
      <c r="F72" s="6" t="s">
        <v>289</v>
      </c>
      <c r="G72" s="42" t="s">
        <v>19</v>
      </c>
      <c r="H72" s="42">
        <v>3</v>
      </c>
      <c r="I72" s="42">
        <v>125</v>
      </c>
      <c r="J72" s="43" t="s">
        <v>273</v>
      </c>
      <c r="K72" s="45">
        <v>22.95</v>
      </c>
      <c r="L72" s="45">
        <v>4.53</v>
      </c>
      <c r="M72" s="9">
        <f t="shared" si="0"/>
        <v>27.48</v>
      </c>
      <c r="N72" s="7" t="s">
        <v>440</v>
      </c>
      <c r="O72" s="82" t="s">
        <v>47</v>
      </c>
    </row>
    <row r="73" spans="1:15" ht="24.75" customHeight="1">
      <c r="A73" s="90" t="s">
        <v>290</v>
      </c>
      <c r="B73" s="6" t="s">
        <v>291</v>
      </c>
      <c r="C73" s="37" t="s">
        <v>292</v>
      </c>
      <c r="D73" s="7" t="s">
        <v>293</v>
      </c>
      <c r="E73" s="6" t="s">
        <v>294</v>
      </c>
      <c r="F73" s="27" t="s">
        <v>295</v>
      </c>
      <c r="G73" s="42" t="s">
        <v>19</v>
      </c>
      <c r="H73" s="42">
        <v>3</v>
      </c>
      <c r="I73" s="42">
        <v>630</v>
      </c>
      <c r="J73" s="43" t="s">
        <v>273</v>
      </c>
      <c r="K73" s="45">
        <v>24.01</v>
      </c>
      <c r="L73" s="45">
        <v>9.79</v>
      </c>
      <c r="M73" s="9">
        <f t="shared" si="0"/>
        <v>33.8</v>
      </c>
      <c r="N73" s="7" t="s">
        <v>441</v>
      </c>
      <c r="O73" s="82" t="s">
        <v>47</v>
      </c>
    </row>
    <row r="74" spans="1:15" ht="24.75" customHeight="1">
      <c r="A74" s="90" t="s">
        <v>433</v>
      </c>
      <c r="B74" s="6" t="s">
        <v>296</v>
      </c>
      <c r="C74" s="37" t="s">
        <v>297</v>
      </c>
      <c r="D74" s="7" t="s">
        <v>298</v>
      </c>
      <c r="E74" s="6" t="s">
        <v>299</v>
      </c>
      <c r="F74" s="27" t="s">
        <v>300</v>
      </c>
      <c r="G74" s="42" t="s">
        <v>19</v>
      </c>
      <c r="H74" s="42">
        <v>3</v>
      </c>
      <c r="I74" s="42" t="s">
        <v>244</v>
      </c>
      <c r="J74" s="43" t="s">
        <v>273</v>
      </c>
      <c r="K74" s="45">
        <v>16.09</v>
      </c>
      <c r="L74" s="45">
        <v>18.1</v>
      </c>
      <c r="M74" s="9">
        <f t="shared" si="0"/>
        <v>34.19</v>
      </c>
      <c r="N74" s="7" t="s">
        <v>442</v>
      </c>
      <c r="O74" s="82" t="s">
        <v>47</v>
      </c>
    </row>
    <row r="75" spans="1:15" ht="24.75" customHeight="1">
      <c r="A75" s="90" t="s">
        <v>301</v>
      </c>
      <c r="B75" s="6" t="s">
        <v>302</v>
      </c>
      <c r="C75" s="6" t="s">
        <v>303</v>
      </c>
      <c r="D75" s="7" t="s">
        <v>304</v>
      </c>
      <c r="E75" s="6" t="s">
        <v>305</v>
      </c>
      <c r="F75" s="6" t="s">
        <v>306</v>
      </c>
      <c r="G75" s="42" t="s">
        <v>19</v>
      </c>
      <c r="H75" s="42">
        <v>3</v>
      </c>
      <c r="I75" s="42">
        <v>32</v>
      </c>
      <c r="J75" s="43" t="s">
        <v>273</v>
      </c>
      <c r="K75" s="45">
        <v>3.77</v>
      </c>
      <c r="L75" s="45">
        <v>4.96</v>
      </c>
      <c r="M75" s="9">
        <f t="shared" si="0"/>
        <v>8.73</v>
      </c>
      <c r="N75" s="7" t="s">
        <v>443</v>
      </c>
      <c r="O75" s="82" t="s">
        <v>21</v>
      </c>
    </row>
    <row r="76" spans="1:15" ht="24.75" customHeight="1">
      <c r="A76" s="90" t="s">
        <v>434</v>
      </c>
      <c r="B76" s="6" t="s">
        <v>307</v>
      </c>
      <c r="C76" s="6" t="s">
        <v>308</v>
      </c>
      <c r="D76" s="7" t="s">
        <v>309</v>
      </c>
      <c r="E76" s="6" t="s">
        <v>310</v>
      </c>
      <c r="F76" s="6" t="s">
        <v>311</v>
      </c>
      <c r="G76" s="42" t="s">
        <v>19</v>
      </c>
      <c r="H76" s="42">
        <v>3</v>
      </c>
      <c r="I76" s="42">
        <v>25</v>
      </c>
      <c r="J76" s="43" t="s">
        <v>312</v>
      </c>
      <c r="K76" s="45">
        <v>3.67</v>
      </c>
      <c r="L76" s="45">
        <v>2.5</v>
      </c>
      <c r="M76" s="9">
        <f t="shared" si="0"/>
        <v>6.17</v>
      </c>
      <c r="N76" s="7" t="s">
        <v>444</v>
      </c>
      <c r="O76" s="82" t="s">
        <v>21</v>
      </c>
    </row>
    <row r="77" spans="1:15" ht="24.75" customHeight="1">
      <c r="A77" s="90" t="s">
        <v>313</v>
      </c>
      <c r="B77" s="6" t="s">
        <v>314</v>
      </c>
      <c r="C77" s="6" t="s">
        <v>315</v>
      </c>
      <c r="D77" s="7" t="s">
        <v>316</v>
      </c>
      <c r="E77" s="6" t="s">
        <v>317</v>
      </c>
      <c r="F77" s="6" t="s">
        <v>318</v>
      </c>
      <c r="G77" s="54" t="s">
        <v>267</v>
      </c>
      <c r="H77" s="55">
        <v>3</v>
      </c>
      <c r="I77" s="55">
        <v>200</v>
      </c>
      <c r="J77" s="56" t="s">
        <v>273</v>
      </c>
      <c r="K77" s="57">
        <v>35.58</v>
      </c>
      <c r="L77" s="57">
        <v>100.68</v>
      </c>
      <c r="M77" s="9">
        <f t="shared" si="0"/>
        <v>136.26</v>
      </c>
      <c r="N77" s="7" t="s">
        <v>445</v>
      </c>
      <c r="O77" s="82" t="s">
        <v>47</v>
      </c>
    </row>
    <row r="78" spans="1:15" ht="24.75" customHeight="1">
      <c r="A78" s="90" t="s">
        <v>319</v>
      </c>
      <c r="B78" s="6" t="s">
        <v>320</v>
      </c>
      <c r="C78" s="6">
        <v>610603</v>
      </c>
      <c r="D78" s="7" t="s">
        <v>321</v>
      </c>
      <c r="E78" s="6" t="s">
        <v>322</v>
      </c>
      <c r="F78" s="6" t="s">
        <v>323</v>
      </c>
      <c r="G78" s="42" t="s">
        <v>19</v>
      </c>
      <c r="H78" s="42">
        <v>3</v>
      </c>
      <c r="I78" s="42">
        <v>100</v>
      </c>
      <c r="J78" s="43" t="s">
        <v>273</v>
      </c>
      <c r="K78" s="45">
        <v>12.13</v>
      </c>
      <c r="L78" s="45">
        <v>6.2</v>
      </c>
      <c r="M78" s="9">
        <f t="shared" si="0"/>
        <v>18.330000000000002</v>
      </c>
      <c r="N78" s="97" t="s">
        <v>446</v>
      </c>
      <c r="O78" s="82" t="s">
        <v>21</v>
      </c>
    </row>
    <row r="79" spans="1:15" ht="24.75" customHeight="1">
      <c r="A79" s="90" t="s">
        <v>319</v>
      </c>
      <c r="B79" s="6" t="s">
        <v>320</v>
      </c>
      <c r="C79" s="6">
        <v>610004</v>
      </c>
      <c r="D79" s="7" t="s">
        <v>321</v>
      </c>
      <c r="E79" s="6" t="s">
        <v>324</v>
      </c>
      <c r="F79" s="6" t="s">
        <v>325</v>
      </c>
      <c r="G79" s="42" t="s">
        <v>19</v>
      </c>
      <c r="H79" s="42">
        <v>3</v>
      </c>
      <c r="I79" s="42">
        <v>60</v>
      </c>
      <c r="J79" s="43" t="s">
        <v>273</v>
      </c>
      <c r="K79" s="45">
        <v>14.19</v>
      </c>
      <c r="L79" s="45">
        <v>11.59</v>
      </c>
      <c r="M79" s="9">
        <f t="shared" si="0"/>
        <v>25.78</v>
      </c>
      <c r="N79" s="98"/>
      <c r="O79" s="82" t="s">
        <v>21</v>
      </c>
    </row>
    <row r="80" spans="1:15" ht="24.75" customHeight="1">
      <c r="A80" s="90" t="s">
        <v>319</v>
      </c>
      <c r="B80" s="6" t="s">
        <v>320</v>
      </c>
      <c r="C80" s="6">
        <v>941893</v>
      </c>
      <c r="D80" s="7" t="s">
        <v>326</v>
      </c>
      <c r="E80" s="6" t="s">
        <v>327</v>
      </c>
      <c r="F80" s="6" t="s">
        <v>328</v>
      </c>
      <c r="G80" s="6" t="s">
        <v>37</v>
      </c>
      <c r="H80" s="6">
        <v>3</v>
      </c>
      <c r="I80" s="6">
        <v>25</v>
      </c>
      <c r="J80" s="8" t="s">
        <v>273</v>
      </c>
      <c r="K80" s="9">
        <v>9.7</v>
      </c>
      <c r="L80" s="9">
        <v>0</v>
      </c>
      <c r="M80" s="9">
        <f t="shared" si="0"/>
        <v>9.7</v>
      </c>
      <c r="N80" s="98"/>
      <c r="O80" s="82" t="s">
        <v>21</v>
      </c>
    </row>
    <row r="81" spans="1:15" ht="24.75" customHeight="1">
      <c r="A81" s="90" t="s">
        <v>319</v>
      </c>
      <c r="B81" s="6" t="s">
        <v>320</v>
      </c>
      <c r="C81" s="6">
        <v>942395</v>
      </c>
      <c r="D81" s="7" t="s">
        <v>329</v>
      </c>
      <c r="E81" s="6" t="s">
        <v>330</v>
      </c>
      <c r="F81" s="6" t="s">
        <v>331</v>
      </c>
      <c r="G81" s="6" t="s">
        <v>37</v>
      </c>
      <c r="H81" s="6">
        <v>3</v>
      </c>
      <c r="I81" s="6">
        <v>50</v>
      </c>
      <c r="J81" s="8" t="s">
        <v>273</v>
      </c>
      <c r="K81" s="9">
        <v>18.16</v>
      </c>
      <c r="L81" s="9">
        <v>0</v>
      </c>
      <c r="M81" s="9">
        <f t="shared" si="0"/>
        <v>18.16</v>
      </c>
      <c r="N81" s="98"/>
      <c r="O81" s="82" t="s">
        <v>21</v>
      </c>
    </row>
    <row r="82" spans="1:15" ht="24.75" customHeight="1">
      <c r="A82" s="90" t="s">
        <v>332</v>
      </c>
      <c r="B82" s="6" t="s">
        <v>320</v>
      </c>
      <c r="C82" s="6" t="s">
        <v>333</v>
      </c>
      <c r="D82" s="7" t="s">
        <v>329</v>
      </c>
      <c r="E82" s="6" t="s">
        <v>334</v>
      </c>
      <c r="F82" s="6" t="s">
        <v>335</v>
      </c>
      <c r="G82" s="6" t="s">
        <v>37</v>
      </c>
      <c r="H82" s="6" t="s">
        <v>79</v>
      </c>
      <c r="I82" s="6" t="s">
        <v>336</v>
      </c>
      <c r="J82" s="8" t="s">
        <v>273</v>
      </c>
      <c r="K82" s="9">
        <v>0.45</v>
      </c>
      <c r="L82" s="9">
        <v>0</v>
      </c>
      <c r="M82" s="9">
        <f t="shared" si="0"/>
        <v>0.45</v>
      </c>
      <c r="N82" s="99"/>
      <c r="O82" s="82" t="s">
        <v>42</v>
      </c>
    </row>
    <row r="83" spans="1:15" ht="24.75" customHeight="1">
      <c r="A83" s="90" t="s">
        <v>337</v>
      </c>
      <c r="B83" s="6" t="s">
        <v>338</v>
      </c>
      <c r="C83" s="6">
        <v>608787</v>
      </c>
      <c r="D83" s="7" t="s">
        <v>339</v>
      </c>
      <c r="E83" s="6" t="s">
        <v>340</v>
      </c>
      <c r="F83" s="6" t="s">
        <v>341</v>
      </c>
      <c r="G83" s="6" t="s">
        <v>37</v>
      </c>
      <c r="H83" s="6">
        <v>3</v>
      </c>
      <c r="I83" s="6">
        <v>20</v>
      </c>
      <c r="J83" s="8" t="s">
        <v>273</v>
      </c>
      <c r="K83" s="9">
        <v>0.57</v>
      </c>
      <c r="L83" s="9">
        <v>0</v>
      </c>
      <c r="M83" s="9">
        <f t="shared" si="0"/>
        <v>0.57</v>
      </c>
      <c r="N83" s="97" t="s">
        <v>447</v>
      </c>
      <c r="O83" s="82" t="s">
        <v>21</v>
      </c>
    </row>
    <row r="84" spans="1:15" ht="24.75" customHeight="1">
      <c r="A84" s="90" t="s">
        <v>337</v>
      </c>
      <c r="B84" s="6" t="s">
        <v>338</v>
      </c>
      <c r="C84" s="6">
        <v>608729</v>
      </c>
      <c r="D84" s="7" t="s">
        <v>342</v>
      </c>
      <c r="E84" s="6" t="s">
        <v>343</v>
      </c>
      <c r="F84" s="6" t="s">
        <v>344</v>
      </c>
      <c r="G84" s="42" t="s">
        <v>19</v>
      </c>
      <c r="H84" s="42">
        <v>3</v>
      </c>
      <c r="I84" s="42">
        <v>80</v>
      </c>
      <c r="J84" s="43" t="s">
        <v>273</v>
      </c>
      <c r="K84" s="45">
        <v>18.63</v>
      </c>
      <c r="L84" s="45">
        <v>8.04</v>
      </c>
      <c r="M84" s="9">
        <f t="shared" si="0"/>
        <v>26.669999999999998</v>
      </c>
      <c r="N84" s="98"/>
      <c r="O84" s="82" t="s">
        <v>21</v>
      </c>
    </row>
    <row r="85" spans="1:15" ht="24.75" customHeight="1">
      <c r="A85" s="90" t="s">
        <v>337</v>
      </c>
      <c r="B85" s="6" t="s">
        <v>338</v>
      </c>
      <c r="C85" s="6">
        <v>5101361</v>
      </c>
      <c r="D85" s="7" t="s">
        <v>345</v>
      </c>
      <c r="E85" s="6" t="s">
        <v>346</v>
      </c>
      <c r="F85" s="6" t="s">
        <v>347</v>
      </c>
      <c r="G85" s="6" t="s">
        <v>37</v>
      </c>
      <c r="H85" s="6">
        <v>3</v>
      </c>
      <c r="I85" s="6" t="s">
        <v>260</v>
      </c>
      <c r="J85" s="8" t="s">
        <v>273</v>
      </c>
      <c r="K85" s="9">
        <v>19.97</v>
      </c>
      <c r="L85" s="9">
        <v>0</v>
      </c>
      <c r="M85" s="9">
        <f t="shared" si="0"/>
        <v>19.97</v>
      </c>
      <c r="N85" s="98"/>
      <c r="O85" s="82" t="s">
        <v>21</v>
      </c>
    </row>
    <row r="86" spans="1:15" ht="24.75" customHeight="1">
      <c r="A86" s="90" t="s">
        <v>337</v>
      </c>
      <c r="B86" s="6" t="s">
        <v>338</v>
      </c>
      <c r="C86" s="6">
        <v>608739</v>
      </c>
      <c r="D86" s="7" t="s">
        <v>348</v>
      </c>
      <c r="E86" s="6" t="s">
        <v>349</v>
      </c>
      <c r="F86" s="6" t="s">
        <v>350</v>
      </c>
      <c r="G86" s="42" t="s">
        <v>19</v>
      </c>
      <c r="H86" s="42">
        <v>3</v>
      </c>
      <c r="I86" s="42">
        <v>250</v>
      </c>
      <c r="J86" s="43" t="s">
        <v>273</v>
      </c>
      <c r="K86" s="45">
        <v>34.27</v>
      </c>
      <c r="L86" s="45">
        <v>7.02</v>
      </c>
      <c r="M86" s="9">
        <f t="shared" si="0"/>
        <v>41.290000000000006</v>
      </c>
      <c r="N86" s="99"/>
      <c r="O86" s="82" t="s">
        <v>47</v>
      </c>
    </row>
    <row r="87" spans="1:16" ht="24.75" customHeight="1">
      <c r="A87" s="90" t="s">
        <v>351</v>
      </c>
      <c r="B87" s="6" t="s">
        <v>352</v>
      </c>
      <c r="C87" s="6" t="s">
        <v>353</v>
      </c>
      <c r="D87" s="7" t="s">
        <v>354</v>
      </c>
      <c r="E87" s="6" t="s">
        <v>355</v>
      </c>
      <c r="F87" s="6" t="s">
        <v>356</v>
      </c>
      <c r="G87" s="42" t="s">
        <v>19</v>
      </c>
      <c r="H87" s="42">
        <v>3</v>
      </c>
      <c r="I87" s="42">
        <v>200</v>
      </c>
      <c r="J87" s="43" t="s">
        <v>273</v>
      </c>
      <c r="K87" s="45">
        <v>4.07</v>
      </c>
      <c r="L87" s="45">
        <v>59.85</v>
      </c>
      <c r="M87" s="9">
        <f t="shared" si="0"/>
        <v>63.92</v>
      </c>
      <c r="N87" s="7" t="s">
        <v>448</v>
      </c>
      <c r="O87" s="82" t="s">
        <v>47</v>
      </c>
      <c r="P87" s="28"/>
    </row>
    <row r="88" spans="1:15" ht="24.75" customHeight="1">
      <c r="A88" s="90" t="s">
        <v>357</v>
      </c>
      <c r="B88" s="6" t="s">
        <v>358</v>
      </c>
      <c r="C88" s="6" t="s">
        <v>359</v>
      </c>
      <c r="D88" s="7" t="s">
        <v>360</v>
      </c>
      <c r="E88" s="6" t="s">
        <v>361</v>
      </c>
      <c r="F88" s="6" t="s">
        <v>362</v>
      </c>
      <c r="G88" s="6" t="s">
        <v>37</v>
      </c>
      <c r="H88" s="6">
        <v>3</v>
      </c>
      <c r="I88" s="6">
        <v>125</v>
      </c>
      <c r="J88" s="8" t="s">
        <v>273</v>
      </c>
      <c r="K88" s="9">
        <v>38.66</v>
      </c>
      <c r="L88" s="9">
        <v>0</v>
      </c>
      <c r="M88" s="9">
        <f t="shared" si="0"/>
        <v>38.66</v>
      </c>
      <c r="N88" s="7" t="s">
        <v>449</v>
      </c>
      <c r="O88" s="82" t="s">
        <v>47</v>
      </c>
    </row>
    <row r="89" spans="1:15" ht="24.75" customHeight="1">
      <c r="A89" s="90" t="s">
        <v>363</v>
      </c>
      <c r="B89" s="14" t="s">
        <v>364</v>
      </c>
      <c r="C89" s="14" t="s">
        <v>365</v>
      </c>
      <c r="D89" s="15" t="s">
        <v>366</v>
      </c>
      <c r="E89" s="14" t="s">
        <v>367</v>
      </c>
      <c r="F89" s="14" t="s">
        <v>368</v>
      </c>
      <c r="G89" s="46" t="s">
        <v>19</v>
      </c>
      <c r="H89" s="46">
        <v>3</v>
      </c>
      <c r="I89" s="46">
        <v>300</v>
      </c>
      <c r="J89" s="47" t="s">
        <v>273</v>
      </c>
      <c r="K89" s="48">
        <v>29.978</v>
      </c>
      <c r="L89" s="48">
        <v>10.689</v>
      </c>
      <c r="M89" s="17">
        <f aca="true" t="shared" si="1" ref="M89:M90">L89+K89</f>
        <v>40.667</v>
      </c>
      <c r="N89" s="97" t="s">
        <v>450</v>
      </c>
      <c r="O89" s="84" t="s">
        <v>369</v>
      </c>
    </row>
    <row r="90" spans="1:15" ht="24.75" customHeight="1">
      <c r="A90" s="90" t="s">
        <v>363</v>
      </c>
      <c r="B90" s="6" t="s">
        <v>364</v>
      </c>
      <c r="C90" s="6" t="s">
        <v>370</v>
      </c>
      <c r="D90" s="7" t="s">
        <v>371</v>
      </c>
      <c r="E90" s="6" t="s">
        <v>372</v>
      </c>
      <c r="F90" s="6" t="s">
        <v>373</v>
      </c>
      <c r="G90" s="42" t="s">
        <v>19</v>
      </c>
      <c r="H90" s="42">
        <v>3</v>
      </c>
      <c r="I90" s="42" t="s">
        <v>374</v>
      </c>
      <c r="J90" s="43" t="s">
        <v>273</v>
      </c>
      <c r="K90" s="45">
        <v>0.941</v>
      </c>
      <c r="L90" s="45">
        <v>0.76</v>
      </c>
      <c r="M90" s="9">
        <f t="shared" si="1"/>
        <v>1.701</v>
      </c>
      <c r="N90" s="98"/>
      <c r="O90" s="82" t="s">
        <v>369</v>
      </c>
    </row>
    <row r="91" spans="1:15" ht="24.75" customHeight="1">
      <c r="A91" s="90" t="s">
        <v>363</v>
      </c>
      <c r="B91" s="6" t="s">
        <v>364</v>
      </c>
      <c r="C91" s="6" t="s">
        <v>375</v>
      </c>
      <c r="D91" s="7" t="s">
        <v>376</v>
      </c>
      <c r="E91" s="6" t="s">
        <v>377</v>
      </c>
      <c r="F91" s="6" t="s">
        <v>378</v>
      </c>
      <c r="G91" s="42" t="s">
        <v>19</v>
      </c>
      <c r="H91" s="42">
        <v>3</v>
      </c>
      <c r="I91" s="42">
        <v>315</v>
      </c>
      <c r="J91" s="43" t="s">
        <v>273</v>
      </c>
      <c r="K91" s="45">
        <v>31.505</v>
      </c>
      <c r="L91" s="45">
        <v>9.015</v>
      </c>
      <c r="M91" s="9">
        <f>L91+K91</f>
        <v>40.519999999999996</v>
      </c>
      <c r="N91" s="99"/>
      <c r="O91" s="82" t="s">
        <v>369</v>
      </c>
    </row>
    <row r="92" spans="1:16" ht="24.75" customHeight="1">
      <c r="A92" s="91" t="s">
        <v>379</v>
      </c>
      <c r="B92" s="29" t="s">
        <v>380</v>
      </c>
      <c r="C92" s="29" t="s">
        <v>381</v>
      </c>
      <c r="D92" s="30" t="s">
        <v>382</v>
      </c>
      <c r="E92" s="29" t="s">
        <v>383</v>
      </c>
      <c r="F92" s="6" t="s">
        <v>384</v>
      </c>
      <c r="G92" s="51" t="s">
        <v>19</v>
      </c>
      <c r="H92" s="51">
        <v>3</v>
      </c>
      <c r="I92" s="51">
        <v>50</v>
      </c>
      <c r="J92" s="43" t="s">
        <v>273</v>
      </c>
      <c r="K92" s="52">
        <v>26.649</v>
      </c>
      <c r="L92" s="52">
        <v>14.396</v>
      </c>
      <c r="M92" s="31">
        <f aca="true" t="shared" si="2" ref="M92:M94">L92+K92</f>
        <v>41.045</v>
      </c>
      <c r="N92" s="100" t="s">
        <v>451</v>
      </c>
      <c r="O92" s="85" t="s">
        <v>42</v>
      </c>
      <c r="P92" s="32"/>
    </row>
    <row r="93" spans="1:15" ht="24.75" customHeight="1">
      <c r="A93" s="91" t="s">
        <v>379</v>
      </c>
      <c r="B93" s="29" t="s">
        <v>380</v>
      </c>
      <c r="C93" s="29" t="s">
        <v>385</v>
      </c>
      <c r="D93" s="30" t="s">
        <v>209</v>
      </c>
      <c r="E93" s="29" t="s">
        <v>386</v>
      </c>
      <c r="F93" s="6" t="s">
        <v>387</v>
      </c>
      <c r="G93" s="51" t="s">
        <v>19</v>
      </c>
      <c r="H93" s="51">
        <v>3</v>
      </c>
      <c r="I93" s="51">
        <v>20</v>
      </c>
      <c r="J93" s="43" t="s">
        <v>273</v>
      </c>
      <c r="K93" s="52">
        <v>0.079</v>
      </c>
      <c r="L93" s="52">
        <v>5.496</v>
      </c>
      <c r="M93" s="31">
        <f t="shared" si="2"/>
        <v>5.575</v>
      </c>
      <c r="N93" s="99"/>
      <c r="O93" s="85" t="s">
        <v>42</v>
      </c>
    </row>
    <row r="94" spans="1:15" ht="24.75" customHeight="1">
      <c r="A94" s="90" t="s">
        <v>388</v>
      </c>
      <c r="B94" s="6" t="s">
        <v>389</v>
      </c>
      <c r="C94" s="6" t="s">
        <v>390</v>
      </c>
      <c r="D94" s="7" t="s">
        <v>391</v>
      </c>
      <c r="E94" s="6" t="s">
        <v>392</v>
      </c>
      <c r="F94" s="6" t="s">
        <v>393</v>
      </c>
      <c r="G94" s="42" t="s">
        <v>19</v>
      </c>
      <c r="H94" s="42">
        <v>3</v>
      </c>
      <c r="I94" s="42">
        <v>80</v>
      </c>
      <c r="J94" s="43" t="s">
        <v>273</v>
      </c>
      <c r="K94" s="45">
        <v>20.214</v>
      </c>
      <c r="L94" s="45">
        <v>9.062</v>
      </c>
      <c r="M94" s="9">
        <f t="shared" si="2"/>
        <v>29.275999999999996</v>
      </c>
      <c r="N94" s="7" t="s">
        <v>452</v>
      </c>
      <c r="O94" s="82" t="s">
        <v>21</v>
      </c>
    </row>
    <row r="95" spans="1:15" ht="29.25" customHeight="1" thickBot="1">
      <c r="A95" s="86" t="s">
        <v>394</v>
      </c>
      <c r="B95" s="10" t="s">
        <v>395</v>
      </c>
      <c r="C95" s="10" t="s">
        <v>396</v>
      </c>
      <c r="D95" s="11" t="s">
        <v>397</v>
      </c>
      <c r="E95" s="10" t="s">
        <v>398</v>
      </c>
      <c r="F95" s="87" t="s">
        <v>399</v>
      </c>
      <c r="G95" s="10" t="s">
        <v>37</v>
      </c>
      <c r="H95" s="10">
        <v>3</v>
      </c>
      <c r="I95" s="10" t="s">
        <v>90</v>
      </c>
      <c r="J95" s="12" t="s">
        <v>273</v>
      </c>
      <c r="K95" s="13">
        <v>35.93</v>
      </c>
      <c r="L95" s="13">
        <v>0</v>
      </c>
      <c r="M95" s="13">
        <f>L95+K95</f>
        <v>35.93</v>
      </c>
      <c r="N95" s="11" t="s">
        <v>454</v>
      </c>
      <c r="O95" s="88" t="s">
        <v>400</v>
      </c>
    </row>
    <row r="96" spans="11:13" ht="15">
      <c r="K96" s="4">
        <f>SUM(K5:K95)</f>
        <v>826.8560000000001</v>
      </c>
      <c r="L96" s="4">
        <f>SUM(L5:L95)</f>
        <v>604.805</v>
      </c>
      <c r="M96" s="4">
        <f>SUM(M5:M95)</f>
        <v>1431.6610000000005</v>
      </c>
    </row>
    <row r="97" ht="13.5" thickBot="1"/>
    <row r="98" spans="1:15" ht="15">
      <c r="A98" s="70"/>
      <c r="B98" s="71" t="s">
        <v>419</v>
      </c>
      <c r="C98" s="71" t="s">
        <v>420</v>
      </c>
      <c r="D98" s="1"/>
      <c r="E98" s="1"/>
      <c r="F98" s="1"/>
      <c r="G98" s="4"/>
      <c r="H98" s="4"/>
      <c r="I98" s="4"/>
      <c r="J98" s="2"/>
      <c r="K98" s="3"/>
      <c r="L98" s="5"/>
      <c r="M98" s="5"/>
      <c r="N98" s="5"/>
      <c r="O98" s="5"/>
    </row>
    <row r="99" spans="1:15" ht="15">
      <c r="A99" s="72" t="s">
        <v>19</v>
      </c>
      <c r="B99" s="62">
        <f>K94+K93+K92+K91+K90+K89+K87+K86+K84+K79+K78+K76+K75+K74+K73+K72+K71+K70+K69+K66+K49+K21+K17+K14+K12+K11+K8+K7+K6+K5</f>
        <v>404.7060000000001</v>
      </c>
      <c r="C99" s="62">
        <f>L94+L93+L92+L91+L90+L89+L87+L86+L84+L79+L78+L76+L75+L74+L73+L72+L71+L70+L69+L66+L49+L21+L17+L14+L12+L11+L8+L7+L6+L5</f>
        <v>297.542</v>
      </c>
      <c r="D99" s="1"/>
      <c r="E99" s="1"/>
      <c r="F99" s="1"/>
      <c r="G99" s="4"/>
      <c r="H99" s="4"/>
      <c r="I99" s="4"/>
      <c r="J99" s="2"/>
      <c r="K99" s="3"/>
      <c r="L99" s="5"/>
      <c r="M99" s="5"/>
      <c r="N99" s="5"/>
      <c r="O99" s="5"/>
    </row>
    <row r="100" spans="1:15" ht="15">
      <c r="A100" s="73" t="s">
        <v>267</v>
      </c>
      <c r="B100" s="63">
        <f>K77+K68</f>
        <v>101.938</v>
      </c>
      <c r="C100" s="63">
        <f>L77+L68</f>
        <v>304.42100000000005</v>
      </c>
      <c r="D100" s="1"/>
      <c r="E100" s="1"/>
      <c r="F100" s="1"/>
      <c r="G100" s="4"/>
      <c r="H100" s="4"/>
      <c r="I100" s="4"/>
      <c r="J100" s="2"/>
      <c r="K100" s="3"/>
      <c r="L100" s="5"/>
      <c r="M100" s="5"/>
      <c r="N100" s="5"/>
      <c r="O100" s="5"/>
    </row>
    <row r="101" spans="1:15" ht="15">
      <c r="A101" s="74" t="s">
        <v>87</v>
      </c>
      <c r="B101" s="64">
        <f>K22</f>
        <v>0.274</v>
      </c>
      <c r="C101" s="64">
        <f>L22</f>
        <v>2.842</v>
      </c>
      <c r="D101" s="1"/>
      <c r="E101" s="1"/>
      <c r="F101" s="1"/>
      <c r="G101" s="4"/>
      <c r="H101" s="4"/>
      <c r="I101" s="4"/>
      <c r="J101" s="2"/>
      <c r="K101" s="3"/>
      <c r="L101" s="5"/>
      <c r="M101" s="5"/>
      <c r="N101" s="5"/>
      <c r="O101" s="5"/>
    </row>
    <row r="102" spans="1:15" ht="13.5" thickBot="1">
      <c r="A102" s="75" t="s">
        <v>421</v>
      </c>
      <c r="B102" s="76">
        <f>K95+K88+K85+K83+K82+K81+K80+K67+K65+K64+K63+K62+K61+K60+K59+K58+K57+K56+K55+K54+K53+K52+K51+K50+K48+K47+K46+K45+K44+K43+K42+K41+K40+K39+K38+K37+K36+K35+K34+K33+K32+K31+K30+K29+K28+K27+K26+K25+K24+K23+K20+K19+K18+K16+K15+K13+K10+K9</f>
        <v>319.93800000000005</v>
      </c>
      <c r="C102" s="76">
        <f>L95+L88+L85+L83+L82+L81+L80+L67+L65+L64+L63+L62+L61+L60+L59+L58+L57+L56+L55+L54+L53+L52+L51+L50+L48+L47+L46+L45+L44+L43+L42+L41+L40+L39+L38+L37+L36+L35+L34+L33+L32+L31+L30+L29+L28+L27+L26+L25+L24+L23+L20+L19+L18+L16+L15+L13+L10+L9</f>
        <v>0</v>
      </c>
      <c r="D102" s="1"/>
      <c r="E102" s="1"/>
      <c r="F102" s="1"/>
      <c r="G102" s="4"/>
      <c r="H102" s="4"/>
      <c r="I102" s="4"/>
      <c r="J102" s="2"/>
      <c r="K102" s="3"/>
      <c r="L102" s="5"/>
      <c r="M102" s="5"/>
      <c r="N102" s="5"/>
      <c r="O102" s="5"/>
    </row>
    <row r="103" spans="1:15" ht="15">
      <c r="A103" s="3"/>
      <c r="B103" s="69">
        <f>SUM(B99:B102)</f>
        <v>826.8560000000001</v>
      </c>
      <c r="C103" s="77">
        <f>SUM(C99:C102)</f>
        <v>604.805</v>
      </c>
      <c r="D103" s="1"/>
      <c r="E103" s="1"/>
      <c r="F103" s="1"/>
      <c r="G103" s="4"/>
      <c r="H103" s="4"/>
      <c r="I103" s="4"/>
      <c r="J103" s="2"/>
      <c r="K103" s="3"/>
      <c r="L103" s="5"/>
      <c r="M103" s="5"/>
      <c r="N103" s="5"/>
      <c r="O103" s="5"/>
    </row>
    <row r="104" spans="4:15" s="4" customFormat="1" ht="15">
      <c r="D104" s="53"/>
      <c r="E104" s="53"/>
      <c r="F104" s="68"/>
      <c r="N104" s="53"/>
      <c r="O104" s="68"/>
    </row>
    <row r="105" spans="4:15" s="4" customFormat="1" ht="15">
      <c r="D105" s="53"/>
      <c r="E105" s="68"/>
      <c r="F105" s="68"/>
      <c r="N105" s="53"/>
      <c r="O105" s="68"/>
    </row>
    <row r="106" spans="4:15" s="4" customFormat="1" ht="15">
      <c r="D106" s="53"/>
      <c r="E106" s="68"/>
      <c r="F106" s="68"/>
      <c r="N106" s="53"/>
      <c r="O106" s="68"/>
    </row>
    <row r="107" spans="4:15" s="4" customFormat="1" ht="15">
      <c r="D107" s="53"/>
      <c r="E107" s="68"/>
      <c r="F107" s="68"/>
      <c r="N107" s="53"/>
      <c r="O107" s="68"/>
    </row>
    <row r="108" spans="4:15" s="4" customFormat="1" ht="15">
      <c r="D108" s="53"/>
      <c r="E108" s="68"/>
      <c r="F108" s="68"/>
      <c r="N108" s="53"/>
      <c r="O108" s="68"/>
    </row>
  </sheetData>
  <mergeCells count="12">
    <mergeCell ref="A5:A65"/>
    <mergeCell ref="N78:N82"/>
    <mergeCell ref="N83:N86"/>
    <mergeCell ref="N89:N91"/>
    <mergeCell ref="N92:N93"/>
    <mergeCell ref="N66:N67"/>
    <mergeCell ref="N24:N65"/>
    <mergeCell ref="N5:N6"/>
    <mergeCell ref="N7:N10"/>
    <mergeCell ref="N11:N16"/>
    <mergeCell ref="N18:N20"/>
    <mergeCell ref="N22:N2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Václav Knejp</cp:lastModifiedBy>
  <cp:lastPrinted>2020-02-28T09:45:53Z</cp:lastPrinted>
  <dcterms:created xsi:type="dcterms:W3CDTF">2020-02-16T12:59:43Z</dcterms:created>
  <dcterms:modified xsi:type="dcterms:W3CDTF">2020-03-02T15:18:24Z</dcterms:modified>
  <cp:category/>
  <cp:version/>
  <cp:contentType/>
  <cp:contentStatus/>
</cp:coreProperties>
</file>