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Akce_zakazky\Tepvos\2019\Akumulace\DPS_2020\Rozpocet\"/>
    </mc:Choice>
  </mc:AlternateContent>
  <bookViews>
    <workbookView xWindow="0" yWindow="0" windowWidth="0" windowHeight="0"/>
  </bookViews>
  <sheets>
    <sheet name="Rekapitulace stavby" sheetId="1" r:id="rId1"/>
    <sheet name="1.1.1 - II. akumulační ko..." sheetId="2" r:id="rId2"/>
    <sheet name="1.1.2 - II. akumulační ko..." sheetId="3" r:id="rId3"/>
    <sheet name="1.2 - Přeložka výtlaku PE..." sheetId="4" r:id="rId4"/>
    <sheet name="VRN - Vedlejší náklady st...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'1.1.1 - II. akumulační ko...'!$C$144:$K$880</definedName>
    <definedName name="_xlnm.Print_Area" localSheetId="1">'1.1.1 - II. akumulační ko...'!$C$4:$J$76,'1.1.1 - II. akumulační ko...'!$C$82:$J$124,'1.1.1 - II. akumulační ko...'!$C$130:$K$880</definedName>
    <definedName name="_xlnm.Print_Titles" localSheetId="1">'1.1.1 - II. akumulační ko...'!$144:$144</definedName>
    <definedName name="_xlnm._FilterDatabase" localSheetId="2" hidden="1">'1.1.2 - II. akumulační ko...'!$C$129:$K$501</definedName>
    <definedName name="_xlnm.Print_Area" localSheetId="2">'1.1.2 - II. akumulační ko...'!$C$4:$J$76,'1.1.2 - II. akumulační ko...'!$C$82:$J$109,'1.1.2 - II. akumulační ko...'!$C$115:$K$501</definedName>
    <definedName name="_xlnm.Print_Titles" localSheetId="2">'1.1.2 - II. akumulační ko...'!$129:$129</definedName>
    <definedName name="_xlnm._FilterDatabase" localSheetId="3" hidden="1">'1.2 - Přeložka výtlaku PE...'!$C$122:$K$285</definedName>
    <definedName name="_xlnm.Print_Area" localSheetId="3">'1.2 - Přeložka výtlaku PE...'!$C$4:$J$76,'1.2 - Přeložka výtlaku PE...'!$C$82:$J$104,'1.2 - Přeložka výtlaku PE...'!$C$110:$K$285</definedName>
    <definedName name="_xlnm.Print_Titles" localSheetId="3">'1.2 - Přeložka výtlaku PE...'!$122:$122</definedName>
    <definedName name="_xlnm._FilterDatabase" localSheetId="4" hidden="1">'VRN - Vedlejší náklady st...'!$C$120:$K$148</definedName>
    <definedName name="_xlnm.Print_Area" localSheetId="4">'VRN - Vedlejší náklady st...'!$C$4:$J$76,'VRN - Vedlejší náklady st...'!$C$82:$J$102,'VRN - Vedlejší náklady st...'!$C$108:$K$148</definedName>
    <definedName name="_xlnm.Print_Titles" localSheetId="4">'VRN - Vedlejší náklady st...'!$120:$120</definedName>
    <definedName name="_xlnm.Print_Area" localSheetId="5">'Seznam figur'!$C$4:$G$429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9"/>
  <c i="5" r="J35"/>
  <c i="1" r="AX99"/>
  <c i="5" r="BI146"/>
  <c r="BH146"/>
  <c r="BG146"/>
  <c r="BF146"/>
  <c r="T146"/>
  <c r="T145"/>
  <c r="R146"/>
  <c r="R145"/>
  <c r="P146"/>
  <c r="P145"/>
  <c r="BI142"/>
  <c r="BH142"/>
  <c r="BG142"/>
  <c r="BF142"/>
  <c r="T142"/>
  <c r="T141"/>
  <c r="R142"/>
  <c r="R141"/>
  <c r="P142"/>
  <c r="P141"/>
  <c r="BI137"/>
  <c r="BH137"/>
  <c r="BG137"/>
  <c r="BF137"/>
  <c r="T137"/>
  <c r="T136"/>
  <c r="R137"/>
  <c r="R136"/>
  <c r="P137"/>
  <c r="P136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89"/>
  <c r="E7"/>
  <c r="E111"/>
  <c i="4" r="J37"/>
  <c r="J36"/>
  <c i="1" r="AY98"/>
  <c i="4" r="J35"/>
  <c i="1" r="AX98"/>
  <c i="4"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T269"/>
  <c r="R270"/>
  <c r="R269"/>
  <c r="P270"/>
  <c r="P269"/>
  <c r="BI265"/>
  <c r="BH265"/>
  <c r="BG265"/>
  <c r="BF265"/>
  <c r="T265"/>
  <c r="T264"/>
  <c r="R265"/>
  <c r="R264"/>
  <c r="P265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T212"/>
  <c r="R213"/>
  <c r="R212"/>
  <c r="P213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2"/>
  <c r="BH152"/>
  <c r="BG152"/>
  <c r="BF152"/>
  <c r="T152"/>
  <c r="R152"/>
  <c r="P152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91"/>
  <c r="J14"/>
  <c r="J12"/>
  <c r="J89"/>
  <c r="E7"/>
  <c r="E113"/>
  <c i="3" r="R338"/>
  <c r="J39"/>
  <c r="J38"/>
  <c i="1" r="AY97"/>
  <c i="3" r="J37"/>
  <c i="1" r="AX97"/>
  <c i="3" r="BI499"/>
  <c r="BH499"/>
  <c r="BG499"/>
  <c r="BF499"/>
  <c r="T499"/>
  <c r="R499"/>
  <c r="P499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1"/>
  <c r="BH451"/>
  <c r="BG451"/>
  <c r="BF451"/>
  <c r="T451"/>
  <c r="R451"/>
  <c r="P451"/>
  <c r="BI446"/>
  <c r="BH446"/>
  <c r="BG446"/>
  <c r="BF446"/>
  <c r="T446"/>
  <c r="R446"/>
  <c r="P446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8"/>
  <c r="BH428"/>
  <c r="BG428"/>
  <c r="BF428"/>
  <c r="T428"/>
  <c r="R428"/>
  <c r="P428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6"/>
  <c r="BH416"/>
  <c r="BG416"/>
  <c r="BF416"/>
  <c r="T416"/>
  <c r="R416"/>
  <c r="P416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0"/>
  <c r="BH400"/>
  <c r="BG400"/>
  <c r="BF400"/>
  <c r="T400"/>
  <c r="R400"/>
  <c r="P400"/>
  <c r="BI396"/>
  <c r="BH396"/>
  <c r="BG396"/>
  <c r="BF396"/>
  <c r="T396"/>
  <c r="R396"/>
  <c r="P396"/>
  <c r="BI394"/>
  <c r="BH394"/>
  <c r="BG394"/>
  <c r="BF394"/>
  <c r="T394"/>
  <c r="R394"/>
  <c r="P394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15"/>
  <c r="BH315"/>
  <c r="BG315"/>
  <c r="BF315"/>
  <c r="T315"/>
  <c r="T311"/>
  <c r="R315"/>
  <c r="R311"/>
  <c r="P315"/>
  <c r="P311"/>
  <c r="BI312"/>
  <c r="BH312"/>
  <c r="BG312"/>
  <c r="BF312"/>
  <c r="T312"/>
  <c r="R312"/>
  <c r="P312"/>
  <c r="BI308"/>
  <c r="BH308"/>
  <c r="BG308"/>
  <c r="BF308"/>
  <c r="T308"/>
  <c r="T307"/>
  <c r="R308"/>
  <c r="R307"/>
  <c r="P308"/>
  <c r="P307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39"/>
  <c r="BH239"/>
  <c r="BG239"/>
  <c r="BF239"/>
  <c r="T239"/>
  <c r="R239"/>
  <c r="P239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J127"/>
  <c r="J126"/>
  <c r="F124"/>
  <c r="E122"/>
  <c r="J94"/>
  <c r="J93"/>
  <c r="F91"/>
  <c r="E89"/>
  <c r="J20"/>
  <c r="E20"/>
  <c r="F127"/>
  <c r="J19"/>
  <c r="J17"/>
  <c r="E17"/>
  <c r="F126"/>
  <c r="J16"/>
  <c r="J14"/>
  <c r="J91"/>
  <c r="E7"/>
  <c r="E85"/>
  <c i="2" r="J39"/>
  <c r="J38"/>
  <c i="1" r="AY96"/>
  <c i="2" r="J37"/>
  <c i="1" r="AX96"/>
  <c i="2" r="BI878"/>
  <c r="BH878"/>
  <c r="BG878"/>
  <c r="BF878"/>
  <c r="T878"/>
  <c r="T877"/>
  <c r="T876"/>
  <c r="R878"/>
  <c r="R877"/>
  <c r="R876"/>
  <c r="P878"/>
  <c r="P877"/>
  <c r="P876"/>
  <c r="BI873"/>
  <c r="BH873"/>
  <c r="BG873"/>
  <c r="BF873"/>
  <c r="T873"/>
  <c r="R873"/>
  <c r="P873"/>
  <c r="BI869"/>
  <c r="BH869"/>
  <c r="BG869"/>
  <c r="BF869"/>
  <c r="T869"/>
  <c r="R869"/>
  <c r="P869"/>
  <c r="BI865"/>
  <c r="BH865"/>
  <c r="BG865"/>
  <c r="BF865"/>
  <c r="T865"/>
  <c r="R865"/>
  <c r="P865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48"/>
  <c r="BH848"/>
  <c r="BG848"/>
  <c r="BF848"/>
  <c r="T848"/>
  <c r="R848"/>
  <c r="P848"/>
  <c r="BI846"/>
  <c r="BH846"/>
  <c r="BG846"/>
  <c r="BF846"/>
  <c r="T846"/>
  <c r="R846"/>
  <c r="P846"/>
  <c r="BI841"/>
  <c r="BH841"/>
  <c r="BG841"/>
  <c r="BF841"/>
  <c r="T841"/>
  <c r="R841"/>
  <c r="P841"/>
  <c r="BI835"/>
  <c r="BH835"/>
  <c r="BG835"/>
  <c r="BF835"/>
  <c r="T835"/>
  <c r="R835"/>
  <c r="P835"/>
  <c r="BI833"/>
  <c r="BH833"/>
  <c r="BG833"/>
  <c r="BF833"/>
  <c r="T833"/>
  <c r="R833"/>
  <c r="P833"/>
  <c r="BI830"/>
  <c r="BH830"/>
  <c r="BG830"/>
  <c r="BF830"/>
  <c r="T830"/>
  <c r="R830"/>
  <c r="P830"/>
  <c r="BI827"/>
  <c r="BH827"/>
  <c r="BG827"/>
  <c r="BF827"/>
  <c r="T827"/>
  <c r="R827"/>
  <c r="P827"/>
  <c r="BI824"/>
  <c r="BH824"/>
  <c r="BG824"/>
  <c r="BF824"/>
  <c r="T824"/>
  <c r="R824"/>
  <c r="P824"/>
  <c r="BI821"/>
  <c r="BH821"/>
  <c r="BG821"/>
  <c r="BF821"/>
  <c r="T821"/>
  <c r="R821"/>
  <c r="P821"/>
  <c r="BI818"/>
  <c r="BH818"/>
  <c r="BG818"/>
  <c r="BF818"/>
  <c r="T818"/>
  <c r="R818"/>
  <c r="P818"/>
  <c r="BI815"/>
  <c r="BH815"/>
  <c r="BG815"/>
  <c r="BF815"/>
  <c r="T815"/>
  <c r="R815"/>
  <c r="P815"/>
  <c r="BI813"/>
  <c r="BH813"/>
  <c r="BG813"/>
  <c r="BF813"/>
  <c r="T813"/>
  <c r="R813"/>
  <c r="P813"/>
  <c r="BI810"/>
  <c r="BH810"/>
  <c r="BG810"/>
  <c r="BF810"/>
  <c r="T810"/>
  <c r="R810"/>
  <c r="P810"/>
  <c r="BI807"/>
  <c r="BH807"/>
  <c r="BG807"/>
  <c r="BF807"/>
  <c r="T807"/>
  <c r="R807"/>
  <c r="P807"/>
  <c r="BI804"/>
  <c r="BH804"/>
  <c r="BG804"/>
  <c r="BF804"/>
  <c r="T804"/>
  <c r="R804"/>
  <c r="P804"/>
  <c r="BI802"/>
  <c r="BH802"/>
  <c r="BG802"/>
  <c r="BF802"/>
  <c r="T802"/>
  <c r="R802"/>
  <c r="P802"/>
  <c r="BI796"/>
  <c r="BH796"/>
  <c r="BG796"/>
  <c r="BF796"/>
  <c r="T796"/>
  <c r="R796"/>
  <c r="P796"/>
  <c r="BI792"/>
  <c r="BH792"/>
  <c r="BG792"/>
  <c r="BF792"/>
  <c r="T792"/>
  <c r="R792"/>
  <c r="P792"/>
  <c r="BI787"/>
  <c r="BH787"/>
  <c r="BG787"/>
  <c r="BF787"/>
  <c r="T787"/>
  <c r="R787"/>
  <c r="P787"/>
  <c r="BI783"/>
  <c r="BH783"/>
  <c r="BG783"/>
  <c r="BF783"/>
  <c r="T783"/>
  <c r="R783"/>
  <c r="P783"/>
  <c r="BI779"/>
  <c r="BH779"/>
  <c r="BG779"/>
  <c r="BF779"/>
  <c r="T779"/>
  <c r="R779"/>
  <c r="P779"/>
  <c r="BI775"/>
  <c r="BH775"/>
  <c r="BG775"/>
  <c r="BF775"/>
  <c r="T775"/>
  <c r="R775"/>
  <c r="P775"/>
  <c r="BI773"/>
  <c r="BH773"/>
  <c r="BG773"/>
  <c r="BF773"/>
  <c r="T773"/>
  <c r="R773"/>
  <c r="P773"/>
  <c r="BI770"/>
  <c r="BH770"/>
  <c r="BG770"/>
  <c r="BF770"/>
  <c r="T770"/>
  <c r="R770"/>
  <c r="P770"/>
  <c r="BI767"/>
  <c r="BH767"/>
  <c r="BG767"/>
  <c r="BF767"/>
  <c r="T767"/>
  <c r="R767"/>
  <c r="P767"/>
  <c r="BI763"/>
  <c r="BH763"/>
  <c r="BG763"/>
  <c r="BF763"/>
  <c r="T763"/>
  <c r="T762"/>
  <c r="R763"/>
  <c r="R762"/>
  <c r="P763"/>
  <c r="P762"/>
  <c r="BI761"/>
  <c r="BH761"/>
  <c r="BG761"/>
  <c r="BF761"/>
  <c r="T761"/>
  <c r="R761"/>
  <c r="P761"/>
  <c r="BI757"/>
  <c r="BH757"/>
  <c r="BG757"/>
  <c r="BF757"/>
  <c r="T757"/>
  <c r="R757"/>
  <c r="P757"/>
  <c r="BI756"/>
  <c r="BH756"/>
  <c r="BG756"/>
  <c r="BF756"/>
  <c r="T756"/>
  <c r="R756"/>
  <c r="P756"/>
  <c r="BI753"/>
  <c r="BH753"/>
  <c r="BG753"/>
  <c r="BF753"/>
  <c r="T753"/>
  <c r="R753"/>
  <c r="P753"/>
  <c r="BI752"/>
  <c r="BH752"/>
  <c r="BG752"/>
  <c r="BF752"/>
  <c r="T752"/>
  <c r="R752"/>
  <c r="P752"/>
  <c r="BI748"/>
  <c r="BH748"/>
  <c r="BG748"/>
  <c r="BF748"/>
  <c r="T748"/>
  <c r="R748"/>
  <c r="P748"/>
  <c r="BI746"/>
  <c r="BH746"/>
  <c r="BG746"/>
  <c r="BF746"/>
  <c r="T746"/>
  <c r="R746"/>
  <c r="P746"/>
  <c r="BI739"/>
  <c r="BH739"/>
  <c r="BG739"/>
  <c r="BF739"/>
  <c r="T739"/>
  <c r="R739"/>
  <c r="P739"/>
  <c r="BI737"/>
  <c r="BH737"/>
  <c r="BG737"/>
  <c r="BF737"/>
  <c r="T737"/>
  <c r="R737"/>
  <c r="P737"/>
  <c r="BI736"/>
  <c r="BH736"/>
  <c r="BG736"/>
  <c r="BF736"/>
  <c r="T736"/>
  <c r="R736"/>
  <c r="P736"/>
  <c r="BI731"/>
  <c r="BH731"/>
  <c r="BG731"/>
  <c r="BF731"/>
  <c r="T731"/>
  <c r="R731"/>
  <c r="P731"/>
  <c r="BI730"/>
  <c r="BH730"/>
  <c r="BG730"/>
  <c r="BF730"/>
  <c r="T730"/>
  <c r="R730"/>
  <c r="P730"/>
  <c r="BI726"/>
  <c r="BH726"/>
  <c r="BG726"/>
  <c r="BF726"/>
  <c r="T726"/>
  <c r="R726"/>
  <c r="P726"/>
  <c r="BI717"/>
  <c r="BH717"/>
  <c r="BG717"/>
  <c r="BF717"/>
  <c r="T717"/>
  <c r="R717"/>
  <c r="P717"/>
  <c r="BI714"/>
  <c r="BH714"/>
  <c r="BG714"/>
  <c r="BF714"/>
  <c r="T714"/>
  <c r="R714"/>
  <c r="P714"/>
  <c r="BI713"/>
  <c r="BH713"/>
  <c r="BG713"/>
  <c r="BF713"/>
  <c r="T713"/>
  <c r="R713"/>
  <c r="P713"/>
  <c r="BI705"/>
  <c r="BH705"/>
  <c r="BG705"/>
  <c r="BF705"/>
  <c r="T705"/>
  <c r="R705"/>
  <c r="P705"/>
  <c r="BI704"/>
  <c r="BH704"/>
  <c r="BG704"/>
  <c r="BF704"/>
  <c r="T704"/>
  <c r="R704"/>
  <c r="P704"/>
  <c r="BI700"/>
  <c r="BH700"/>
  <c r="BG700"/>
  <c r="BF700"/>
  <c r="T700"/>
  <c r="R700"/>
  <c r="P700"/>
  <c r="BI696"/>
  <c r="BH696"/>
  <c r="BG696"/>
  <c r="BF696"/>
  <c r="T696"/>
  <c r="T695"/>
  <c r="R696"/>
  <c r="R695"/>
  <c r="P696"/>
  <c r="P695"/>
  <c r="BI693"/>
  <c r="BH693"/>
  <c r="BG693"/>
  <c r="BF693"/>
  <c r="T693"/>
  <c r="R693"/>
  <c r="P693"/>
  <c r="BI689"/>
  <c r="BH689"/>
  <c r="BG689"/>
  <c r="BF689"/>
  <c r="T689"/>
  <c r="R689"/>
  <c r="P689"/>
  <c r="BI686"/>
  <c r="BH686"/>
  <c r="BG686"/>
  <c r="BF686"/>
  <c r="T686"/>
  <c r="R686"/>
  <c r="P686"/>
  <c r="BI682"/>
  <c r="BH682"/>
  <c r="BG682"/>
  <c r="BF682"/>
  <c r="T682"/>
  <c r="R682"/>
  <c r="P682"/>
  <c r="BI676"/>
  <c r="BH676"/>
  <c r="BG676"/>
  <c r="BF676"/>
  <c r="T676"/>
  <c r="R676"/>
  <c r="P676"/>
  <c r="BI672"/>
  <c r="BH672"/>
  <c r="BG672"/>
  <c r="BF672"/>
  <c r="T672"/>
  <c r="R672"/>
  <c r="P672"/>
  <c r="BI667"/>
  <c r="BH667"/>
  <c r="BG667"/>
  <c r="BF667"/>
  <c r="T667"/>
  <c r="R667"/>
  <c r="P667"/>
  <c r="BI662"/>
  <c r="BH662"/>
  <c r="BG662"/>
  <c r="BF662"/>
  <c r="T662"/>
  <c r="R662"/>
  <c r="P662"/>
  <c r="BI659"/>
  <c r="BH659"/>
  <c r="BG659"/>
  <c r="BF659"/>
  <c r="T659"/>
  <c r="R659"/>
  <c r="P659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7"/>
  <c r="BH647"/>
  <c r="BG647"/>
  <c r="BF647"/>
  <c r="T647"/>
  <c r="R647"/>
  <c r="P647"/>
  <c r="BI644"/>
  <c r="BH644"/>
  <c r="BG644"/>
  <c r="BF644"/>
  <c r="T644"/>
  <c r="R644"/>
  <c r="P644"/>
  <c r="BI641"/>
  <c r="BH641"/>
  <c r="BG641"/>
  <c r="BF641"/>
  <c r="T641"/>
  <c r="R641"/>
  <c r="P641"/>
  <c r="BI638"/>
  <c r="BH638"/>
  <c r="BG638"/>
  <c r="BF638"/>
  <c r="T638"/>
  <c r="R638"/>
  <c r="P638"/>
  <c r="BI635"/>
  <c r="BH635"/>
  <c r="BG635"/>
  <c r="BF635"/>
  <c r="T635"/>
  <c r="R635"/>
  <c r="P635"/>
  <c r="BI631"/>
  <c r="BH631"/>
  <c r="BG631"/>
  <c r="BF631"/>
  <c r="T631"/>
  <c r="R631"/>
  <c r="P631"/>
  <c r="BI627"/>
  <c r="BH627"/>
  <c r="BG627"/>
  <c r="BF627"/>
  <c r="T627"/>
  <c r="R627"/>
  <c r="P627"/>
  <c r="BI623"/>
  <c r="BH623"/>
  <c r="BG623"/>
  <c r="BF623"/>
  <c r="T623"/>
  <c r="R623"/>
  <c r="P623"/>
  <c r="BI619"/>
  <c r="BH619"/>
  <c r="BG619"/>
  <c r="BF619"/>
  <c r="T619"/>
  <c r="R619"/>
  <c r="P619"/>
  <c r="BI615"/>
  <c r="BH615"/>
  <c r="BG615"/>
  <c r="BF615"/>
  <c r="T615"/>
  <c r="R615"/>
  <c r="P615"/>
  <c r="BI612"/>
  <c r="BH612"/>
  <c r="BG612"/>
  <c r="BF612"/>
  <c r="T612"/>
  <c r="R612"/>
  <c r="P612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597"/>
  <c r="BH597"/>
  <c r="BG597"/>
  <c r="BF597"/>
  <c r="T597"/>
  <c r="R597"/>
  <c r="P597"/>
  <c r="BI594"/>
  <c r="BH594"/>
  <c r="BG594"/>
  <c r="BF594"/>
  <c r="T594"/>
  <c r="R594"/>
  <c r="P594"/>
  <c r="BI589"/>
  <c r="BH589"/>
  <c r="BG589"/>
  <c r="BF589"/>
  <c r="T589"/>
  <c r="R589"/>
  <c r="P589"/>
  <c r="BI584"/>
  <c r="BH584"/>
  <c r="BG584"/>
  <c r="BF584"/>
  <c r="T584"/>
  <c r="R584"/>
  <c r="P584"/>
  <c r="BI581"/>
  <c r="BH581"/>
  <c r="BG581"/>
  <c r="BF581"/>
  <c r="T581"/>
  <c r="R581"/>
  <c r="P581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0"/>
  <c r="BH560"/>
  <c r="BG560"/>
  <c r="BF560"/>
  <c r="T560"/>
  <c r="R560"/>
  <c r="P560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39"/>
  <c r="BH539"/>
  <c r="BG539"/>
  <c r="BF539"/>
  <c r="T539"/>
  <c r="R539"/>
  <c r="P539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20"/>
  <c r="BH520"/>
  <c r="BG520"/>
  <c r="BF520"/>
  <c r="T520"/>
  <c r="R520"/>
  <c r="P520"/>
  <c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R502"/>
  <c r="P502"/>
  <c r="BI497"/>
  <c r="BH497"/>
  <c r="BG497"/>
  <c r="BF497"/>
  <c r="T497"/>
  <c r="R497"/>
  <c r="P497"/>
  <c r="BI493"/>
  <c r="BH493"/>
  <c r="BG493"/>
  <c r="BF493"/>
  <c r="T493"/>
  <c r="R493"/>
  <c r="P493"/>
  <c r="BI490"/>
  <c r="BH490"/>
  <c r="BG490"/>
  <c r="BF490"/>
  <c r="T490"/>
  <c r="R490"/>
  <c r="P490"/>
  <c r="BI485"/>
  <c r="BH485"/>
  <c r="BG485"/>
  <c r="BF485"/>
  <c r="T485"/>
  <c r="R485"/>
  <c r="P485"/>
  <c r="BI482"/>
  <c r="BH482"/>
  <c r="BG482"/>
  <c r="BF482"/>
  <c r="T482"/>
  <c r="R482"/>
  <c r="P482"/>
  <c r="BI478"/>
  <c r="BH478"/>
  <c r="BG478"/>
  <c r="BF478"/>
  <c r="T478"/>
  <c r="R478"/>
  <c r="P478"/>
  <c r="BI471"/>
  <c r="BH471"/>
  <c r="BG471"/>
  <c r="BF471"/>
  <c r="T471"/>
  <c r="R471"/>
  <c r="P471"/>
  <c r="BI466"/>
  <c r="BH466"/>
  <c r="BG466"/>
  <c r="BF466"/>
  <c r="T466"/>
  <c r="R466"/>
  <c r="P466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7"/>
  <c r="BH447"/>
  <c r="BG447"/>
  <c r="BF447"/>
  <c r="T447"/>
  <c r="R447"/>
  <c r="P447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29"/>
  <c r="BH429"/>
  <c r="BG429"/>
  <c r="BF429"/>
  <c r="T429"/>
  <c r="R429"/>
  <c r="P429"/>
  <c r="BI421"/>
  <c r="BH421"/>
  <c r="BG421"/>
  <c r="BF421"/>
  <c r="T421"/>
  <c r="T420"/>
  <c r="R421"/>
  <c r="R420"/>
  <c r="P421"/>
  <c r="P420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2"/>
  <c r="BH402"/>
  <c r="BG402"/>
  <c r="BF402"/>
  <c r="T402"/>
  <c r="R402"/>
  <c r="P402"/>
  <c r="BI399"/>
  <c r="BH399"/>
  <c r="BG399"/>
  <c r="BF399"/>
  <c r="T399"/>
  <c r="R399"/>
  <c r="P399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27"/>
  <c r="BH327"/>
  <c r="BG327"/>
  <c r="BF327"/>
  <c r="T327"/>
  <c r="R327"/>
  <c r="P327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3"/>
  <c r="BH243"/>
  <c r="BG243"/>
  <c r="BF243"/>
  <c r="T243"/>
  <c r="R243"/>
  <c r="P243"/>
  <c r="BI239"/>
  <c r="BH239"/>
  <c r="BG239"/>
  <c r="BF239"/>
  <c r="T239"/>
  <c r="R239"/>
  <c r="P239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09"/>
  <c r="BH209"/>
  <c r="BG209"/>
  <c r="BF209"/>
  <c r="T209"/>
  <c r="R209"/>
  <c r="P209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2"/>
  <c r="BH172"/>
  <c r="BG172"/>
  <c r="BF172"/>
  <c r="T172"/>
  <c r="R172"/>
  <c r="P172"/>
  <c r="BI170"/>
  <c r="BH170"/>
  <c r="BG170"/>
  <c r="BF170"/>
  <c r="T170"/>
  <c r="R170"/>
  <c r="P170"/>
  <c r="BI165"/>
  <c r="BH165"/>
  <c r="BG165"/>
  <c r="BF165"/>
  <c r="T165"/>
  <c r="R165"/>
  <c r="P165"/>
  <c r="BI163"/>
  <c r="BH163"/>
  <c r="BG163"/>
  <c r="BF163"/>
  <c r="T163"/>
  <c r="R163"/>
  <c r="P163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F139"/>
  <c r="E137"/>
  <c r="F91"/>
  <c r="E89"/>
  <c r="J26"/>
  <c r="E26"/>
  <c r="J94"/>
  <c r="J25"/>
  <c r="J23"/>
  <c r="E23"/>
  <c r="J141"/>
  <c r="J22"/>
  <c r="J20"/>
  <c r="E20"/>
  <c r="F94"/>
  <c r="J19"/>
  <c r="J17"/>
  <c r="E17"/>
  <c r="F141"/>
  <c r="J16"/>
  <c r="J14"/>
  <c r="J139"/>
  <c r="E7"/>
  <c r="E85"/>
  <c i="1" r="L90"/>
  <c r="AM90"/>
  <c r="AM89"/>
  <c r="L89"/>
  <c r="AM87"/>
  <c r="L87"/>
  <c r="L85"/>
  <c r="L84"/>
  <c i="5" r="J146"/>
  <c r="BK142"/>
  <c r="BK130"/>
  <c r="BK124"/>
  <c i="4" r="BK255"/>
  <c r="BK252"/>
  <c r="J243"/>
  <c r="BK231"/>
  <c r="BK228"/>
  <c r="BK216"/>
  <c r="BK210"/>
  <c r="BK208"/>
  <c r="BK203"/>
  <c r="J196"/>
  <c r="J186"/>
  <c r="BK179"/>
  <c r="BK158"/>
  <c r="BK143"/>
  <c r="J132"/>
  <c i="3" r="BK492"/>
  <c r="BK489"/>
  <c r="J480"/>
  <c r="BK456"/>
  <c r="J441"/>
  <c r="BK438"/>
  <c r="BK426"/>
  <c r="J416"/>
  <c r="J411"/>
  <c r="J405"/>
  <c r="BK396"/>
  <c r="J366"/>
  <c r="J358"/>
  <c r="J339"/>
  <c r="BK330"/>
  <c r="BK315"/>
  <c r="BK286"/>
  <c r="BK280"/>
  <c r="J270"/>
  <c r="BK267"/>
  <c r="BK249"/>
  <c r="BK229"/>
  <c r="J222"/>
  <c r="BK213"/>
  <c r="J193"/>
  <c r="J190"/>
  <c r="BK176"/>
  <c r="J163"/>
  <c r="J160"/>
  <c r="J148"/>
  <c r="J136"/>
  <c r="BK133"/>
  <c i="2" r="J878"/>
  <c r="J873"/>
  <c r="J869"/>
  <c r="BK858"/>
  <c r="BK856"/>
  <c r="J846"/>
  <c r="BK835"/>
  <c r="BK830"/>
  <c r="BK821"/>
  <c r="BK818"/>
  <c r="J813"/>
  <c r="BK802"/>
  <c r="J792"/>
  <c r="BK779"/>
  <c r="J775"/>
  <c r="J761"/>
  <c r="J757"/>
  <c r="BK748"/>
  <c r="J736"/>
  <c r="J713"/>
  <c r="BK704"/>
  <c r="J696"/>
  <c r="BK647"/>
  <c r="BK641"/>
  <c r="BK631"/>
  <c r="BK619"/>
  <c r="BK602"/>
  <c r="BK560"/>
  <c r="BK552"/>
  <c r="J524"/>
  <c r="BK510"/>
  <c r="BK502"/>
  <c r="BK490"/>
  <c r="J485"/>
  <c r="J466"/>
  <c r="J460"/>
  <c r="BK442"/>
  <c r="J429"/>
  <c r="J410"/>
  <c r="BK383"/>
  <c r="BK359"/>
  <c r="BK347"/>
  <c r="BK307"/>
  <c r="BK302"/>
  <c r="BK292"/>
  <c r="J281"/>
  <c r="J270"/>
  <c r="BK260"/>
  <c r="BK255"/>
  <c r="J203"/>
  <c r="J165"/>
  <c r="J163"/>
  <c i="5" r="J128"/>
  <c r="BK126"/>
  <c i="4" r="BK273"/>
  <c r="J265"/>
  <c r="J255"/>
  <c r="BK249"/>
  <c r="J246"/>
  <c r="BK237"/>
  <c r="J234"/>
  <c r="J222"/>
  <c r="J216"/>
  <c r="J205"/>
  <c r="BK201"/>
  <c r="J175"/>
  <c r="BK163"/>
  <c r="J160"/>
  <c r="J158"/>
  <c r="J141"/>
  <c r="J138"/>
  <c r="J135"/>
  <c r="BK129"/>
  <c i="3" r="BK483"/>
  <c r="BK477"/>
  <c r="BK474"/>
  <c r="J462"/>
  <c r="J456"/>
  <c r="J438"/>
  <c r="BK428"/>
  <c r="J418"/>
  <c r="J388"/>
  <c r="J377"/>
  <c r="J362"/>
  <c r="BK354"/>
  <c r="BK346"/>
  <c r="BK264"/>
  <c r="J249"/>
  <c r="BK232"/>
  <c r="BK217"/>
  <c r="BK203"/>
  <c r="BK196"/>
  <c r="BK182"/>
  <c r="J179"/>
  <c r="J176"/>
  <c r="J151"/>
  <c r="BK145"/>
  <c r="BK142"/>
  <c i="2" r="BK854"/>
  <c r="J821"/>
  <c r="BK815"/>
  <c r="J804"/>
  <c r="J783"/>
  <c r="J773"/>
  <c r="BK770"/>
  <c r="BK731"/>
  <c r="BK714"/>
  <c r="BK713"/>
  <c r="J704"/>
  <c r="BK693"/>
  <c r="BK676"/>
  <c r="J672"/>
  <c r="J662"/>
  <c r="BK653"/>
  <c r="BK650"/>
  <c r="J647"/>
  <c r="J638"/>
  <c r="BK623"/>
  <c r="J615"/>
  <c r="J612"/>
  <c r="J605"/>
  <c r="J594"/>
  <c r="BK573"/>
  <c r="J567"/>
  <c r="BK546"/>
  <c r="J532"/>
  <c r="BK506"/>
  <c r="J497"/>
  <c r="J493"/>
  <c r="BK485"/>
  <c r="BK471"/>
  <c i="5" r="J142"/>
  <c i="4" r="BK280"/>
  <c r="BK277"/>
  <c i="3" r="BK499"/>
  <c r="BK486"/>
  <c r="BK480"/>
  <c r="J459"/>
  <c r="BK451"/>
  <c r="BK446"/>
  <c r="J435"/>
  <c r="BK432"/>
  <c r="J400"/>
  <c r="BK388"/>
  <c r="J370"/>
  <c r="BK362"/>
  <c r="J354"/>
  <c r="J350"/>
  <c r="BK333"/>
  <c r="J324"/>
  <c r="J312"/>
  <c r="J239"/>
  <c r="J232"/>
  <c r="J206"/>
  <c r="J203"/>
  <c r="J196"/>
  <c r="BK187"/>
  <c r="J182"/>
  <c r="J173"/>
  <c r="BK160"/>
  <c r="J157"/>
  <c r="J145"/>
  <c i="2" r="BK865"/>
  <c r="BK848"/>
  <c r="J833"/>
  <c r="J818"/>
  <c r="BK813"/>
  <c r="BK810"/>
  <c r="J807"/>
  <c r="J802"/>
  <c r="BK792"/>
  <c r="BK767"/>
  <c r="J756"/>
  <c r="J748"/>
  <c r="BK746"/>
  <c r="BK726"/>
  <c r="J705"/>
  <c r="BK696"/>
  <c r="J693"/>
  <c r="BK682"/>
  <c r="J667"/>
  <c r="BK659"/>
  <c r="J650"/>
  <c r="BK644"/>
  <c r="BK635"/>
  <c r="J623"/>
  <c r="BK589"/>
  <c r="J576"/>
  <c r="J570"/>
  <c r="BK564"/>
  <c r="J560"/>
  <c r="J552"/>
  <c r="BK539"/>
  <c r="J520"/>
  <c r="J510"/>
  <c r="BK497"/>
  <c r="BK478"/>
  <c r="J471"/>
  <c r="BK447"/>
  <c r="J438"/>
  <c r="BK421"/>
  <c r="J374"/>
  <c r="J339"/>
  <c r="BK315"/>
  <c r="BK289"/>
  <c r="BK278"/>
  <c r="J268"/>
  <c r="J257"/>
  <c r="J255"/>
  <c r="BK203"/>
  <c r="J194"/>
  <c r="J190"/>
  <c r="BK186"/>
  <c r="BK182"/>
  <c r="BK156"/>
  <c r="J154"/>
  <c r="J148"/>
  <c i="5" r="BK137"/>
  <c i="4" r="J284"/>
  <c r="J277"/>
  <c r="J273"/>
  <c r="J270"/>
  <c r="BK265"/>
  <c r="J261"/>
  <c r="BK243"/>
  <c i="2" r="BK410"/>
  <c r="BK399"/>
  <c r="J391"/>
  <c r="J387"/>
  <c r="J370"/>
  <c r="J366"/>
  <c r="J327"/>
  <c r="BK322"/>
  <c r="BK286"/>
  <c r="J273"/>
  <c r="J243"/>
  <c r="J219"/>
  <c r="BK209"/>
  <c r="BK170"/>
  <c r="BK165"/>
  <c r="BK154"/>
  <c r="J151"/>
  <c r="BK148"/>
  <c i="5" r="J137"/>
  <c i="4" r="BK261"/>
  <c r="BK258"/>
  <c r="J252"/>
  <c r="J231"/>
  <c r="J219"/>
  <c r="J213"/>
  <c r="J210"/>
  <c r="J203"/>
  <c r="J201"/>
  <c r="J193"/>
  <c r="J188"/>
  <c r="BK182"/>
  <c r="BK175"/>
  <c r="BK160"/>
  <c r="BK152"/>
  <c r="J143"/>
  <c r="BK141"/>
  <c r="BK132"/>
  <c r="J129"/>
  <c r="J126"/>
  <c i="3" r="J499"/>
  <c r="J492"/>
  <c r="J489"/>
  <c r="J471"/>
  <c r="BK465"/>
  <c r="J432"/>
  <c r="J428"/>
  <c r="BK418"/>
  <c r="BK394"/>
  <c r="BK384"/>
  <c r="BK377"/>
  <c r="BK374"/>
  <c r="BK370"/>
  <c r="J337"/>
  <c r="BK327"/>
  <c r="J299"/>
  <c r="J289"/>
  <c r="J283"/>
  <c r="BK261"/>
  <c r="J246"/>
  <c r="BK222"/>
  <c r="BK200"/>
  <c r="BK193"/>
  <c r="BK190"/>
  <c r="BK179"/>
  <c r="BK163"/>
  <c r="J154"/>
  <c r="BK148"/>
  <c r="J142"/>
  <c r="J139"/>
  <c r="J133"/>
  <c i="2" r="BK873"/>
  <c r="BK869"/>
  <c r="J854"/>
  <c r="J852"/>
  <c r="BK846"/>
  <c r="BK833"/>
  <c r="J827"/>
  <c r="BK763"/>
  <c r="BK757"/>
  <c r="BK756"/>
  <c r="BK752"/>
  <c r="BK737"/>
  <c r="BK717"/>
  <c r="BK689"/>
  <c r="BK686"/>
  <c r="J641"/>
  <c r="J635"/>
  <c r="J627"/>
  <c r="J619"/>
  <c r="J608"/>
  <c r="J602"/>
  <c r="BK597"/>
  <c r="BK594"/>
  <c r="BK584"/>
  <c r="BK581"/>
  <c r="BK570"/>
  <c r="J555"/>
  <c r="J549"/>
  <c r="J539"/>
  <c r="BK482"/>
  <c r="BK456"/>
  <c r="BK434"/>
  <c r="BK377"/>
  <c r="BK366"/>
  <c r="BK355"/>
  <c r="J347"/>
  <c r="J343"/>
  <c r="J322"/>
  <c r="BK318"/>
  <c r="J307"/>
  <c r="J302"/>
  <c r="J292"/>
  <c r="BK268"/>
  <c r="BK266"/>
  <c r="J248"/>
  <c r="J239"/>
  <c r="BK222"/>
  <c r="BK194"/>
  <c r="J186"/>
  <c r="BK178"/>
  <c r="J170"/>
  <c r="J156"/>
  <c i="5" r="BK146"/>
  <c i="4" r="BK284"/>
  <c r="J280"/>
  <c r="BK270"/>
  <c r="J258"/>
  <c r="J249"/>
  <c r="BK246"/>
  <c r="BK240"/>
  <c r="J228"/>
  <c r="BK225"/>
  <c r="BK222"/>
  <c r="BK213"/>
  <c r="BK196"/>
  <c r="J182"/>
  <c r="J163"/>
  <c i="3" r="J483"/>
  <c r="J477"/>
  <c r="J474"/>
  <c r="BK471"/>
  <c r="J468"/>
  <c r="J451"/>
  <c r="J422"/>
  <c r="J407"/>
  <c r="BK405"/>
  <c r="J396"/>
  <c r="J394"/>
  <c r="J346"/>
  <c r="J327"/>
  <c r="BK312"/>
  <c r="BK296"/>
  <c r="J293"/>
  <c r="BK289"/>
  <c r="J280"/>
  <c r="J261"/>
  <c r="J255"/>
  <c r="J229"/>
  <c r="J225"/>
  <c r="J217"/>
  <c r="J213"/>
  <c r="BK173"/>
  <c r="BK154"/>
  <c i="2" r="BK878"/>
  <c r="J865"/>
  <c r="J858"/>
  <c r="BK841"/>
  <c r="BK827"/>
  <c r="BK824"/>
  <c r="BK787"/>
  <c r="J779"/>
  <c r="BK773"/>
  <c r="J770"/>
  <c r="J767"/>
  <c r="J763"/>
  <c r="BK753"/>
  <c r="J746"/>
  <c r="BK739"/>
  <c r="J730"/>
  <c r="BK700"/>
  <c r="J689"/>
  <c r="J686"/>
  <c r="J682"/>
  <c r="BK667"/>
  <c r="J659"/>
  <c r="J656"/>
  <c r="J653"/>
  <c r="J644"/>
  <c r="J631"/>
  <c r="BK608"/>
  <c r="BK605"/>
  <c r="J589"/>
  <c r="J581"/>
  <c r="BK555"/>
  <c r="J546"/>
  <c r="BK532"/>
  <c r="J528"/>
  <c r="BK520"/>
  <c r="J506"/>
  <c r="J482"/>
  <c r="BK466"/>
  <c r="J442"/>
  <c r="BK429"/>
  <c r="J421"/>
  <c r="J413"/>
  <c r="J402"/>
  <c r="BK394"/>
  <c r="BK391"/>
  <c r="BK387"/>
  <c r="BK380"/>
  <c r="BK370"/>
  <c r="J351"/>
  <c r="J318"/>
  <c r="J315"/>
  <c r="J297"/>
  <c r="J286"/>
  <c r="J278"/>
  <c r="BK273"/>
  <c r="J260"/>
  <c r="BK248"/>
  <c r="BK239"/>
  <c r="J222"/>
  <c r="BK219"/>
  <c r="BK198"/>
  <c r="BK172"/>
  <c i="1" r="AS95"/>
  <c i="5" r="J130"/>
  <c r="BK128"/>
  <c r="J126"/>
  <c r="J124"/>
  <c i="4" r="J240"/>
  <c r="J237"/>
  <c r="BK234"/>
  <c r="J225"/>
  <c r="BK219"/>
  <c r="J208"/>
  <c r="BK205"/>
  <c r="BK193"/>
  <c r="BK188"/>
  <c r="BK186"/>
  <c r="J179"/>
  <c r="J152"/>
  <c r="BK138"/>
  <c r="BK135"/>
  <c r="BK126"/>
  <c i="3" r="J486"/>
  <c r="BK459"/>
  <c r="J446"/>
  <c r="BK441"/>
  <c r="BK435"/>
  <c r="BK422"/>
  <c r="BK416"/>
  <c r="BK407"/>
  <c r="J382"/>
  <c r="BK366"/>
  <c r="BK350"/>
  <c r="BK337"/>
  <c r="J333"/>
  <c r="BK324"/>
  <c r="BK308"/>
  <c r="J302"/>
  <c r="BK299"/>
  <c r="J296"/>
  <c r="J286"/>
  <c r="BK273"/>
  <c r="BK270"/>
  <c r="BK258"/>
  <c r="BK255"/>
  <c r="J252"/>
  <c r="BK239"/>
  <c r="J210"/>
  <c r="BK206"/>
  <c r="J200"/>
  <c r="J187"/>
  <c r="J170"/>
  <c r="BK139"/>
  <c r="BK136"/>
  <c i="2" r="J856"/>
  <c r="BK852"/>
  <c r="J841"/>
  <c r="J815"/>
  <c r="J810"/>
  <c r="BK804"/>
  <c r="BK796"/>
  <c r="J787"/>
  <c r="BK783"/>
  <c r="BK775"/>
  <c r="BK761"/>
  <c r="J753"/>
  <c r="J752"/>
  <c r="J739"/>
  <c r="J737"/>
  <c r="J731"/>
  <c r="J726"/>
  <c r="J714"/>
  <c r="J676"/>
  <c r="BK672"/>
  <c r="BK656"/>
  <c r="BK627"/>
  <c r="BK612"/>
  <c r="J584"/>
  <c r="BK567"/>
  <c r="BK528"/>
  <c r="BK493"/>
  <c r="J490"/>
  <c r="J478"/>
  <c r="J452"/>
  <c r="J407"/>
  <c r="BK402"/>
  <c r="J394"/>
  <c r="J383"/>
  <c r="J380"/>
  <c r="J377"/>
  <c r="BK362"/>
  <c r="J359"/>
  <c r="BK343"/>
  <c r="BK327"/>
  <c r="J311"/>
  <c r="BK297"/>
  <c r="BK270"/>
  <c r="BK257"/>
  <c r="BK251"/>
  <c r="BK217"/>
  <c r="J209"/>
  <c r="BK190"/>
  <c r="J182"/>
  <c r="J178"/>
  <c r="J172"/>
  <c r="BK163"/>
  <c i="3" r="BK468"/>
  <c r="J465"/>
  <c r="BK462"/>
  <c r="J426"/>
  <c r="BK411"/>
  <c r="BK400"/>
  <c r="J384"/>
  <c r="BK382"/>
  <c r="J374"/>
  <c r="BK358"/>
  <c r="BK339"/>
  <c r="J330"/>
  <c r="J315"/>
  <c r="J308"/>
  <c r="BK302"/>
  <c r="BK293"/>
  <c r="BK283"/>
  <c r="J273"/>
  <c r="J267"/>
  <c r="J264"/>
  <c r="J258"/>
  <c r="BK252"/>
  <c r="BK246"/>
  <c r="BK225"/>
  <c r="BK210"/>
  <c r="BK170"/>
  <c r="BK157"/>
  <c r="BK151"/>
  <c i="2" r="J848"/>
  <c r="J835"/>
  <c r="J830"/>
  <c r="J824"/>
  <c r="BK807"/>
  <c r="J796"/>
  <c r="BK736"/>
  <c r="BK730"/>
  <c r="J717"/>
  <c r="BK705"/>
  <c r="J700"/>
  <c r="BK662"/>
  <c r="BK638"/>
  <c r="BK615"/>
  <c r="J597"/>
  <c r="BK576"/>
  <c r="J573"/>
  <c r="J564"/>
  <c r="BK549"/>
  <c r="BK524"/>
  <c r="J502"/>
  <c r="BK460"/>
  <c r="J456"/>
  <c r="BK452"/>
  <c r="J447"/>
  <c r="BK438"/>
  <c r="J434"/>
  <c r="BK413"/>
  <c r="BK407"/>
  <c r="J399"/>
  <c r="BK374"/>
  <c r="J362"/>
  <c r="J355"/>
  <c r="BK351"/>
  <c r="BK339"/>
  <c r="BK311"/>
  <c r="J289"/>
  <c r="BK281"/>
  <c r="J266"/>
  <c r="J251"/>
  <c r="BK243"/>
  <c r="J217"/>
  <c r="J198"/>
  <c r="BK151"/>
  <c l="1" r="BK147"/>
  <c r="R326"/>
  <c r="T406"/>
  <c r="BK580"/>
  <c r="J580"/>
  <c r="J107"/>
  <c r="T681"/>
  <c r="R747"/>
  <c r="P766"/>
  <c r="BK814"/>
  <c r="J814"/>
  <c r="J118"/>
  <c r="T834"/>
  <c i="3" r="P132"/>
  <c i="2" r="R147"/>
  <c r="P280"/>
  <c r="BK428"/>
  <c r="J428"/>
  <c r="J105"/>
  <c r="T580"/>
  <c r="R699"/>
  <c r="P747"/>
  <c r="P774"/>
  <c r="P803"/>
  <c r="P814"/>
  <c r="T864"/>
  <c r="T863"/>
  <c i="3" r="T132"/>
  <c r="P323"/>
  <c r="P310"/>
  <c r="R376"/>
  <c r="R375"/>
  <c i="4" r="R125"/>
  <c r="R272"/>
  <c i="2" r="BK326"/>
  <c r="J326"/>
  <c r="J102"/>
  <c r="R428"/>
  <c r="P545"/>
  <c r="BK681"/>
  <c r="J681"/>
  <c r="J108"/>
  <c r="T699"/>
  <c r="P738"/>
  <c r="T774"/>
  <c r="BK834"/>
  <c r="J834"/>
  <c r="J119"/>
  <c r="P864"/>
  <c r="P863"/>
  <c i="3" r="R132"/>
  <c r="T292"/>
  <c r="BK376"/>
  <c r="J376"/>
  <c r="J108"/>
  <c i="4" r="BK215"/>
  <c r="J215"/>
  <c r="J100"/>
  <c r="P272"/>
  <c i="2" r="T326"/>
  <c r="P428"/>
  <c r="BK545"/>
  <c r="J545"/>
  <c r="J106"/>
  <c r="R545"/>
  <c r="P681"/>
  <c r="BK738"/>
  <c r="J738"/>
  <c r="J112"/>
  <c r="T738"/>
  <c r="T766"/>
  <c r="BK803"/>
  <c r="J803"/>
  <c r="J117"/>
  <c r="T814"/>
  <c r="BK864"/>
  <c r="J864"/>
  <c r="J121"/>
  <c i="3" r="BK292"/>
  <c r="J292"/>
  <c r="J101"/>
  <c r="R323"/>
  <c r="R310"/>
  <c r="T323"/>
  <c r="T310"/>
  <c r="BK338"/>
  <c r="J338"/>
  <c r="J106"/>
  <c r="T338"/>
  <c i="4" r="P125"/>
  <c r="P124"/>
  <c r="P123"/>
  <c i="1" r="AU98"/>
  <c i="4" r="P215"/>
  <c r="BK272"/>
  <c r="J272"/>
  <c r="J103"/>
  <c i="5" r="T123"/>
  <c r="T122"/>
  <c r="T121"/>
  <c i="2" r="P147"/>
  <c r="P326"/>
  <c r="P406"/>
  <c r="R580"/>
  <c r="BK699"/>
  <c r="J699"/>
  <c r="J111"/>
  <c r="R738"/>
  <c r="R774"/>
  <c r="R814"/>
  <c r="R864"/>
  <c r="R863"/>
  <c i="3" r="P338"/>
  <c i="4" r="T125"/>
  <c i="5" r="R123"/>
  <c r="R122"/>
  <c r="R121"/>
  <c i="2" r="T147"/>
  <c r="R280"/>
  <c r="BK406"/>
  <c r="J406"/>
  <c r="J103"/>
  <c r="R406"/>
  <c r="P580"/>
  <c r="R681"/>
  <c r="BK747"/>
  <c r="J747"/>
  <c r="J113"/>
  <c r="BK774"/>
  <c r="J774"/>
  <c r="J116"/>
  <c r="R803"/>
  <c r="P834"/>
  <c i="3" r="BK132"/>
  <c r="R292"/>
  <c r="BK323"/>
  <c r="J323"/>
  <c r="J105"/>
  <c r="T376"/>
  <c r="T375"/>
  <c i="4" r="T215"/>
  <c i="5" r="BK123"/>
  <c r="J123"/>
  <c r="J98"/>
  <c i="2" r="BK280"/>
  <c r="J280"/>
  <c r="J101"/>
  <c r="T280"/>
  <c r="T428"/>
  <c r="T545"/>
  <c r="P699"/>
  <c r="P698"/>
  <c r="T747"/>
  <c r="BK766"/>
  <c r="J766"/>
  <c r="J115"/>
  <c r="R766"/>
  <c r="T803"/>
  <c r="R834"/>
  <c i="3" r="P292"/>
  <c r="P376"/>
  <c r="P375"/>
  <c i="4" r="BK125"/>
  <c r="R215"/>
  <c r="T272"/>
  <c i="5" r="P123"/>
  <c r="P122"/>
  <c r="P121"/>
  <c i="1" r="AU99"/>
  <c i="2" r="E133"/>
  <c r="J142"/>
  <c r="BE156"/>
  <c r="BE163"/>
  <c r="BE182"/>
  <c r="BE209"/>
  <c r="BE257"/>
  <c r="BE268"/>
  <c r="BE270"/>
  <c r="BE278"/>
  <c r="BE343"/>
  <c r="BE347"/>
  <c r="BE383"/>
  <c r="BE387"/>
  <c r="BE520"/>
  <c r="BE532"/>
  <c r="BE560"/>
  <c r="BE623"/>
  <c r="BE644"/>
  <c r="BE659"/>
  <c r="BE746"/>
  <c r="BE763"/>
  <c r="BE767"/>
  <c r="BE770"/>
  <c r="BE804"/>
  <c r="BE815"/>
  <c r="BE856"/>
  <c r="BE858"/>
  <c i="3" r="E118"/>
  <c r="BE222"/>
  <c r="BE239"/>
  <c r="BE249"/>
  <c r="BE273"/>
  <c r="BE289"/>
  <c r="BE312"/>
  <c r="BE333"/>
  <c r="BE354"/>
  <c r="BE362"/>
  <c r="BE394"/>
  <c r="BE428"/>
  <c r="BE438"/>
  <c r="BE456"/>
  <c r="BK307"/>
  <c r="J307"/>
  <c r="J102"/>
  <c i="2" r="BE286"/>
  <c r="BE289"/>
  <c r="BE315"/>
  <c r="BE322"/>
  <c r="BE370"/>
  <c r="BE391"/>
  <c r="BE410"/>
  <c r="BE421"/>
  <c r="BE497"/>
  <c r="BE506"/>
  <c r="BE510"/>
  <c r="BE539"/>
  <c r="BE549"/>
  <c r="BE570"/>
  <c r="BE573"/>
  <c r="BE581"/>
  <c r="BE594"/>
  <c r="BE608"/>
  <c r="BE619"/>
  <c r="BE650"/>
  <c r="BE653"/>
  <c r="BE667"/>
  <c r="BE682"/>
  <c r="BE686"/>
  <c r="BE700"/>
  <c r="BE704"/>
  <c r="BE705"/>
  <c r="BE748"/>
  <c r="BE773"/>
  <c r="BE792"/>
  <c r="BE818"/>
  <c r="BE821"/>
  <c r="BE824"/>
  <c i="3" r="F93"/>
  <c r="J124"/>
  <c r="BE145"/>
  <c r="BE160"/>
  <c r="BE179"/>
  <c r="BE182"/>
  <c r="BE203"/>
  <c r="BE232"/>
  <c r="BE264"/>
  <c r="BE315"/>
  <c r="BE346"/>
  <c r="BE396"/>
  <c r="BE400"/>
  <c r="BE405"/>
  <c r="BE411"/>
  <c i="4" r="J91"/>
  <c r="J117"/>
  <c r="J120"/>
  <c r="BE129"/>
  <c r="BE141"/>
  <c r="BE158"/>
  <c r="BE175"/>
  <c r="BE196"/>
  <c r="BE210"/>
  <c r="BE222"/>
  <c r="BE231"/>
  <c r="BE246"/>
  <c r="BE265"/>
  <c r="BE284"/>
  <c r="BK264"/>
  <c r="J264"/>
  <c r="J101"/>
  <c i="2" r="F142"/>
  <c r="BE148"/>
  <c r="BE151"/>
  <c r="BE154"/>
  <c r="BE281"/>
  <c r="BE327"/>
  <c r="BE355"/>
  <c r="BE359"/>
  <c r="BE362"/>
  <c r="BE366"/>
  <c r="BE374"/>
  <c r="BE399"/>
  <c r="BE429"/>
  <c r="BE438"/>
  <c r="BE485"/>
  <c r="BE490"/>
  <c r="BE493"/>
  <c r="BE552"/>
  <c r="BE564"/>
  <c r="BE567"/>
  <c r="BE576"/>
  <c r="BE602"/>
  <c r="BE635"/>
  <c r="BE638"/>
  <c r="BE647"/>
  <c r="BE676"/>
  <c r="BE696"/>
  <c r="BE717"/>
  <c r="BE726"/>
  <c r="BE757"/>
  <c r="BE761"/>
  <c r="BE830"/>
  <c r="BE833"/>
  <c r="BK762"/>
  <c r="J762"/>
  <c r="J114"/>
  <c i="3" r="F94"/>
  <c r="BE139"/>
  <c r="BE142"/>
  <c r="BE148"/>
  <c r="BE151"/>
  <c r="BE163"/>
  <c r="BE170"/>
  <c r="BE270"/>
  <c r="BE308"/>
  <c r="BE432"/>
  <c r="BE446"/>
  <c r="BE462"/>
  <c r="BE486"/>
  <c i="4" r="BE179"/>
  <c r="BE219"/>
  <c r="BE234"/>
  <c r="BE237"/>
  <c r="BE243"/>
  <c r="BE252"/>
  <c r="BE273"/>
  <c i="5" r="E85"/>
  <c r="J91"/>
  <c r="F118"/>
  <c r="BE128"/>
  <c r="BE130"/>
  <c i="2" r="F93"/>
  <c r="BE190"/>
  <c r="BE217"/>
  <c r="BE260"/>
  <c r="BE339"/>
  <c r="BE442"/>
  <c r="BE466"/>
  <c r="BE471"/>
  <c r="BE478"/>
  <c r="BE589"/>
  <c r="BE672"/>
  <c r="BE713"/>
  <c r="BE714"/>
  <c r="BE731"/>
  <c r="BE796"/>
  <c r="BE878"/>
  <c r="BK695"/>
  <c r="J695"/>
  <c r="J109"/>
  <c i="3" r="BE136"/>
  <c r="BE173"/>
  <c r="BE176"/>
  <c r="BE187"/>
  <c r="BE196"/>
  <c r="BE213"/>
  <c r="BE217"/>
  <c r="BE280"/>
  <c r="BE302"/>
  <c r="BE324"/>
  <c r="BE388"/>
  <c r="BE407"/>
  <c r="BE441"/>
  <c r="BE489"/>
  <c i="4" r="F92"/>
  <c r="BE135"/>
  <c r="BE186"/>
  <c r="BE201"/>
  <c r="BE205"/>
  <c r="BE208"/>
  <c r="BE216"/>
  <c r="BE225"/>
  <c r="BE255"/>
  <c r="BK212"/>
  <c r="J212"/>
  <c r="J99"/>
  <c i="5" r="F91"/>
  <c r="BE146"/>
  <c i="2" r="J91"/>
  <c r="BE194"/>
  <c r="BE203"/>
  <c r="BE248"/>
  <c r="BE251"/>
  <c r="BE255"/>
  <c r="BE292"/>
  <c r="BE297"/>
  <c r="BE302"/>
  <c r="BE307"/>
  <c r="BE318"/>
  <c r="BE377"/>
  <c r="BE380"/>
  <c r="BE394"/>
  <c i="4" r="BE249"/>
  <c i="5" r="J92"/>
  <c r="J115"/>
  <c i="2" r="J93"/>
  <c r="BE165"/>
  <c r="BE170"/>
  <c r="BE172"/>
  <c r="BE178"/>
  <c r="BE198"/>
  <c r="BE219"/>
  <c r="BE311"/>
  <c r="BE351"/>
  <c r="BE407"/>
  <c r="BE413"/>
  <c r="BE434"/>
  <c r="BE452"/>
  <c r="BE482"/>
  <c r="BE524"/>
  <c r="BE555"/>
  <c r="BE605"/>
  <c r="BE612"/>
  <c r="BE627"/>
  <c r="BE631"/>
  <c r="BE641"/>
  <c r="BE656"/>
  <c r="BE737"/>
  <c r="BE783"/>
  <c r="BE787"/>
  <c r="BE841"/>
  <c r="BE846"/>
  <c r="BK420"/>
  <c r="J420"/>
  <c r="J104"/>
  <c i="3" r="BE133"/>
  <c r="BE225"/>
  <c r="BE293"/>
  <c r="BE296"/>
  <c r="BE330"/>
  <c r="BE337"/>
  <c r="BE366"/>
  <c r="BE374"/>
  <c r="BE377"/>
  <c r="BE382"/>
  <c r="BE384"/>
  <c r="BE416"/>
  <c r="BE492"/>
  <c i="4" r="BK269"/>
  <c r="J269"/>
  <c r="J102"/>
  <c i="5" r="BK141"/>
  <c r="J141"/>
  <c r="J100"/>
  <c i="2" r="BE447"/>
  <c r="BE456"/>
  <c r="BE460"/>
  <c r="BE502"/>
  <c r="BE584"/>
  <c r="BE689"/>
  <c r="BE730"/>
  <c r="BE736"/>
  <c r="BE752"/>
  <c r="BE775"/>
  <c r="BE779"/>
  <c r="BE802"/>
  <c r="BE810"/>
  <c r="BE813"/>
  <c r="BE827"/>
  <c r="BE835"/>
  <c r="BE852"/>
  <c r="BE869"/>
  <c r="BE873"/>
  <c r="BK877"/>
  <c r="J877"/>
  <c r="J123"/>
  <c i="3" r="BE154"/>
  <c r="BE157"/>
  <c r="BE190"/>
  <c r="BE193"/>
  <c r="BE200"/>
  <c r="BE206"/>
  <c r="BE229"/>
  <c r="BE246"/>
  <c r="BE252"/>
  <c r="BE255"/>
  <c r="BE258"/>
  <c r="BE261"/>
  <c r="BE286"/>
  <c r="BE299"/>
  <c r="BE339"/>
  <c r="BE350"/>
  <c r="BE358"/>
  <c r="BE370"/>
  <c r="BE426"/>
  <c r="BE451"/>
  <c r="BE459"/>
  <c r="BE465"/>
  <c r="BE468"/>
  <c r="BE480"/>
  <c r="BK311"/>
  <c r="J311"/>
  <c r="J104"/>
  <c i="4" r="E85"/>
  <c r="F119"/>
  <c r="BE132"/>
  <c r="BE143"/>
  <c r="BE152"/>
  <c r="BE160"/>
  <c r="BE188"/>
  <c r="BE193"/>
  <c r="BE203"/>
  <c r="BE213"/>
  <c r="BE228"/>
  <c r="BE258"/>
  <c r="BE261"/>
  <c r="BE277"/>
  <c r="BE280"/>
  <c i="5" r="BE124"/>
  <c r="BE137"/>
  <c r="BE142"/>
  <c r="BK136"/>
  <c r="J136"/>
  <c r="J99"/>
  <c i="2" r="BE186"/>
  <c r="BE222"/>
  <c r="BE239"/>
  <c r="BE243"/>
  <c r="BE266"/>
  <c r="BE273"/>
  <c r="BE402"/>
  <c r="BE528"/>
  <c r="BE546"/>
  <c r="BE597"/>
  <c r="BE615"/>
  <c r="BE662"/>
  <c r="BE693"/>
  <c r="BE739"/>
  <c r="BE753"/>
  <c r="BE756"/>
  <c r="BE807"/>
  <c r="BE848"/>
  <c r="BE854"/>
  <c r="BE865"/>
  <c i="3" r="BE210"/>
  <c r="BE267"/>
  <c r="BE283"/>
  <c r="BE327"/>
  <c r="BE418"/>
  <c r="BE422"/>
  <c r="BE435"/>
  <c r="BE471"/>
  <c r="BE474"/>
  <c r="BE477"/>
  <c r="BE483"/>
  <c r="BE499"/>
  <c i="4" r="BE126"/>
  <c r="BE138"/>
  <c r="BE163"/>
  <c r="BE182"/>
  <c r="BE240"/>
  <c r="BE270"/>
  <c i="5" r="BE126"/>
  <c r="BK145"/>
  <c r="J145"/>
  <c r="J101"/>
  <c r="F35"/>
  <c i="1" r="BB99"/>
  <c i="4" r="F36"/>
  <c i="1" r="BC98"/>
  <c i="3" r="F39"/>
  <c i="1" r="BD97"/>
  <c i="4" r="F37"/>
  <c i="1" r="BD98"/>
  <c i="2" r="F38"/>
  <c i="1" r="BC96"/>
  <c i="3" r="F38"/>
  <c i="1" r="BC97"/>
  <c i="4" r="F35"/>
  <c i="1" r="BB98"/>
  <c i="5" r="F36"/>
  <c i="1" r="BC99"/>
  <c i="2" r="J36"/>
  <c i="1" r="AW96"/>
  <c i="4" r="F34"/>
  <c i="1" r="BA98"/>
  <c i="2" r="F36"/>
  <c i="1" r="BA96"/>
  <c i="3" r="J36"/>
  <c i="1" r="AW97"/>
  <c i="3" r="F36"/>
  <c i="1" r="BA97"/>
  <c i="2" r="F39"/>
  <c i="1" r="BD96"/>
  <c i="5" r="J34"/>
  <c i="1" r="AW99"/>
  <c i="5" r="F37"/>
  <c i="1" r="BD99"/>
  <c i="5" r="F34"/>
  <c i="1" r="BA99"/>
  <c r="AS94"/>
  <c i="2" r="F37"/>
  <c i="1" r="BB96"/>
  <c i="4" r="J34"/>
  <c i="1" r="AW98"/>
  <c i="3" r="F37"/>
  <c i="1" r="BB97"/>
  <c i="2" l="1" r="P146"/>
  <c r="P145"/>
  <c i="1" r="AU96"/>
  <c i="3" r="R131"/>
  <c r="R130"/>
  <c i="2" r="R698"/>
  <c i="3" r="P131"/>
  <c r="P130"/>
  <c i="1" r="AU97"/>
  <c i="2" r="R146"/>
  <c r="R145"/>
  <c r="T698"/>
  <c i="3" r="T131"/>
  <c r="T130"/>
  <c i="4" r="BK124"/>
  <c r="J124"/>
  <c r="J97"/>
  <c r="T124"/>
  <c r="T123"/>
  <c r="R124"/>
  <c r="R123"/>
  <c i="3" r="BK131"/>
  <c r="J131"/>
  <c r="J99"/>
  <c i="2" r="T146"/>
  <c r="T145"/>
  <c r="BK146"/>
  <c r="BK698"/>
  <c r="J698"/>
  <c r="J110"/>
  <c i="3" r="BK310"/>
  <c r="J310"/>
  <c r="J103"/>
  <c i="2" r="J147"/>
  <c r="J100"/>
  <c r="BK876"/>
  <c r="J876"/>
  <c r="J122"/>
  <c i="4" r="J125"/>
  <c r="J98"/>
  <c i="3" r="J132"/>
  <c r="J100"/>
  <c r="BK375"/>
  <c r="J375"/>
  <c r="J107"/>
  <c i="5" r="BK122"/>
  <c r="BK121"/>
  <c r="J121"/>
  <c i="2" r="BK863"/>
  <c r="J863"/>
  <c r="J120"/>
  <c i="5" r="J30"/>
  <c i="1" r="AG99"/>
  <c i="5" r="J33"/>
  <c i="1" r="AV99"/>
  <c r="AT99"/>
  <c r="BA95"/>
  <c r="BA94"/>
  <c r="AW94"/>
  <c r="AK30"/>
  <c i="4" r="J33"/>
  <c i="1" r="AV98"/>
  <c r="AT98"/>
  <c i="2" r="F35"/>
  <c i="1" r="AZ96"/>
  <c i="3" r="F35"/>
  <c i="1" r="AZ97"/>
  <c r="BB95"/>
  <c r="BB94"/>
  <c r="W31"/>
  <c r="BC95"/>
  <c r="BC94"/>
  <c r="AY94"/>
  <c i="5" r="F33"/>
  <c i="1" r="AZ99"/>
  <c r="BD95"/>
  <c r="BD94"/>
  <c r="W33"/>
  <c i="4" r="F33"/>
  <c i="1" r="AZ98"/>
  <c i="2" r="J35"/>
  <c i="1" r="AV96"/>
  <c r="AT96"/>
  <c i="3" r="J35"/>
  <c i="1" r="AV97"/>
  <c r="AT97"/>
  <c i="2" l="1" r="BK145"/>
  <c r="J145"/>
  <c r="J98"/>
  <c i="5" r="J39"/>
  <c i="2" r="J146"/>
  <c r="J99"/>
  <c i="4" r="BK123"/>
  <c r="J123"/>
  <c r="J96"/>
  <c i="3" r="BK130"/>
  <c r="J130"/>
  <c i="5" r="J96"/>
  <c r="J122"/>
  <c r="J97"/>
  <c i="1" r="AN99"/>
  <c r="AU95"/>
  <c r="AU94"/>
  <c r="AW95"/>
  <c r="AY95"/>
  <c r="AX95"/>
  <c i="3" r="J32"/>
  <c i="1" r="AG97"/>
  <c r="AN97"/>
  <c r="AZ95"/>
  <c r="AZ94"/>
  <c r="AV94"/>
  <c r="AK29"/>
  <c r="W32"/>
  <c r="AX94"/>
  <c r="W30"/>
  <c i="3" l="1" r="J41"/>
  <c r="J98"/>
  <c i="1" r="AV95"/>
  <c r="AT95"/>
  <c r="W29"/>
  <c i="2" r="J32"/>
  <c i="1" r="AG96"/>
  <c r="AN96"/>
  <c r="AT94"/>
  <c i="4" r="J30"/>
  <c i="1" r="AG98"/>
  <c r="AN98"/>
  <c i="2" l="1" r="J41"/>
  <c i="4" r="J39"/>
  <c i="1" r="AG95"/>
  <c r="AN95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<sst xmlns="http://schemas.openxmlformats.org/spreadsheetml/2006/main">
  <si>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</si>
  <si>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</si>
  <si>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</si>
  <si>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</si>
  <si>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</si>
  <si>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{d206ecd9-f808-49a2-8597-345fca4f47d9}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</si>
  <si>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</si>
  <si>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</si>
  <si>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</si>
  <si>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</si>
  <si>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</si>
  <si>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</si>
  <si>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</si>
  <si>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</si>
  <si>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</si>
  <si>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</si>
  <si>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</si>
  <si>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Akumukace u ČS Pod Horou v Ústí nad Orlicí, 300 m3 - II. komora</t>
  </si>
  <si>
    <t>KSO:</t>
  </si>
  <si>
    <t>CC-CZ:</t>
  </si>
  <si>
    <t>Místo:</t>
  </si>
  <si>
    <t>Ústí nad Olricí</t>
  </si>
  <si>
    <t>Datum:</t>
  </si>
  <si>
    <t>22. 1. 2020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</si>
  <si>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</si>
  <si>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</si>
  <si>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</si>
  <si>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</si>
  <si>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</si>
  <si>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</si>
  <si>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</si>
  <si>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</si>
  <si>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</si>
  <si>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</si>
  <si>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</si>
  <si>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</si>
  <si>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</si>
  <si>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</si>
  <si>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</si>
  <si>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</si>
  <si>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</si>
  <si>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</si>
  <si>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</si>
  <si>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</si>
  <si>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</si>
  <si>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</si>
  <si>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</si>
  <si>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</si>
  <si>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</si>
  <si>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</si>
  <si>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</si>
  <si>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</si>
  <si>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</si>
  <si>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</si>
  <si>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</si>
  <si>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</si>
  <si>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</si>
  <si>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</si>
  <si>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</si>
  <si>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</si>
  <si>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</si>
  <si>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</si>
  <si>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</si>
  <si>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</si>
  <si>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</si>
  <si>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</si>
  <si>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</si>
  <si>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</si>
  <si>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</si>
  <si>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</si>
  <si>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</si>
  <si>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</si>
  <si>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</si>
  <si>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</si>
  <si>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</si>
  <si>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</si>
  <si>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</si>
  <si>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</si>
  <si>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1.1</t>
  </si>
  <si>
    <t xml:space="preserve">II. akumulační komora  ČS Pod Horou</t>
  </si>
  <si>
    <t>STA</t>
  </si>
  <si>
    <t>1</t>
  </si>
  <si>
    <t>{2c9b19dc-0be3-4fe0-9ba3-0d66561dda22}</t>
  </si>
  <si>
    <t>2</t>
  </si>
  <si>
    <t>/</t>
  </si>
  <si>
    <t>1.1.1</t>
  </si>
  <si>
    <t xml:space="preserve">II. akumulační komora  ČS Pod Horou - stavební část</t>
  </si>
  <si>
    <t>Soupis</t>
  </si>
  <si>
    <t>{df4b0775-f7c1-44ed-a888-dc87864f0866}</t>
  </si>
  <si>
    <t>1.1.2</t>
  </si>
  <si>
    <t xml:space="preserve">II. akumulační komora  ČS Pod Horou - technologie</t>
  </si>
  <si>
    <t>{5c2e1352-20d4-49ba-ad62-a45c39ef8492}</t>
  </si>
  <si>
    <t>1.2</t>
  </si>
  <si>
    <t>Přeložka výtlaku PERLA-6</t>
  </si>
  <si>
    <t>{aa8f3aef-ca0e-4b51-a9e9-4a19e9baf304}</t>
  </si>
  <si>
    <t>827 11</t>
  </si>
  <si>
    <t>VRN</t>
  </si>
  <si>
    <t xml:space="preserve">Vedlejší náklady stavby </t>
  </si>
  <si>
    <t>VON</t>
  </si>
  <si>
    <t>{0f6c3940-005e-4860-ad97-d2904791aa3c}</t>
  </si>
  <si>
    <t>zepráce_j</t>
  </si>
  <si>
    <t>616,23</t>
  </si>
  <si>
    <t>zepráce</t>
  </si>
  <si>
    <t>11,75</t>
  </si>
  <si>
    <t>KRYCÍ LIST SOUPISU PRACÍ</t>
  </si>
  <si>
    <t>vod_přem</t>
  </si>
  <si>
    <t>162,044</t>
  </si>
  <si>
    <t>vytlač</t>
  </si>
  <si>
    <t>Součet</t>
  </si>
  <si>
    <t>367,794</t>
  </si>
  <si>
    <t>násyp</t>
  </si>
  <si>
    <t>205,75</t>
  </si>
  <si>
    <t>ornice</t>
  </si>
  <si>
    <t>381,978</t>
  </si>
  <si>
    <t>Objekt:</t>
  </si>
  <si>
    <t>drenáž</t>
  </si>
  <si>
    <t>10,92</t>
  </si>
  <si>
    <t xml:space="preserve">1.1 - II. akumulační komora  ČS Pod Horou</t>
  </si>
  <si>
    <t>sypanina</t>
  </si>
  <si>
    <t>Soupis:</t>
  </si>
  <si>
    <t>zepráce_š</t>
  </si>
  <si>
    <t>9,4</t>
  </si>
  <si>
    <t xml:space="preserve">1.1.1 - II. akumulační komora  ČS Pod Horou - stavební část</t>
  </si>
  <si>
    <t>nátěr_s</t>
  </si>
  <si>
    <t>150</t>
  </si>
  <si>
    <t>nátěr_v</t>
  </si>
  <si>
    <t>71</t>
  </si>
  <si>
    <t>odvoz_suti</t>
  </si>
  <si>
    <t>4,994</t>
  </si>
  <si>
    <t>Ústí nad Orlicí</t>
  </si>
  <si>
    <t>omítka_v</t>
  </si>
  <si>
    <t>3,45</t>
  </si>
  <si>
    <t>omítka_s</t>
  </si>
  <si>
    <t>22,835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</si>
  <si>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</si>
  <si>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</si>
  <si>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</si>
  <si>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</si>
  <si>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</si>
  <si>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</si>
  <si>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</si>
  <si>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</si>
  <si>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</si>
  <si>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</si>
  <si>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</si>
  <si>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povrchu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</si>
  <si>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</si>
  <si>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</si>
  <si>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</si>
  <si>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</si>
  <si>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</si>
  <si>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</si>
  <si>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</si>
  <si>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</si>
  <si>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</si>
  <si>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</si>
  <si>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</si>
  <si>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</si>
  <si>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</si>
  <si>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</si>
  <si>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</si>
  <si>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</si>
  <si>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</si>
  <si>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</si>
  <si>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</si>
  <si>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</si>
  <si>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</si>
  <si>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</si>
  <si>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</si>
  <si>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</si>
  <si>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</si>
  <si>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</si>
  <si>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</si>
  <si>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</si>
  <si>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</si>
  <si>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</si>
  <si>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</si>
  <si>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</si>
  <si>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</si>
  <si>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</si>
  <si>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</si>
  <si>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</si>
  <si>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</si>
  <si>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průměrný přítok do 1000 l/min</t>
  </si>
  <si>
    <t>hod</t>
  </si>
  <si>
    <t>CS ÚRS 2020 01</t>
  </si>
  <si>
    <t>4</t>
  </si>
  <si>
    <t>VV</t>
  </si>
  <si>
    <t>"viz. příloha D.1 Technická zpráva"</t>
  </si>
  <si>
    <t>2160</t>
  </si>
  <si>
    <t>115101302</t>
  </si>
  <si>
    <t>Pohotovost čerpací soupravy pro dopravní výšku do 10 m přítok do 1000 l/min</t>
  </si>
  <si>
    <t>den</t>
  </si>
  <si>
    <t>90</t>
  </si>
  <si>
    <t>3</t>
  </si>
  <si>
    <t>131151206</t>
  </si>
  <si>
    <t>Hloubení jam zapažených v hornině třídy těžitelnosti I, skupiny 1 a 2 objem do 5000 m3 strojně</t>
  </si>
  <si>
    <t>m3</t>
  </si>
  <si>
    <t>314511210</t>
  </si>
  <si>
    <t>zepráce_j*0,50</t>
  </si>
  <si>
    <t>131251206</t>
  </si>
  <si>
    <t>Hloubení jam zapažených v hornině třídy těžitelnosti I, skupiny 3 objem do 5000 m3 strojně</t>
  </si>
  <si>
    <t>473220271</t>
  </si>
  <si>
    <t>"hlavní jáma" 12,25*12,25*4,1</t>
  </si>
  <si>
    <t>"šachta na dně jámy"((6,006+3,9)/2*((1,08+3,85)+3,85)/2)*(5,35-4,27)</t>
  </si>
  <si>
    <t>-"tráva" 12,25*12,25*0,15</t>
  </si>
  <si>
    <t>5</t>
  </si>
  <si>
    <t>132151104</t>
  </si>
  <si>
    <t xml:space="preserve">Hloubení rýh nezapažených  š do 800 mm v hornině třídy těžitelnosti I, skupiny 1 a 2 objem přes 100 m3 strojně</t>
  </si>
  <si>
    <t>853066501</t>
  </si>
  <si>
    <t>zepráce*0,50</t>
  </si>
  <si>
    <t>6</t>
  </si>
  <si>
    <t>132251104</t>
  </si>
  <si>
    <t xml:space="preserve">Hloubení rýh nezapažených  š do 800 mm v hornině třídy těžitelnosti I, skupiny 3 objem přes 100 m3 strojně</t>
  </si>
  <si>
    <t>12</t>
  </si>
  <si>
    <t>"pro drenáž" (12,25*2+11,25*2)*(0,5*0,5)</t>
  </si>
  <si>
    <t>7</t>
  </si>
  <si>
    <t>133154104</t>
  </si>
  <si>
    <t>Hloubení šachet zapažených v hornině třídy těžitelnosti I, skupiny 1 a 2 objem přes 100 m3</t>
  </si>
  <si>
    <t>871174333</t>
  </si>
  <si>
    <t>zepráce_š*0,50</t>
  </si>
  <si>
    <t>8</t>
  </si>
  <si>
    <t>133254104</t>
  </si>
  <si>
    <t>Hloubení šachet zapažených v hornině třídy těžitelnosti I, skupiny 3 objem přes 100 m3</t>
  </si>
  <si>
    <t>-2076145299</t>
  </si>
  <si>
    <t>"výkop v místě budoucí štět. jímky" 2,0*2,0*2,5</t>
  </si>
  <si>
    <t>-"tráva" 2,0*2,0*0,15</t>
  </si>
  <si>
    <t>9</t>
  </si>
  <si>
    <t>153112111</t>
  </si>
  <si>
    <t>Nastražení ocelových štětovnic dl do 10 m ve standardních podmínkách z terénu</t>
  </si>
  <si>
    <t>m2</t>
  </si>
  <si>
    <t>-409079929</t>
  </si>
  <si>
    <t>"zapažení nádrže"</t>
  </si>
  <si>
    <t>(12,25*3+4,7)*8,0</t>
  </si>
  <si>
    <t>10</t>
  </si>
  <si>
    <t>153112122</t>
  </si>
  <si>
    <t>Zaberanění ocelových štětovnic na dl do 8 m ve standardních podmínkách z terénu</t>
  </si>
  <si>
    <t>-1749240913</t>
  </si>
  <si>
    <t>11</t>
  </si>
  <si>
    <t>153113112</t>
  </si>
  <si>
    <t>Vytažení ocelových štětovnic dl do 12 m zaberaněných do hl 8 m z terénu ve standardnich podmínkách</t>
  </si>
  <si>
    <t>-102754629</t>
  </si>
  <si>
    <t>1531131121</t>
  </si>
  <si>
    <t>Nájem larzen</t>
  </si>
  <si>
    <t>-45468909</t>
  </si>
  <si>
    <t>"zapažení nádrže - po dobu 3 měsíců"</t>
  </si>
  <si>
    <t>((12,25*3+4,7)*8,0)*3</t>
  </si>
  <si>
    <t>13</t>
  </si>
  <si>
    <t>1531131122</t>
  </si>
  <si>
    <t>Odpisy (larzeny + pomocné konstrukce)</t>
  </si>
  <si>
    <t>1722291421</t>
  </si>
  <si>
    <t xml:space="preserve">"zapažení nádrže" </t>
  </si>
  <si>
    <t>14</t>
  </si>
  <si>
    <t>15311311223</t>
  </si>
  <si>
    <t>Doprava (přesuny)</t>
  </si>
  <si>
    <t>-1916361301</t>
  </si>
  <si>
    <t>"přesuny mechanizace, kapacit a materiálů pro 1x montáž, 1x demontáž"</t>
  </si>
  <si>
    <t>15311311224</t>
  </si>
  <si>
    <t>Specifika - zapažení ČOV - materiál</t>
  </si>
  <si>
    <t>-492833748</t>
  </si>
  <si>
    <t>"pálení larzen, ztužující rám - montáž a demontáž, rám bude zavěšen táhly na kotvy"</t>
  </si>
  <si>
    <t>"každá strana a 2 kotvy - 1 kotva = 3 ks larzen"</t>
  </si>
  <si>
    <t>16</t>
  </si>
  <si>
    <t>15311311225</t>
  </si>
  <si>
    <t>Specifika - zapažení ČOV - práce</t>
  </si>
  <si>
    <t>575751091</t>
  </si>
  <si>
    <t>"statický posudek"</t>
  </si>
  <si>
    <t xml:space="preserve">"posouzení vlivu beranění na okolní stavby" </t>
  </si>
  <si>
    <t>17</t>
  </si>
  <si>
    <t>161151103</t>
  </si>
  <si>
    <t>Svislé přemístění výkopku z horniny třídy těžitelnosti I, skupiny 1 až 3 hl výkopu přes 4 do 8 m</t>
  </si>
  <si>
    <t>18</t>
  </si>
  <si>
    <t>162351104</t>
  </si>
  <si>
    <t>Vodorovné přemístění do 1000 m výkopku/sypaniny z horniny třídy těžitelnosti I, skupiny 1 až 3</t>
  </si>
  <si>
    <t>1309527226</t>
  </si>
  <si>
    <t>"přemístění výkopku na meziskládku"</t>
  </si>
  <si>
    <t>vod_přem+násyp</t>
  </si>
  <si>
    <t>19</t>
  </si>
  <si>
    <t>162751117</t>
  </si>
  <si>
    <t>Vodorovné přemístění do 10000 m výkopku/sypaniny z horniny třídy těžitelnosti I, skupiny 1 až 3</t>
  </si>
  <si>
    <t>1610620659</t>
  </si>
  <si>
    <t xml:space="preserve">"viz.příloha D.1  Technická zpráva"</t>
  </si>
  <si>
    <t>"Vytlačená kubatura :"</t>
  </si>
  <si>
    <t>"akumulační nádrž" 3,14*(9,95)^2/4*3,35</t>
  </si>
  <si>
    <t>"dno akumulační nádrže" 3,14*(10,25)^2/4*0,40-(1,8*2,7*0,40)</t>
  </si>
  <si>
    <t>"podkladní beton ak. nádrž" 3,14*(10,45)^2/4*0,10-(1,8*2,7*0,10)</t>
  </si>
  <si>
    <t>"štěrkové lože ak. nádrž" 3,14*(10,25)^2/4*0,25</t>
  </si>
  <si>
    <t>"šachta" (3,5*3,6*1,08)</t>
  </si>
  <si>
    <t>"dno šachta" 3,4*3,3*0,40</t>
  </si>
  <si>
    <t>"podkladní beton šachta" 3,85*3,50*0,10</t>
  </si>
  <si>
    <t>"obezdění šachty" (3,3+2*2,3)*0,98</t>
  </si>
  <si>
    <t>"štěrk lože šachta" 4,4*3,3*0,25</t>
  </si>
  <si>
    <t>"štěrk - vyrovnání" (1,0*1,0)/2*10,25</t>
  </si>
  <si>
    <t>"drenáž" (12,25*2+11,25*2)*(0,5*0,5)</t>
  </si>
  <si>
    <t>vytlač-násyp</t>
  </si>
  <si>
    <t>"přemístění výkopku na skládku určenou investorem" vod_přem</t>
  </si>
  <si>
    <t>20</t>
  </si>
  <si>
    <t>167151111</t>
  </si>
  <si>
    <t>Nakládání výkopku z hornin třídy těžitelnosti I, skupiny 1 až 3 přes 100 m3</t>
  </si>
  <si>
    <t>-1389201640</t>
  </si>
  <si>
    <t>"nakládání výkopku - odvoz na meziskládku" vod_přem+násyp</t>
  </si>
  <si>
    <t>"nakládání výkopku z meziskládky" vod_přem</t>
  </si>
  <si>
    <t>171201101</t>
  </si>
  <si>
    <t>Uložení sypaniny do násypů nezhutněných</t>
  </si>
  <si>
    <t>24</t>
  </si>
  <si>
    <t>"násyp" ((4,3*1,8)/2*3,14*10,25)-(2,63*2,26*1,8)</t>
  </si>
  <si>
    <t>"zasypání nádrže" (3,14*(15,25)^2/4*0,505)-(2,63*2,26*0,0505)</t>
  </si>
  <si>
    <t>22</t>
  </si>
  <si>
    <t>171201231</t>
  </si>
  <si>
    <t>Poplatek za uložení zeminy a kamení na recyklační skládce (skládkovné) kód odpadu 17 05 04</t>
  </si>
  <si>
    <t>t</t>
  </si>
  <si>
    <t>1599632370</t>
  </si>
  <si>
    <t>"skládka určená investorem"</t>
  </si>
  <si>
    <t>vod_přem*1,8</t>
  </si>
  <si>
    <t>23</t>
  </si>
  <si>
    <t>171251201</t>
  </si>
  <si>
    <t>Uložení sypaniny na skládky nebo meziskládky</t>
  </si>
  <si>
    <t>528472834</t>
  </si>
  <si>
    <t>"uložení sypaniny na meziskládku" vod_přem+násyp</t>
  </si>
  <si>
    <t>"uložení sypaniny na skládku určenou investorem" vod_přem</t>
  </si>
  <si>
    <t>174101101</t>
  </si>
  <si>
    <t>Zásyp jam, šachet rýh nebo kolem objektů sypaninou se zhutněním</t>
  </si>
  <si>
    <t>28</t>
  </si>
  <si>
    <t>(zepráce_j+zepráce+zepráce_š)-vytlač</t>
  </si>
  <si>
    <t>25</t>
  </si>
  <si>
    <t>121151113</t>
  </si>
  <si>
    <t>Sejmutí ornice plochy do 500 m2 tl vrstvy do 200 mm strojně</t>
  </si>
  <si>
    <t>2076435373</t>
  </si>
  <si>
    <t>12,25*12,25+2,0*2,0</t>
  </si>
  <si>
    <t>26</t>
  </si>
  <si>
    <t>181351103</t>
  </si>
  <si>
    <t>Rozprostření ornice tl vrstvy do 200 mm pl do 500 m2 v rovině nebo ve svahu do 1:5 strojně</t>
  </si>
  <si>
    <t>-1783156910</t>
  </si>
  <si>
    <t>3,14*(15,25)^2/4</t>
  </si>
  <si>
    <t>4,44*3,14*14,73</t>
  </si>
  <si>
    <t>-2,63*2,26</t>
  </si>
  <si>
    <t>27</t>
  </si>
  <si>
    <t>181411121</t>
  </si>
  <si>
    <t>Založení lučního trávníku výsevem plochy do 1000 m2 v rovině a ve svahu do 1:5</t>
  </si>
  <si>
    <t>-1693126209</t>
  </si>
  <si>
    <t>M</t>
  </si>
  <si>
    <t>00572470</t>
  </si>
  <si>
    <t>osivo směs travní univerzál</t>
  </si>
  <si>
    <t>kg</t>
  </si>
  <si>
    <t>135278180</t>
  </si>
  <si>
    <t>ornice*0,03</t>
  </si>
  <si>
    <t>29</t>
  </si>
  <si>
    <t>182251101</t>
  </si>
  <si>
    <t>Svahování násypů</t>
  </si>
  <si>
    <t>-1874160847</t>
  </si>
  <si>
    <t>30</t>
  </si>
  <si>
    <t>167151101</t>
  </si>
  <si>
    <t>Nakládání výkopku z hornin třídy těžitelnosti I, skupiny 1 až 3 do 100 m3</t>
  </si>
  <si>
    <t>-878360159</t>
  </si>
  <si>
    <t>"přesun sypaniny, netýká se přesunu hmot"</t>
  </si>
  <si>
    <t>31</t>
  </si>
  <si>
    <t>748581646</t>
  </si>
  <si>
    <t>Zakládání</t>
  </si>
  <si>
    <t>32</t>
  </si>
  <si>
    <t>211531111</t>
  </si>
  <si>
    <t>Výplň odvodňovacích žeber nebo trativodů kamenivem hrubým drceným frakce 16 až 63 mm</t>
  </si>
  <si>
    <t>-1317585805</t>
  </si>
  <si>
    <t>"trativody" (12,25*2+11,25*2)*(0,5*0,5)</t>
  </si>
  <si>
    <t>-3,14*(0,150)^2/4*(12,25*2+11,25*2)</t>
  </si>
  <si>
    <t>33</t>
  </si>
  <si>
    <t>69311317</t>
  </si>
  <si>
    <t>textilie netkaná HPPE 300g/m2</t>
  </si>
  <si>
    <t>1215990675</t>
  </si>
  <si>
    <t>"trativody" (12,25*2+11,25*2)*(4*0,5)*1,10</t>
  </si>
  <si>
    <t>34</t>
  </si>
  <si>
    <t>PPL.DXZ160</t>
  </si>
  <si>
    <t>Trubka drenážní Pipelife FLEXIBILNÍ DN 150 PVC</t>
  </si>
  <si>
    <t>m</t>
  </si>
  <si>
    <t>791563502</t>
  </si>
  <si>
    <t>"trativody" (12,25*2+11,25*2)*1,015</t>
  </si>
  <si>
    <t>35</t>
  </si>
  <si>
    <t>213311113</t>
  </si>
  <si>
    <t>Polštáře zhutněné pod základy z kameniva drceného frakce 16 až 63 mm</t>
  </si>
  <si>
    <t>44</t>
  </si>
  <si>
    <t>"viz. příloha D.1 Technická zpráva, příloha D.6 a D.7 Akumulační komora - řezy"</t>
  </si>
  <si>
    <t>(12*12)*0,25</t>
  </si>
  <si>
    <t>(1,2*1,1/2)*(1,08+3,9+3,85+0,54)</t>
  </si>
  <si>
    <t>36</t>
  </si>
  <si>
    <t>273321211</t>
  </si>
  <si>
    <t>Základové desky ze ŽB bez zvýšených nároků na prostředí tř. C 12/15</t>
  </si>
  <si>
    <t>46</t>
  </si>
  <si>
    <t>37</t>
  </si>
  <si>
    <t>273362021</t>
  </si>
  <si>
    <t>Výztuž základových desek svařovanými sítěmi Kari</t>
  </si>
  <si>
    <t>48</t>
  </si>
  <si>
    <t>"podkladní beton ak. nádrž" (3,14*(10,45)^2/4*0,10-(1,8*2,7*0,10))*0,003</t>
  </si>
  <si>
    <t>"podkladní beton šachta" (3,85*3,50*0,10)*0,003</t>
  </si>
  <si>
    <t>38</t>
  </si>
  <si>
    <t>274321411</t>
  </si>
  <si>
    <t>Základové pasy ze ŽB bez zvýšených nároků na prostředí tř. C 20/25-XC2-CL 0,4-Dmax 22-s2</t>
  </si>
  <si>
    <t>50</t>
  </si>
  <si>
    <t>16,8*0,8*0,5</t>
  </si>
  <si>
    <t>39</t>
  </si>
  <si>
    <t>274351121</t>
  </si>
  <si>
    <t>Zřízení bednění základových pasů rovného</t>
  </si>
  <si>
    <t>52</t>
  </si>
  <si>
    <t>16,8*0,8*2+0,8*0,5*2</t>
  </si>
  <si>
    <t>40</t>
  </si>
  <si>
    <t>274351122</t>
  </si>
  <si>
    <t>Odstranění bednění základových pasů rovného</t>
  </si>
  <si>
    <t>54</t>
  </si>
  <si>
    <t>41</t>
  </si>
  <si>
    <t>274361821</t>
  </si>
  <si>
    <t>Výztuž základových pásů betonářskou ocelí 10 505 (R)</t>
  </si>
  <si>
    <t>56</t>
  </si>
  <si>
    <t>16,8*0,8*0,5*0,15</t>
  </si>
  <si>
    <t>42</t>
  </si>
  <si>
    <t>279113142</t>
  </si>
  <si>
    <t>Základová zeď tl do 200 mm z tvárnic ztraceného bednění včetně výplně z betonu tř. C 20/25</t>
  </si>
  <si>
    <t>58</t>
  </si>
  <si>
    <t>(3,85*2+3,9)*1,08</t>
  </si>
  <si>
    <t>Svislé a kompletní konstrukce</t>
  </si>
  <si>
    <t>43</t>
  </si>
  <si>
    <t>3111131x</t>
  </si>
  <si>
    <t>D+M kompletní železobetonová konstrukce nádrže z vodostavebního betonu C30/37, XC2-XD1-Cl02</t>
  </si>
  <si>
    <t>kpl</t>
  </si>
  <si>
    <t>60</t>
  </si>
  <si>
    <t>"železobetonová kruhová nádrž z vodostavebného betonu C30/37 XC2-XD1-Cl02-Dmax.22-S3, ocel B500B"</t>
  </si>
  <si>
    <t>"vnitřní průměr 9,51m, výška 4,77 m, celkový objem 338 m3"</t>
  </si>
  <si>
    <t>"v ceně jímky je zahrnuto:"</t>
  </si>
  <si>
    <t>"výstavba jímky, tj. základová deska, kruhová stěna, zastropení jímky"</t>
  </si>
  <si>
    <t xml:space="preserve">"prováděcí  a armovací plán"</t>
  </si>
  <si>
    <t>"transport veškerého bednění, armování a ostatního spojovacího materiálu a příslušenství"</t>
  </si>
  <si>
    <t>"vodostavební beton včetně dopravy, uložení a jeho zpracování (zhutnění)"</t>
  </si>
  <si>
    <t>"ocelová výztuž B500B - kari sítě a ocelová prutová výztuž"</t>
  </si>
  <si>
    <t>"náklady na statický výpočet nádrže"</t>
  </si>
  <si>
    <t>31123814a</t>
  </si>
  <si>
    <t>Zdivo nosné z cihel tl 300 mm</t>
  </si>
  <si>
    <t>62</t>
  </si>
  <si>
    <t>(2,5*2+1,5)*2,35</t>
  </si>
  <si>
    <t>45</t>
  </si>
  <si>
    <t>311113131</t>
  </si>
  <si>
    <t>Nosná zeď tl 150 mm z hladkých tvárnic ztraceného bednění včetně výplně z betonu tř. C 16/20</t>
  </si>
  <si>
    <t>64</t>
  </si>
  <si>
    <t>"atika"(0,5+0,25)/2*2,7*2</t>
  </si>
  <si>
    <t>311361821</t>
  </si>
  <si>
    <t>Výztuž nosných zdí betonářskou ocelí 10 505</t>
  </si>
  <si>
    <t>66</t>
  </si>
  <si>
    <t>2*0,15*0,15</t>
  </si>
  <si>
    <t>47</t>
  </si>
  <si>
    <t>312321815</t>
  </si>
  <si>
    <t>Opěrná zeď ze ŽB pohledového tř. C30/37-XC4, XD2, XF2-CI 0,2-Dmax, bez výztuže</t>
  </si>
  <si>
    <t>68</t>
  </si>
  <si>
    <t>16,8*1,1*0,2</t>
  </si>
  <si>
    <t>312351121</t>
  </si>
  <si>
    <t>Zřízení oboustranného bednění opěrných nadzákladových zdí, pohledový beton</t>
  </si>
  <si>
    <t>70</t>
  </si>
  <si>
    <t>1,1*2*16,8+0,2*1,1*2</t>
  </si>
  <si>
    <t>49</t>
  </si>
  <si>
    <t>312351122</t>
  </si>
  <si>
    <t>Odstranění oboustranného bednění opěrných nadzákladových zdí, pohledový beton</t>
  </si>
  <si>
    <t>72</t>
  </si>
  <si>
    <t>312361821</t>
  </si>
  <si>
    <t>Výztuž výplňových zdí betonářskou ocelí 10 505</t>
  </si>
  <si>
    <t>74</t>
  </si>
  <si>
    <t>3,696*0,05</t>
  </si>
  <si>
    <t>51</t>
  </si>
  <si>
    <t>312362021</t>
  </si>
  <si>
    <t>Výztuž opěrných zdí svařovanými sítěmi Kari</t>
  </si>
  <si>
    <t>76</t>
  </si>
  <si>
    <t>8,43*1,2*2*1,1*16,8/1000</t>
  </si>
  <si>
    <t>3123620x</t>
  </si>
  <si>
    <t>Lemovací profil opěrné zdi U 200</t>
  </si>
  <si>
    <t>78</t>
  </si>
  <si>
    <t>16,8*2*25,3/1000</t>
  </si>
  <si>
    <t>53</t>
  </si>
  <si>
    <t>312500010</t>
  </si>
  <si>
    <t>Dilatace betonové zdi - komplet dle PD</t>
  </si>
  <si>
    <t>80</t>
  </si>
  <si>
    <t>3,3</t>
  </si>
  <si>
    <t>317121251</t>
  </si>
  <si>
    <t>Montáž ŽB překladů prefabrikovaných do rýh světlosti otvoru do 1800 mm</t>
  </si>
  <si>
    <t>kus</t>
  </si>
  <si>
    <t>82</t>
  </si>
  <si>
    <t>55</t>
  </si>
  <si>
    <t>593210520</t>
  </si>
  <si>
    <t>překlad železobetonový PŘ - 60/190/1400 6 x 19 x 140 cm</t>
  </si>
  <si>
    <t>84</t>
  </si>
  <si>
    <t>317321511</t>
  </si>
  <si>
    <t>Překlad ze ŽB tř. C 20/25</t>
  </si>
  <si>
    <t>86</t>
  </si>
  <si>
    <t>"zalití do bednění kolem ocelových nosníků"0,25*2*0,4</t>
  </si>
  <si>
    <t>57</t>
  </si>
  <si>
    <t>317351107</t>
  </si>
  <si>
    <t>Zřízení bednění překladů v do 4 m</t>
  </si>
  <si>
    <t>88</t>
  </si>
  <si>
    <t>1,5*0,4+0,3*2*2</t>
  </si>
  <si>
    <t>317351108</t>
  </si>
  <si>
    <t>Odstranění bednění překladů v do 4 m</t>
  </si>
  <si>
    <t>59</t>
  </si>
  <si>
    <t>317941123</t>
  </si>
  <si>
    <t>Osazování ocelových válcovaných nosníků na zdivu I, IE, U, UE nebo L do č 22</t>
  </si>
  <si>
    <t>92</t>
  </si>
  <si>
    <t>2*17,9*2/1000</t>
  </si>
  <si>
    <t>1,8*17,9/1000</t>
  </si>
  <si>
    <t>130107160a</t>
  </si>
  <si>
    <t>ocel profilová I, v jakosti 11 375, h=140 mm</t>
  </si>
  <si>
    <t>94</t>
  </si>
  <si>
    <t>0,108</t>
  </si>
  <si>
    <t>61</t>
  </si>
  <si>
    <t>342241161</t>
  </si>
  <si>
    <t>Příčky tl 65 mm z cihel plných dl 290 mm pevnosti P 15 na MC - ostění dveří vč. provázání do stávající konstrukce</t>
  </si>
  <si>
    <t>96</t>
  </si>
  <si>
    <t>2,35*1,5-0,9*1,97</t>
  </si>
  <si>
    <t>Vodorovné konstrukce</t>
  </si>
  <si>
    <t>411121243</t>
  </si>
  <si>
    <t>Montáž prefabrikovaných ŽB stropů ze stropních desek dl do 2700 mm</t>
  </si>
  <si>
    <t>98</t>
  </si>
  <si>
    <t>7,0</t>
  </si>
  <si>
    <t>63</t>
  </si>
  <si>
    <t>593412200</t>
  </si>
  <si>
    <t>deska stropní plná PZD 7/10 180x30x9 cm</t>
  </si>
  <si>
    <t>100</t>
  </si>
  <si>
    <t>451577877</t>
  </si>
  <si>
    <t>Podklad nebo lože pod dlažbu vodorovný nebo do sklonu 1:5 ze štěrkopísku tl do 100 mm</t>
  </si>
  <si>
    <t>102</t>
  </si>
  <si>
    <t>(8+0,5*2+2,63*2)*0,5</t>
  </si>
  <si>
    <t>8,5*0,5*0,5</t>
  </si>
  <si>
    <t>4*0,5*0,5</t>
  </si>
  <si>
    <t>Komunikace pozemní</t>
  </si>
  <si>
    <t>65</t>
  </si>
  <si>
    <t>564251111</t>
  </si>
  <si>
    <t>Podklad nebo podsyp ze štěrkopísku ŠP tl 150 mm</t>
  </si>
  <si>
    <t>104</t>
  </si>
  <si>
    <t>Úpravy povrchu</t>
  </si>
  <si>
    <t>611131121</t>
  </si>
  <si>
    <t>Penetrační disperzní nátěr vnitřních stropů nanášený ručně</t>
  </si>
  <si>
    <t>-19231952</t>
  </si>
  <si>
    <t xml:space="preserve">"viz. příloha D.1 Technická zpráva, příloha D.2 - D.8  Akumulační komora "</t>
  </si>
  <si>
    <t>"vstupní prostor"</t>
  </si>
  <si>
    <t>"penetrace Lacryl ELF 595 - 1 x nátěr"</t>
  </si>
  <si>
    <t>67</t>
  </si>
  <si>
    <t>611142001</t>
  </si>
  <si>
    <t>Potažení vnitřních stropů sklovláknitým pletivem vtlačeným do tenkovrstvé hmoty</t>
  </si>
  <si>
    <t>-1269273494</t>
  </si>
  <si>
    <t>611321141</t>
  </si>
  <si>
    <t>Vápenocementová omítka štuková dvouvrstvá vnitřních stropů rovných nanášená ručně</t>
  </si>
  <si>
    <t>964425978</t>
  </si>
  <si>
    <t>69</t>
  </si>
  <si>
    <t>6113211411</t>
  </si>
  <si>
    <t>Provedení omítky špachtlovací hmotou vnitřních stropů rovných nanášené ručně</t>
  </si>
  <si>
    <t>157102428</t>
  </si>
  <si>
    <t>2,3*1,5</t>
  </si>
  <si>
    <t>612131121</t>
  </si>
  <si>
    <t>Penetrační disperzní nátěr vnitřních stěn nanášený ručně</t>
  </si>
  <si>
    <t>-563158766</t>
  </si>
  <si>
    <t>612142001</t>
  </si>
  <si>
    <t>Potažení vnitřních stěn sklovláknitým pletivem vtlačeným do tenkovrstvé hmoty</t>
  </si>
  <si>
    <t>672643</t>
  </si>
  <si>
    <t>612321141</t>
  </si>
  <si>
    <t>Vápenocementová omítka štuková dvouvrstvá vnitřních stěn nanášená ručně</t>
  </si>
  <si>
    <t>-1943913799</t>
  </si>
  <si>
    <t>73</t>
  </si>
  <si>
    <t>6123211411</t>
  </si>
  <si>
    <t>Provedení omítky špachtlovací hmotou vnitřních stěn nanášené ručně</t>
  </si>
  <si>
    <t>1652116139</t>
  </si>
  <si>
    <t>(2,25*2+1,5*3)*2,765</t>
  </si>
  <si>
    <t>-1*2,05</t>
  </si>
  <si>
    <t>585620501</t>
  </si>
  <si>
    <t>Špachtlovací hmota na beton 782</t>
  </si>
  <si>
    <t>2079058627</t>
  </si>
  <si>
    <t>(omítka_v+omítka_s)*0,70</t>
  </si>
  <si>
    <t>20,0</t>
  </si>
  <si>
    <t>75</t>
  </si>
  <si>
    <t>622142001</t>
  </si>
  <si>
    <t>Potažení vnějších stěn sklovláknitým pletivem vtlačeným do tenkovrstvé hmoty</t>
  </si>
  <si>
    <t>110</t>
  </si>
  <si>
    <t>vnitřek atiky</t>
  </si>
  <si>
    <t>(0,5+0,15)/2*2,5*2</t>
  </si>
  <si>
    <t>Bednění pod okapovou hranou OSB</t>
  </si>
  <si>
    <t>1,8*(0,2+0,2)</t>
  </si>
  <si>
    <t>622143001</t>
  </si>
  <si>
    <t>Montáž omítkových plastových nebo pozinkovaných soklových profilů</t>
  </si>
  <si>
    <t>112</t>
  </si>
  <si>
    <t>2,5*2+2,1</t>
  </si>
  <si>
    <t>77</t>
  </si>
  <si>
    <t>59051650a</t>
  </si>
  <si>
    <t>lišta soklová Al s okapničkou, zakládací</t>
  </si>
  <si>
    <t>114</t>
  </si>
  <si>
    <t>7,10*1,050</t>
  </si>
  <si>
    <t>622143003</t>
  </si>
  <si>
    <t>Montáž omítkových plastových nebo pozinkovaných rohových profilů s tkaninou</t>
  </si>
  <si>
    <t>116</t>
  </si>
  <si>
    <t>(0,755+1,72)*2</t>
  </si>
  <si>
    <t>3,1*2</t>
  </si>
  <si>
    <t>79</t>
  </si>
  <si>
    <t>590514800</t>
  </si>
  <si>
    <t>lišta rohová Al s tkaninou</t>
  </si>
  <si>
    <t>118</t>
  </si>
  <si>
    <t>11,15*1,050</t>
  </si>
  <si>
    <t>622211011</t>
  </si>
  <si>
    <t>Montáž kontaktního zateplení vnějších stěn z polystyrénových desek tl do 80 mm</t>
  </si>
  <si>
    <t>120</t>
  </si>
  <si>
    <t>2,5*2,1+3,3*2,5*2</t>
  </si>
  <si>
    <t>81</t>
  </si>
  <si>
    <t>283759360</t>
  </si>
  <si>
    <t>deska fasádní polystyrénová EPS 70 F 1000 x 500 x 80 mm</t>
  </si>
  <si>
    <t>122</t>
  </si>
  <si>
    <t>-(2,1+2,5*2)*1</t>
  </si>
  <si>
    <t>283763560</t>
  </si>
  <si>
    <t>deska fasádní polystyrénová izolační Perimeter N PER 30 (EPS P) 1250 x 600 x 80 mm</t>
  </si>
  <si>
    <t>124</t>
  </si>
  <si>
    <t>(2,1+2,5*2)*1</t>
  </si>
  <si>
    <t>83</t>
  </si>
  <si>
    <t>622381001</t>
  </si>
  <si>
    <t>Tenkovrstvá minerální zrnitá omítka tl. 1,0 mm včetně penetrace vnějších stěn</t>
  </si>
  <si>
    <t>126</t>
  </si>
  <si>
    <t>0,4*(2,5*2+2,1)</t>
  </si>
  <si>
    <t>622541011</t>
  </si>
  <si>
    <t>Tenkovrstvá silikonsilikátová zrnitá omítka tl. 1,5 mm včetně penetrace vnějších stěn</t>
  </si>
  <si>
    <t>128</t>
  </si>
  <si>
    <t>EPS</t>
  </si>
  <si>
    <t>OSB</t>
  </si>
  <si>
    <t>vnitřek atik</t>
  </si>
  <si>
    <t>(0,5+0,15)/2*2,8</t>
  </si>
  <si>
    <t>85</t>
  </si>
  <si>
    <t>632450134</t>
  </si>
  <si>
    <t>Vyrovnávací cementový potěr tl do 50 mm ze suchých směsí provedený v ploše</t>
  </si>
  <si>
    <t>130</t>
  </si>
  <si>
    <t>4,755*4,755*3,14</t>
  </si>
  <si>
    <t>632450134a</t>
  </si>
  <si>
    <t>Vyrovnávací cementový potěr střechy ze suchých směsí provedený v ploše</t>
  </si>
  <si>
    <t>132</t>
  </si>
  <si>
    <t>2,1*2,5</t>
  </si>
  <si>
    <t>87</t>
  </si>
  <si>
    <t>632451494</t>
  </si>
  <si>
    <t>Příplatek k cenám potěru za strojní přehlazení povrchu</t>
  </si>
  <si>
    <t>134</t>
  </si>
  <si>
    <t>637211122</t>
  </si>
  <si>
    <t>Okapový chodník z betonových dlaždic tl 50 mm kladených do písku se zalitím spár MC</t>
  </si>
  <si>
    <t>136</t>
  </si>
  <si>
    <t>89</t>
  </si>
  <si>
    <t>637311131</t>
  </si>
  <si>
    <t>Okapový chodník z betonových záhonových obrubníků lože beton</t>
  </si>
  <si>
    <t>138</t>
  </si>
  <si>
    <t>8+0,5*4+2,63*2</t>
  </si>
  <si>
    <t>8,5*0,5+0,5</t>
  </si>
  <si>
    <t>8,5*0,5+0,5*3</t>
  </si>
  <si>
    <t>Trubní vedení</t>
  </si>
  <si>
    <t>8503618111</t>
  </si>
  <si>
    <t>Demontáž stávajícího potrubí z trub osinkocementových DN přes 150 do 250</t>
  </si>
  <si>
    <t>792801761</t>
  </si>
  <si>
    <t>"viz. příloha D.1 Technická zpráva "</t>
  </si>
  <si>
    <t>2,0</t>
  </si>
  <si>
    <t>91</t>
  </si>
  <si>
    <t>8503659211</t>
  </si>
  <si>
    <t>Výřez nebo výsek na potrubí z trub osinkocementových tlakových DN 250 při opravách</t>
  </si>
  <si>
    <t>1371701671</t>
  </si>
  <si>
    <t>"výřez na stávajcím potrubí DN250" 2</t>
  </si>
  <si>
    <t>877265271</t>
  </si>
  <si>
    <t>D+M lapače střešních splavenin</t>
  </si>
  <si>
    <t>140</t>
  </si>
  <si>
    <t>93</t>
  </si>
  <si>
    <t>871365211</t>
  </si>
  <si>
    <t>Kanalizační potrubí z tvrdého PVC jednovrstvé tuhost třídy SN4 DN 250</t>
  </si>
  <si>
    <t>1787077357</t>
  </si>
  <si>
    <t>"odvětrání akumulační nádrže "</t>
  </si>
  <si>
    <t>"kanalizační potrubí PVC DN250 včetně objímky a ukotvení do zdi"</t>
  </si>
  <si>
    <t>9,0</t>
  </si>
  <si>
    <t>877365211</t>
  </si>
  <si>
    <t>Montáž tvarovek z tvrdého PVC-systém KG nebo z polypropylenu-systém KG 2000 jednoosé DN 250</t>
  </si>
  <si>
    <t>1566398757</t>
  </si>
  <si>
    <t>"odvětrání akumulační nádrže"</t>
  </si>
  <si>
    <t>1+1+1+1</t>
  </si>
  <si>
    <t>95</t>
  </si>
  <si>
    <t>28611369</t>
  </si>
  <si>
    <t>koleno kanalizace PVC KG 250x15°</t>
  </si>
  <si>
    <t>967048293</t>
  </si>
  <si>
    <t>1*1,015</t>
  </si>
  <si>
    <t>28611370</t>
  </si>
  <si>
    <t>koleno kanalizace PVC KG 250x30°</t>
  </si>
  <si>
    <t>590538368</t>
  </si>
  <si>
    <t>97</t>
  </si>
  <si>
    <t>28611371</t>
  </si>
  <si>
    <t>koleno kanalizace PVC KG 250x45°</t>
  </si>
  <si>
    <t>858713802</t>
  </si>
  <si>
    <t>28611372</t>
  </si>
  <si>
    <t>koleno kanalizace PVC KG 250x87°</t>
  </si>
  <si>
    <t>595304984</t>
  </si>
  <si>
    <t>99</t>
  </si>
  <si>
    <t>877400010</t>
  </si>
  <si>
    <t>D+M čerpací šachta drenážního potrubí</t>
  </si>
  <si>
    <t>144</t>
  </si>
  <si>
    <t>"betonové skruže průměr 1,0m, výška 4,0m - 2 ks"</t>
  </si>
  <si>
    <t>Ostatní konstrukce a práce-bourání</t>
  </si>
  <si>
    <t>938901411</t>
  </si>
  <si>
    <t>Dezinfekce nádrže roztokem chlornanu sodného</t>
  </si>
  <si>
    <t>2038561710</t>
  </si>
  <si>
    <t>"akumulační nádrž" 3,14*(9,51)^2/4*4,69</t>
  </si>
  <si>
    <t>101</t>
  </si>
  <si>
    <t>952903112</t>
  </si>
  <si>
    <t>Vyčištění objektů ČOV, nádrží, žlabů a kanálů při v do 3,5 m</t>
  </si>
  <si>
    <t>958620227</t>
  </si>
  <si>
    <t>"akumulační nádrž" 71,0</t>
  </si>
  <si>
    <t>"stávající armarutní komora" 5,65*7,1</t>
  </si>
  <si>
    <t>952903119</t>
  </si>
  <si>
    <t>Příplatek za vyčištění prostor v nad 3,5 m u čištění objektů ČOV, nádrží, žlabů a kanálů</t>
  </si>
  <si>
    <t>-1159626666</t>
  </si>
  <si>
    <t>"stávající armaturní komora" 5,65*7,1</t>
  </si>
  <si>
    <t>103</t>
  </si>
  <si>
    <t>953171024</t>
  </si>
  <si>
    <t>Osazování poklopů litinových nebo ocelových hmotnosti přes 150 kg</t>
  </si>
  <si>
    <t>-463649389</t>
  </si>
  <si>
    <t>1,0</t>
  </si>
  <si>
    <t>562306041</t>
  </si>
  <si>
    <t>poklop OCEL NEREZ 780x780x5mm</t>
  </si>
  <si>
    <t>1170199928</t>
  </si>
  <si>
    <t>"poklop OCEL NEREZ o rozměrech 780x780x5mm s odvětráním, s pantem a madlem"</t>
  </si>
  <si>
    <t>"osazený do krycí desky 1270x1500 mm"</t>
  </si>
  <si>
    <t>105</t>
  </si>
  <si>
    <t>953334112</t>
  </si>
  <si>
    <t>Bobtnavý pásek do pracovních spar betonových kcí bentonitový 15 x 10 mm</t>
  </si>
  <si>
    <t>1935083854</t>
  </si>
  <si>
    <t>2*(3,14*0,15)+(3,14*0,25)+3*(3,14*0,400)+4*(3,14*0,450)+(3,14*0,500)</t>
  </si>
  <si>
    <t>106</t>
  </si>
  <si>
    <t>5856204301</t>
  </si>
  <si>
    <t xml:space="preserve">malta specialní nesmrštivá PCI Repaflow® EP Plus bal. 25  kg</t>
  </si>
  <si>
    <t>-1558827279</t>
  </si>
  <si>
    <t>" utěsnění prostupů" 11*40,0</t>
  </si>
  <si>
    <t>107</t>
  </si>
  <si>
    <t>962051111a</t>
  </si>
  <si>
    <t>Bourání zdí a pilířů z ŽB</t>
  </si>
  <si>
    <t>148</t>
  </si>
  <si>
    <t>(11,435+8,405)*0,21*1,1</t>
  </si>
  <si>
    <t>108</t>
  </si>
  <si>
    <t>96205a</t>
  </si>
  <si>
    <t>Zrušení stávajícího okapového chodníku</t>
  </si>
  <si>
    <t>109</t>
  </si>
  <si>
    <t>971033651</t>
  </si>
  <si>
    <t>Vybourání otvorů ve zdivu cihelném pl do 4 m2 na MVC nebo MV tl do 600 mm</t>
  </si>
  <si>
    <t>152</t>
  </si>
  <si>
    <t>(2,35+0,25)*0,4*1,5</t>
  </si>
  <si>
    <t>977151124</t>
  </si>
  <si>
    <t>Jádrové vrty diamantovými korunkami do D 180 mm do stavebních materiálů</t>
  </si>
  <si>
    <t>154</t>
  </si>
  <si>
    <t>0,4*2</t>
  </si>
  <si>
    <t>111</t>
  </si>
  <si>
    <t>977151127</t>
  </si>
  <si>
    <t>Jádrové vrty diamantovými korunkami do D 250 mm do stavebních materiálů</t>
  </si>
  <si>
    <t>156</t>
  </si>
  <si>
    <t>0,45*1</t>
  </si>
  <si>
    <t>977151131</t>
  </si>
  <si>
    <t>Jádrové vrty diamantovými korunkami do D 400 mm do stavebních materiálů</t>
  </si>
  <si>
    <t>158</t>
  </si>
  <si>
    <t>3*0,45</t>
  </si>
  <si>
    <t>113</t>
  </si>
  <si>
    <t>977151132</t>
  </si>
  <si>
    <t>Jádrové vrty diamantovými korunkami do D 450 mm do stavebních materiálů</t>
  </si>
  <si>
    <t>160</t>
  </si>
  <si>
    <t>4*0,45</t>
  </si>
  <si>
    <t>977151133x</t>
  </si>
  <si>
    <t>Jádrové vrty diamantovými korunkami do D 700 mm do stavebních materiálů</t>
  </si>
  <si>
    <t>162</t>
  </si>
  <si>
    <t>115</t>
  </si>
  <si>
    <t>977900010</t>
  </si>
  <si>
    <t>D+M prostupové těsnění Link-deal, typ KTW/W270 pro pitnou vodu ve stěně nádrže, SL-500/10, potrubí v monolitickém dně těsněno 2x bentonitovým páskem</t>
  </si>
  <si>
    <t>164</t>
  </si>
  <si>
    <t>977900020</t>
  </si>
  <si>
    <t xml:space="preserve">D+M prostupové těsnění Link-deal, typ KTW/W270 pro pitnou vodu ve stěně nádrže, SL-500/12,  potrubí v monolitickém dně těsněno 2x bentonitovým páskem</t>
  </si>
  <si>
    <t>166</t>
  </si>
  <si>
    <t>117</t>
  </si>
  <si>
    <t>977900030</t>
  </si>
  <si>
    <t>D+M prostupové těsnění Link-deal, typ KTW/W270 pro pitnou vodu ve stěně nádrže, SL-500/13, potrubí v monolitickém dně těsněno 2x bentonitovým páskem</t>
  </si>
  <si>
    <t>168</t>
  </si>
  <si>
    <t>977950010</t>
  </si>
  <si>
    <t>D+M prostupové těsnění Link-seal typ S316 ( ve stěně suterénu), LS-400/7, přizpůsobeno stávajícím otvorům ve stěně suterénu</t>
  </si>
  <si>
    <t>170</t>
  </si>
  <si>
    <t>119</t>
  </si>
  <si>
    <t>977950020</t>
  </si>
  <si>
    <t>D+M prostupové těsnění Link-seal typ S316 ( ve stěně suterénu), LS-500/10, přizpůsobeno stávajícím otvorům ve stěně suterénu</t>
  </si>
  <si>
    <t>172</t>
  </si>
  <si>
    <t>977950030</t>
  </si>
  <si>
    <t>D+M prostupové těsnění Link-seal typ S316 ( ve stěně suterénu), LS-500/12, přizpůsobeno stávajícím otvorům ve stěně suterénu</t>
  </si>
  <si>
    <t>174</t>
  </si>
  <si>
    <t>121</t>
  </si>
  <si>
    <t>977950040</t>
  </si>
  <si>
    <t>D+M prostupové těsnění Link-seal typ S316 ( ve stěně suterénu), LS-500/13, přizpůsobeno stávajícím otvorům ve stěně suterénu</t>
  </si>
  <si>
    <t>176</t>
  </si>
  <si>
    <t>977950050</t>
  </si>
  <si>
    <t>D+M prostupové těsnění Link-seal typ S316 ( ve stěně suterénu), LS-615/12-S316, přizpůsobeno stávajícím otvorům ve stěně suterénu</t>
  </si>
  <si>
    <t>178</t>
  </si>
  <si>
    <t>123</t>
  </si>
  <si>
    <t>985671113</t>
  </si>
  <si>
    <t>Ztužující věnce obrubní a příčné ze ŽB tř. C 20/25</t>
  </si>
  <si>
    <t>180</t>
  </si>
  <si>
    <t>"hlavní zeď"(2,6*2+1,5)*0,2*0,3</t>
  </si>
  <si>
    <t>"atika"0,15*0,15*2,7*2</t>
  </si>
  <si>
    <t>985675111</t>
  </si>
  <si>
    <t>Bednění ztužujících věnců - zřízení</t>
  </si>
  <si>
    <t>182</t>
  </si>
  <si>
    <t>"zeď"(2,6*2+2,1+2,3*2+1,5)*0,25</t>
  </si>
  <si>
    <t>"atika"0,2*2,7*2*2</t>
  </si>
  <si>
    <t>125</t>
  </si>
  <si>
    <t>985675121</t>
  </si>
  <si>
    <t>Bednění ztužujících věnců - odstranění</t>
  </si>
  <si>
    <t>184</t>
  </si>
  <si>
    <t>5,51</t>
  </si>
  <si>
    <t>985676112</t>
  </si>
  <si>
    <t>Výztuž ztužujících věnců z oceli 10 505</t>
  </si>
  <si>
    <t>186</t>
  </si>
  <si>
    <t>"hlavní zeď"(2,6*2+1,5)*0,2*0,3*0,15</t>
  </si>
  <si>
    <t>"atika"0,15*0,15*2,7*2*0,15</t>
  </si>
  <si>
    <t>997</t>
  </si>
  <si>
    <t>Přesun sutě</t>
  </si>
  <si>
    <t>127</t>
  </si>
  <si>
    <t>997221551</t>
  </si>
  <si>
    <t>Vodorovná doprava suti ze sypkých materiálů do 1 km</t>
  </si>
  <si>
    <t>-444771843</t>
  </si>
  <si>
    <t>"odvoz suti na meziskládku" 4,994</t>
  </si>
  <si>
    <t>"odvoz suti na skládku určenou investorem" odvoz_suti</t>
  </si>
  <si>
    <t>997221559</t>
  </si>
  <si>
    <t>Příplatek ZKD 1 km u vodorovné dopravy suti ze sypkých materiálů</t>
  </si>
  <si>
    <t>-460087126</t>
  </si>
  <si>
    <t>"odvoz suti na skládku určenou investorem"</t>
  </si>
  <si>
    <t>odvoz_suti*9</t>
  </si>
  <si>
    <t>129</t>
  </si>
  <si>
    <t>997221611</t>
  </si>
  <si>
    <t>Nakládání suti na dopravní prostředky pro vodorovnou dopravu</t>
  </si>
  <si>
    <t>257518830</t>
  </si>
  <si>
    <t>"nakládání suti - odvoz na meziskládku" odvoz_suti</t>
  </si>
  <si>
    <t>"nakládání suti - odvoz na skládku určenou investorem" odvoz_suti</t>
  </si>
  <si>
    <t>997221861</t>
  </si>
  <si>
    <t>Poplatek za uložení stavebního odpadu na recyklační skládce (skládkovné) z prostého betonu pod kódem 17 01 01</t>
  </si>
  <si>
    <t>26795629</t>
  </si>
  <si>
    <t>998</t>
  </si>
  <si>
    <t>Přesun hmot</t>
  </si>
  <si>
    <t>131</t>
  </si>
  <si>
    <t>998011001</t>
  </si>
  <si>
    <t>Přesun hmot pro budovy zděné v do 6 m</t>
  </si>
  <si>
    <t>188</t>
  </si>
  <si>
    <t>340,311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</si>
  <si>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</si>
  <si>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</si>
  <si>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</si>
  <si>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</si>
  <si>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</si>
  <si>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</si>
  <si>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190</t>
  </si>
  <si>
    <t>4,975*4,975*3,14</t>
  </si>
  <si>
    <t>133</t>
  </si>
  <si>
    <t>111631500</t>
  </si>
  <si>
    <t>lak asfaltový ALP/9 (MJ t) bal 9 kg</t>
  </si>
  <si>
    <t>192</t>
  </si>
  <si>
    <t>711112001</t>
  </si>
  <si>
    <t>Provedení izolace proti zemní vlhkosti svislé za studena nátěrem penetračním</t>
  </si>
  <si>
    <t>194</t>
  </si>
  <si>
    <t>"stávající objekt nová hydroizolace"(8+3,5*2)*2,7</t>
  </si>
  <si>
    <t>"stávající objekt kontrolovaná stávající hydroizolace"(8+3,5*2)*5</t>
  </si>
  <si>
    <t>"nádrž"(4,975*7,975*3,14)*(0,3+4,77+0,3)</t>
  </si>
  <si>
    <t>"spodní šachta nádrže"1,1*(3,9*2+3,85*2)</t>
  </si>
  <si>
    <t>"nový vstupní objekt"(2,5*2+2,1)*1</t>
  </si>
  <si>
    <t>135</t>
  </si>
  <si>
    <t>196</t>
  </si>
  <si>
    <t>71113122a</t>
  </si>
  <si>
    <t>Izolace proti zemní vlhkosti na vodorovné ploše na sucho pásy nopové fólie</t>
  </si>
  <si>
    <t>198</t>
  </si>
  <si>
    <t>137</t>
  </si>
  <si>
    <t>71113222b</t>
  </si>
  <si>
    <t>Izolace proti zemní vlhkosti na svislé ploše na sucho pásy nopové fólie</t>
  </si>
  <si>
    <t>200</t>
  </si>
  <si>
    <t>"opěrná stěna"1*16,8</t>
  </si>
  <si>
    <t>711142559</t>
  </si>
  <si>
    <t>Provedení izolace proti zemní vlhkosti pásy přitavením svislé NAIP</t>
  </si>
  <si>
    <t>202</t>
  </si>
  <si>
    <t>(8+3,5*2)*2,7</t>
  </si>
  <si>
    <t>139</t>
  </si>
  <si>
    <t>628321340</t>
  </si>
  <si>
    <t>pás těžký asfaltovaný</t>
  </si>
  <si>
    <t>204</t>
  </si>
  <si>
    <t>71114255a</t>
  </si>
  <si>
    <t>Kontrola a oprava izolace proti zemní vlhkosti pásy přitavením svislé NAIP 20%</t>
  </si>
  <si>
    <t>206</t>
  </si>
  <si>
    <t>"oprava izolace manipulační komory"</t>
  </si>
  <si>
    <t>(8+3,5*2)*5</t>
  </si>
  <si>
    <t>141</t>
  </si>
  <si>
    <t>62833158a</t>
  </si>
  <si>
    <t>pás asfaltovaný</t>
  </si>
  <si>
    <t>208</t>
  </si>
  <si>
    <t>142</t>
  </si>
  <si>
    <t>998711201</t>
  </si>
  <si>
    <t>Přesun hmot procentní pro izolace proti vodě, vlhkosti a plynům v objektech v do 6 m</t>
  </si>
  <si>
    <t>%</t>
  </si>
  <si>
    <t>210</t>
  </si>
  <si>
    <t>712</t>
  </si>
  <si>
    <t>Povlakové krytiny</t>
  </si>
  <si>
    <t>143</t>
  </si>
  <si>
    <t>712500010</t>
  </si>
  <si>
    <t>D+M povlakové krytiny střechy z folie, vč. podkladní separační vrstvy, systémových plechů (montážní plechy, okapový plech, atikový plech, připojovací lišta,...), vytažení na atiky a stěnu</t>
  </si>
  <si>
    <t>212</t>
  </si>
  <si>
    <t>"střecha"2,8*1,8</t>
  </si>
  <si>
    <t>"vytažení na atiky"(0,5+0,15)/2*2,8*2</t>
  </si>
  <si>
    <t>"atika"2*0,15*2,8</t>
  </si>
  <si>
    <t>"vytažení ne zeď"0,3*2,1</t>
  </si>
  <si>
    <t>998712201</t>
  </si>
  <si>
    <t>Přesun hmot procentní pro krytiny povlakové v objektech v do 6 m</t>
  </si>
  <si>
    <t>214</t>
  </si>
  <si>
    <t>713</t>
  </si>
  <si>
    <t>Izolace tepelné</t>
  </si>
  <si>
    <t>145</t>
  </si>
  <si>
    <t>713111111</t>
  </si>
  <si>
    <t>Montáž izolace tepelné vrchem stropů volně kladenými rohožemi, pásy, dílci, deskami</t>
  </si>
  <si>
    <t>216</t>
  </si>
  <si>
    <t>(4,975*4,975*3,14)</t>
  </si>
  <si>
    <t>146</t>
  </si>
  <si>
    <t>283763720a</t>
  </si>
  <si>
    <t>deska z extrudovaného polystyrénu</t>
  </si>
  <si>
    <t>218</t>
  </si>
  <si>
    <t>147</t>
  </si>
  <si>
    <t>713291332</t>
  </si>
  <si>
    <t>Montáž izolace tepelné parotěsné zábrany ploché střechy asfaltovým pásem</t>
  </si>
  <si>
    <t>220</t>
  </si>
  <si>
    <t>5,25</t>
  </si>
  <si>
    <t>62833159stř</t>
  </si>
  <si>
    <t>222</t>
  </si>
  <si>
    <t>149</t>
  </si>
  <si>
    <t>713600010</t>
  </si>
  <si>
    <t>Dilatační oddělení střechy od stávající konstrukce EPS tl. 50mm</t>
  </si>
  <si>
    <t>224</t>
  </si>
  <si>
    <t>0,415*2,1</t>
  </si>
  <si>
    <t>998713201</t>
  </si>
  <si>
    <t>Přesun hmot procentní pro izolace tepelné v objektech v do 6 m</t>
  </si>
  <si>
    <t>226</t>
  </si>
  <si>
    <t>721</t>
  </si>
  <si>
    <t>Zdravotechnika - vnitřní kanalizace</t>
  </si>
  <si>
    <t>151</t>
  </si>
  <si>
    <t>721173316</t>
  </si>
  <si>
    <t>Potrubí kanalizační plastové dešťové systém KGEM DN 125</t>
  </si>
  <si>
    <t>228</t>
  </si>
  <si>
    <t>4,0</t>
  </si>
  <si>
    <t>751</t>
  </si>
  <si>
    <t>Vzduchotechnika</t>
  </si>
  <si>
    <t>7513660121</t>
  </si>
  <si>
    <t>Montáž prachového filtru</t>
  </si>
  <si>
    <t>-1387050984</t>
  </si>
  <si>
    <t>153</t>
  </si>
  <si>
    <t>429845601</t>
  </si>
  <si>
    <t>filtr prachový</t>
  </si>
  <si>
    <t>488691543</t>
  </si>
  <si>
    <t>998751101</t>
  </si>
  <si>
    <t>Přesun hmot tonážní pro vzduchotechniku v objektech v do 12 m</t>
  </si>
  <si>
    <t>-1535406378</t>
  </si>
  <si>
    <t>762</t>
  </si>
  <si>
    <t>Konstrukce tesařské</t>
  </si>
  <si>
    <t>155</t>
  </si>
  <si>
    <t>762341014</t>
  </si>
  <si>
    <t>Bednění pod okapovou hranou z desek OSB tl 18 mm na sraz šroubovaných na krokve</t>
  </si>
  <si>
    <t>230</t>
  </si>
  <si>
    <t>762341210</t>
  </si>
  <si>
    <t>Montáž bednění střech rovných a šikmých sklonu do 60° z hrubých prken na sraz</t>
  </si>
  <si>
    <t>232</t>
  </si>
  <si>
    <t>2,8*1,8</t>
  </si>
  <si>
    <t>157</t>
  </si>
  <si>
    <t>605111200</t>
  </si>
  <si>
    <t>řezivo stavební prkna prismovaná (středová) tloušťky 25 (32) mm délky 2 - 5 m</t>
  </si>
  <si>
    <t>234</t>
  </si>
  <si>
    <t>5,040*0,025*1,1</t>
  </si>
  <si>
    <t>762822120a</t>
  </si>
  <si>
    <t>Montáž krokví ploché střechy z hraněného řeziva průřezové plochy do 288 cm2 s výměnami</t>
  </si>
  <si>
    <t>236</t>
  </si>
  <si>
    <t>krokve ploché střechy</t>
  </si>
  <si>
    <t>2,8*3</t>
  </si>
  <si>
    <t>159</t>
  </si>
  <si>
    <t>605120110</t>
  </si>
  <si>
    <t>řezivo jehličnaté hranol jakost I nad 120 cm2</t>
  </si>
  <si>
    <t>238</t>
  </si>
  <si>
    <t>8,400*0,08*0,2*1,1</t>
  </si>
  <si>
    <t>76289500x</t>
  </si>
  <si>
    <t>Spojovací prostředky pro tesařské konstrukce ploché střechy</t>
  </si>
  <si>
    <t>240</t>
  </si>
  <si>
    <t>0,148</t>
  </si>
  <si>
    <t>0,72*0,018</t>
  </si>
  <si>
    <t>5,040*0,025</t>
  </si>
  <si>
    <t>161</t>
  </si>
  <si>
    <t>998762201</t>
  </si>
  <si>
    <t>Přesun hmot procentní pro kce tesařské v objektech v do 6 m</t>
  </si>
  <si>
    <t>242</t>
  </si>
  <si>
    <t>764</t>
  </si>
  <si>
    <t>Konstrukce klempířské</t>
  </si>
  <si>
    <t>764541403</t>
  </si>
  <si>
    <t>Žlab podokapní půlkruhový z TiZn předzvětralého plechu rš 250 mm</t>
  </si>
  <si>
    <t>244</t>
  </si>
  <si>
    <t>1,8</t>
  </si>
  <si>
    <t>163</t>
  </si>
  <si>
    <t>764541443</t>
  </si>
  <si>
    <t>Kotlík oválný (trychtýřový) pro podokapní žlaby z TiZn předzvětralého plechu 250/80 mm</t>
  </si>
  <si>
    <t>246</t>
  </si>
  <si>
    <t>764548422</t>
  </si>
  <si>
    <t>Svody kruhové včetně objímek, kolen, odskoků z TiZn předzvětralého plechu průměru 80 mm</t>
  </si>
  <si>
    <t>248</t>
  </si>
  <si>
    <t>165</t>
  </si>
  <si>
    <t>998764201</t>
  </si>
  <si>
    <t>Přesun hmot procentní pro konstrukce klempířské v objektech v do 6 m</t>
  </si>
  <si>
    <t>250</t>
  </si>
  <si>
    <t>767</t>
  </si>
  <si>
    <t>Konstrukce zámečnické</t>
  </si>
  <si>
    <t>767400010</t>
  </si>
  <si>
    <t>D+M plastových dveří do otvoru 1000x2050mm dle PD</t>
  </si>
  <si>
    <t>252</t>
  </si>
  <si>
    <t>167</t>
  </si>
  <si>
    <t>767500010</t>
  </si>
  <si>
    <t>D+M žebřík nerezový, délka 1,7 m + vrchní zábradlí</t>
  </si>
  <si>
    <t>254</t>
  </si>
  <si>
    <t>767500020</t>
  </si>
  <si>
    <t>D+M žebřík nerezový, délka 5,07 m + vrchní zábradlí</t>
  </si>
  <si>
    <t>256</t>
  </si>
  <si>
    <t>169</t>
  </si>
  <si>
    <t>767500050</t>
  </si>
  <si>
    <t>Vyřezání krycích plechů zákrytů potrubí ve stávající suterénní stěně</t>
  </si>
  <si>
    <t>258</t>
  </si>
  <si>
    <t>767810111</t>
  </si>
  <si>
    <t>Montáž mřížek větracích čtyřhranných průřezu do 0,01 m2</t>
  </si>
  <si>
    <t>-1494264753</t>
  </si>
  <si>
    <t>171</t>
  </si>
  <si>
    <t>4502057160</t>
  </si>
  <si>
    <t>Mřížka větrací se síťovinou VM 300×300 mm, nerez</t>
  </si>
  <si>
    <t>-1492512611</t>
  </si>
  <si>
    <t>998767201</t>
  </si>
  <si>
    <t>Přesun hmot procentní pro zámečnické konstrukce v objektech v do 6 m</t>
  </si>
  <si>
    <t>260</t>
  </si>
  <si>
    <t>783</t>
  </si>
  <si>
    <t>Dokončovací práce - nátěry</t>
  </si>
  <si>
    <t>173</t>
  </si>
  <si>
    <t>783500010</t>
  </si>
  <si>
    <t>Vnitřní úprava nádrže těsnící maltou</t>
  </si>
  <si>
    <t>262</t>
  </si>
  <si>
    <t>"podlaha a strop nádrže"4,755*4,722*3,14*2</t>
  </si>
  <si>
    <t>"stěny nádrže"4,755*2*3,14*4,77</t>
  </si>
  <si>
    <t>"stěny šachty"1,08*(1,8*4)</t>
  </si>
  <si>
    <t>783823103</t>
  </si>
  <si>
    <t>Penetrační akrylátový nátěr s plnivem hladkých betonových povrchů</t>
  </si>
  <si>
    <t>800158212</t>
  </si>
  <si>
    <t>"stěny" 142,5</t>
  </si>
  <si>
    <t>"sloup" 7,5</t>
  </si>
  <si>
    <t>175</t>
  </si>
  <si>
    <t>7838271031</t>
  </si>
  <si>
    <t>Krycí jednonásobný hydroizolační nátěr hladkých betonových povrchů</t>
  </si>
  <si>
    <t>-356496809</t>
  </si>
  <si>
    <t>783923161</t>
  </si>
  <si>
    <t>Penetrační akrylátový nátěr pórovitých betonových podlah</t>
  </si>
  <si>
    <t>-295007839</t>
  </si>
  <si>
    <t>"dno" 71,0</t>
  </si>
  <si>
    <t>177</t>
  </si>
  <si>
    <t>7839431711</t>
  </si>
  <si>
    <t xml:space="preserve">Krycí jednonásobný hydroizolační  nátěr hrubých betonových podlah</t>
  </si>
  <si>
    <t>563578548</t>
  </si>
  <si>
    <t>BSF.51512650</t>
  </si>
  <si>
    <t>MasterSeal 501 - hydroizolační nátěr, cementový, krystalizační, s atestem na pitnou vodu, bal. 25kg</t>
  </si>
  <si>
    <t>-1761801940</t>
  </si>
  <si>
    <t>(nátěr_v+nátěr_s)*1,6</t>
  </si>
  <si>
    <t>179</t>
  </si>
  <si>
    <t>BSF.515126501</t>
  </si>
  <si>
    <t>Hydroizolační vodotěsná stěrka k použití k trvalému styku s pitnou vodou</t>
  </si>
  <si>
    <t>476412185</t>
  </si>
  <si>
    <t>7846601011</t>
  </si>
  <si>
    <t>Vrchní nátěr latexový v místnosti výšky do 3,80 m</t>
  </si>
  <si>
    <t>1349251866</t>
  </si>
  <si>
    <t>"barva Latex ELF 992 - bílá - 2x nátěr"</t>
  </si>
  <si>
    <t>(omítka_s+omítka_v)*2</t>
  </si>
  <si>
    <t>Práce a dodávky M</t>
  </si>
  <si>
    <t>21-M</t>
  </si>
  <si>
    <t>Elektromontáže</t>
  </si>
  <si>
    <t>181</t>
  </si>
  <si>
    <t>921000010</t>
  </si>
  <si>
    <t>Hromosvod - svod, napojení na stávající vedení</t>
  </si>
  <si>
    <t>268</t>
  </si>
  <si>
    <t>2+3+2</t>
  </si>
  <si>
    <t>921000020</t>
  </si>
  <si>
    <t>Hromosvod - doplnění uzemnění</t>
  </si>
  <si>
    <t>270</t>
  </si>
  <si>
    <t>3,5+8+3,5</t>
  </si>
  <si>
    <t>183</t>
  </si>
  <si>
    <t>921000030</t>
  </si>
  <si>
    <t>Revize hromosvodu</t>
  </si>
  <si>
    <t>272</t>
  </si>
  <si>
    <t>Vedlejší rozpočtové náklady</t>
  </si>
  <si>
    <t>VRN1</t>
  </si>
  <si>
    <t>Průzkumné, geodetické a projektové práce</t>
  </si>
  <si>
    <t>011114000</t>
  </si>
  <si>
    <t>Inženýrsko-geologický průzkum a posouzení základové spáry</t>
  </si>
  <si>
    <t>274</t>
  </si>
  <si>
    <t>"včetně hutnící a statické zkoušky"</t>
  </si>
  <si>
    <t>NEREZ_150</t>
  </si>
  <si>
    <t>4,5</t>
  </si>
  <si>
    <t>NEREZ_250</t>
  </si>
  <si>
    <t>21,5</t>
  </si>
  <si>
    <t>NEREZ_300</t>
  </si>
  <si>
    <t>NEREZ_350</t>
  </si>
  <si>
    <t>NEREZ_500</t>
  </si>
  <si>
    <t xml:space="preserve">1.1.2 - II. akumulační komora  ČS Pod Horou - technologie</t>
  </si>
  <si>
    <t>Ing.Pravec F.</t>
  </si>
  <si>
    <t>Kašparová V.</t>
  </si>
  <si>
    <t xml:space="preserve">    722 - Zdravotechnika - vnitřní vodovod</t>
  </si>
  <si>
    <t xml:space="preserve">    725 - Zdravotechnika - zařizovací předměty</t>
  </si>
  <si>
    <t xml:space="preserve">    23-M - Montáže potrubí</t>
  </si>
  <si>
    <t>857422122</t>
  </si>
  <si>
    <t>Montáž litinových tvarovek jednoosých přírubových otevřený výkop DN 500</t>
  </si>
  <si>
    <t>-1891320868</t>
  </si>
  <si>
    <t>"viz. příloha D.1 Technická zpráva, příloha D.9 Akumulační komora - technologie vystrojení"</t>
  </si>
  <si>
    <t>"sací potrubí " 1</t>
  </si>
  <si>
    <t>552533371</t>
  </si>
  <si>
    <t xml:space="preserve">trouba přírubová litinová vodovodní  PN10 DN 500 dl 1000mm</t>
  </si>
  <si>
    <t>468689313</t>
  </si>
  <si>
    <t>"sací potrubí" 1*1,02</t>
  </si>
  <si>
    <t>857362122</t>
  </si>
  <si>
    <t>Montáž litinových tvarovek jednoosých přírubových otevřený výkop DN 250</t>
  </si>
  <si>
    <t>41708459</t>
  </si>
  <si>
    <t>"přívodní potrubí z UO-4" 1+1</t>
  </si>
  <si>
    <t>55254031</t>
  </si>
  <si>
    <t>koleno přírubové z tvárné litiny,práškový epoxid tl 250µm Q-kus DN 250-90°</t>
  </si>
  <si>
    <t>1749836360</t>
  </si>
  <si>
    <t>"přívodní potrubí z UO-4" 1*1,02</t>
  </si>
  <si>
    <t>55254052</t>
  </si>
  <si>
    <t>koleno přírubové z tvárné litiny,práškový epoxid tl 250µm s patkou N-kus DN 250</t>
  </si>
  <si>
    <t>-1691282368</t>
  </si>
  <si>
    <t>857372122</t>
  </si>
  <si>
    <t>Montáž litinových tvarovek jednoosých přírubových otevřený výkop DN 300</t>
  </si>
  <si>
    <t>-1001017366</t>
  </si>
  <si>
    <t>"přívodní potrubí z UO-2" 1+1</t>
  </si>
  <si>
    <t>55254032</t>
  </si>
  <si>
    <t>koleno přírubové z tvárné litiny,práškový epoxid tl 250µm Q-kus DN 300-90°</t>
  </si>
  <si>
    <t>1271075478</t>
  </si>
  <si>
    <t>"přívodní potrubí z UO-2" 1*1,02</t>
  </si>
  <si>
    <t>55254053</t>
  </si>
  <si>
    <t>koleno přírubové z tvárné litiny,práškový epoxid tl 250µm s patkou N-kus DN 300</t>
  </si>
  <si>
    <t>1464453708</t>
  </si>
  <si>
    <t>857382122</t>
  </si>
  <si>
    <t>Montáž litinových tvarovek jednoosých přírubových otevřený výkop DN 350</t>
  </si>
  <si>
    <t>273407461</t>
  </si>
  <si>
    <t>"přeliv z akumulace" 1</t>
  </si>
  <si>
    <t>552540321</t>
  </si>
  <si>
    <t>koleno přírubové z tvárné litiny,práškový epoxid tl 250µm Q-kus DN 350-90°</t>
  </si>
  <si>
    <t>-1102704819</t>
  </si>
  <si>
    <t>"přeliv z akumulace" 1*1,02</t>
  </si>
  <si>
    <t>857372192</t>
  </si>
  <si>
    <t>Příplatek za práci ve štole při montáži litinových tvarovek jednoosých přírubových DN 300 až 600</t>
  </si>
  <si>
    <t>-564881683</t>
  </si>
  <si>
    <t>"sací potrubí" 1</t>
  </si>
  <si>
    <t>857384122</t>
  </si>
  <si>
    <t>Montáž litinových tvarovek odbočných přírubových otevřený výkop DN 350</t>
  </si>
  <si>
    <t>-46788339</t>
  </si>
  <si>
    <t>552507441</t>
  </si>
  <si>
    <t>tvarovka přírubová s přírubovou odbočkou T-DN 350x350 PN10 natural</t>
  </si>
  <si>
    <t>2126189336</t>
  </si>
  <si>
    <t>857424122</t>
  </si>
  <si>
    <t>Montáž litinových tvarovek odbočných přírubových otevřený výkop DN 500</t>
  </si>
  <si>
    <t>777968437</t>
  </si>
  <si>
    <t>552507442</t>
  </si>
  <si>
    <t>tvarovka přírubová s přírubovou odbočkou T-DN 500x250 PN10 natural</t>
  </si>
  <si>
    <t>-65292903</t>
  </si>
  <si>
    <t>857374192</t>
  </si>
  <si>
    <t>Příplatek za práci ve štole při montáži litinových tvarovek odbočných přírubových DN 300 až 600</t>
  </si>
  <si>
    <t>-66198710</t>
  </si>
  <si>
    <t>797435001</t>
  </si>
  <si>
    <t>UNIVERZÁLNÍ SPOJKA DN350</t>
  </si>
  <si>
    <t>15209479</t>
  </si>
  <si>
    <t>"přeliv z akumulace" 1*1,01</t>
  </si>
  <si>
    <t>7974400001</t>
  </si>
  <si>
    <t>UNIVERZÁLNÍ SPOJKA DN500</t>
  </si>
  <si>
    <t>879192656</t>
  </si>
  <si>
    <t>"sací potrubí" 2*1,01</t>
  </si>
  <si>
    <t>891311222</t>
  </si>
  <si>
    <t>Montáž vodovodních šoupátek s ručním kolečkem v šachtách DN 150</t>
  </si>
  <si>
    <t>-1760113738</t>
  </si>
  <si>
    <t>"výpustné potrubí" 1</t>
  </si>
  <si>
    <t>AVK.31150</t>
  </si>
  <si>
    <t>AVK šoupátko 3.1, DN 150, stavební délka F4, PN 10/16</t>
  </si>
  <si>
    <t>-1833192851</t>
  </si>
  <si>
    <t>"s přípravou pro osazení elektropohonu"</t>
  </si>
  <si>
    <t xml:space="preserve">"výpustné potrubí"  1*1,01</t>
  </si>
  <si>
    <t>42210102</t>
  </si>
  <si>
    <t>kolo ruční pro DN 100-150 D 300mm</t>
  </si>
  <si>
    <t>CS ÚRS 2019 01</t>
  </si>
  <si>
    <t>2112564313</t>
  </si>
  <si>
    <t>"výpustné potrubí" 1*1,01</t>
  </si>
  <si>
    <t>891361222</t>
  </si>
  <si>
    <t>Montáž vodovodních šoupátek s ručním kolečkem v šachtách DN 250</t>
  </si>
  <si>
    <t>-649915246</t>
  </si>
  <si>
    <t>"přívodní potrubí z PERLA 6" 1</t>
  </si>
  <si>
    <t>AVK.31250</t>
  </si>
  <si>
    <t>AVK šoupátko 3.1, DN 250, stavební délka F4, PN 10</t>
  </si>
  <si>
    <t>978710915</t>
  </si>
  <si>
    <t>"přívodní potrubí z PERAL 6" 1*1,01</t>
  </si>
  <si>
    <t>891371222</t>
  </si>
  <si>
    <t>Montáž vodovodních šoupátek s ručním kolečkem v šachtách DN 300</t>
  </si>
  <si>
    <t>1276292337</t>
  </si>
  <si>
    <t>"přívodní potrubí z UO-2" 1</t>
  </si>
  <si>
    <t>AVK.31300</t>
  </si>
  <si>
    <t>AVK šoupátko 3.1, DN 300, stavební délka F4, PN 10</t>
  </si>
  <si>
    <t>-1434575496</t>
  </si>
  <si>
    <t>"přívodní potrubí z UO-2" 1*1,01</t>
  </si>
  <si>
    <t>42210104</t>
  </si>
  <si>
    <t>kolo ruční pro DN 250-300 D 500mm</t>
  </si>
  <si>
    <t>1933954604</t>
  </si>
  <si>
    <t>"přívodní potrubí z PERLA 6" 1*1,01</t>
  </si>
  <si>
    <t>891421222</t>
  </si>
  <si>
    <t>Montáž vodovodních šoupátek s ručním kolečkem v šachtách DN 500</t>
  </si>
  <si>
    <t>1216861261</t>
  </si>
  <si>
    <t>AVK.31500</t>
  </si>
  <si>
    <t>AVK šoupátko 3.1, DN 500, stavební délka F4, PN 10, plnoprůchozí</t>
  </si>
  <si>
    <t>-372874202</t>
  </si>
  <si>
    <t>"sací potrubí" 1*1,01</t>
  </si>
  <si>
    <t>422101052</t>
  </si>
  <si>
    <t>kolo ruční pro DN 500 D 500mm</t>
  </si>
  <si>
    <t>687892558</t>
  </si>
  <si>
    <t>891181295</t>
  </si>
  <si>
    <t>Příplatek za montáž šoupátek v objektech DN 40 až 1200</t>
  </si>
  <si>
    <t>1051288142</t>
  </si>
  <si>
    <t>8911812952</t>
  </si>
  <si>
    <t>Příplatek za ztížený přesun armatur objektech DN 300 až 500</t>
  </si>
  <si>
    <t>604175937</t>
  </si>
  <si>
    <t>891364121</t>
  </si>
  <si>
    <t>Montáž kompenzátorů nebo montážních vložek DN 250</t>
  </si>
  <si>
    <t>1843851644</t>
  </si>
  <si>
    <t>5512870502</t>
  </si>
  <si>
    <t>montážní vložka DN 250</t>
  </si>
  <si>
    <t>-311294259</t>
  </si>
  <si>
    <t>IVR.F85002501</t>
  </si>
  <si>
    <t xml:space="preserve">Přírubový pryžový kompenzátor -  DN 250</t>
  </si>
  <si>
    <t>-1031892328</t>
  </si>
  <si>
    <t>2*1,015</t>
  </si>
  <si>
    <t>891374121</t>
  </si>
  <si>
    <t>Montáž kompenzátorů nebo montážních vložek DN 300</t>
  </si>
  <si>
    <t>-1217731307</t>
  </si>
  <si>
    <t>5512870503</t>
  </si>
  <si>
    <t>montážní vložka DN 300</t>
  </si>
  <si>
    <t>1925132190</t>
  </si>
  <si>
    <t>IVR.F85003001</t>
  </si>
  <si>
    <t xml:space="preserve">Přírubový pryžový kompenzátor -  DN 300</t>
  </si>
  <si>
    <t>746399104</t>
  </si>
  <si>
    <t>891424121</t>
  </si>
  <si>
    <t>Montáž kompenzátorů nebo montážních vložek DN 500</t>
  </si>
  <si>
    <t>-604447941</t>
  </si>
  <si>
    <t>5512870504</t>
  </si>
  <si>
    <t>montážní vložka DN 500</t>
  </si>
  <si>
    <t>302019996</t>
  </si>
  <si>
    <t>IVR.F85005001</t>
  </si>
  <si>
    <t>Přírubový pryžový kompenzátor - DN 500</t>
  </si>
  <si>
    <t>1379002972</t>
  </si>
  <si>
    <t>891184195</t>
  </si>
  <si>
    <t>Příplatek za montáž kompenzátorů v objektech DN 40 až 1200</t>
  </si>
  <si>
    <t>-1474637157</t>
  </si>
  <si>
    <t>"kompenzátor" 2+1+1</t>
  </si>
  <si>
    <t>891426331</t>
  </si>
  <si>
    <t>Montáž vtokových košů v objektech DN 500</t>
  </si>
  <si>
    <t>-1309300857</t>
  </si>
  <si>
    <t>5512870505</t>
  </si>
  <si>
    <t>vtokový koš DN 500x500 - ATYP</t>
  </si>
  <si>
    <t>-1948753967</t>
  </si>
  <si>
    <t>552913061</t>
  </si>
  <si>
    <t>těsnění límcové DN 150</t>
  </si>
  <si>
    <t>-1312197793</t>
  </si>
  <si>
    <t>"viz. příloha D.1 Technická zpráva, příloha D.9 Akumulační komora - technologie</t>
  </si>
  <si>
    <t>552913131</t>
  </si>
  <si>
    <t>těsnění límcové DN 500</t>
  </si>
  <si>
    <t>1349720573</t>
  </si>
  <si>
    <t>943111111</t>
  </si>
  <si>
    <t>Montáž lešení prostorového trubkového lehkého bez podlah zatížení do 200 kg/m2 v do 10 m</t>
  </si>
  <si>
    <t>641860073</t>
  </si>
  <si>
    <t>5,6*7,1*1,5</t>
  </si>
  <si>
    <t>943111211</t>
  </si>
  <si>
    <t>Příplatek k lešení prostorovému trubkovému lehkému bez podlah v do 10 m za první a ZKD den použití</t>
  </si>
  <si>
    <t>-896753330</t>
  </si>
  <si>
    <t>(5,6*7,1*1,5)*60</t>
  </si>
  <si>
    <t>943111811</t>
  </si>
  <si>
    <t>Demontáž lešení prostorového trubkového lehkého bez podlah zatížení do 200 kg/m2 v do 10 m</t>
  </si>
  <si>
    <t>-1566602196</t>
  </si>
  <si>
    <t>1799822281</t>
  </si>
  <si>
    <t>"sací potrubí" 3,14*0,508</t>
  </si>
  <si>
    <t>"výpustné potrubí" 3,14*0,159</t>
  </si>
  <si>
    <t>998272201</t>
  </si>
  <si>
    <t>Přesun hmot pro trubní vedení z ocelových trub svařovaných otevřený výkop</t>
  </si>
  <si>
    <t>1834595278</t>
  </si>
  <si>
    <t>2,416</t>
  </si>
  <si>
    <t>722</t>
  </si>
  <si>
    <t>Zdravotechnika - vnitřní vodovod</t>
  </si>
  <si>
    <t>722290237</t>
  </si>
  <si>
    <t>Proplach a dezinfekce vodovodního potrubí do DN 200</t>
  </si>
  <si>
    <t>2134463546</t>
  </si>
  <si>
    <t>"výpustné potrubí DN 150" 4,5</t>
  </si>
  <si>
    <t>7222902371</t>
  </si>
  <si>
    <t>Proplach a dezinfekce vodovodního potrubí do DN 500</t>
  </si>
  <si>
    <t>280703162</t>
  </si>
  <si>
    <t>"přívodní potrubí z PERLA 6 - DN250" 6,0</t>
  </si>
  <si>
    <t>"přívodní potrubí z UO-4 - DN250" 15,0</t>
  </si>
  <si>
    <t>"přívodní potrubí z UO-2 - DN300" 15,0</t>
  </si>
  <si>
    <t>"přeliv z akumulace - DN350" 5,0</t>
  </si>
  <si>
    <t>"sací potrubí - DN500" 4,0</t>
  </si>
  <si>
    <t>725</t>
  </si>
  <si>
    <t>Zdravotechnika - zařizovací předměty</t>
  </si>
  <si>
    <t>7258192011</t>
  </si>
  <si>
    <t>Montáž ventilů kulových 1"</t>
  </si>
  <si>
    <t>-1185899375</t>
  </si>
  <si>
    <t>551410021</t>
  </si>
  <si>
    <t>kulový ventil 1"</t>
  </si>
  <si>
    <t>611486831</t>
  </si>
  <si>
    <t>5*1,01</t>
  </si>
  <si>
    <t>7221709441</t>
  </si>
  <si>
    <t>Montáž nátrubku 1"</t>
  </si>
  <si>
    <t>1035928540</t>
  </si>
  <si>
    <t>"montáž navařovacího nátrubku 1" 5,0</t>
  </si>
  <si>
    <t>552612041</t>
  </si>
  <si>
    <t>nátrubek navařovací 1"</t>
  </si>
  <si>
    <t>-745900455</t>
  </si>
  <si>
    <t xml:space="preserve">"nátrubek navařovací 1" pro odběr vzorků" </t>
  </si>
  <si>
    <t>998725101</t>
  </si>
  <si>
    <t>Přesun hmot tonážní pro zařizovací předměty v objektech v do 6 m</t>
  </si>
  <si>
    <t>902076995</t>
  </si>
  <si>
    <t>767995113</t>
  </si>
  <si>
    <t>Montáž atypických zámečnických konstrukcí hmotnosti do 20 kg</t>
  </si>
  <si>
    <t>685158036</t>
  </si>
  <si>
    <t>"nerezová kontola kotvená do stěny DN250" 2*14,37</t>
  </si>
  <si>
    <t>"nerezová konzola kotvená do stěny DN300" 2*14,84</t>
  </si>
  <si>
    <t>"nerezová konzola kotvená do stěny DN350" 2*18,78</t>
  </si>
  <si>
    <t>"nerezová podpěra" (4*12,375)+(4*19,61)+(1*15,375)+(1*15,55)</t>
  </si>
  <si>
    <t>423924681</t>
  </si>
  <si>
    <t>nerezová konzola kotvená do stěny DN250</t>
  </si>
  <si>
    <t>175491115</t>
  </si>
  <si>
    <t>"cena včetně materiálu a výroby atypického zámečnického prvku"</t>
  </si>
  <si>
    <t>"přívodní potrubí z UO-4" 2</t>
  </si>
  <si>
    <t>423924685</t>
  </si>
  <si>
    <t>nerezová konzola kotvená do stěny DN300</t>
  </si>
  <si>
    <t>-203824095</t>
  </si>
  <si>
    <t>"přívodní potrubí z UO-2" 2</t>
  </si>
  <si>
    <t>423924686</t>
  </si>
  <si>
    <t>nerezová konzola kotvená do stěny DN350</t>
  </si>
  <si>
    <t>-800108340</t>
  </si>
  <si>
    <t>"přeliv z akumulace" 2</t>
  </si>
  <si>
    <t>423924682</t>
  </si>
  <si>
    <t>nerezová podpěra 1,1 m</t>
  </si>
  <si>
    <t>1780730315</t>
  </si>
  <si>
    <t>"přívodní potrubí z UO-2" 4</t>
  </si>
  <si>
    <t>423924683</t>
  </si>
  <si>
    <t>nerezová podpěra 0,4 m</t>
  </si>
  <si>
    <t>-1207958479</t>
  </si>
  <si>
    <t>"přívodní potrubí z UO-4" 4</t>
  </si>
  <si>
    <t>423924684</t>
  </si>
  <si>
    <t>nerezová podpěra 0,7 m</t>
  </si>
  <si>
    <t>1898042322</t>
  </si>
  <si>
    <t>423924687</t>
  </si>
  <si>
    <t>nerezová podpěra 0,6 m</t>
  </si>
  <si>
    <t>1721394917</t>
  </si>
  <si>
    <t>998767101</t>
  </si>
  <si>
    <t>Přesun hmot tonážní pro zámečnické konstrukce v objektech v do 6 m</t>
  </si>
  <si>
    <t>-1854693322</t>
  </si>
  <si>
    <t>23-M</t>
  </si>
  <si>
    <t>Montáže potrubí</t>
  </si>
  <si>
    <t>230140072</t>
  </si>
  <si>
    <t>Montáž trubek z nerezavějící oceli tř.17 D 159 mm, tl 4 mm</t>
  </si>
  <si>
    <t>-306693844</t>
  </si>
  <si>
    <t xml:space="preserve">"výpustné potrubí"  4,0</t>
  </si>
  <si>
    <t>"výpustné potrubí - svislá etáž" 0,50</t>
  </si>
  <si>
    <t>552613091</t>
  </si>
  <si>
    <t>trubka z ušlechtilé oceli (nerez) dl 6m, 159x4,0</t>
  </si>
  <si>
    <t>-1425246733</t>
  </si>
  <si>
    <t>NEREZ_150*1,05</t>
  </si>
  <si>
    <t>2300204051</t>
  </si>
  <si>
    <t>Příplatek za svařování v akumulační komoře D 159 mm, tl 4,0 mm</t>
  </si>
  <si>
    <t>-1809152381</t>
  </si>
  <si>
    <t>"svařování potrubí po 3,0m"</t>
  </si>
  <si>
    <t>230140095</t>
  </si>
  <si>
    <t>Montáž trubek z nerezavějící oceli tř.17 D 273 mm, tl 6 mm</t>
  </si>
  <si>
    <t>1081795671</t>
  </si>
  <si>
    <t>"přívodní potrubí z UO-4" 12,5</t>
  </si>
  <si>
    <t>"přívodní potrubí z UO-4 - svislá etáž" 3,0</t>
  </si>
  <si>
    <t>"přívodní potrubí z PERLA 6" 6,0</t>
  </si>
  <si>
    <t>552613092</t>
  </si>
  <si>
    <t>trubka z ušlechtilé oceli (nerez) dl 6m, 273x6,0</t>
  </si>
  <si>
    <t>-1379107744</t>
  </si>
  <si>
    <t>NEREZ_250*1,05</t>
  </si>
  <si>
    <t>2300204131</t>
  </si>
  <si>
    <t>Příplatek za svařování v akumulační komoře D 273 mm, tl 6,0 mm</t>
  </si>
  <si>
    <t>138622755</t>
  </si>
  <si>
    <t>4+1</t>
  </si>
  <si>
    <t>230140102</t>
  </si>
  <si>
    <t>Montáž trubek z nerezavějící oceli tř.17 D 324 mm, tl 6 mm</t>
  </si>
  <si>
    <t>-1101872428</t>
  </si>
  <si>
    <t>"přívodní potrubí z UO-2" 12,0</t>
  </si>
  <si>
    <t>"přívodní potrubí z UO-2 - svislá etáž" 3,0</t>
  </si>
  <si>
    <t>552613093</t>
  </si>
  <si>
    <t>trubka z ušlechtilé oceli (nerez) dl 6m, 324x6,0</t>
  </si>
  <si>
    <t>1740205687</t>
  </si>
  <si>
    <t>NEREZ_300*1,05</t>
  </si>
  <si>
    <t>2300204161</t>
  </si>
  <si>
    <t>Příplatek za svařování v akumulační komoře D 324 mm, tl 6,0 mm</t>
  </si>
  <si>
    <t>1735927398</t>
  </si>
  <si>
    <t>2301401091</t>
  </si>
  <si>
    <t>Montáž trubek z nerezavějící oceli tř.17 D 355 mm, tl 6 mm</t>
  </si>
  <si>
    <t>-1045779298</t>
  </si>
  <si>
    <t>"přeliv z akumulace" 3,0</t>
  </si>
  <si>
    <t>"přeliv z akumulace - svislá etáž" 2,0</t>
  </si>
  <si>
    <t>552613094</t>
  </si>
  <si>
    <t>trubka z ušlechtilé oceli (nerez) dl 6m, 355x6,0</t>
  </si>
  <si>
    <t>-1728086044</t>
  </si>
  <si>
    <t>NEREZ_350*1,05</t>
  </si>
  <si>
    <t>2300204211</t>
  </si>
  <si>
    <t>Příplatek za svařování v akumulační komoře D 355 mm, tl 6,0 mm</t>
  </si>
  <si>
    <t>-1830157932</t>
  </si>
  <si>
    <t>2301401241</t>
  </si>
  <si>
    <t>Montáž trubek z nerezavějící oceli tř.17 D 508 mm, tl 9,5 mm</t>
  </si>
  <si>
    <t>1612028400</t>
  </si>
  <si>
    <t>"sací potrubí" 4,0</t>
  </si>
  <si>
    <t>552613095</t>
  </si>
  <si>
    <t>trubka z ušlechtilé oceli (nerez) dl 6m, 508x9,5</t>
  </si>
  <si>
    <t>-1147985430</t>
  </si>
  <si>
    <t>NEREZ_500*1,05</t>
  </si>
  <si>
    <t>2300204371</t>
  </si>
  <si>
    <t>Příplatek za svařování v akumulační komoře D 508 mm, tl 9,5 mm</t>
  </si>
  <si>
    <t>2056562993</t>
  </si>
  <si>
    <t>"svařování potrubí po 3,0 m"</t>
  </si>
  <si>
    <t>230140202</t>
  </si>
  <si>
    <t>Montáž trubní dílce přivařovací z nerezavějící oceli tř.17 D 159 mm, tl 4 mm</t>
  </si>
  <si>
    <t>946421445</t>
  </si>
  <si>
    <t>"výpustné potrubí" 1+1</t>
  </si>
  <si>
    <t>552613301</t>
  </si>
  <si>
    <t>koleno 90° z ušlechtilé oceli (nerez) rozvod pitné vody DN 150</t>
  </si>
  <si>
    <t>-1893054175</t>
  </si>
  <si>
    <t>"výpustné potrubí" 1*1,05</t>
  </si>
  <si>
    <t>552516161</t>
  </si>
  <si>
    <t xml:space="preserve">příruba pro kotvení v monolitické betonové stěně -  DN150</t>
  </si>
  <si>
    <t>944508795</t>
  </si>
  <si>
    <t>230140225</t>
  </si>
  <si>
    <t>Montáž trubní dílce přivařovací z nerezavějící oceli tř.17 D 273 mm, tl 6 mm</t>
  </si>
  <si>
    <t>414433823</t>
  </si>
  <si>
    <t xml:space="preserve">"přívodní potrubí  z UO-4" 4</t>
  </si>
  <si>
    <t>"přívodní potrubí z PERLA 6" 2</t>
  </si>
  <si>
    <t>552516202</t>
  </si>
  <si>
    <t>příruba NEREZ DN250</t>
  </si>
  <si>
    <t>1225692027</t>
  </si>
  <si>
    <t>"přívodní potrubí z UO-4" 4*1,05</t>
  </si>
  <si>
    <t>"přívodní potrubí z PERLA 6" 2*1,05</t>
  </si>
  <si>
    <t>552516204</t>
  </si>
  <si>
    <t>lemový nákružek NEREZ DN250</t>
  </si>
  <si>
    <t>-1531102177</t>
  </si>
  <si>
    <t>230140232</t>
  </si>
  <si>
    <t>Montáž trubní dílce přivařovací z nerezavějící oceli tř.17 D 324 mm, tl 6 mm</t>
  </si>
  <si>
    <t>578080955</t>
  </si>
  <si>
    <t>552516201</t>
  </si>
  <si>
    <t>příruba NEREZ DN300</t>
  </si>
  <si>
    <t>-1387185296</t>
  </si>
  <si>
    <t>"přívodní potrubí z UO-2" 4*1,05</t>
  </si>
  <si>
    <t>552516205</t>
  </si>
  <si>
    <t>lemový nákružek NEREZ DN300</t>
  </si>
  <si>
    <t>-1183580372</t>
  </si>
  <si>
    <t>2301402391</t>
  </si>
  <si>
    <t>Montáž trubní dílce přivařovací z nerezavějící oceli tř.17 D 355 mm, tl 6 mm</t>
  </si>
  <si>
    <t>18264954</t>
  </si>
  <si>
    <t>"přeliv z akumulace" 4</t>
  </si>
  <si>
    <t>552516203</t>
  </si>
  <si>
    <t>příruba NEREZ DN350</t>
  </si>
  <si>
    <t>1163309905</t>
  </si>
  <si>
    <t>"přeliv z akumulace" 4*1,05</t>
  </si>
  <si>
    <t>552516206</t>
  </si>
  <si>
    <t>lemový nákružek NEREZ DN350</t>
  </si>
  <si>
    <t>662253933</t>
  </si>
  <si>
    <t>2301402392</t>
  </si>
  <si>
    <t>Montáž trubní dílce přivařovací z nerezavějící oceli tř.17 D 355 mm, tl 6 mm- ATYP</t>
  </si>
  <si>
    <t>2077984314</t>
  </si>
  <si>
    <t>5525162031</t>
  </si>
  <si>
    <t>přeliv NEREZ DN350</t>
  </si>
  <si>
    <t>-1637027707</t>
  </si>
  <si>
    <t>"přeliv z akumulace" 1*1,05</t>
  </si>
  <si>
    <t>2301402541</t>
  </si>
  <si>
    <t>Montáž trubní dílce přivařovací z nerezavějící oceli tř.17 D 508 mm, tl 9,5mm</t>
  </si>
  <si>
    <t>23646799</t>
  </si>
  <si>
    <t>552516481</t>
  </si>
  <si>
    <t xml:space="preserve">příruba pro kotvení v monolitické betonové stěně-  DN500</t>
  </si>
  <si>
    <t>1512747065</t>
  </si>
  <si>
    <t>"sací potrubí" 1*1,05</t>
  </si>
  <si>
    <t>852371192</t>
  </si>
  <si>
    <t>Příplatek za práci ve štole na potrubí z trub litinových přírubových normálních délek DN 300 až 600</t>
  </si>
  <si>
    <t>-1470899504</t>
  </si>
  <si>
    <t>4+4+1+1</t>
  </si>
  <si>
    <t>230170014</t>
  </si>
  <si>
    <t>Tlakové zkoušky těsnosti potrubí - zkouška DN do 200</t>
  </si>
  <si>
    <t>80996052</t>
  </si>
  <si>
    <t>"výpustné potrubí - DN150" 4,5</t>
  </si>
  <si>
    <t>230170015</t>
  </si>
  <si>
    <t>Tlakové zkoušky těsnosti potrubí - zkouška DN do 350</t>
  </si>
  <si>
    <t>178831548</t>
  </si>
  <si>
    <t>230170016</t>
  </si>
  <si>
    <t>Tlakové zkoušky těsnosti potrubí - zkouška DN do 500</t>
  </si>
  <si>
    <t>1900856310</t>
  </si>
  <si>
    <t>loze_</t>
  </si>
  <si>
    <t>Mezisoučet</t>
  </si>
  <si>
    <t>0,88</t>
  </si>
  <si>
    <t>obsyp_</t>
  </si>
  <si>
    <t>5,28</t>
  </si>
  <si>
    <t>5,668</t>
  </si>
  <si>
    <t>PE_280</t>
  </si>
  <si>
    <t>štěrk</t>
  </si>
  <si>
    <t>obsyp_-0,294</t>
  </si>
  <si>
    <t>4,788</t>
  </si>
  <si>
    <t>6,16</t>
  </si>
  <si>
    <t>1.2 - Přeložka výtlaku PERLA-6</t>
  </si>
  <si>
    <t>30,22</t>
  </si>
  <si>
    <t>22221</t>
  </si>
  <si>
    <t>pažení</t>
  </si>
  <si>
    <t>64,46</t>
  </si>
  <si>
    <t>1,98</t>
  </si>
  <si>
    <t xml:space="preserve">    9 - Ostatní konstrukce a práce, bourání</t>
  </si>
  <si>
    <t xml:space="preserve">    99 - Přesun hmot</t>
  </si>
  <si>
    <t>115101201</t>
  </si>
  <si>
    <t>Čerpání vody na dopravní výšku do 10 m průměrný přítok do 500 l/min</t>
  </si>
  <si>
    <t>-961811782</t>
  </si>
  <si>
    <t>115101301</t>
  </si>
  <si>
    <t>Pohotovost čerpací soupravy pro dopravní výšku do 10 m přítok do 500 l/min</t>
  </si>
  <si>
    <t>1021763497</t>
  </si>
  <si>
    <t>0,3</t>
  </si>
  <si>
    <t>119001406</t>
  </si>
  <si>
    <t>Dočasné zajištění potrubí z PE DN do 500 mm</t>
  </si>
  <si>
    <t>-1227931051</t>
  </si>
  <si>
    <t>2*1,1</t>
  </si>
  <si>
    <t>119001421</t>
  </si>
  <si>
    <t>Dočasné zajištění kabelů a kabelových tratí ze 3 volně ložených kabelů</t>
  </si>
  <si>
    <t>1055721521</t>
  </si>
  <si>
    <t>1*1,1</t>
  </si>
  <si>
    <t>129001101</t>
  </si>
  <si>
    <t>Příplatek za ztížení odkopávky nebo prokopávky v blízkosti inženýrských sítí</t>
  </si>
  <si>
    <t>-390885071</t>
  </si>
  <si>
    <t>(2*1,1*1,0)+(2*1,1*1,6)+(2*1,1*2,1)</t>
  </si>
  <si>
    <t>132151256</t>
  </si>
  <si>
    <t>Hloubení rýh nezapažených š do 2000 mm v hornině třídy těžitelnosti I, skupiny 1 a 2 objem do 5000 m3 strojně</t>
  </si>
  <si>
    <t>2088545819</t>
  </si>
  <si>
    <t>132251256</t>
  </si>
  <si>
    <t>Hloubení rýh nezapažených š do 2000 mm v hornině třídy těžitelnosti I, skupiny 3 objem do 5000 m3 strojně</t>
  </si>
  <si>
    <t>-95530044</t>
  </si>
  <si>
    <t>"z výpisu objemu zem.prací"</t>
  </si>
  <si>
    <t>"přeložka výtlaku" 3,3+22,7</t>
  </si>
  <si>
    <t>"výkop na napojení na stávající řad" 2*1,2*1,8</t>
  </si>
  <si>
    <t>"sonda na zjištění stáv.sítí - rozšíření" (1,5*0,40*1,0)+(1,5*0,40*1,6)+(1,5*0,40*2,1)</t>
  </si>
  <si>
    <t>-"tráva" (8*1,10*0,20)-(1,5*0,40*0,20)*3-(2*2*0,20)</t>
  </si>
  <si>
    <t>151811131</t>
  </si>
  <si>
    <t>Osazení pažicího boxu hl výkopu do 4 m š do 1,2 m</t>
  </si>
  <si>
    <t>-1662277227</t>
  </si>
  <si>
    <t>"přeložka výtlaku" 6,0+41,1</t>
  </si>
  <si>
    <t>"sondy na zjištění sítí - rozšíření" (2*0,40*1,6)+(2*0,40*2,1)</t>
  </si>
  <si>
    <t>"výkop pro napojení na stáv. řad" 4*2*1,8</t>
  </si>
  <si>
    <t>151811231</t>
  </si>
  <si>
    <t>Odstranění pažicího boxu hl výkopu do 4 m š do 1,2 m</t>
  </si>
  <si>
    <t>-1775450908</t>
  </si>
  <si>
    <t>162351124</t>
  </si>
  <si>
    <t>Vodorovné přemístění do 1000 m výkopku/sypaniny z hornin třídy těžitelnosti II, skupiny 4 a 5</t>
  </si>
  <si>
    <t>-1665269865</t>
  </si>
  <si>
    <t>-2003841354</t>
  </si>
  <si>
    <t>"lože pod potrubí"</t>
  </si>
  <si>
    <t>"přeložka výtlaku" 8,0*1,1*0,10</t>
  </si>
  <si>
    <t>"obsyp"</t>
  </si>
  <si>
    <t>"přeložka výtlaku" 8,*1,1*0,60</t>
  </si>
  <si>
    <t>-1396825775</t>
  </si>
  <si>
    <t>"nakládání výkopku - odvoz na meziskládku" vod_přem</t>
  </si>
  <si>
    <t>-390620014</t>
  </si>
  <si>
    <t>-772225683</t>
  </si>
  <si>
    <t>"uložení sypaniny na meziskládku" vod_přem</t>
  </si>
  <si>
    <t>M3</t>
  </si>
  <si>
    <t>1171368767</t>
  </si>
  <si>
    <t>zepráce-vytlač</t>
  </si>
  <si>
    <t>175111101</t>
  </si>
  <si>
    <t>Obsypání potrubí ručně sypaninou bez prohození, uloženou do 3 m</t>
  </si>
  <si>
    <t>-1861001256</t>
  </si>
  <si>
    <t>"viz.příloha D.1 Technická zpráva"</t>
  </si>
  <si>
    <t>"přeložka výtlaku" 3,14*(0,280)^2/4*8</t>
  </si>
  <si>
    <t>obsyp_-0,492</t>
  </si>
  <si>
    <t>58337310</t>
  </si>
  <si>
    <t>štěrkopísek frakce 0/4</t>
  </si>
  <si>
    <t>-1875752366</t>
  </si>
  <si>
    <t>štěrk*1,8</t>
  </si>
  <si>
    <t>574049837</t>
  </si>
  <si>
    <t>štěrk+loze_</t>
  </si>
  <si>
    <t>632637426</t>
  </si>
  <si>
    <t>121151103</t>
  </si>
  <si>
    <t>Sejmutí ornice plochy do 100 m2 tl vrstvy do 200 mm strojně</t>
  </si>
  <si>
    <t>1469754468</t>
  </si>
  <si>
    <t>181351003</t>
  </si>
  <si>
    <t>Rozprostření ornice tl vrstvy do 200 mm pl do 100 m2 v rovině nebo ve svahu do 1:5 strojně</t>
  </si>
  <si>
    <t>-2144251972</t>
  </si>
  <si>
    <t>8*3,0+3*3</t>
  </si>
  <si>
    <t>2031511739</t>
  </si>
  <si>
    <t>56052466</t>
  </si>
  <si>
    <t>451573111</t>
  </si>
  <si>
    <t>Lože pod potrubí otevřený výkop ze štěrkopísku</t>
  </si>
  <si>
    <t>-423597831</t>
  </si>
  <si>
    <t>8503651211</t>
  </si>
  <si>
    <t>Výřez nebo výsek na potrubí z trub osinkocementových DN 250</t>
  </si>
  <si>
    <t>316138301</t>
  </si>
  <si>
    <t>"viz. příloha D.11 Schema kladečského plánu"</t>
  </si>
  <si>
    <t>"výřez na stávajícím potrubí" 1</t>
  </si>
  <si>
    <t>871361222</t>
  </si>
  <si>
    <t>Montáž potrubí z PE100 SDR 17 otevřený výkop svařovaných elektrotvarovkou D 280 x 16,6 mm</t>
  </si>
  <si>
    <t>394770151</t>
  </si>
  <si>
    <t>"přeložka výtlaku" 8,0</t>
  </si>
  <si>
    <t>286135841</t>
  </si>
  <si>
    <t xml:space="preserve">potrubí dvouvrstvé PE100  SDR17 280x16,6 dl 12m</t>
  </si>
  <si>
    <t>-1526496015</t>
  </si>
  <si>
    <t>PE_280*1,015</t>
  </si>
  <si>
    <t>8,12*1,015 'Přepočtené koeficientem množství</t>
  </si>
  <si>
    <t>877361102</t>
  </si>
  <si>
    <t>Montáž elektrospojek na vodovodním potrubí z PE trub d 280</t>
  </si>
  <si>
    <t>-650319463</t>
  </si>
  <si>
    <t>5+2</t>
  </si>
  <si>
    <t>28615983</t>
  </si>
  <si>
    <t>elektrospojka SDR11 PE 100 PN16 D 280mm</t>
  </si>
  <si>
    <t>1176505505</t>
  </si>
  <si>
    <t>5*1,015</t>
  </si>
  <si>
    <t>WVN.FF050822W</t>
  </si>
  <si>
    <t>Oblouk 45° PE100 SDR17 280</t>
  </si>
  <si>
    <t>-1287568273</t>
  </si>
  <si>
    <t>AVK.944250</t>
  </si>
  <si>
    <t>Univerzální jištěná spojka ORION PLUS, DN 250, rozsah 266-301 mm</t>
  </si>
  <si>
    <t>193413516</t>
  </si>
  <si>
    <t>1*1,01</t>
  </si>
  <si>
    <t>8913691111</t>
  </si>
  <si>
    <t>Montáž lemových nákružků na potrubí z jakýchkoli trub DN 250</t>
  </si>
  <si>
    <t>1218304424</t>
  </si>
  <si>
    <t>28653158</t>
  </si>
  <si>
    <t>nákružek lemový PE 100 SDR17 280mm</t>
  </si>
  <si>
    <t>1831501624</t>
  </si>
  <si>
    <t>WVN.PRI2501</t>
  </si>
  <si>
    <t>VOLNÁ PŘÍRUBA D 250 (K LEMOVÉMU NÁKRUŽKU)</t>
  </si>
  <si>
    <t>-932585177</t>
  </si>
  <si>
    <t>892381111</t>
  </si>
  <si>
    <t>Tlaková zkouška vodou potrubí DN 250, DN 300 nebo 350</t>
  </si>
  <si>
    <t>-1043402364</t>
  </si>
  <si>
    <t>8,0</t>
  </si>
  <si>
    <t>892383122</t>
  </si>
  <si>
    <t>Proplach a dezinfekce vodovodního potrubí DN 250, DN 300 nebo 350</t>
  </si>
  <si>
    <t>-369332941</t>
  </si>
  <si>
    <t>892372111</t>
  </si>
  <si>
    <t>Zabezpečení konců potrubí DN do 300 při tlakových zkouškách vodou</t>
  </si>
  <si>
    <t>KUS</t>
  </si>
  <si>
    <t>121745851</t>
  </si>
  <si>
    <t>8712411000</t>
  </si>
  <si>
    <t>Montáž vodiče nad potrubím ve výk.</t>
  </si>
  <si>
    <t>-224337057</t>
  </si>
  <si>
    <t xml:space="preserve">"viz.příloha D.1  Technická zpráva, příloha D.11 Schema kladečského plánu"</t>
  </si>
  <si>
    <t>8,0*1,10</t>
  </si>
  <si>
    <t>3411101201</t>
  </si>
  <si>
    <t>kabel silový s Cu jádrem CYKY 6mm2</t>
  </si>
  <si>
    <t>-520273038</t>
  </si>
  <si>
    <t>"viz.příloha D.1 Technická zpráva, příloha D.12 Uložení potrubí"</t>
  </si>
  <si>
    <t>8,0*1,13</t>
  </si>
  <si>
    <t>899722114</t>
  </si>
  <si>
    <t>Krytí potrubí z plastů výstražnou fólií z PVC 40 cm</t>
  </si>
  <si>
    <t>966110689</t>
  </si>
  <si>
    <t>8,0*1,05</t>
  </si>
  <si>
    <t>Ostatní konstrukce a práce, bourání</t>
  </si>
  <si>
    <t>9620423201</t>
  </si>
  <si>
    <t>Vybourání zídky</t>
  </si>
  <si>
    <t>1807539906</t>
  </si>
  <si>
    <t xml:space="preserve">"vybourání zídky - obnova v  rámci stavby akumulační komory" </t>
  </si>
  <si>
    <t>2,0*1,5*0,30</t>
  </si>
  <si>
    <t>998276101</t>
  </si>
  <si>
    <t>Přesun hmot pro trubní vedení z trub z plastických hmot otevřený výkop</t>
  </si>
  <si>
    <t>-507225192</t>
  </si>
  <si>
    <t>1,252</t>
  </si>
  <si>
    <t>-784158017</t>
  </si>
  <si>
    <t>"odvoz suti na meziskládku" 1,98</t>
  </si>
  <si>
    <t>768834497</t>
  </si>
  <si>
    <t>1686587644</t>
  </si>
  <si>
    <t>161790305</t>
  </si>
  <si>
    <t xml:space="preserve">VRN - Vedlejší náklady stavby </t>
  </si>
  <si>
    <t xml:space="preserve">VRN - Vedlejší rozpočtové náklady </t>
  </si>
  <si>
    <t xml:space="preserve">    0 -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</si>
  <si>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</si>
  <si>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</si>
  <si>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</si>
  <si>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Vedlejší rozpočtové náklady </t>
  </si>
  <si>
    <t>0133540001</t>
  </si>
  <si>
    <t>Dokumentace skutečného provedení stavby</t>
  </si>
  <si>
    <t>Kč</t>
  </si>
  <si>
    <t>1024</t>
  </si>
  <si>
    <t>1917078873</t>
  </si>
  <si>
    <t>0300010001</t>
  </si>
  <si>
    <t>Zařízení staveniště</t>
  </si>
  <si>
    <t>1087859574</t>
  </si>
  <si>
    <t>0452030001</t>
  </si>
  <si>
    <t>Kompletační činnost</t>
  </si>
  <si>
    <t>-269064613</t>
  </si>
  <si>
    <t>0710020001</t>
  </si>
  <si>
    <t>Provozně technické zabezpečení stavby</t>
  </si>
  <si>
    <t>1454073040</t>
  </si>
  <si>
    <t>"provozně technické zabezpečení stavby"</t>
  </si>
  <si>
    <t>"zábory veřejného prostranství a zařízení stavenišě"</t>
  </si>
  <si>
    <t>"aktualizace stávajících vyjádření DOSS a vlastníků sítí"</t>
  </si>
  <si>
    <t xml:space="preserve">"informování vlastníků sousedních nemovitostí  a zajištění přístupu k nemovitostem v průběhu stavby"</t>
  </si>
  <si>
    <t>VRN3</t>
  </si>
  <si>
    <t>0392030001</t>
  </si>
  <si>
    <t>Uvedení pozemků staveb do odpovídajícího stavu</t>
  </si>
  <si>
    <t>-1772129860</t>
  </si>
  <si>
    <t>"uvedení pozemků staveb, sítí a komunikací dotčených stavbou do odpovídajícího stavu"</t>
  </si>
  <si>
    <t>"včetně všech protokolů o zpětném předání"</t>
  </si>
  <si>
    <t>VRN4</t>
  </si>
  <si>
    <t>Inženýrská činnost</t>
  </si>
  <si>
    <t>0450020001</t>
  </si>
  <si>
    <t>Kompletační a koordinační činnost</t>
  </si>
  <si>
    <t>-237676769</t>
  </si>
  <si>
    <t>"kordinace s investorem a zhotovitelem komunikace"</t>
  </si>
  <si>
    <t>VRN7</t>
  </si>
  <si>
    <t>Provozní vlivy</t>
  </si>
  <si>
    <t>07300200011</t>
  </si>
  <si>
    <t>Informování vlastníků přilehlých nemovitostí při stavbě</t>
  </si>
  <si>
    <t>388343403</t>
  </si>
  <si>
    <t>"Informování vlastníků přilehlých nemovitostí při stavbě"</t>
  </si>
  <si>
    <t>SEZNAM FIGUR</t>
  </si>
  <si>
    <t>Výměra</t>
  </si>
  <si>
    <t xml:space="preserve"> 1.1/ 1.1.1</t>
  </si>
  <si>
    <t>Použití figury:</t>
  </si>
  <si>
    <t>loze__1</t>
  </si>
  <si>
    <t xml:space="preserve"> 1.1/ 1.1.2</t>
  </si>
  <si>
    <t>blok</t>
  </si>
  <si>
    <t>blok_1</t>
  </si>
  <si>
    <t>celkem_</t>
  </si>
  <si>
    <t>74+32</t>
  </si>
  <si>
    <t>dlažba</t>
  </si>
  <si>
    <t>dno</t>
  </si>
  <si>
    <t>izolace</t>
  </si>
  <si>
    <t>kostky</t>
  </si>
  <si>
    <t>LIT_100</t>
  </si>
  <si>
    <t>LIT_100_1</t>
  </si>
  <si>
    <t>LOZE</t>
  </si>
  <si>
    <t>1,1*0,15*145,0</t>
  </si>
  <si>
    <t>obsyp_čs</t>
  </si>
  <si>
    <t>panely</t>
  </si>
  <si>
    <t>pazeni_2</t>
  </si>
  <si>
    <t>pazeni_4</t>
  </si>
  <si>
    <t>pažení_j</t>
  </si>
  <si>
    <t>pažení_p</t>
  </si>
  <si>
    <t>PEHD_32</t>
  </si>
  <si>
    <t>2,5</t>
  </si>
  <si>
    <t>PEHD_40</t>
  </si>
  <si>
    <t>35,0</t>
  </si>
  <si>
    <t>PEHD_50</t>
  </si>
  <si>
    <t>PEHD_63</t>
  </si>
  <si>
    <t>74,0</t>
  </si>
  <si>
    <t>presun</t>
  </si>
  <si>
    <t>PVC_150</t>
  </si>
  <si>
    <t>PVC_90</t>
  </si>
  <si>
    <t>stěna_b</t>
  </si>
  <si>
    <t>stěna_ž</t>
  </si>
  <si>
    <t>štěrk_1</t>
  </si>
  <si>
    <t>OBSYP-10,244</t>
  </si>
  <si>
    <t>zásyp</t>
  </si>
  <si>
    <t>zásyp_štp</t>
  </si>
  <si>
    <t>zepráce_1</t>
  </si>
  <si>
    <t xml:space="preserve"> 1.2</t>
  </si>
  <si>
    <t>asf</t>
  </si>
  <si>
    <t>BET_600</t>
  </si>
  <si>
    <t>dlazba_zám</t>
  </si>
  <si>
    <t>dlažba_zám</t>
  </si>
  <si>
    <t>izolace_v</t>
  </si>
  <si>
    <t xml:space="preserve">"viz.příloha D.1  Technická zpráva, příloha D.3.1 Schema kladečského plánu"</t>
  </si>
  <si>
    <t xml:space="preserve">"štěrkový vsakovací prostor" </t>
  </si>
  <si>
    <t>2*(1,0*0,5)</t>
  </si>
  <si>
    <t>LIT_150</t>
  </si>
  <si>
    <t>LIT_80</t>
  </si>
  <si>
    <t>"řad 1" 1811,0</t>
  </si>
  <si>
    <t>"sonda na zjištění stáv.sítí - rozšíření" (2*0,70*1,6)*3</t>
  </si>
  <si>
    <t>"sonda na napojení na vodojem - rozšíření" (2*1,2)*1,7</t>
  </si>
  <si>
    <t>PE_110</t>
  </si>
  <si>
    <t>"řad 1" 529,0</t>
  </si>
  <si>
    <t>PE_225</t>
  </si>
  <si>
    <t>PE_32</t>
  </si>
  <si>
    <t>"vsakovací prostor" 2*3,0</t>
  </si>
  <si>
    <t>PE_40</t>
  </si>
  <si>
    <t>PE_50</t>
  </si>
  <si>
    <t>PE_63</t>
  </si>
  <si>
    <t>PE_90</t>
  </si>
  <si>
    <t>PEHD_110</t>
  </si>
  <si>
    <t>PEHD_32_1</t>
  </si>
  <si>
    <t>PEHD_90</t>
  </si>
  <si>
    <t>podsyp_skruže</t>
  </si>
  <si>
    <t>podsyp_z_zarizeni</t>
  </si>
  <si>
    <t>PVC_110</t>
  </si>
  <si>
    <t>PVC_160</t>
  </si>
  <si>
    <t>rezani</t>
  </si>
  <si>
    <t>sv_4</t>
  </si>
  <si>
    <t>štěrk_2</t>
  </si>
  <si>
    <t>štěrk_chod</t>
  </si>
  <si>
    <t>štěrk_kom</t>
  </si>
  <si>
    <t>štěrk_kom_</t>
  </si>
  <si>
    <t>tř_5</t>
  </si>
  <si>
    <t>tř_6</t>
  </si>
  <si>
    <t>vod_přem_1</t>
  </si>
  <si>
    <t>vod_přem_2</t>
  </si>
  <si>
    <t>vsak</t>
  </si>
  <si>
    <t>"štěrkový vsakovací prostor"</t>
  </si>
  <si>
    <t>(1*0,5*0,5)*2</t>
  </si>
  <si>
    <t>zásyp_1</t>
  </si>
  <si>
    <t>zásyp_septik</t>
  </si>
  <si>
    <t>zásyp_skruže</t>
  </si>
  <si>
    <t>"zásyp skruže kamenivem" (3,14*(1,0)^2/4*0,25)*2</t>
  </si>
  <si>
    <t>zásyp_zem</t>
  </si>
  <si>
    <t>zepráce_2</t>
  </si>
  <si>
    <t>zepráce_r</t>
  </si>
  <si>
    <t>žlabovky</t>
  </si>
  <si>
    <t xml:space="preserve"> VRN</t>
  </si>
  <si>
    <t>asf_II</t>
  </si>
  <si>
    <t>asf_m</t>
  </si>
  <si>
    <t>jíl</t>
  </si>
  <si>
    <t>LOZE_V</t>
  </si>
  <si>
    <t>obrub_</t>
  </si>
  <si>
    <t>80,7+73,8</t>
  </si>
  <si>
    <t>obrub_ch</t>
  </si>
  <si>
    <t>OBSYP</t>
  </si>
  <si>
    <t>1,1*0,6*145,0</t>
  </si>
  <si>
    <t>pazení_8</t>
  </si>
  <si>
    <t>PEHD_75</t>
  </si>
  <si>
    <t>PP_225</t>
  </si>
  <si>
    <t>PP_280</t>
  </si>
  <si>
    <t>PP_280_1</t>
  </si>
  <si>
    <t>553,0</t>
  </si>
  <si>
    <t>PP_315</t>
  </si>
  <si>
    <t>PP_450</t>
  </si>
  <si>
    <t>sv_2</t>
  </si>
  <si>
    <t>sv_6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</si>
</sst>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Akumukace u ČS Pod Horou v Ústí nad Orlicí, 300 m3 - II. komora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Ústí nad Olricí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22. 1. 2020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ROUND(AG95+AG98+AG99,2)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ROUND(AS95+AS98+AS99,2)</f>
        <v>0</v>
      </c>
      <c r="AT94" s="115">
        <f>ROUND(SUM(AV94:AW94),2)</f>
        <v>0</v>
      </c>
      <c r="AU94" s="116">
        <f>ROUND(AU95+AU98+AU99,5)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ROUND(AZ95+AZ98+AZ99,2)</f>
        <v>0</v>
      </c>
      <c r="BA94" s="115">
        <f>ROUND(BA95+BA98+BA99,2)</f>
        <v>0</v>
      </c>
      <c r="BB94" s="115">
        <f>ROUND(BB95+BB98+BB99,2)</f>
        <v>0</v>
      </c>
      <c r="BC94" s="115">
        <f>ROUND(BC95+BC98+BC99,2)</f>
        <v>0</v>
      </c>
      <c r="BD94" s="117">
        <f>ROUND(BD95+BD98+BD99,2)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7"/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80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73</v>
      </c>
      <c r="BT95" s="132" t="s">
        <v>81</v>
      </c>
      <c r="BU95" s="132" t="s">
        <v>75</v>
      </c>
      <c r="BV95" s="132" t="s">
        <v>76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4" customFormat="1" ht="23.25" customHeight="1">
      <c r="A96" s="133" t="s">
        <v>84</v>
      </c>
      <c r="B96" s="71"/>
      <c r="C96" s="134"/>
      <c r="D96" s="134"/>
      <c r="E96" s="135" t="s">
        <v>85</v>
      </c>
      <c r="F96" s="135"/>
      <c r="G96" s="135"/>
      <c r="H96" s="135"/>
      <c r="I96" s="135"/>
      <c r="J96" s="134"/>
      <c r="K96" s="135" t="s">
        <v>86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'1.1.1 - II. akumulační ko...'!J32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87</v>
      </c>
      <c r="AR96" s="73"/>
      <c r="AS96" s="138">
        <v>0</v>
      </c>
      <c r="AT96" s="139">
        <f>ROUND(SUM(AV96:AW96),2)</f>
        <v>0</v>
      </c>
      <c r="AU96" s="140">
        <f>'1.1.1 - II. akumulační ko...'!P145</f>
        <v>0</v>
      </c>
      <c r="AV96" s="139">
        <f>'1.1.1 - II. akumulační ko...'!J35</f>
        <v>0</v>
      </c>
      <c r="AW96" s="139">
        <f>'1.1.1 - II. akumulační ko...'!J36</f>
        <v>0</v>
      </c>
      <c r="AX96" s="139">
        <f>'1.1.1 - II. akumulační ko...'!J37</f>
        <v>0</v>
      </c>
      <c r="AY96" s="139">
        <f>'1.1.1 - II. akumulační ko...'!J38</f>
        <v>0</v>
      </c>
      <c r="AZ96" s="139">
        <f>'1.1.1 - II. akumulační ko...'!F35</f>
        <v>0</v>
      </c>
      <c r="BA96" s="139">
        <f>'1.1.1 - II. akumulační ko...'!F36</f>
        <v>0</v>
      </c>
      <c r="BB96" s="139">
        <f>'1.1.1 - II. akumulační ko...'!F37</f>
        <v>0</v>
      </c>
      <c r="BC96" s="139">
        <f>'1.1.1 - II. akumulační ko...'!F38</f>
        <v>0</v>
      </c>
      <c r="BD96" s="141">
        <f>'1.1.1 - II. akumulační ko...'!F39</f>
        <v>0</v>
      </c>
      <c r="BE96" s="4"/>
      <c r="BT96" s="142" t="s">
        <v>83</v>
      </c>
      <c r="BV96" s="142" t="s">
        <v>76</v>
      </c>
      <c r="BW96" s="142" t="s">
        <v>88</v>
      </c>
      <c r="BX96" s="142" t="s">
        <v>82</v>
      </c>
      <c r="CL96" s="142" t="s">
        <v>1</v>
      </c>
    </row>
    <row r="97" s="4" customFormat="1" ht="23.25" customHeight="1">
      <c r="A97" s="133" t="s">
        <v>84</v>
      </c>
      <c r="B97" s="71"/>
      <c r="C97" s="134"/>
      <c r="D97" s="134"/>
      <c r="E97" s="135" t="s">
        <v>89</v>
      </c>
      <c r="F97" s="135"/>
      <c r="G97" s="135"/>
      <c r="H97" s="135"/>
      <c r="I97" s="135"/>
      <c r="J97" s="134"/>
      <c r="K97" s="135" t="s">
        <v>90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'1.1.2 - II. akumulační ko...'!J32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87</v>
      </c>
      <c r="AR97" s="73"/>
      <c r="AS97" s="138">
        <v>0</v>
      </c>
      <c r="AT97" s="139">
        <f>ROUND(SUM(AV97:AW97),2)</f>
        <v>0</v>
      </c>
      <c r="AU97" s="140">
        <f>'1.1.2 - II. akumulační ko...'!P130</f>
        <v>0</v>
      </c>
      <c r="AV97" s="139">
        <f>'1.1.2 - II. akumulační ko...'!J35</f>
        <v>0</v>
      </c>
      <c r="AW97" s="139">
        <f>'1.1.2 - II. akumulační ko...'!J36</f>
        <v>0</v>
      </c>
      <c r="AX97" s="139">
        <f>'1.1.2 - II. akumulační ko...'!J37</f>
        <v>0</v>
      </c>
      <c r="AY97" s="139">
        <f>'1.1.2 - II. akumulační ko...'!J38</f>
        <v>0</v>
      </c>
      <c r="AZ97" s="139">
        <f>'1.1.2 - II. akumulační ko...'!F35</f>
        <v>0</v>
      </c>
      <c r="BA97" s="139">
        <f>'1.1.2 - II. akumulační ko...'!F36</f>
        <v>0</v>
      </c>
      <c r="BB97" s="139">
        <f>'1.1.2 - II. akumulační ko...'!F37</f>
        <v>0</v>
      </c>
      <c r="BC97" s="139">
        <f>'1.1.2 - II. akumulační ko...'!F38</f>
        <v>0</v>
      </c>
      <c r="BD97" s="141">
        <f>'1.1.2 - II. akumulační ko...'!F39</f>
        <v>0</v>
      </c>
      <c r="BE97" s="4"/>
      <c r="BT97" s="142" t="s">
        <v>83</v>
      </c>
      <c r="BV97" s="142" t="s">
        <v>76</v>
      </c>
      <c r="BW97" s="142" t="s">
        <v>91</v>
      </c>
      <c r="BX97" s="142" t="s">
        <v>82</v>
      </c>
      <c r="CL97" s="142" t="s">
        <v>1</v>
      </c>
    </row>
    <row r="98" s="7" customFormat="1" ht="16.5" customHeight="1">
      <c r="A98" s="133" t="s">
        <v>84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5">
        <f>'1.2 - Přeložka výtlaku PE...'!J30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'1.2 - Přeložka výtlaku PE...'!P123</f>
        <v>0</v>
      </c>
      <c r="AV98" s="129">
        <f>'1.2 - Přeložka výtlaku PE...'!J33</f>
        <v>0</v>
      </c>
      <c r="AW98" s="129">
        <f>'1.2 - Přeložka výtlaku PE...'!J34</f>
        <v>0</v>
      </c>
      <c r="AX98" s="129">
        <f>'1.2 - Přeložka výtlaku PE...'!J35</f>
        <v>0</v>
      </c>
      <c r="AY98" s="129">
        <f>'1.2 - Přeložka výtlaku PE...'!J36</f>
        <v>0</v>
      </c>
      <c r="AZ98" s="129">
        <f>'1.2 - Přeložka výtlaku PE...'!F33</f>
        <v>0</v>
      </c>
      <c r="BA98" s="129">
        <f>'1.2 - Přeložka výtlaku PE...'!F34</f>
        <v>0</v>
      </c>
      <c r="BB98" s="129">
        <f>'1.2 - Přeložka výtlaku PE...'!F35</f>
        <v>0</v>
      </c>
      <c r="BC98" s="129">
        <f>'1.2 - Přeložka výtlaku PE...'!F36</f>
        <v>0</v>
      </c>
      <c r="BD98" s="131">
        <f>'1.2 - Přeložka výtlaku PE...'!F37</f>
        <v>0</v>
      </c>
      <c r="BE98" s="7"/>
      <c r="BT98" s="132" t="s">
        <v>81</v>
      </c>
      <c r="BV98" s="132" t="s">
        <v>76</v>
      </c>
      <c r="BW98" s="132" t="s">
        <v>94</v>
      </c>
      <c r="BX98" s="132" t="s">
        <v>5</v>
      </c>
      <c r="CL98" s="132" t="s">
        <v>95</v>
      </c>
      <c r="CM98" s="132" t="s">
        <v>83</v>
      </c>
    </row>
    <row r="99" s="7" customFormat="1" ht="16.5" customHeight="1">
      <c r="A99" s="133" t="s">
        <v>84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5">
        <f>'VRN - Vedlejší náklady st...'!J30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98</v>
      </c>
      <c r="AR99" s="127"/>
      <c r="AS99" s="143">
        <v>0</v>
      </c>
      <c r="AT99" s="144">
        <f>ROUND(SUM(AV99:AW99),2)</f>
        <v>0</v>
      </c>
      <c r="AU99" s="145">
        <f>'VRN - Vedlejší náklady st...'!P121</f>
        <v>0</v>
      </c>
      <c r="AV99" s="144">
        <f>'VRN - Vedlejší náklady st...'!J33</f>
        <v>0</v>
      </c>
      <c r="AW99" s="144">
        <f>'VRN - Vedlejší náklady st...'!J34</f>
        <v>0</v>
      </c>
      <c r="AX99" s="144">
        <f>'VRN - Vedlejší náklady st...'!J35</f>
        <v>0</v>
      </c>
      <c r="AY99" s="144">
        <f>'VRN - Vedlejší náklady st...'!J36</f>
        <v>0</v>
      </c>
      <c r="AZ99" s="144">
        <f>'VRN - Vedlejší náklady st...'!F33</f>
        <v>0</v>
      </c>
      <c r="BA99" s="144">
        <f>'VRN - Vedlejší náklady st...'!F34</f>
        <v>0</v>
      </c>
      <c r="BB99" s="144">
        <f>'VRN - Vedlejší náklady st...'!F35</f>
        <v>0</v>
      </c>
      <c r="BC99" s="144">
        <f>'VRN - Vedlejší náklady st...'!F36</f>
        <v>0</v>
      </c>
      <c r="BD99" s="146">
        <f>'VRN - Vedlejší náklady st...'!F37</f>
        <v>0</v>
      </c>
      <c r="BE99" s="7"/>
      <c r="BT99" s="132" t="s">
        <v>81</v>
      </c>
      <c r="BV99" s="132" t="s">
        <v>76</v>
      </c>
      <c r="BW99" s="132" t="s">
        <v>99</v>
      </c>
      <c r="BX99" s="132" t="s">
        <v>5</v>
      </c>
      <c r="CL99" s="132" t="s">
        <v>1</v>
      </c>
      <c r="CM99" s="132" t="s">
        <v>83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av2cs0KX2SWNeq1373Rg+rkb4MaPHY+JH8c/DCwrgOXotumz5aBSOBuDFa0x/Ncn7Mjh7AjPDc1cpI6YCkfnxw==" hashValue="8D0fZfXESr07f6ML2+6DYr0GYUBNNdiFMGpKn1Ofy//baZWXisj/1OmHVMy9t7sQSdFQENCcaD3ujMpTHAqFSg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1.1.1 - II. akumulační ko...'!C2" display="/"/>
    <hyperlink ref="A97" location="'1.1.2 - II. akumulační ko...'!C2" display="/"/>
    <hyperlink ref="A98" location="'1.2 - Přeložka výtlaku PE...'!C2" display="/"/>
    <hyperlink ref="A99" location="'VRN - Vedlejší náklady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  <c r="AZ2" s="148" t="s">
        <v>100</v>
      </c>
      <c r="BA2" s="148" t="s">
        <v>1</v>
      </c>
      <c r="BB2" s="148" t="s">
        <v>1</v>
      </c>
      <c r="BC2" s="148" t="s">
        <v>101</v>
      </c>
      <c r="BD2" s="148" t="s">
        <v>83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83</v>
      </c>
      <c r="AZ3" s="148" t="s">
        <v>102</v>
      </c>
      <c r="BA3" s="148" t="s">
        <v>1</v>
      </c>
      <c r="BB3" s="148" t="s">
        <v>1</v>
      </c>
      <c r="BC3" s="148" t="s">
        <v>103</v>
      </c>
      <c r="BD3" s="148" t="s">
        <v>83</v>
      </c>
    </row>
    <row r="4" s="1" customFormat="1" ht="24.96" customHeight="1">
      <c r="B4" s="21"/>
      <c r="D4" s="152" t="s">
        <v>104</v>
      </c>
      <c r="I4" s="147"/>
      <c r="L4" s="21"/>
      <c r="M4" s="153" t="s">
        <v>10</v>
      </c>
      <c r="AT4" s="18" t="s">
        <v>4</v>
      </c>
      <c r="AZ4" s="148" t="s">
        <v>105</v>
      </c>
      <c r="BA4" s="148" t="s">
        <v>1</v>
      </c>
      <c r="BB4" s="148" t="s">
        <v>1</v>
      </c>
      <c r="BC4" s="148" t="s">
        <v>106</v>
      </c>
      <c r="BD4" s="148" t="s">
        <v>83</v>
      </c>
    </row>
    <row r="5" s="1" customFormat="1" ht="6.96" customHeight="1">
      <c r="B5" s="21"/>
      <c r="I5" s="147"/>
      <c r="L5" s="21"/>
      <c r="AZ5" s="148" t="s">
        <v>107</v>
      </c>
      <c r="BA5" s="148" t="s">
        <v>108</v>
      </c>
      <c r="BB5" s="148" t="s">
        <v>1</v>
      </c>
      <c r="BC5" s="148" t="s">
        <v>109</v>
      </c>
      <c r="BD5" s="148" t="s">
        <v>83</v>
      </c>
    </row>
    <row r="6" s="1" customFormat="1" ht="12" customHeight="1">
      <c r="B6" s="21"/>
      <c r="D6" s="154" t="s">
        <v>16</v>
      </c>
      <c r="I6" s="147"/>
      <c r="L6" s="21"/>
      <c r="AZ6" s="148" t="s">
        <v>110</v>
      </c>
      <c r="BA6" s="148" t="s">
        <v>1</v>
      </c>
      <c r="BB6" s="148" t="s">
        <v>1</v>
      </c>
      <c r="BC6" s="148" t="s">
        <v>111</v>
      </c>
      <c r="BD6" s="148" t="s">
        <v>83</v>
      </c>
    </row>
    <row r="7" s="1" customFormat="1" ht="16.5" customHeight="1">
      <c r="B7" s="21"/>
      <c r="E7" s="155" t="str">
        <f>'Rekapitulace stavby'!K6</f>
        <v>Akumukace u ČS Pod Horou v Ústí nad Orlicí, 300 m3 - II. komora</v>
      </c>
      <c r="F7" s="154"/>
      <c r="G7" s="154"/>
      <c r="H7" s="154"/>
      <c r="I7" s="147"/>
      <c r="L7" s="21"/>
      <c r="AZ7" s="148" t="s">
        <v>112</v>
      </c>
      <c r="BA7" s="148" t="s">
        <v>1</v>
      </c>
      <c r="BB7" s="148" t="s">
        <v>1</v>
      </c>
      <c r="BC7" s="148" t="s">
        <v>113</v>
      </c>
      <c r="BD7" s="148" t="s">
        <v>83</v>
      </c>
    </row>
    <row r="8" s="1" customFormat="1" ht="12" customHeight="1">
      <c r="B8" s="21"/>
      <c r="D8" s="154" t="s">
        <v>114</v>
      </c>
      <c r="I8" s="147"/>
      <c r="L8" s="21"/>
      <c r="AZ8" s="148" t="s">
        <v>115</v>
      </c>
      <c r="BA8" s="148" t="s">
        <v>1</v>
      </c>
      <c r="BB8" s="148" t="s">
        <v>1</v>
      </c>
      <c r="BC8" s="148" t="s">
        <v>116</v>
      </c>
      <c r="BD8" s="148" t="s">
        <v>83</v>
      </c>
    </row>
    <row r="9" s="2" customFormat="1" ht="16.5" customHeight="1">
      <c r="A9" s="39"/>
      <c r="B9" s="45"/>
      <c r="C9" s="39"/>
      <c r="D9" s="39"/>
      <c r="E9" s="155" t="s">
        <v>117</v>
      </c>
      <c r="F9" s="39"/>
      <c r="G9" s="39"/>
      <c r="H9" s="39"/>
      <c r="I9" s="15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48" t="s">
        <v>118</v>
      </c>
      <c r="BA9" s="148" t="s">
        <v>1</v>
      </c>
      <c r="BB9" s="148" t="s">
        <v>1</v>
      </c>
      <c r="BC9" s="148" t="s">
        <v>116</v>
      </c>
      <c r="BD9" s="148" t="s">
        <v>83</v>
      </c>
    </row>
    <row r="10" s="2" customFormat="1" ht="12" customHeight="1">
      <c r="A10" s="39"/>
      <c r="B10" s="45"/>
      <c r="C10" s="39"/>
      <c r="D10" s="154" t="s">
        <v>119</v>
      </c>
      <c r="E10" s="39"/>
      <c r="F10" s="39"/>
      <c r="G10" s="39"/>
      <c r="H10" s="39"/>
      <c r="I10" s="15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48" t="s">
        <v>120</v>
      </c>
      <c r="BA10" s="148" t="s">
        <v>1</v>
      </c>
      <c r="BB10" s="148" t="s">
        <v>1</v>
      </c>
      <c r="BC10" s="148" t="s">
        <v>121</v>
      </c>
      <c r="BD10" s="148" t="s">
        <v>83</v>
      </c>
    </row>
    <row r="11" s="2" customFormat="1" ht="16.5" customHeight="1">
      <c r="A11" s="39"/>
      <c r="B11" s="45"/>
      <c r="C11" s="39"/>
      <c r="D11" s="39"/>
      <c r="E11" s="157" t="s">
        <v>122</v>
      </c>
      <c r="F11" s="39"/>
      <c r="G11" s="39"/>
      <c r="H11" s="39"/>
      <c r="I11" s="156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8" t="s">
        <v>123</v>
      </c>
      <c r="BA11" s="148" t="s">
        <v>1</v>
      </c>
      <c r="BB11" s="148" t="s">
        <v>1</v>
      </c>
      <c r="BC11" s="148" t="s">
        <v>124</v>
      </c>
      <c r="BD11" s="148" t="s">
        <v>83</v>
      </c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6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48" t="s">
        <v>125</v>
      </c>
      <c r="BA12" s="148" t="s">
        <v>1</v>
      </c>
      <c r="BB12" s="148" t="s">
        <v>1</v>
      </c>
      <c r="BC12" s="148" t="s">
        <v>126</v>
      </c>
      <c r="BD12" s="148" t="s">
        <v>83</v>
      </c>
    </row>
    <row r="13" s="2" customFormat="1" ht="12" customHeight="1">
      <c r="A13" s="39"/>
      <c r="B13" s="45"/>
      <c r="C13" s="39"/>
      <c r="D13" s="154" t="s">
        <v>18</v>
      </c>
      <c r="E13" s="39"/>
      <c r="F13" s="142" t="s">
        <v>1</v>
      </c>
      <c r="G13" s="39"/>
      <c r="H13" s="39"/>
      <c r="I13" s="158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48" t="s">
        <v>127</v>
      </c>
      <c r="BA13" s="148" t="s">
        <v>1</v>
      </c>
      <c r="BB13" s="148" t="s">
        <v>1</v>
      </c>
      <c r="BC13" s="148" t="s">
        <v>128</v>
      </c>
      <c r="BD13" s="148" t="s">
        <v>83</v>
      </c>
    </row>
    <row r="14" s="2" customFormat="1" ht="12" customHeight="1">
      <c r="A14" s="39"/>
      <c r="B14" s="45"/>
      <c r="C14" s="39"/>
      <c r="D14" s="154" t="s">
        <v>20</v>
      </c>
      <c r="E14" s="39"/>
      <c r="F14" s="142" t="s">
        <v>129</v>
      </c>
      <c r="G14" s="39"/>
      <c r="H14" s="39"/>
      <c r="I14" s="158" t="s">
        <v>22</v>
      </c>
      <c r="J14" s="159" t="str">
        <f>'Rekapitulace stavby'!AN8</f>
        <v>22. 1. 2020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48" t="s">
        <v>130</v>
      </c>
      <c r="BA14" s="148" t="s">
        <v>1</v>
      </c>
      <c r="BB14" s="148" t="s">
        <v>1</v>
      </c>
      <c r="BC14" s="148" t="s">
        <v>131</v>
      </c>
      <c r="BD14" s="148" t="s">
        <v>83</v>
      </c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6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48" t="s">
        <v>132</v>
      </c>
      <c r="BA15" s="148" t="s">
        <v>1</v>
      </c>
      <c r="BB15" s="148" t="s">
        <v>1</v>
      </c>
      <c r="BC15" s="148" t="s">
        <v>133</v>
      </c>
      <c r="BD15" s="148" t="s">
        <v>83</v>
      </c>
    </row>
    <row r="16" s="2" customFormat="1" ht="12" customHeight="1">
      <c r="A16" s="39"/>
      <c r="B16" s="45"/>
      <c r="C16" s="39"/>
      <c r="D16" s="154" t="s">
        <v>24</v>
      </c>
      <c r="E16" s="39"/>
      <c r="F16" s="39"/>
      <c r="G16" s="39"/>
      <c r="H16" s="39"/>
      <c r="I16" s="158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8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6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4" t="s">
        <v>28</v>
      </c>
      <c r="E19" s="39"/>
      <c r="F19" s="39"/>
      <c r="G19" s="39"/>
      <c r="H19" s="39"/>
      <c r="I19" s="158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8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6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4" t="s">
        <v>30</v>
      </c>
      <c r="E22" s="39"/>
      <c r="F22" s="39"/>
      <c r="G22" s="39"/>
      <c r="H22" s="39"/>
      <c r="I22" s="158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8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6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4" t="s">
        <v>32</v>
      </c>
      <c r="E25" s="39"/>
      <c r="F25" s="39"/>
      <c r="G25" s="39"/>
      <c r="H25" s="39"/>
      <c r="I25" s="158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8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6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4" t="s">
        <v>33</v>
      </c>
      <c r="E28" s="39"/>
      <c r="F28" s="39"/>
      <c r="G28" s="39"/>
      <c r="H28" s="39"/>
      <c r="I28" s="15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60"/>
      <c r="B29" s="161"/>
      <c r="C29" s="160"/>
      <c r="D29" s="160"/>
      <c r="E29" s="162" t="s">
        <v>1</v>
      </c>
      <c r="F29" s="162"/>
      <c r="G29" s="162"/>
      <c r="H29" s="162"/>
      <c r="I29" s="163"/>
      <c r="J29" s="160"/>
      <c r="K29" s="160"/>
      <c r="L29" s="164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6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6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7" t="s">
        <v>34</v>
      </c>
      <c r="E32" s="39"/>
      <c r="F32" s="39"/>
      <c r="G32" s="39"/>
      <c r="H32" s="39"/>
      <c r="I32" s="156"/>
      <c r="J32" s="168">
        <f>ROUND(J145,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5"/>
      <c r="E33" s="165"/>
      <c r="F33" s="165"/>
      <c r="G33" s="165"/>
      <c r="H33" s="165"/>
      <c r="I33" s="166"/>
      <c r="J33" s="165"/>
      <c r="K33" s="165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9" t="s">
        <v>36</v>
      </c>
      <c r="G34" s="39"/>
      <c r="H34" s="39"/>
      <c r="I34" s="170" t="s">
        <v>35</v>
      </c>
      <c r="J34" s="169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1" t="s">
        <v>38</v>
      </c>
      <c r="E35" s="154" t="s">
        <v>39</v>
      </c>
      <c r="F35" s="172">
        <f>ROUND((SUM(BE145:BE880)),  2)</f>
        <v>0</v>
      </c>
      <c r="G35" s="39"/>
      <c r="H35" s="39"/>
      <c r="I35" s="173">
        <v>0.20999999999999999</v>
      </c>
      <c r="J35" s="172">
        <f>ROUND(((SUM(BE145:BE880))*I35),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4" t="s">
        <v>40</v>
      </c>
      <c r="F36" s="172">
        <f>ROUND((SUM(BF145:BF880)),  2)</f>
        <v>0</v>
      </c>
      <c r="G36" s="39"/>
      <c r="H36" s="39"/>
      <c r="I36" s="173">
        <v>0.14999999999999999</v>
      </c>
      <c r="J36" s="172">
        <f>ROUND(((SUM(BF145:BF880))*I36),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4" t="s">
        <v>41</v>
      </c>
      <c r="F37" s="172">
        <f>ROUND((SUM(BG145:BG880)),  2)</f>
        <v>0</v>
      </c>
      <c r="G37" s="39"/>
      <c r="H37" s="39"/>
      <c r="I37" s="173">
        <v>0.20999999999999999</v>
      </c>
      <c r="J37" s="17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4" t="s">
        <v>42</v>
      </c>
      <c r="F38" s="172">
        <f>ROUND((SUM(BH145:BH880)),  2)</f>
        <v>0</v>
      </c>
      <c r="G38" s="39"/>
      <c r="H38" s="39"/>
      <c r="I38" s="173">
        <v>0.14999999999999999</v>
      </c>
      <c r="J38" s="172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4" t="s">
        <v>43</v>
      </c>
      <c r="F39" s="172">
        <f>ROUND((SUM(BI145:BI880)),  2)</f>
        <v>0</v>
      </c>
      <c r="G39" s="39"/>
      <c r="H39" s="39"/>
      <c r="I39" s="173">
        <v>0</v>
      </c>
      <c r="J39" s="172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4"/>
      <c r="D41" s="175" t="s">
        <v>44</v>
      </c>
      <c r="E41" s="176"/>
      <c r="F41" s="176"/>
      <c r="G41" s="177" t="s">
        <v>45</v>
      </c>
      <c r="H41" s="178" t="s">
        <v>46</v>
      </c>
      <c r="I41" s="179"/>
      <c r="J41" s="180">
        <f>SUM(J32:J39)</f>
        <v>0</v>
      </c>
      <c r="K41" s="181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6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2" t="s">
        <v>47</v>
      </c>
      <c r="E50" s="183"/>
      <c r="F50" s="183"/>
      <c r="G50" s="182" t="s">
        <v>48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49</v>
      </c>
      <c r="E61" s="186"/>
      <c r="F61" s="187" t="s">
        <v>50</v>
      </c>
      <c r="G61" s="185" t="s">
        <v>49</v>
      </c>
      <c r="H61" s="186"/>
      <c r="I61" s="188"/>
      <c r="J61" s="189" t="s">
        <v>50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51</v>
      </c>
      <c r="E65" s="190"/>
      <c r="F65" s="190"/>
      <c r="G65" s="182" t="s">
        <v>52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49</v>
      </c>
      <c r="E76" s="186"/>
      <c r="F76" s="187" t="s">
        <v>50</v>
      </c>
      <c r="G76" s="185" t="s">
        <v>49</v>
      </c>
      <c r="H76" s="186"/>
      <c r="I76" s="188"/>
      <c r="J76" s="189" t="s">
        <v>50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15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Akumukace u ČS Pod Horou v Ústí nad Orlicí, 300 m3 - II. komora</v>
      </c>
      <c r="F85" s="33"/>
      <c r="G85" s="33"/>
      <c r="H85" s="33"/>
      <c r="I85" s="15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114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8" t="s">
        <v>117</v>
      </c>
      <c r="F87" s="41"/>
      <c r="G87" s="41"/>
      <c r="H87" s="41"/>
      <c r="I87" s="15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15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1.1.1 - II. akumulační komora  ČS Pod Horou - stavební část</v>
      </c>
      <c r="F89" s="41"/>
      <c r="G89" s="41"/>
      <c r="H89" s="41"/>
      <c r="I89" s="156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Ústí nad Orlicí</v>
      </c>
      <c r="G91" s="41"/>
      <c r="H91" s="41"/>
      <c r="I91" s="158" t="s">
        <v>22</v>
      </c>
      <c r="J91" s="80" t="str">
        <f>IF(J14="","",J14)</f>
        <v>22. 1. 2020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6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158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158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9" t="s">
        <v>135</v>
      </c>
      <c r="D96" s="200"/>
      <c r="E96" s="200"/>
      <c r="F96" s="200"/>
      <c r="G96" s="200"/>
      <c r="H96" s="200"/>
      <c r="I96" s="201"/>
      <c r="J96" s="202" t="s">
        <v>136</v>
      </c>
      <c r="K96" s="200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6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3" t="s">
        <v>137</v>
      </c>
      <c r="D98" s="41"/>
      <c r="E98" s="41"/>
      <c r="F98" s="41"/>
      <c r="G98" s="41"/>
      <c r="H98" s="41"/>
      <c r="I98" s="156"/>
      <c r="J98" s="111">
        <f>J145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138</v>
      </c>
    </row>
    <row r="99" s="9" customFormat="1" ht="24.96" customHeight="1">
      <c r="A99" s="9"/>
      <c r="B99" s="204"/>
      <c r="C99" s="205"/>
      <c r="D99" s="206" t="s">
        <v>139</v>
      </c>
      <c r="E99" s="207"/>
      <c r="F99" s="207"/>
      <c r="G99" s="207"/>
      <c r="H99" s="207"/>
      <c r="I99" s="208"/>
      <c r="J99" s="209">
        <f>J146</f>
        <v>0</v>
      </c>
      <c r="K99" s="205"/>
      <c r="L99" s="21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1"/>
      <c r="C100" s="134"/>
      <c r="D100" s="212" t="s">
        <v>140</v>
      </c>
      <c r="E100" s="213"/>
      <c r="F100" s="213"/>
      <c r="G100" s="213"/>
      <c r="H100" s="213"/>
      <c r="I100" s="214"/>
      <c r="J100" s="215">
        <f>J147</f>
        <v>0</v>
      </c>
      <c r="K100" s="134"/>
      <c r="L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1"/>
      <c r="C101" s="134"/>
      <c r="D101" s="212" t="s">
        <v>141</v>
      </c>
      <c r="E101" s="213"/>
      <c r="F101" s="213"/>
      <c r="G101" s="213"/>
      <c r="H101" s="213"/>
      <c r="I101" s="214"/>
      <c r="J101" s="215">
        <f>J280</f>
        <v>0</v>
      </c>
      <c r="K101" s="134"/>
      <c r="L101" s="21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1"/>
      <c r="C102" s="134"/>
      <c r="D102" s="212" t="s">
        <v>142</v>
      </c>
      <c r="E102" s="213"/>
      <c r="F102" s="213"/>
      <c r="G102" s="213"/>
      <c r="H102" s="213"/>
      <c r="I102" s="214"/>
      <c r="J102" s="215">
        <f>J326</f>
        <v>0</v>
      </c>
      <c r="K102" s="134"/>
      <c r="L102" s="21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1"/>
      <c r="C103" s="134"/>
      <c r="D103" s="212" t="s">
        <v>143</v>
      </c>
      <c r="E103" s="213"/>
      <c r="F103" s="213"/>
      <c r="G103" s="213"/>
      <c r="H103" s="213"/>
      <c r="I103" s="214"/>
      <c r="J103" s="215">
        <f>J406</f>
        <v>0</v>
      </c>
      <c r="K103" s="134"/>
      <c r="L103" s="21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1"/>
      <c r="C104" s="134"/>
      <c r="D104" s="212" t="s">
        <v>144</v>
      </c>
      <c r="E104" s="213"/>
      <c r="F104" s="213"/>
      <c r="G104" s="213"/>
      <c r="H104" s="213"/>
      <c r="I104" s="214"/>
      <c r="J104" s="215">
        <f>J420</f>
        <v>0</v>
      </c>
      <c r="K104" s="134"/>
      <c r="L104" s="21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1"/>
      <c r="C105" s="134"/>
      <c r="D105" s="212" t="s">
        <v>145</v>
      </c>
      <c r="E105" s="213"/>
      <c r="F105" s="213"/>
      <c r="G105" s="213"/>
      <c r="H105" s="213"/>
      <c r="I105" s="214"/>
      <c r="J105" s="215">
        <f>J428</f>
        <v>0</v>
      </c>
      <c r="K105" s="134"/>
      <c r="L105" s="21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1"/>
      <c r="C106" s="134"/>
      <c r="D106" s="212" t="s">
        <v>146</v>
      </c>
      <c r="E106" s="213"/>
      <c r="F106" s="213"/>
      <c r="G106" s="213"/>
      <c r="H106" s="213"/>
      <c r="I106" s="214"/>
      <c r="J106" s="215">
        <f>J545</f>
        <v>0</v>
      </c>
      <c r="K106" s="134"/>
      <c r="L106" s="21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1"/>
      <c r="C107" s="134"/>
      <c r="D107" s="212" t="s">
        <v>147</v>
      </c>
      <c r="E107" s="213"/>
      <c r="F107" s="213"/>
      <c r="G107" s="213"/>
      <c r="H107" s="213"/>
      <c r="I107" s="214"/>
      <c r="J107" s="215">
        <f>J580</f>
        <v>0</v>
      </c>
      <c r="K107" s="134"/>
      <c r="L107" s="21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1"/>
      <c r="C108" s="134"/>
      <c r="D108" s="212" t="s">
        <v>148</v>
      </c>
      <c r="E108" s="213"/>
      <c r="F108" s="213"/>
      <c r="G108" s="213"/>
      <c r="H108" s="213"/>
      <c r="I108" s="214"/>
      <c r="J108" s="215">
        <f>J681</f>
        <v>0</v>
      </c>
      <c r="K108" s="134"/>
      <c r="L108" s="21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1"/>
      <c r="C109" s="134"/>
      <c r="D109" s="212" t="s">
        <v>149</v>
      </c>
      <c r="E109" s="213"/>
      <c r="F109" s="213"/>
      <c r="G109" s="213"/>
      <c r="H109" s="213"/>
      <c r="I109" s="214"/>
      <c r="J109" s="215">
        <f>J695</f>
        <v>0</v>
      </c>
      <c r="K109" s="134"/>
      <c r="L109" s="21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04"/>
      <c r="C110" s="205"/>
      <c r="D110" s="206" t="s">
        <v>150</v>
      </c>
      <c r="E110" s="207"/>
      <c r="F110" s="207"/>
      <c r="G110" s="207"/>
      <c r="H110" s="207"/>
      <c r="I110" s="208"/>
      <c r="J110" s="209">
        <f>J698</f>
        <v>0</v>
      </c>
      <c r="K110" s="205"/>
      <c r="L110" s="21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11"/>
      <c r="C111" s="134"/>
      <c r="D111" s="212" t="s">
        <v>151</v>
      </c>
      <c r="E111" s="213"/>
      <c r="F111" s="213"/>
      <c r="G111" s="213"/>
      <c r="H111" s="213"/>
      <c r="I111" s="214"/>
      <c r="J111" s="215">
        <f>J699</f>
        <v>0</v>
      </c>
      <c r="K111" s="134"/>
      <c r="L111" s="21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1"/>
      <c r="C112" s="134"/>
      <c r="D112" s="212" t="s">
        <v>152</v>
      </c>
      <c r="E112" s="213"/>
      <c r="F112" s="213"/>
      <c r="G112" s="213"/>
      <c r="H112" s="213"/>
      <c r="I112" s="214"/>
      <c r="J112" s="215">
        <f>J738</f>
        <v>0</v>
      </c>
      <c r="K112" s="134"/>
      <c r="L112" s="21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1"/>
      <c r="C113" s="134"/>
      <c r="D113" s="212" t="s">
        <v>153</v>
      </c>
      <c r="E113" s="213"/>
      <c r="F113" s="213"/>
      <c r="G113" s="213"/>
      <c r="H113" s="213"/>
      <c r="I113" s="214"/>
      <c r="J113" s="215">
        <f>J747</f>
        <v>0</v>
      </c>
      <c r="K113" s="134"/>
      <c r="L113" s="21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1"/>
      <c r="C114" s="134"/>
      <c r="D114" s="212" t="s">
        <v>154</v>
      </c>
      <c r="E114" s="213"/>
      <c r="F114" s="213"/>
      <c r="G114" s="213"/>
      <c r="H114" s="213"/>
      <c r="I114" s="214"/>
      <c r="J114" s="215">
        <f>J762</f>
        <v>0</v>
      </c>
      <c r="K114" s="134"/>
      <c r="L114" s="21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11"/>
      <c r="C115" s="134"/>
      <c r="D115" s="212" t="s">
        <v>155</v>
      </c>
      <c r="E115" s="213"/>
      <c r="F115" s="213"/>
      <c r="G115" s="213"/>
      <c r="H115" s="213"/>
      <c r="I115" s="214"/>
      <c r="J115" s="215">
        <f>J766</f>
        <v>0</v>
      </c>
      <c r="K115" s="134"/>
      <c r="L115" s="21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11"/>
      <c r="C116" s="134"/>
      <c r="D116" s="212" t="s">
        <v>156</v>
      </c>
      <c r="E116" s="213"/>
      <c r="F116" s="213"/>
      <c r="G116" s="213"/>
      <c r="H116" s="213"/>
      <c r="I116" s="214"/>
      <c r="J116" s="215">
        <f>J774</f>
        <v>0</v>
      </c>
      <c r="K116" s="134"/>
      <c r="L116" s="21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11"/>
      <c r="C117" s="134"/>
      <c r="D117" s="212" t="s">
        <v>157</v>
      </c>
      <c r="E117" s="213"/>
      <c r="F117" s="213"/>
      <c r="G117" s="213"/>
      <c r="H117" s="213"/>
      <c r="I117" s="214"/>
      <c r="J117" s="215">
        <f>J803</f>
        <v>0</v>
      </c>
      <c r="K117" s="134"/>
      <c r="L117" s="21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11"/>
      <c r="C118" s="134"/>
      <c r="D118" s="212" t="s">
        <v>158</v>
      </c>
      <c r="E118" s="213"/>
      <c r="F118" s="213"/>
      <c r="G118" s="213"/>
      <c r="H118" s="213"/>
      <c r="I118" s="214"/>
      <c r="J118" s="215">
        <f>J814</f>
        <v>0</v>
      </c>
      <c r="K118" s="134"/>
      <c r="L118" s="21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11"/>
      <c r="C119" s="134"/>
      <c r="D119" s="212" t="s">
        <v>159</v>
      </c>
      <c r="E119" s="213"/>
      <c r="F119" s="213"/>
      <c r="G119" s="213"/>
      <c r="H119" s="213"/>
      <c r="I119" s="214"/>
      <c r="J119" s="215">
        <f>J834</f>
        <v>0</v>
      </c>
      <c r="K119" s="134"/>
      <c r="L119" s="21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204"/>
      <c r="C120" s="205"/>
      <c r="D120" s="206" t="s">
        <v>160</v>
      </c>
      <c r="E120" s="207"/>
      <c r="F120" s="207"/>
      <c r="G120" s="207"/>
      <c r="H120" s="207"/>
      <c r="I120" s="208"/>
      <c r="J120" s="209">
        <f>J863</f>
        <v>0</v>
      </c>
      <c r="K120" s="205"/>
      <c r="L120" s="210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211"/>
      <c r="C121" s="134"/>
      <c r="D121" s="212" t="s">
        <v>161</v>
      </c>
      <c r="E121" s="213"/>
      <c r="F121" s="213"/>
      <c r="G121" s="213"/>
      <c r="H121" s="213"/>
      <c r="I121" s="214"/>
      <c r="J121" s="215">
        <f>J864</f>
        <v>0</v>
      </c>
      <c r="K121" s="134"/>
      <c r="L121" s="21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204"/>
      <c r="C122" s="205"/>
      <c r="D122" s="206" t="s">
        <v>162</v>
      </c>
      <c r="E122" s="207"/>
      <c r="F122" s="207"/>
      <c r="G122" s="207"/>
      <c r="H122" s="207"/>
      <c r="I122" s="208"/>
      <c r="J122" s="209">
        <f>J876</f>
        <v>0</v>
      </c>
      <c r="K122" s="205"/>
      <c r="L122" s="21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211"/>
      <c r="C123" s="134"/>
      <c r="D123" s="212" t="s">
        <v>163</v>
      </c>
      <c r="E123" s="213"/>
      <c r="F123" s="213"/>
      <c r="G123" s="213"/>
      <c r="H123" s="213"/>
      <c r="I123" s="214"/>
      <c r="J123" s="215">
        <f>J877</f>
        <v>0</v>
      </c>
      <c r="K123" s="134"/>
      <c r="L123" s="21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39"/>
      <c r="B124" s="40"/>
      <c r="C124" s="41"/>
      <c r="D124" s="41"/>
      <c r="E124" s="41"/>
      <c r="F124" s="41"/>
      <c r="G124" s="41"/>
      <c r="H124" s="41"/>
      <c r="I124" s="156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194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197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164</v>
      </c>
      <c r="D130" s="41"/>
      <c r="E130" s="41"/>
      <c r="F130" s="41"/>
      <c r="G130" s="41"/>
      <c r="H130" s="41"/>
      <c r="I130" s="156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156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156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198" t="str">
        <f>E7</f>
        <v>Akumukace u ČS Pod Horou v Ústí nad Orlicí, 300 m3 - II. komora</v>
      </c>
      <c r="F133" s="33"/>
      <c r="G133" s="33"/>
      <c r="H133" s="33"/>
      <c r="I133" s="156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" customFormat="1" ht="12" customHeight="1">
      <c r="B134" s="22"/>
      <c r="C134" s="33" t="s">
        <v>114</v>
      </c>
      <c r="D134" s="23"/>
      <c r="E134" s="23"/>
      <c r="F134" s="23"/>
      <c r="G134" s="23"/>
      <c r="H134" s="23"/>
      <c r="I134" s="147"/>
      <c r="J134" s="23"/>
      <c r="K134" s="23"/>
      <c r="L134" s="21"/>
    </row>
    <row r="135" s="2" customFormat="1" ht="16.5" customHeight="1">
      <c r="A135" s="39"/>
      <c r="B135" s="40"/>
      <c r="C135" s="41"/>
      <c r="D135" s="41"/>
      <c r="E135" s="198" t="s">
        <v>117</v>
      </c>
      <c r="F135" s="41"/>
      <c r="G135" s="41"/>
      <c r="H135" s="41"/>
      <c r="I135" s="156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119</v>
      </c>
      <c r="D136" s="41"/>
      <c r="E136" s="41"/>
      <c r="F136" s="41"/>
      <c r="G136" s="41"/>
      <c r="H136" s="41"/>
      <c r="I136" s="156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77" t="str">
        <f>E11</f>
        <v xml:space="preserve">1.1.1 - II. akumulační komora  ČS Pod Horou - stavební část</v>
      </c>
      <c r="F137" s="41"/>
      <c r="G137" s="41"/>
      <c r="H137" s="41"/>
      <c r="I137" s="156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156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20</v>
      </c>
      <c r="D139" s="41"/>
      <c r="E139" s="41"/>
      <c r="F139" s="28" t="str">
        <f>F14</f>
        <v>Ústí nad Orlicí</v>
      </c>
      <c r="G139" s="41"/>
      <c r="H139" s="41"/>
      <c r="I139" s="158" t="s">
        <v>22</v>
      </c>
      <c r="J139" s="80" t="str">
        <f>IF(J14="","",J14)</f>
        <v>22. 1. 2020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40"/>
      <c r="C140" s="41"/>
      <c r="D140" s="41"/>
      <c r="E140" s="41"/>
      <c r="F140" s="41"/>
      <c r="G140" s="41"/>
      <c r="H140" s="41"/>
      <c r="I140" s="156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24</v>
      </c>
      <c r="D141" s="41"/>
      <c r="E141" s="41"/>
      <c r="F141" s="28" t="str">
        <f>E17</f>
        <v xml:space="preserve"> </v>
      </c>
      <c r="G141" s="41"/>
      <c r="H141" s="41"/>
      <c r="I141" s="158" t="s">
        <v>30</v>
      </c>
      <c r="J141" s="37" t="str">
        <f>E23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3" t="s">
        <v>28</v>
      </c>
      <c r="D142" s="41"/>
      <c r="E142" s="41"/>
      <c r="F142" s="28" t="str">
        <f>IF(E20="","",E20)</f>
        <v>Vyplň údaj</v>
      </c>
      <c r="G142" s="41"/>
      <c r="H142" s="41"/>
      <c r="I142" s="158" t="s">
        <v>32</v>
      </c>
      <c r="J142" s="37" t="str">
        <f>E26</f>
        <v xml:space="preserve"> 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0.32" customHeight="1">
      <c r="A143" s="39"/>
      <c r="B143" s="40"/>
      <c r="C143" s="41"/>
      <c r="D143" s="41"/>
      <c r="E143" s="41"/>
      <c r="F143" s="41"/>
      <c r="G143" s="41"/>
      <c r="H143" s="41"/>
      <c r="I143" s="156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11" customFormat="1" ht="29.28" customHeight="1">
      <c r="A144" s="217"/>
      <c r="B144" s="218"/>
      <c r="C144" s="219" t="s">
        <v>165</v>
      </c>
      <c r="D144" s="220" t="s">
        <v>59</v>
      </c>
      <c r="E144" s="220" t="s">
        <v>55</v>
      </c>
      <c r="F144" s="220" t="s">
        <v>56</v>
      </c>
      <c r="G144" s="220" t="s">
        <v>166</v>
      </c>
      <c r="H144" s="220" t="s">
        <v>167</v>
      </c>
      <c r="I144" s="221" t="s">
        <v>168</v>
      </c>
      <c r="J144" s="220" t="s">
        <v>136</v>
      </c>
      <c r="K144" s="222" t="s">
        <v>169</v>
      </c>
      <c r="L144" s="223"/>
      <c r="M144" s="101" t="s">
        <v>1</v>
      </c>
      <c r="N144" s="102" t="s">
        <v>38</v>
      </c>
      <c r="O144" s="102" t="s">
        <v>170</v>
      </c>
      <c r="P144" s="102" t="s">
        <v>171</v>
      </c>
      <c r="Q144" s="102" t="s">
        <v>172</v>
      </c>
      <c r="R144" s="102" t="s">
        <v>173</v>
      </c>
      <c r="S144" s="102" t="s">
        <v>174</v>
      </c>
      <c r="T144" s="103" t="s">
        <v>175</v>
      </c>
      <c r="U144" s="217"/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/>
    </row>
    <row r="145" s="2" customFormat="1" ht="22.8" customHeight="1">
      <c r="A145" s="39"/>
      <c r="B145" s="40"/>
      <c r="C145" s="108" t="s">
        <v>176</v>
      </c>
      <c r="D145" s="41"/>
      <c r="E145" s="41"/>
      <c r="F145" s="41"/>
      <c r="G145" s="41"/>
      <c r="H145" s="41"/>
      <c r="I145" s="156"/>
      <c r="J145" s="224">
        <f>BK145</f>
        <v>0</v>
      </c>
      <c r="K145" s="41"/>
      <c r="L145" s="45"/>
      <c r="M145" s="104"/>
      <c r="N145" s="225"/>
      <c r="O145" s="105"/>
      <c r="P145" s="226">
        <f>P146+P698+P863+P876</f>
        <v>0</v>
      </c>
      <c r="Q145" s="105"/>
      <c r="R145" s="226">
        <f>R146+R698+R863+R876</f>
        <v>340.31065395999997</v>
      </c>
      <c r="S145" s="105"/>
      <c r="T145" s="227">
        <f>T146+T698+T863+T876</f>
        <v>4.9935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73</v>
      </c>
      <c r="AU145" s="18" t="s">
        <v>138</v>
      </c>
      <c r="BK145" s="228">
        <f>BK146+BK698+BK863+BK876</f>
        <v>0</v>
      </c>
    </row>
    <row r="146" s="12" customFormat="1" ht="25.92" customHeight="1">
      <c r="A146" s="12"/>
      <c r="B146" s="229"/>
      <c r="C146" s="230"/>
      <c r="D146" s="231" t="s">
        <v>73</v>
      </c>
      <c r="E146" s="232" t="s">
        <v>177</v>
      </c>
      <c r="F146" s="232" t="s">
        <v>178</v>
      </c>
      <c r="G146" s="230"/>
      <c r="H146" s="230"/>
      <c r="I146" s="233"/>
      <c r="J146" s="234">
        <f>BK146</f>
        <v>0</v>
      </c>
      <c r="K146" s="230"/>
      <c r="L146" s="235"/>
      <c r="M146" s="236"/>
      <c r="N146" s="237"/>
      <c r="O146" s="237"/>
      <c r="P146" s="238">
        <f>P147+P280+P326+P406+P420+P428+P545+P580+P681+P695</f>
        <v>0</v>
      </c>
      <c r="Q146" s="237"/>
      <c r="R146" s="238">
        <f>R147+R280+R326+R406+R420+R428+R545+R580+R681+R695</f>
        <v>339.09480445999998</v>
      </c>
      <c r="S146" s="237"/>
      <c r="T146" s="239">
        <f>T147+T280+T326+T406+T420+T428+T545+T580+T681+T695</f>
        <v>4.9935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40" t="s">
        <v>81</v>
      </c>
      <c r="AT146" s="241" t="s">
        <v>73</v>
      </c>
      <c r="AU146" s="241" t="s">
        <v>74</v>
      </c>
      <c r="AY146" s="240" t="s">
        <v>179</v>
      </c>
      <c r="BK146" s="242">
        <f>BK147+BK280+BK326+BK406+BK420+BK428+BK545+BK580+BK681+BK695</f>
        <v>0</v>
      </c>
    </row>
    <row r="147" s="12" customFormat="1" ht="22.8" customHeight="1">
      <c r="A147" s="12"/>
      <c r="B147" s="229"/>
      <c r="C147" s="230"/>
      <c r="D147" s="231" t="s">
        <v>73</v>
      </c>
      <c r="E147" s="243" t="s">
        <v>81</v>
      </c>
      <c r="F147" s="243" t="s">
        <v>180</v>
      </c>
      <c r="G147" s="230"/>
      <c r="H147" s="230"/>
      <c r="I147" s="233"/>
      <c r="J147" s="244">
        <f>BK147</f>
        <v>0</v>
      </c>
      <c r="K147" s="230"/>
      <c r="L147" s="235"/>
      <c r="M147" s="236"/>
      <c r="N147" s="237"/>
      <c r="O147" s="237"/>
      <c r="P147" s="238">
        <f>SUM(P148:P279)</f>
        <v>0</v>
      </c>
      <c r="Q147" s="237"/>
      <c r="R147" s="238">
        <f>SUM(R148:R279)</f>
        <v>0.14759900000000001</v>
      </c>
      <c r="S147" s="237"/>
      <c r="T147" s="239">
        <f>SUM(T148:T279)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40" t="s">
        <v>81</v>
      </c>
      <c r="AT147" s="241" t="s">
        <v>73</v>
      </c>
      <c r="AU147" s="241" t="s">
        <v>81</v>
      </c>
      <c r="AY147" s="240" t="s">
        <v>179</v>
      </c>
      <c r="BK147" s="242">
        <f>SUM(BK148:BK279)</f>
        <v>0</v>
      </c>
    </row>
    <row r="148" s="2" customFormat="1" ht="21.75" customHeight="1">
      <c r="A148" s="39"/>
      <c r="B148" s="40"/>
      <c r="C148" s="245" t="s">
        <v>81</v>
      </c>
      <c r="D148" s="245" t="s">
        <v>181</v>
      </c>
      <c r="E148" s="246" t="s">
        <v>182</v>
      </c>
      <c r="F148" s="247" t="s">
        <v>183</v>
      </c>
      <c r="G148" s="248" t="s">
        <v>184</v>
      </c>
      <c r="H148" s="249">
        <v>2160</v>
      </c>
      <c r="I148" s="250"/>
      <c r="J148" s="251">
        <f>ROUND(I148*H148,2)</f>
        <v>0</v>
      </c>
      <c r="K148" s="247" t="s">
        <v>185</v>
      </c>
      <c r="L148" s="45"/>
      <c r="M148" s="252" t="s">
        <v>1</v>
      </c>
      <c r="N148" s="253" t="s">
        <v>39</v>
      </c>
      <c r="O148" s="92"/>
      <c r="P148" s="254">
        <f>O148*H148</f>
        <v>0</v>
      </c>
      <c r="Q148" s="254">
        <v>4.0000000000000003E-05</v>
      </c>
      <c r="R148" s="254">
        <f>Q148*H148</f>
        <v>0.086400000000000005</v>
      </c>
      <c r="S148" s="254">
        <v>0</v>
      </c>
      <c r="T148" s="25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6" t="s">
        <v>186</v>
      </c>
      <c r="AT148" s="256" t="s">
        <v>181</v>
      </c>
      <c r="AU148" s="256" t="s">
        <v>83</v>
      </c>
      <c r="AY148" s="18" t="s">
        <v>179</v>
      </c>
      <c r="BE148" s="257">
        <f>IF(N148="základní",J148,0)</f>
        <v>0</v>
      </c>
      <c r="BF148" s="257">
        <f>IF(N148="snížená",J148,0)</f>
        <v>0</v>
      </c>
      <c r="BG148" s="257">
        <f>IF(N148="zákl. přenesená",J148,0)</f>
        <v>0</v>
      </c>
      <c r="BH148" s="257">
        <f>IF(N148="sníž. přenesená",J148,0)</f>
        <v>0</v>
      </c>
      <c r="BI148" s="257">
        <f>IF(N148="nulová",J148,0)</f>
        <v>0</v>
      </c>
      <c r="BJ148" s="18" t="s">
        <v>81</v>
      </c>
      <c r="BK148" s="257">
        <f>ROUND(I148*H148,2)</f>
        <v>0</v>
      </c>
      <c r="BL148" s="18" t="s">
        <v>186</v>
      </c>
      <c r="BM148" s="256" t="s">
        <v>83</v>
      </c>
    </row>
    <row r="149" s="13" customFormat="1">
      <c r="A149" s="13"/>
      <c r="B149" s="258"/>
      <c r="C149" s="259"/>
      <c r="D149" s="260" t="s">
        <v>187</v>
      </c>
      <c r="E149" s="261" t="s">
        <v>1</v>
      </c>
      <c r="F149" s="262" t="s">
        <v>188</v>
      </c>
      <c r="G149" s="259"/>
      <c r="H149" s="261" t="s">
        <v>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187</v>
      </c>
      <c r="AU149" s="268" t="s">
        <v>83</v>
      </c>
      <c r="AV149" s="13" t="s">
        <v>81</v>
      </c>
      <c r="AW149" s="13" t="s">
        <v>31</v>
      </c>
      <c r="AX149" s="13" t="s">
        <v>74</v>
      </c>
      <c r="AY149" s="268" t="s">
        <v>179</v>
      </c>
    </row>
    <row r="150" s="14" customFormat="1">
      <c r="A150" s="14"/>
      <c r="B150" s="269"/>
      <c r="C150" s="270"/>
      <c r="D150" s="260" t="s">
        <v>187</v>
      </c>
      <c r="E150" s="271" t="s">
        <v>1</v>
      </c>
      <c r="F150" s="272" t="s">
        <v>189</v>
      </c>
      <c r="G150" s="270"/>
      <c r="H150" s="273">
        <v>2160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9" t="s">
        <v>187</v>
      </c>
      <c r="AU150" s="279" t="s">
        <v>83</v>
      </c>
      <c r="AV150" s="14" t="s">
        <v>83</v>
      </c>
      <c r="AW150" s="14" t="s">
        <v>31</v>
      </c>
      <c r="AX150" s="14" t="s">
        <v>81</v>
      </c>
      <c r="AY150" s="279" t="s">
        <v>179</v>
      </c>
    </row>
    <row r="151" s="2" customFormat="1" ht="21.75" customHeight="1">
      <c r="A151" s="39"/>
      <c r="B151" s="40"/>
      <c r="C151" s="245" t="s">
        <v>83</v>
      </c>
      <c r="D151" s="245" t="s">
        <v>181</v>
      </c>
      <c r="E151" s="246" t="s">
        <v>190</v>
      </c>
      <c r="F151" s="247" t="s">
        <v>191</v>
      </c>
      <c r="G151" s="248" t="s">
        <v>192</v>
      </c>
      <c r="H151" s="249">
        <v>90</v>
      </c>
      <c r="I151" s="250"/>
      <c r="J151" s="251">
        <f>ROUND(I151*H151,2)</f>
        <v>0</v>
      </c>
      <c r="K151" s="247" t="s">
        <v>185</v>
      </c>
      <c r="L151" s="45"/>
      <c r="M151" s="252" t="s">
        <v>1</v>
      </c>
      <c r="N151" s="253" t="s">
        <v>39</v>
      </c>
      <c r="O151" s="92"/>
      <c r="P151" s="254">
        <f>O151*H151</f>
        <v>0</v>
      </c>
      <c r="Q151" s="254">
        <v>0</v>
      </c>
      <c r="R151" s="254">
        <f>Q151*H151</f>
        <v>0</v>
      </c>
      <c r="S151" s="254">
        <v>0</v>
      </c>
      <c r="T151" s="25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6" t="s">
        <v>186</v>
      </c>
      <c r="AT151" s="256" t="s">
        <v>181</v>
      </c>
      <c r="AU151" s="256" t="s">
        <v>83</v>
      </c>
      <c r="AY151" s="18" t="s">
        <v>179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8" t="s">
        <v>81</v>
      </c>
      <c r="BK151" s="257">
        <f>ROUND(I151*H151,2)</f>
        <v>0</v>
      </c>
      <c r="BL151" s="18" t="s">
        <v>186</v>
      </c>
      <c r="BM151" s="256" t="s">
        <v>186</v>
      </c>
    </row>
    <row r="152" s="13" customFormat="1">
      <c r="A152" s="13"/>
      <c r="B152" s="258"/>
      <c r="C152" s="259"/>
      <c r="D152" s="260" t="s">
        <v>187</v>
      </c>
      <c r="E152" s="261" t="s">
        <v>1</v>
      </c>
      <c r="F152" s="262" t="s">
        <v>188</v>
      </c>
      <c r="G152" s="259"/>
      <c r="H152" s="261" t="s">
        <v>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187</v>
      </c>
      <c r="AU152" s="268" t="s">
        <v>83</v>
      </c>
      <c r="AV152" s="13" t="s">
        <v>81</v>
      </c>
      <c r="AW152" s="13" t="s">
        <v>31</v>
      </c>
      <c r="AX152" s="13" t="s">
        <v>74</v>
      </c>
      <c r="AY152" s="268" t="s">
        <v>179</v>
      </c>
    </row>
    <row r="153" s="14" customFormat="1">
      <c r="A153" s="14"/>
      <c r="B153" s="269"/>
      <c r="C153" s="270"/>
      <c r="D153" s="260" t="s">
        <v>187</v>
      </c>
      <c r="E153" s="271" t="s">
        <v>1</v>
      </c>
      <c r="F153" s="272" t="s">
        <v>193</v>
      </c>
      <c r="G153" s="270"/>
      <c r="H153" s="273">
        <v>90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9" t="s">
        <v>187</v>
      </c>
      <c r="AU153" s="279" t="s">
        <v>83</v>
      </c>
      <c r="AV153" s="14" t="s">
        <v>83</v>
      </c>
      <c r="AW153" s="14" t="s">
        <v>31</v>
      </c>
      <c r="AX153" s="14" t="s">
        <v>81</v>
      </c>
      <c r="AY153" s="279" t="s">
        <v>179</v>
      </c>
    </row>
    <row r="154" s="2" customFormat="1" ht="21.75" customHeight="1">
      <c r="A154" s="39"/>
      <c r="B154" s="40"/>
      <c r="C154" s="245" t="s">
        <v>194</v>
      </c>
      <c r="D154" s="245" t="s">
        <v>181</v>
      </c>
      <c r="E154" s="246" t="s">
        <v>195</v>
      </c>
      <c r="F154" s="247" t="s">
        <v>196</v>
      </c>
      <c r="G154" s="248" t="s">
        <v>197</v>
      </c>
      <c r="H154" s="249">
        <v>308.11500000000001</v>
      </c>
      <c r="I154" s="250"/>
      <c r="J154" s="251">
        <f>ROUND(I154*H154,2)</f>
        <v>0</v>
      </c>
      <c r="K154" s="247" t="s">
        <v>185</v>
      </c>
      <c r="L154" s="45"/>
      <c r="M154" s="252" t="s">
        <v>1</v>
      </c>
      <c r="N154" s="253" t="s">
        <v>39</v>
      </c>
      <c r="O154" s="92"/>
      <c r="P154" s="254">
        <f>O154*H154</f>
        <v>0</v>
      </c>
      <c r="Q154" s="254">
        <v>0</v>
      </c>
      <c r="R154" s="254">
        <f>Q154*H154</f>
        <v>0</v>
      </c>
      <c r="S154" s="254">
        <v>0</v>
      </c>
      <c r="T154" s="25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6" t="s">
        <v>186</v>
      </c>
      <c r="AT154" s="256" t="s">
        <v>181</v>
      </c>
      <c r="AU154" s="256" t="s">
        <v>83</v>
      </c>
      <c r="AY154" s="18" t="s">
        <v>179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8" t="s">
        <v>81</v>
      </c>
      <c r="BK154" s="257">
        <f>ROUND(I154*H154,2)</f>
        <v>0</v>
      </c>
      <c r="BL154" s="18" t="s">
        <v>186</v>
      </c>
      <c r="BM154" s="256" t="s">
        <v>198</v>
      </c>
    </row>
    <row r="155" s="14" customFormat="1">
      <c r="A155" s="14"/>
      <c r="B155" s="269"/>
      <c r="C155" s="270"/>
      <c r="D155" s="260" t="s">
        <v>187</v>
      </c>
      <c r="E155" s="271" t="s">
        <v>1</v>
      </c>
      <c r="F155" s="272" t="s">
        <v>199</v>
      </c>
      <c r="G155" s="270"/>
      <c r="H155" s="273">
        <v>308.11500000000001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9" t="s">
        <v>187</v>
      </c>
      <c r="AU155" s="279" t="s">
        <v>83</v>
      </c>
      <c r="AV155" s="14" t="s">
        <v>83</v>
      </c>
      <c r="AW155" s="14" t="s">
        <v>31</v>
      </c>
      <c r="AX155" s="14" t="s">
        <v>81</v>
      </c>
      <c r="AY155" s="279" t="s">
        <v>179</v>
      </c>
    </row>
    <row r="156" s="2" customFormat="1" ht="21.75" customHeight="1">
      <c r="A156" s="39"/>
      <c r="B156" s="40"/>
      <c r="C156" s="245" t="s">
        <v>186</v>
      </c>
      <c r="D156" s="245" t="s">
        <v>181</v>
      </c>
      <c r="E156" s="246" t="s">
        <v>200</v>
      </c>
      <c r="F156" s="247" t="s">
        <v>201</v>
      </c>
      <c r="G156" s="248" t="s">
        <v>197</v>
      </c>
      <c r="H156" s="249">
        <v>308.11500000000001</v>
      </c>
      <c r="I156" s="250"/>
      <c r="J156" s="251">
        <f>ROUND(I156*H156,2)</f>
        <v>0</v>
      </c>
      <c r="K156" s="247" t="s">
        <v>185</v>
      </c>
      <c r="L156" s="45"/>
      <c r="M156" s="252" t="s">
        <v>1</v>
      </c>
      <c r="N156" s="253" t="s">
        <v>39</v>
      </c>
      <c r="O156" s="92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6" t="s">
        <v>186</v>
      </c>
      <c r="AT156" s="256" t="s">
        <v>181</v>
      </c>
      <c r="AU156" s="256" t="s">
        <v>83</v>
      </c>
      <c r="AY156" s="18" t="s">
        <v>179</v>
      </c>
      <c r="BE156" s="257">
        <f>IF(N156="základní",J156,0)</f>
        <v>0</v>
      </c>
      <c r="BF156" s="257">
        <f>IF(N156="snížená",J156,0)</f>
        <v>0</v>
      </c>
      <c r="BG156" s="257">
        <f>IF(N156="zákl. přenesená",J156,0)</f>
        <v>0</v>
      </c>
      <c r="BH156" s="257">
        <f>IF(N156="sníž. přenesená",J156,0)</f>
        <v>0</v>
      </c>
      <c r="BI156" s="257">
        <f>IF(N156="nulová",J156,0)</f>
        <v>0</v>
      </c>
      <c r="BJ156" s="18" t="s">
        <v>81</v>
      </c>
      <c r="BK156" s="257">
        <f>ROUND(I156*H156,2)</f>
        <v>0</v>
      </c>
      <c r="BL156" s="18" t="s">
        <v>186</v>
      </c>
      <c r="BM156" s="256" t="s">
        <v>202</v>
      </c>
    </row>
    <row r="157" s="13" customFormat="1">
      <c r="A157" s="13"/>
      <c r="B157" s="258"/>
      <c r="C157" s="259"/>
      <c r="D157" s="260" t="s">
        <v>187</v>
      </c>
      <c r="E157" s="261" t="s">
        <v>1</v>
      </c>
      <c r="F157" s="262" t="s">
        <v>188</v>
      </c>
      <c r="G157" s="259"/>
      <c r="H157" s="261" t="s">
        <v>1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8" t="s">
        <v>187</v>
      </c>
      <c r="AU157" s="268" t="s">
        <v>83</v>
      </c>
      <c r="AV157" s="13" t="s">
        <v>81</v>
      </c>
      <c r="AW157" s="13" t="s">
        <v>31</v>
      </c>
      <c r="AX157" s="13" t="s">
        <v>74</v>
      </c>
      <c r="AY157" s="268" t="s">
        <v>179</v>
      </c>
    </row>
    <row r="158" s="14" customFormat="1">
      <c r="A158" s="14"/>
      <c r="B158" s="269"/>
      <c r="C158" s="270"/>
      <c r="D158" s="260" t="s">
        <v>187</v>
      </c>
      <c r="E158" s="271" t="s">
        <v>1</v>
      </c>
      <c r="F158" s="272" t="s">
        <v>203</v>
      </c>
      <c r="G158" s="270"/>
      <c r="H158" s="273">
        <v>615.25599999999997</v>
      </c>
      <c r="I158" s="274"/>
      <c r="J158" s="270"/>
      <c r="K158" s="270"/>
      <c r="L158" s="275"/>
      <c r="M158" s="276"/>
      <c r="N158" s="277"/>
      <c r="O158" s="277"/>
      <c r="P158" s="277"/>
      <c r="Q158" s="277"/>
      <c r="R158" s="277"/>
      <c r="S158" s="277"/>
      <c r="T158" s="27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9" t="s">
        <v>187</v>
      </c>
      <c r="AU158" s="279" t="s">
        <v>83</v>
      </c>
      <c r="AV158" s="14" t="s">
        <v>83</v>
      </c>
      <c r="AW158" s="14" t="s">
        <v>31</v>
      </c>
      <c r="AX158" s="14" t="s">
        <v>74</v>
      </c>
      <c r="AY158" s="279" t="s">
        <v>179</v>
      </c>
    </row>
    <row r="159" s="14" customFormat="1">
      <c r="A159" s="14"/>
      <c r="B159" s="269"/>
      <c r="C159" s="270"/>
      <c r="D159" s="260" t="s">
        <v>187</v>
      </c>
      <c r="E159" s="271" t="s">
        <v>1</v>
      </c>
      <c r="F159" s="272" t="s">
        <v>204</v>
      </c>
      <c r="G159" s="270"/>
      <c r="H159" s="273">
        <v>23.483000000000001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187</v>
      </c>
      <c r="AU159" s="279" t="s">
        <v>83</v>
      </c>
      <c r="AV159" s="14" t="s">
        <v>83</v>
      </c>
      <c r="AW159" s="14" t="s">
        <v>31</v>
      </c>
      <c r="AX159" s="14" t="s">
        <v>74</v>
      </c>
      <c r="AY159" s="279" t="s">
        <v>179</v>
      </c>
    </row>
    <row r="160" s="14" customFormat="1">
      <c r="A160" s="14"/>
      <c r="B160" s="269"/>
      <c r="C160" s="270"/>
      <c r="D160" s="260" t="s">
        <v>187</v>
      </c>
      <c r="E160" s="271" t="s">
        <v>1</v>
      </c>
      <c r="F160" s="272" t="s">
        <v>205</v>
      </c>
      <c r="G160" s="270"/>
      <c r="H160" s="273">
        <v>-22.509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9" t="s">
        <v>187</v>
      </c>
      <c r="AU160" s="279" t="s">
        <v>83</v>
      </c>
      <c r="AV160" s="14" t="s">
        <v>83</v>
      </c>
      <c r="AW160" s="14" t="s">
        <v>31</v>
      </c>
      <c r="AX160" s="14" t="s">
        <v>74</v>
      </c>
      <c r="AY160" s="279" t="s">
        <v>179</v>
      </c>
    </row>
    <row r="161" s="15" customFormat="1">
      <c r="A161" s="15"/>
      <c r="B161" s="280"/>
      <c r="C161" s="281"/>
      <c r="D161" s="260" t="s">
        <v>187</v>
      </c>
      <c r="E161" s="282" t="s">
        <v>100</v>
      </c>
      <c r="F161" s="283" t="s">
        <v>108</v>
      </c>
      <c r="G161" s="281"/>
      <c r="H161" s="284">
        <v>616.23000000000002</v>
      </c>
      <c r="I161" s="285"/>
      <c r="J161" s="281"/>
      <c r="K161" s="281"/>
      <c r="L161" s="286"/>
      <c r="M161" s="287"/>
      <c r="N161" s="288"/>
      <c r="O161" s="288"/>
      <c r="P161" s="288"/>
      <c r="Q161" s="288"/>
      <c r="R161" s="288"/>
      <c r="S161" s="288"/>
      <c r="T161" s="28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90" t="s">
        <v>187</v>
      </c>
      <c r="AU161" s="290" t="s">
        <v>83</v>
      </c>
      <c r="AV161" s="15" t="s">
        <v>186</v>
      </c>
      <c r="AW161" s="15" t="s">
        <v>31</v>
      </c>
      <c r="AX161" s="15" t="s">
        <v>74</v>
      </c>
      <c r="AY161" s="290" t="s">
        <v>179</v>
      </c>
    </row>
    <row r="162" s="14" customFormat="1">
      <c r="A162" s="14"/>
      <c r="B162" s="269"/>
      <c r="C162" s="270"/>
      <c r="D162" s="260" t="s">
        <v>187</v>
      </c>
      <c r="E162" s="271" t="s">
        <v>1</v>
      </c>
      <c r="F162" s="272" t="s">
        <v>199</v>
      </c>
      <c r="G162" s="270"/>
      <c r="H162" s="273">
        <v>308.11500000000001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9" t="s">
        <v>187</v>
      </c>
      <c r="AU162" s="279" t="s">
        <v>83</v>
      </c>
      <c r="AV162" s="14" t="s">
        <v>83</v>
      </c>
      <c r="AW162" s="14" t="s">
        <v>31</v>
      </c>
      <c r="AX162" s="14" t="s">
        <v>81</v>
      </c>
      <c r="AY162" s="279" t="s">
        <v>179</v>
      </c>
    </row>
    <row r="163" s="2" customFormat="1" ht="33" customHeight="1">
      <c r="A163" s="39"/>
      <c r="B163" s="40"/>
      <c r="C163" s="245" t="s">
        <v>206</v>
      </c>
      <c r="D163" s="245" t="s">
        <v>181</v>
      </c>
      <c r="E163" s="246" t="s">
        <v>207</v>
      </c>
      <c r="F163" s="247" t="s">
        <v>208</v>
      </c>
      <c r="G163" s="248" t="s">
        <v>197</v>
      </c>
      <c r="H163" s="249">
        <v>5.875</v>
      </c>
      <c r="I163" s="250"/>
      <c r="J163" s="251">
        <f>ROUND(I163*H163,2)</f>
        <v>0</v>
      </c>
      <c r="K163" s="247" t="s">
        <v>185</v>
      </c>
      <c r="L163" s="45"/>
      <c r="M163" s="252" t="s">
        <v>1</v>
      </c>
      <c r="N163" s="253" t="s">
        <v>39</v>
      </c>
      <c r="O163" s="92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6" t="s">
        <v>186</v>
      </c>
      <c r="AT163" s="256" t="s">
        <v>181</v>
      </c>
      <c r="AU163" s="256" t="s">
        <v>83</v>
      </c>
      <c r="AY163" s="18" t="s">
        <v>179</v>
      </c>
      <c r="BE163" s="257">
        <f>IF(N163="základní",J163,0)</f>
        <v>0</v>
      </c>
      <c r="BF163" s="257">
        <f>IF(N163="snížená",J163,0)</f>
        <v>0</v>
      </c>
      <c r="BG163" s="257">
        <f>IF(N163="zákl. přenesená",J163,0)</f>
        <v>0</v>
      </c>
      <c r="BH163" s="257">
        <f>IF(N163="sníž. přenesená",J163,0)</f>
        <v>0</v>
      </c>
      <c r="BI163" s="257">
        <f>IF(N163="nulová",J163,0)</f>
        <v>0</v>
      </c>
      <c r="BJ163" s="18" t="s">
        <v>81</v>
      </c>
      <c r="BK163" s="257">
        <f>ROUND(I163*H163,2)</f>
        <v>0</v>
      </c>
      <c r="BL163" s="18" t="s">
        <v>186</v>
      </c>
      <c r="BM163" s="256" t="s">
        <v>209</v>
      </c>
    </row>
    <row r="164" s="14" customFormat="1">
      <c r="A164" s="14"/>
      <c r="B164" s="269"/>
      <c r="C164" s="270"/>
      <c r="D164" s="260" t="s">
        <v>187</v>
      </c>
      <c r="E164" s="271" t="s">
        <v>1</v>
      </c>
      <c r="F164" s="272" t="s">
        <v>210</v>
      </c>
      <c r="G164" s="270"/>
      <c r="H164" s="273">
        <v>5.875</v>
      </c>
      <c r="I164" s="274"/>
      <c r="J164" s="270"/>
      <c r="K164" s="270"/>
      <c r="L164" s="275"/>
      <c r="M164" s="276"/>
      <c r="N164" s="277"/>
      <c r="O164" s="277"/>
      <c r="P164" s="277"/>
      <c r="Q164" s="277"/>
      <c r="R164" s="277"/>
      <c r="S164" s="277"/>
      <c r="T164" s="27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9" t="s">
        <v>187</v>
      </c>
      <c r="AU164" s="279" t="s">
        <v>83</v>
      </c>
      <c r="AV164" s="14" t="s">
        <v>83</v>
      </c>
      <c r="AW164" s="14" t="s">
        <v>31</v>
      </c>
      <c r="AX164" s="14" t="s">
        <v>81</v>
      </c>
      <c r="AY164" s="279" t="s">
        <v>179</v>
      </c>
    </row>
    <row r="165" s="2" customFormat="1" ht="21.75" customHeight="1">
      <c r="A165" s="39"/>
      <c r="B165" s="40"/>
      <c r="C165" s="245" t="s">
        <v>211</v>
      </c>
      <c r="D165" s="245" t="s">
        <v>181</v>
      </c>
      <c r="E165" s="246" t="s">
        <v>212</v>
      </c>
      <c r="F165" s="247" t="s">
        <v>213</v>
      </c>
      <c r="G165" s="248" t="s">
        <v>197</v>
      </c>
      <c r="H165" s="249">
        <v>5.875</v>
      </c>
      <c r="I165" s="250"/>
      <c r="J165" s="251">
        <f>ROUND(I165*H165,2)</f>
        <v>0</v>
      </c>
      <c r="K165" s="247" t="s">
        <v>185</v>
      </c>
      <c r="L165" s="45"/>
      <c r="M165" s="252" t="s">
        <v>1</v>
      </c>
      <c r="N165" s="253" t="s">
        <v>39</v>
      </c>
      <c r="O165" s="92"/>
      <c r="P165" s="254">
        <f>O165*H165</f>
        <v>0</v>
      </c>
      <c r="Q165" s="254">
        <v>0</v>
      </c>
      <c r="R165" s="254">
        <f>Q165*H165</f>
        <v>0</v>
      </c>
      <c r="S165" s="254">
        <v>0</v>
      </c>
      <c r="T165" s="25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6" t="s">
        <v>186</v>
      </c>
      <c r="AT165" s="256" t="s">
        <v>181</v>
      </c>
      <c r="AU165" s="256" t="s">
        <v>83</v>
      </c>
      <c r="AY165" s="18" t="s">
        <v>179</v>
      </c>
      <c r="BE165" s="257">
        <f>IF(N165="základní",J165,0)</f>
        <v>0</v>
      </c>
      <c r="BF165" s="257">
        <f>IF(N165="snížená",J165,0)</f>
        <v>0</v>
      </c>
      <c r="BG165" s="257">
        <f>IF(N165="zákl. přenesená",J165,0)</f>
        <v>0</v>
      </c>
      <c r="BH165" s="257">
        <f>IF(N165="sníž. přenesená",J165,0)</f>
        <v>0</v>
      </c>
      <c r="BI165" s="257">
        <f>IF(N165="nulová",J165,0)</f>
        <v>0</v>
      </c>
      <c r="BJ165" s="18" t="s">
        <v>81</v>
      </c>
      <c r="BK165" s="257">
        <f>ROUND(I165*H165,2)</f>
        <v>0</v>
      </c>
      <c r="BL165" s="18" t="s">
        <v>186</v>
      </c>
      <c r="BM165" s="256" t="s">
        <v>214</v>
      </c>
    </row>
    <row r="166" s="13" customFormat="1">
      <c r="A166" s="13"/>
      <c r="B166" s="258"/>
      <c r="C166" s="259"/>
      <c r="D166" s="260" t="s">
        <v>187</v>
      </c>
      <c r="E166" s="261" t="s">
        <v>1</v>
      </c>
      <c r="F166" s="262" t="s">
        <v>188</v>
      </c>
      <c r="G166" s="259"/>
      <c r="H166" s="261" t="s">
        <v>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187</v>
      </c>
      <c r="AU166" s="268" t="s">
        <v>83</v>
      </c>
      <c r="AV166" s="13" t="s">
        <v>81</v>
      </c>
      <c r="AW166" s="13" t="s">
        <v>31</v>
      </c>
      <c r="AX166" s="13" t="s">
        <v>74</v>
      </c>
      <c r="AY166" s="268" t="s">
        <v>179</v>
      </c>
    </row>
    <row r="167" s="14" customFormat="1">
      <c r="A167" s="14"/>
      <c r="B167" s="269"/>
      <c r="C167" s="270"/>
      <c r="D167" s="260" t="s">
        <v>187</v>
      </c>
      <c r="E167" s="271" t="s">
        <v>1</v>
      </c>
      <c r="F167" s="272" t="s">
        <v>215</v>
      </c>
      <c r="G167" s="270"/>
      <c r="H167" s="273">
        <v>11.75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9" t="s">
        <v>187</v>
      </c>
      <c r="AU167" s="279" t="s">
        <v>83</v>
      </c>
      <c r="AV167" s="14" t="s">
        <v>83</v>
      </c>
      <c r="AW167" s="14" t="s">
        <v>31</v>
      </c>
      <c r="AX167" s="14" t="s">
        <v>74</v>
      </c>
      <c r="AY167" s="279" t="s">
        <v>179</v>
      </c>
    </row>
    <row r="168" s="15" customFormat="1">
      <c r="A168" s="15"/>
      <c r="B168" s="280"/>
      <c r="C168" s="281"/>
      <c r="D168" s="260" t="s">
        <v>187</v>
      </c>
      <c r="E168" s="282" t="s">
        <v>102</v>
      </c>
      <c r="F168" s="283" t="s">
        <v>108</v>
      </c>
      <c r="G168" s="281"/>
      <c r="H168" s="284">
        <v>11.75</v>
      </c>
      <c r="I168" s="285"/>
      <c r="J168" s="281"/>
      <c r="K168" s="281"/>
      <c r="L168" s="286"/>
      <c r="M168" s="287"/>
      <c r="N168" s="288"/>
      <c r="O168" s="288"/>
      <c r="P168" s="288"/>
      <c r="Q168" s="288"/>
      <c r="R168" s="288"/>
      <c r="S168" s="288"/>
      <c r="T168" s="28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90" t="s">
        <v>187</v>
      </c>
      <c r="AU168" s="290" t="s">
        <v>83</v>
      </c>
      <c r="AV168" s="15" t="s">
        <v>186</v>
      </c>
      <c r="AW168" s="15" t="s">
        <v>31</v>
      </c>
      <c r="AX168" s="15" t="s">
        <v>74</v>
      </c>
      <c r="AY168" s="290" t="s">
        <v>179</v>
      </c>
    </row>
    <row r="169" s="14" customFormat="1">
      <c r="A169" s="14"/>
      <c r="B169" s="269"/>
      <c r="C169" s="270"/>
      <c r="D169" s="260" t="s">
        <v>187</v>
      </c>
      <c r="E169" s="271" t="s">
        <v>1</v>
      </c>
      <c r="F169" s="272" t="s">
        <v>210</v>
      </c>
      <c r="G169" s="270"/>
      <c r="H169" s="273">
        <v>5.875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9" t="s">
        <v>187</v>
      </c>
      <c r="AU169" s="279" t="s">
        <v>83</v>
      </c>
      <c r="AV169" s="14" t="s">
        <v>83</v>
      </c>
      <c r="AW169" s="14" t="s">
        <v>31</v>
      </c>
      <c r="AX169" s="14" t="s">
        <v>81</v>
      </c>
      <c r="AY169" s="279" t="s">
        <v>179</v>
      </c>
    </row>
    <row r="170" s="2" customFormat="1" ht="21.75" customHeight="1">
      <c r="A170" s="39"/>
      <c r="B170" s="40"/>
      <c r="C170" s="245" t="s">
        <v>216</v>
      </c>
      <c r="D170" s="245" t="s">
        <v>181</v>
      </c>
      <c r="E170" s="246" t="s">
        <v>217</v>
      </c>
      <c r="F170" s="247" t="s">
        <v>218</v>
      </c>
      <c r="G170" s="248" t="s">
        <v>197</v>
      </c>
      <c r="H170" s="249">
        <v>4.7000000000000002</v>
      </c>
      <c r="I170" s="250"/>
      <c r="J170" s="251">
        <f>ROUND(I170*H170,2)</f>
        <v>0</v>
      </c>
      <c r="K170" s="247" t="s">
        <v>185</v>
      </c>
      <c r="L170" s="45"/>
      <c r="M170" s="252" t="s">
        <v>1</v>
      </c>
      <c r="N170" s="253" t="s">
        <v>39</v>
      </c>
      <c r="O170" s="92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6" t="s">
        <v>186</v>
      </c>
      <c r="AT170" s="256" t="s">
        <v>181</v>
      </c>
      <c r="AU170" s="256" t="s">
        <v>83</v>
      </c>
      <c r="AY170" s="18" t="s">
        <v>179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8" t="s">
        <v>81</v>
      </c>
      <c r="BK170" s="257">
        <f>ROUND(I170*H170,2)</f>
        <v>0</v>
      </c>
      <c r="BL170" s="18" t="s">
        <v>186</v>
      </c>
      <c r="BM170" s="256" t="s">
        <v>219</v>
      </c>
    </row>
    <row r="171" s="14" customFormat="1">
      <c r="A171" s="14"/>
      <c r="B171" s="269"/>
      <c r="C171" s="270"/>
      <c r="D171" s="260" t="s">
        <v>187</v>
      </c>
      <c r="E171" s="271" t="s">
        <v>1</v>
      </c>
      <c r="F171" s="272" t="s">
        <v>220</v>
      </c>
      <c r="G171" s="270"/>
      <c r="H171" s="273">
        <v>4.7000000000000002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9" t="s">
        <v>187</v>
      </c>
      <c r="AU171" s="279" t="s">
        <v>83</v>
      </c>
      <c r="AV171" s="14" t="s">
        <v>83</v>
      </c>
      <c r="AW171" s="14" t="s">
        <v>31</v>
      </c>
      <c r="AX171" s="14" t="s">
        <v>81</v>
      </c>
      <c r="AY171" s="279" t="s">
        <v>179</v>
      </c>
    </row>
    <row r="172" s="2" customFormat="1" ht="21.75" customHeight="1">
      <c r="A172" s="39"/>
      <c r="B172" s="40"/>
      <c r="C172" s="245" t="s">
        <v>221</v>
      </c>
      <c r="D172" s="245" t="s">
        <v>181</v>
      </c>
      <c r="E172" s="246" t="s">
        <v>222</v>
      </c>
      <c r="F172" s="247" t="s">
        <v>223</v>
      </c>
      <c r="G172" s="248" t="s">
        <v>197</v>
      </c>
      <c r="H172" s="249">
        <v>4.7000000000000002</v>
      </c>
      <c r="I172" s="250"/>
      <c r="J172" s="251">
        <f>ROUND(I172*H172,2)</f>
        <v>0</v>
      </c>
      <c r="K172" s="247" t="s">
        <v>185</v>
      </c>
      <c r="L172" s="45"/>
      <c r="M172" s="252" t="s">
        <v>1</v>
      </c>
      <c r="N172" s="253" t="s">
        <v>39</v>
      </c>
      <c r="O172" s="92"/>
      <c r="P172" s="254">
        <f>O172*H172</f>
        <v>0</v>
      </c>
      <c r="Q172" s="254">
        <v>0</v>
      </c>
      <c r="R172" s="254">
        <f>Q172*H172</f>
        <v>0</v>
      </c>
      <c r="S172" s="254">
        <v>0</v>
      </c>
      <c r="T172" s="25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6" t="s">
        <v>186</v>
      </c>
      <c r="AT172" s="256" t="s">
        <v>181</v>
      </c>
      <c r="AU172" s="256" t="s">
        <v>83</v>
      </c>
      <c r="AY172" s="18" t="s">
        <v>179</v>
      </c>
      <c r="BE172" s="257">
        <f>IF(N172="základní",J172,0)</f>
        <v>0</v>
      </c>
      <c r="BF172" s="257">
        <f>IF(N172="snížená",J172,0)</f>
        <v>0</v>
      </c>
      <c r="BG172" s="257">
        <f>IF(N172="zákl. přenesená",J172,0)</f>
        <v>0</v>
      </c>
      <c r="BH172" s="257">
        <f>IF(N172="sníž. přenesená",J172,0)</f>
        <v>0</v>
      </c>
      <c r="BI172" s="257">
        <f>IF(N172="nulová",J172,0)</f>
        <v>0</v>
      </c>
      <c r="BJ172" s="18" t="s">
        <v>81</v>
      </c>
      <c r="BK172" s="257">
        <f>ROUND(I172*H172,2)</f>
        <v>0</v>
      </c>
      <c r="BL172" s="18" t="s">
        <v>186</v>
      </c>
      <c r="BM172" s="256" t="s">
        <v>224</v>
      </c>
    </row>
    <row r="173" s="13" customFormat="1">
      <c r="A173" s="13"/>
      <c r="B173" s="258"/>
      <c r="C173" s="259"/>
      <c r="D173" s="260" t="s">
        <v>187</v>
      </c>
      <c r="E173" s="261" t="s">
        <v>1</v>
      </c>
      <c r="F173" s="262" t="s">
        <v>188</v>
      </c>
      <c r="G173" s="259"/>
      <c r="H173" s="261" t="s">
        <v>1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8" t="s">
        <v>187</v>
      </c>
      <c r="AU173" s="268" t="s">
        <v>83</v>
      </c>
      <c r="AV173" s="13" t="s">
        <v>81</v>
      </c>
      <c r="AW173" s="13" t="s">
        <v>31</v>
      </c>
      <c r="AX173" s="13" t="s">
        <v>74</v>
      </c>
      <c r="AY173" s="268" t="s">
        <v>179</v>
      </c>
    </row>
    <row r="174" s="14" customFormat="1">
      <c r="A174" s="14"/>
      <c r="B174" s="269"/>
      <c r="C174" s="270"/>
      <c r="D174" s="260" t="s">
        <v>187</v>
      </c>
      <c r="E174" s="271" t="s">
        <v>1</v>
      </c>
      <c r="F174" s="272" t="s">
        <v>225</v>
      </c>
      <c r="G174" s="270"/>
      <c r="H174" s="273">
        <v>10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9" t="s">
        <v>187</v>
      </c>
      <c r="AU174" s="279" t="s">
        <v>83</v>
      </c>
      <c r="AV174" s="14" t="s">
        <v>83</v>
      </c>
      <c r="AW174" s="14" t="s">
        <v>31</v>
      </c>
      <c r="AX174" s="14" t="s">
        <v>74</v>
      </c>
      <c r="AY174" s="279" t="s">
        <v>179</v>
      </c>
    </row>
    <row r="175" s="14" customFormat="1">
      <c r="A175" s="14"/>
      <c r="B175" s="269"/>
      <c r="C175" s="270"/>
      <c r="D175" s="260" t="s">
        <v>187</v>
      </c>
      <c r="E175" s="271" t="s">
        <v>1</v>
      </c>
      <c r="F175" s="272" t="s">
        <v>226</v>
      </c>
      <c r="G175" s="270"/>
      <c r="H175" s="273">
        <v>-0.59999999999999998</v>
      </c>
      <c r="I175" s="274"/>
      <c r="J175" s="270"/>
      <c r="K175" s="270"/>
      <c r="L175" s="275"/>
      <c r="M175" s="276"/>
      <c r="N175" s="277"/>
      <c r="O175" s="277"/>
      <c r="P175" s="277"/>
      <c r="Q175" s="277"/>
      <c r="R175" s="277"/>
      <c r="S175" s="277"/>
      <c r="T175" s="27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9" t="s">
        <v>187</v>
      </c>
      <c r="AU175" s="279" t="s">
        <v>83</v>
      </c>
      <c r="AV175" s="14" t="s">
        <v>83</v>
      </c>
      <c r="AW175" s="14" t="s">
        <v>31</v>
      </c>
      <c r="AX175" s="14" t="s">
        <v>74</v>
      </c>
      <c r="AY175" s="279" t="s">
        <v>179</v>
      </c>
    </row>
    <row r="176" s="15" customFormat="1">
      <c r="A176" s="15"/>
      <c r="B176" s="280"/>
      <c r="C176" s="281"/>
      <c r="D176" s="260" t="s">
        <v>187</v>
      </c>
      <c r="E176" s="282" t="s">
        <v>120</v>
      </c>
      <c r="F176" s="283" t="s">
        <v>108</v>
      </c>
      <c r="G176" s="281"/>
      <c r="H176" s="284">
        <v>9.4000000000000004</v>
      </c>
      <c r="I176" s="285"/>
      <c r="J176" s="281"/>
      <c r="K176" s="281"/>
      <c r="L176" s="286"/>
      <c r="M176" s="287"/>
      <c r="N176" s="288"/>
      <c r="O176" s="288"/>
      <c r="P176" s="288"/>
      <c r="Q176" s="288"/>
      <c r="R176" s="288"/>
      <c r="S176" s="288"/>
      <c r="T176" s="28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0" t="s">
        <v>187</v>
      </c>
      <c r="AU176" s="290" t="s">
        <v>83</v>
      </c>
      <c r="AV176" s="15" t="s">
        <v>186</v>
      </c>
      <c r="AW176" s="15" t="s">
        <v>31</v>
      </c>
      <c r="AX176" s="15" t="s">
        <v>74</v>
      </c>
      <c r="AY176" s="290" t="s">
        <v>179</v>
      </c>
    </row>
    <row r="177" s="14" customFormat="1">
      <c r="A177" s="14"/>
      <c r="B177" s="269"/>
      <c r="C177" s="270"/>
      <c r="D177" s="260" t="s">
        <v>187</v>
      </c>
      <c r="E177" s="271" t="s">
        <v>1</v>
      </c>
      <c r="F177" s="272" t="s">
        <v>220</v>
      </c>
      <c r="G177" s="270"/>
      <c r="H177" s="273">
        <v>4.7000000000000002</v>
      </c>
      <c r="I177" s="274"/>
      <c r="J177" s="270"/>
      <c r="K177" s="270"/>
      <c r="L177" s="275"/>
      <c r="M177" s="276"/>
      <c r="N177" s="277"/>
      <c r="O177" s="277"/>
      <c r="P177" s="277"/>
      <c r="Q177" s="277"/>
      <c r="R177" s="277"/>
      <c r="S177" s="277"/>
      <c r="T177" s="27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9" t="s">
        <v>187</v>
      </c>
      <c r="AU177" s="279" t="s">
        <v>83</v>
      </c>
      <c r="AV177" s="14" t="s">
        <v>83</v>
      </c>
      <c r="AW177" s="14" t="s">
        <v>31</v>
      </c>
      <c r="AX177" s="14" t="s">
        <v>81</v>
      </c>
      <c r="AY177" s="279" t="s">
        <v>179</v>
      </c>
    </row>
    <row r="178" s="2" customFormat="1" ht="21.75" customHeight="1">
      <c r="A178" s="39"/>
      <c r="B178" s="40"/>
      <c r="C178" s="245" t="s">
        <v>227</v>
      </c>
      <c r="D178" s="245" t="s">
        <v>181</v>
      </c>
      <c r="E178" s="246" t="s">
        <v>228</v>
      </c>
      <c r="F178" s="247" t="s">
        <v>229</v>
      </c>
      <c r="G178" s="248" t="s">
        <v>230</v>
      </c>
      <c r="H178" s="249">
        <v>331.60000000000002</v>
      </c>
      <c r="I178" s="250"/>
      <c r="J178" s="251">
        <f>ROUND(I178*H178,2)</f>
        <v>0</v>
      </c>
      <c r="K178" s="247" t="s">
        <v>185</v>
      </c>
      <c r="L178" s="45"/>
      <c r="M178" s="252" t="s">
        <v>1</v>
      </c>
      <c r="N178" s="253" t="s">
        <v>39</v>
      </c>
      <c r="O178" s="92"/>
      <c r="P178" s="254">
        <f>O178*H178</f>
        <v>0</v>
      </c>
      <c r="Q178" s="254">
        <v>0.00014999999999999999</v>
      </c>
      <c r="R178" s="254">
        <f>Q178*H178</f>
        <v>0.049739999999999999</v>
      </c>
      <c r="S178" s="254">
        <v>0</v>
      </c>
      <c r="T178" s="25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6" t="s">
        <v>186</v>
      </c>
      <c r="AT178" s="256" t="s">
        <v>181</v>
      </c>
      <c r="AU178" s="256" t="s">
        <v>83</v>
      </c>
      <c r="AY178" s="18" t="s">
        <v>179</v>
      </c>
      <c r="BE178" s="257">
        <f>IF(N178="základní",J178,0)</f>
        <v>0</v>
      </c>
      <c r="BF178" s="257">
        <f>IF(N178="snížená",J178,0)</f>
        <v>0</v>
      </c>
      <c r="BG178" s="257">
        <f>IF(N178="zákl. přenesená",J178,0)</f>
        <v>0</v>
      </c>
      <c r="BH178" s="257">
        <f>IF(N178="sníž. přenesená",J178,0)</f>
        <v>0</v>
      </c>
      <c r="BI178" s="257">
        <f>IF(N178="nulová",J178,0)</f>
        <v>0</v>
      </c>
      <c r="BJ178" s="18" t="s">
        <v>81</v>
      </c>
      <c r="BK178" s="257">
        <f>ROUND(I178*H178,2)</f>
        <v>0</v>
      </c>
      <c r="BL178" s="18" t="s">
        <v>186</v>
      </c>
      <c r="BM178" s="256" t="s">
        <v>231</v>
      </c>
    </row>
    <row r="179" s="13" customFormat="1">
      <c r="A179" s="13"/>
      <c r="B179" s="258"/>
      <c r="C179" s="259"/>
      <c r="D179" s="260" t="s">
        <v>187</v>
      </c>
      <c r="E179" s="261" t="s">
        <v>1</v>
      </c>
      <c r="F179" s="262" t="s">
        <v>188</v>
      </c>
      <c r="G179" s="259"/>
      <c r="H179" s="261" t="s">
        <v>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187</v>
      </c>
      <c r="AU179" s="268" t="s">
        <v>83</v>
      </c>
      <c r="AV179" s="13" t="s">
        <v>81</v>
      </c>
      <c r="AW179" s="13" t="s">
        <v>31</v>
      </c>
      <c r="AX179" s="13" t="s">
        <v>74</v>
      </c>
      <c r="AY179" s="268" t="s">
        <v>179</v>
      </c>
    </row>
    <row r="180" s="13" customFormat="1">
      <c r="A180" s="13"/>
      <c r="B180" s="258"/>
      <c r="C180" s="259"/>
      <c r="D180" s="260" t="s">
        <v>187</v>
      </c>
      <c r="E180" s="261" t="s">
        <v>1</v>
      </c>
      <c r="F180" s="262" t="s">
        <v>232</v>
      </c>
      <c r="G180" s="259"/>
      <c r="H180" s="261" t="s">
        <v>1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187</v>
      </c>
      <c r="AU180" s="268" t="s">
        <v>83</v>
      </c>
      <c r="AV180" s="13" t="s">
        <v>81</v>
      </c>
      <c r="AW180" s="13" t="s">
        <v>31</v>
      </c>
      <c r="AX180" s="13" t="s">
        <v>74</v>
      </c>
      <c r="AY180" s="268" t="s">
        <v>179</v>
      </c>
    </row>
    <row r="181" s="14" customFormat="1">
      <c r="A181" s="14"/>
      <c r="B181" s="269"/>
      <c r="C181" s="270"/>
      <c r="D181" s="260" t="s">
        <v>187</v>
      </c>
      <c r="E181" s="271" t="s">
        <v>1</v>
      </c>
      <c r="F181" s="272" t="s">
        <v>233</v>
      </c>
      <c r="G181" s="270"/>
      <c r="H181" s="273">
        <v>331.60000000000002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9" t="s">
        <v>187</v>
      </c>
      <c r="AU181" s="279" t="s">
        <v>83</v>
      </c>
      <c r="AV181" s="14" t="s">
        <v>83</v>
      </c>
      <c r="AW181" s="14" t="s">
        <v>31</v>
      </c>
      <c r="AX181" s="14" t="s">
        <v>81</v>
      </c>
      <c r="AY181" s="279" t="s">
        <v>179</v>
      </c>
    </row>
    <row r="182" s="2" customFormat="1" ht="21.75" customHeight="1">
      <c r="A182" s="39"/>
      <c r="B182" s="40"/>
      <c r="C182" s="245" t="s">
        <v>234</v>
      </c>
      <c r="D182" s="245" t="s">
        <v>181</v>
      </c>
      <c r="E182" s="246" t="s">
        <v>235</v>
      </c>
      <c r="F182" s="247" t="s">
        <v>236</v>
      </c>
      <c r="G182" s="248" t="s">
        <v>230</v>
      </c>
      <c r="H182" s="249">
        <v>331.60000000000002</v>
      </c>
      <c r="I182" s="250"/>
      <c r="J182" s="251">
        <f>ROUND(I182*H182,2)</f>
        <v>0</v>
      </c>
      <c r="K182" s="247" t="s">
        <v>185</v>
      </c>
      <c r="L182" s="45"/>
      <c r="M182" s="252" t="s">
        <v>1</v>
      </c>
      <c r="N182" s="253" t="s">
        <v>39</v>
      </c>
      <c r="O182" s="92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6" t="s">
        <v>186</v>
      </c>
      <c r="AT182" s="256" t="s">
        <v>181</v>
      </c>
      <c r="AU182" s="256" t="s">
        <v>83</v>
      </c>
      <c r="AY182" s="18" t="s">
        <v>179</v>
      </c>
      <c r="BE182" s="257">
        <f>IF(N182="základní",J182,0)</f>
        <v>0</v>
      </c>
      <c r="BF182" s="257">
        <f>IF(N182="snížená",J182,0)</f>
        <v>0</v>
      </c>
      <c r="BG182" s="257">
        <f>IF(N182="zákl. přenesená",J182,0)</f>
        <v>0</v>
      </c>
      <c r="BH182" s="257">
        <f>IF(N182="sníž. přenesená",J182,0)</f>
        <v>0</v>
      </c>
      <c r="BI182" s="257">
        <f>IF(N182="nulová",J182,0)</f>
        <v>0</v>
      </c>
      <c r="BJ182" s="18" t="s">
        <v>81</v>
      </c>
      <c r="BK182" s="257">
        <f>ROUND(I182*H182,2)</f>
        <v>0</v>
      </c>
      <c r="BL182" s="18" t="s">
        <v>186</v>
      </c>
      <c r="BM182" s="256" t="s">
        <v>237</v>
      </c>
    </row>
    <row r="183" s="13" customFormat="1">
      <c r="A183" s="13"/>
      <c r="B183" s="258"/>
      <c r="C183" s="259"/>
      <c r="D183" s="260" t="s">
        <v>187</v>
      </c>
      <c r="E183" s="261" t="s">
        <v>1</v>
      </c>
      <c r="F183" s="262" t="s">
        <v>188</v>
      </c>
      <c r="G183" s="259"/>
      <c r="H183" s="261" t="s">
        <v>1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187</v>
      </c>
      <c r="AU183" s="268" t="s">
        <v>83</v>
      </c>
      <c r="AV183" s="13" t="s">
        <v>81</v>
      </c>
      <c r="AW183" s="13" t="s">
        <v>31</v>
      </c>
      <c r="AX183" s="13" t="s">
        <v>74</v>
      </c>
      <c r="AY183" s="268" t="s">
        <v>179</v>
      </c>
    </row>
    <row r="184" s="13" customFormat="1">
      <c r="A184" s="13"/>
      <c r="B184" s="258"/>
      <c r="C184" s="259"/>
      <c r="D184" s="260" t="s">
        <v>187</v>
      </c>
      <c r="E184" s="261" t="s">
        <v>1</v>
      </c>
      <c r="F184" s="262" t="s">
        <v>232</v>
      </c>
      <c r="G184" s="259"/>
      <c r="H184" s="261" t="s">
        <v>1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8" t="s">
        <v>187</v>
      </c>
      <c r="AU184" s="268" t="s">
        <v>83</v>
      </c>
      <c r="AV184" s="13" t="s">
        <v>81</v>
      </c>
      <c r="AW184" s="13" t="s">
        <v>31</v>
      </c>
      <c r="AX184" s="13" t="s">
        <v>74</v>
      </c>
      <c r="AY184" s="268" t="s">
        <v>179</v>
      </c>
    </row>
    <row r="185" s="14" customFormat="1">
      <c r="A185" s="14"/>
      <c r="B185" s="269"/>
      <c r="C185" s="270"/>
      <c r="D185" s="260" t="s">
        <v>187</v>
      </c>
      <c r="E185" s="271" t="s">
        <v>1</v>
      </c>
      <c r="F185" s="272" t="s">
        <v>233</v>
      </c>
      <c r="G185" s="270"/>
      <c r="H185" s="273">
        <v>331.60000000000002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9" t="s">
        <v>187</v>
      </c>
      <c r="AU185" s="279" t="s">
        <v>83</v>
      </c>
      <c r="AV185" s="14" t="s">
        <v>83</v>
      </c>
      <c r="AW185" s="14" t="s">
        <v>31</v>
      </c>
      <c r="AX185" s="14" t="s">
        <v>81</v>
      </c>
      <c r="AY185" s="279" t="s">
        <v>179</v>
      </c>
    </row>
    <row r="186" s="2" customFormat="1" ht="21.75" customHeight="1">
      <c r="A186" s="39"/>
      <c r="B186" s="40"/>
      <c r="C186" s="245" t="s">
        <v>238</v>
      </c>
      <c r="D186" s="245" t="s">
        <v>181</v>
      </c>
      <c r="E186" s="246" t="s">
        <v>239</v>
      </c>
      <c r="F186" s="247" t="s">
        <v>240</v>
      </c>
      <c r="G186" s="248" t="s">
        <v>230</v>
      </c>
      <c r="H186" s="249">
        <v>331.60000000000002</v>
      </c>
      <c r="I186" s="250"/>
      <c r="J186" s="251">
        <f>ROUND(I186*H186,2)</f>
        <v>0</v>
      </c>
      <c r="K186" s="247" t="s">
        <v>185</v>
      </c>
      <c r="L186" s="45"/>
      <c r="M186" s="252" t="s">
        <v>1</v>
      </c>
      <c r="N186" s="253" t="s">
        <v>39</v>
      </c>
      <c r="O186" s="92"/>
      <c r="P186" s="254">
        <f>O186*H186</f>
        <v>0</v>
      </c>
      <c r="Q186" s="254">
        <v>0</v>
      </c>
      <c r="R186" s="254">
        <f>Q186*H186</f>
        <v>0</v>
      </c>
      <c r="S186" s="254">
        <v>0</v>
      </c>
      <c r="T186" s="25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6" t="s">
        <v>186</v>
      </c>
      <c r="AT186" s="256" t="s">
        <v>181</v>
      </c>
      <c r="AU186" s="256" t="s">
        <v>83</v>
      </c>
      <c r="AY186" s="18" t="s">
        <v>179</v>
      </c>
      <c r="BE186" s="257">
        <f>IF(N186="základní",J186,0)</f>
        <v>0</v>
      </c>
      <c r="BF186" s="257">
        <f>IF(N186="snížená",J186,0)</f>
        <v>0</v>
      </c>
      <c r="BG186" s="257">
        <f>IF(N186="zákl. přenesená",J186,0)</f>
        <v>0</v>
      </c>
      <c r="BH186" s="257">
        <f>IF(N186="sníž. přenesená",J186,0)</f>
        <v>0</v>
      </c>
      <c r="BI186" s="257">
        <f>IF(N186="nulová",J186,0)</f>
        <v>0</v>
      </c>
      <c r="BJ186" s="18" t="s">
        <v>81</v>
      </c>
      <c r="BK186" s="257">
        <f>ROUND(I186*H186,2)</f>
        <v>0</v>
      </c>
      <c r="BL186" s="18" t="s">
        <v>186</v>
      </c>
      <c r="BM186" s="256" t="s">
        <v>241</v>
      </c>
    </row>
    <row r="187" s="13" customFormat="1">
      <c r="A187" s="13"/>
      <c r="B187" s="258"/>
      <c r="C187" s="259"/>
      <c r="D187" s="260" t="s">
        <v>187</v>
      </c>
      <c r="E187" s="261" t="s">
        <v>1</v>
      </c>
      <c r="F187" s="262" t="s">
        <v>188</v>
      </c>
      <c r="G187" s="259"/>
      <c r="H187" s="261" t="s">
        <v>1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8" t="s">
        <v>187</v>
      </c>
      <c r="AU187" s="268" t="s">
        <v>83</v>
      </c>
      <c r="AV187" s="13" t="s">
        <v>81</v>
      </c>
      <c r="AW187" s="13" t="s">
        <v>31</v>
      </c>
      <c r="AX187" s="13" t="s">
        <v>74</v>
      </c>
      <c r="AY187" s="268" t="s">
        <v>179</v>
      </c>
    </row>
    <row r="188" s="13" customFormat="1">
      <c r="A188" s="13"/>
      <c r="B188" s="258"/>
      <c r="C188" s="259"/>
      <c r="D188" s="260" t="s">
        <v>187</v>
      </c>
      <c r="E188" s="261" t="s">
        <v>1</v>
      </c>
      <c r="F188" s="262" t="s">
        <v>232</v>
      </c>
      <c r="G188" s="259"/>
      <c r="H188" s="261" t="s">
        <v>1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187</v>
      </c>
      <c r="AU188" s="268" t="s">
        <v>83</v>
      </c>
      <c r="AV188" s="13" t="s">
        <v>81</v>
      </c>
      <c r="AW188" s="13" t="s">
        <v>31</v>
      </c>
      <c r="AX188" s="13" t="s">
        <v>74</v>
      </c>
      <c r="AY188" s="268" t="s">
        <v>179</v>
      </c>
    </row>
    <row r="189" s="14" customFormat="1">
      <c r="A189" s="14"/>
      <c r="B189" s="269"/>
      <c r="C189" s="270"/>
      <c r="D189" s="260" t="s">
        <v>187</v>
      </c>
      <c r="E189" s="271" t="s">
        <v>1</v>
      </c>
      <c r="F189" s="272" t="s">
        <v>233</v>
      </c>
      <c r="G189" s="270"/>
      <c r="H189" s="273">
        <v>331.60000000000002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9" t="s">
        <v>187</v>
      </c>
      <c r="AU189" s="279" t="s">
        <v>83</v>
      </c>
      <c r="AV189" s="14" t="s">
        <v>83</v>
      </c>
      <c r="AW189" s="14" t="s">
        <v>31</v>
      </c>
      <c r="AX189" s="14" t="s">
        <v>81</v>
      </c>
      <c r="AY189" s="279" t="s">
        <v>179</v>
      </c>
    </row>
    <row r="190" s="2" customFormat="1" ht="16.5" customHeight="1">
      <c r="A190" s="39"/>
      <c r="B190" s="40"/>
      <c r="C190" s="245" t="s">
        <v>214</v>
      </c>
      <c r="D190" s="245" t="s">
        <v>181</v>
      </c>
      <c r="E190" s="246" t="s">
        <v>242</v>
      </c>
      <c r="F190" s="247" t="s">
        <v>243</v>
      </c>
      <c r="G190" s="248" t="s">
        <v>230</v>
      </c>
      <c r="H190" s="249">
        <v>994.79999999999995</v>
      </c>
      <c r="I190" s="250"/>
      <c r="J190" s="251">
        <f>ROUND(I190*H190,2)</f>
        <v>0</v>
      </c>
      <c r="K190" s="247" t="s">
        <v>1</v>
      </c>
      <c r="L190" s="45"/>
      <c r="M190" s="252" t="s">
        <v>1</v>
      </c>
      <c r="N190" s="253" t="s">
        <v>39</v>
      </c>
      <c r="O190" s="92"/>
      <c r="P190" s="254">
        <f>O190*H190</f>
        <v>0</v>
      </c>
      <c r="Q190" s="254">
        <v>0</v>
      </c>
      <c r="R190" s="254">
        <f>Q190*H190</f>
        <v>0</v>
      </c>
      <c r="S190" s="254">
        <v>0</v>
      </c>
      <c r="T190" s="25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6" t="s">
        <v>186</v>
      </c>
      <c r="AT190" s="256" t="s">
        <v>181</v>
      </c>
      <c r="AU190" s="256" t="s">
        <v>83</v>
      </c>
      <c r="AY190" s="18" t="s">
        <v>179</v>
      </c>
      <c r="BE190" s="257">
        <f>IF(N190="základní",J190,0)</f>
        <v>0</v>
      </c>
      <c r="BF190" s="257">
        <f>IF(N190="snížená",J190,0)</f>
        <v>0</v>
      </c>
      <c r="BG190" s="257">
        <f>IF(N190="zákl. přenesená",J190,0)</f>
        <v>0</v>
      </c>
      <c r="BH190" s="257">
        <f>IF(N190="sníž. přenesená",J190,0)</f>
        <v>0</v>
      </c>
      <c r="BI190" s="257">
        <f>IF(N190="nulová",J190,0)</f>
        <v>0</v>
      </c>
      <c r="BJ190" s="18" t="s">
        <v>81</v>
      </c>
      <c r="BK190" s="257">
        <f>ROUND(I190*H190,2)</f>
        <v>0</v>
      </c>
      <c r="BL190" s="18" t="s">
        <v>186</v>
      </c>
      <c r="BM190" s="256" t="s">
        <v>244</v>
      </c>
    </row>
    <row r="191" s="13" customFormat="1">
      <c r="A191" s="13"/>
      <c r="B191" s="258"/>
      <c r="C191" s="259"/>
      <c r="D191" s="260" t="s">
        <v>187</v>
      </c>
      <c r="E191" s="261" t="s">
        <v>1</v>
      </c>
      <c r="F191" s="262" t="s">
        <v>188</v>
      </c>
      <c r="G191" s="259"/>
      <c r="H191" s="261" t="s">
        <v>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187</v>
      </c>
      <c r="AU191" s="268" t="s">
        <v>83</v>
      </c>
      <c r="AV191" s="13" t="s">
        <v>81</v>
      </c>
      <c r="AW191" s="13" t="s">
        <v>31</v>
      </c>
      <c r="AX191" s="13" t="s">
        <v>74</v>
      </c>
      <c r="AY191" s="268" t="s">
        <v>179</v>
      </c>
    </row>
    <row r="192" s="13" customFormat="1">
      <c r="A192" s="13"/>
      <c r="B192" s="258"/>
      <c r="C192" s="259"/>
      <c r="D192" s="260" t="s">
        <v>187</v>
      </c>
      <c r="E192" s="261" t="s">
        <v>1</v>
      </c>
      <c r="F192" s="262" t="s">
        <v>245</v>
      </c>
      <c r="G192" s="259"/>
      <c r="H192" s="261" t="s">
        <v>1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8" t="s">
        <v>187</v>
      </c>
      <c r="AU192" s="268" t="s">
        <v>83</v>
      </c>
      <c r="AV192" s="13" t="s">
        <v>81</v>
      </c>
      <c r="AW192" s="13" t="s">
        <v>31</v>
      </c>
      <c r="AX192" s="13" t="s">
        <v>74</v>
      </c>
      <c r="AY192" s="268" t="s">
        <v>179</v>
      </c>
    </row>
    <row r="193" s="14" customFormat="1">
      <c r="A193" s="14"/>
      <c r="B193" s="269"/>
      <c r="C193" s="270"/>
      <c r="D193" s="260" t="s">
        <v>187</v>
      </c>
      <c r="E193" s="271" t="s">
        <v>1</v>
      </c>
      <c r="F193" s="272" t="s">
        <v>246</v>
      </c>
      <c r="G193" s="270"/>
      <c r="H193" s="273">
        <v>994.79999999999995</v>
      </c>
      <c r="I193" s="274"/>
      <c r="J193" s="270"/>
      <c r="K193" s="270"/>
      <c r="L193" s="275"/>
      <c r="M193" s="276"/>
      <c r="N193" s="277"/>
      <c r="O193" s="277"/>
      <c r="P193" s="277"/>
      <c r="Q193" s="277"/>
      <c r="R193" s="277"/>
      <c r="S193" s="277"/>
      <c r="T193" s="27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9" t="s">
        <v>187</v>
      </c>
      <c r="AU193" s="279" t="s">
        <v>83</v>
      </c>
      <c r="AV193" s="14" t="s">
        <v>83</v>
      </c>
      <c r="AW193" s="14" t="s">
        <v>31</v>
      </c>
      <c r="AX193" s="14" t="s">
        <v>81</v>
      </c>
      <c r="AY193" s="279" t="s">
        <v>179</v>
      </c>
    </row>
    <row r="194" s="2" customFormat="1" ht="16.5" customHeight="1">
      <c r="A194" s="39"/>
      <c r="B194" s="40"/>
      <c r="C194" s="245" t="s">
        <v>247</v>
      </c>
      <c r="D194" s="245" t="s">
        <v>181</v>
      </c>
      <c r="E194" s="246" t="s">
        <v>248</v>
      </c>
      <c r="F194" s="247" t="s">
        <v>249</v>
      </c>
      <c r="G194" s="248" t="s">
        <v>230</v>
      </c>
      <c r="H194" s="249">
        <v>331.60000000000002</v>
      </c>
      <c r="I194" s="250"/>
      <c r="J194" s="251">
        <f>ROUND(I194*H194,2)</f>
        <v>0</v>
      </c>
      <c r="K194" s="247" t="s">
        <v>1</v>
      </c>
      <c r="L194" s="45"/>
      <c r="M194" s="252" t="s">
        <v>1</v>
      </c>
      <c r="N194" s="253" t="s">
        <v>39</v>
      </c>
      <c r="O194" s="92"/>
      <c r="P194" s="254">
        <f>O194*H194</f>
        <v>0</v>
      </c>
      <c r="Q194" s="254">
        <v>0</v>
      </c>
      <c r="R194" s="254">
        <f>Q194*H194</f>
        <v>0</v>
      </c>
      <c r="S194" s="254">
        <v>0</v>
      </c>
      <c r="T194" s="25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6" t="s">
        <v>186</v>
      </c>
      <c r="AT194" s="256" t="s">
        <v>181</v>
      </c>
      <c r="AU194" s="256" t="s">
        <v>83</v>
      </c>
      <c r="AY194" s="18" t="s">
        <v>179</v>
      </c>
      <c r="BE194" s="257">
        <f>IF(N194="základní",J194,0)</f>
        <v>0</v>
      </c>
      <c r="BF194" s="257">
        <f>IF(N194="snížená",J194,0)</f>
        <v>0</v>
      </c>
      <c r="BG194" s="257">
        <f>IF(N194="zákl. přenesená",J194,0)</f>
        <v>0</v>
      </c>
      <c r="BH194" s="257">
        <f>IF(N194="sníž. přenesená",J194,0)</f>
        <v>0</v>
      </c>
      <c r="BI194" s="257">
        <f>IF(N194="nulová",J194,0)</f>
        <v>0</v>
      </c>
      <c r="BJ194" s="18" t="s">
        <v>81</v>
      </c>
      <c r="BK194" s="257">
        <f>ROUND(I194*H194,2)</f>
        <v>0</v>
      </c>
      <c r="BL194" s="18" t="s">
        <v>186</v>
      </c>
      <c r="BM194" s="256" t="s">
        <v>250</v>
      </c>
    </row>
    <row r="195" s="13" customFormat="1">
      <c r="A195" s="13"/>
      <c r="B195" s="258"/>
      <c r="C195" s="259"/>
      <c r="D195" s="260" t="s">
        <v>187</v>
      </c>
      <c r="E195" s="261" t="s">
        <v>1</v>
      </c>
      <c r="F195" s="262" t="s">
        <v>188</v>
      </c>
      <c r="G195" s="259"/>
      <c r="H195" s="261" t="s">
        <v>1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8" t="s">
        <v>187</v>
      </c>
      <c r="AU195" s="268" t="s">
        <v>83</v>
      </c>
      <c r="AV195" s="13" t="s">
        <v>81</v>
      </c>
      <c r="AW195" s="13" t="s">
        <v>31</v>
      </c>
      <c r="AX195" s="13" t="s">
        <v>74</v>
      </c>
      <c r="AY195" s="268" t="s">
        <v>179</v>
      </c>
    </row>
    <row r="196" s="13" customFormat="1">
      <c r="A196" s="13"/>
      <c r="B196" s="258"/>
      <c r="C196" s="259"/>
      <c r="D196" s="260" t="s">
        <v>187</v>
      </c>
      <c r="E196" s="261" t="s">
        <v>1</v>
      </c>
      <c r="F196" s="262" t="s">
        <v>251</v>
      </c>
      <c r="G196" s="259"/>
      <c r="H196" s="261" t="s">
        <v>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8" t="s">
        <v>187</v>
      </c>
      <c r="AU196" s="268" t="s">
        <v>83</v>
      </c>
      <c r="AV196" s="13" t="s">
        <v>81</v>
      </c>
      <c r="AW196" s="13" t="s">
        <v>31</v>
      </c>
      <c r="AX196" s="13" t="s">
        <v>74</v>
      </c>
      <c r="AY196" s="268" t="s">
        <v>179</v>
      </c>
    </row>
    <row r="197" s="14" customFormat="1">
      <c r="A197" s="14"/>
      <c r="B197" s="269"/>
      <c r="C197" s="270"/>
      <c r="D197" s="260" t="s">
        <v>187</v>
      </c>
      <c r="E197" s="271" t="s">
        <v>1</v>
      </c>
      <c r="F197" s="272" t="s">
        <v>233</v>
      </c>
      <c r="G197" s="270"/>
      <c r="H197" s="273">
        <v>331.60000000000002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9" t="s">
        <v>187</v>
      </c>
      <c r="AU197" s="279" t="s">
        <v>83</v>
      </c>
      <c r="AV197" s="14" t="s">
        <v>83</v>
      </c>
      <c r="AW197" s="14" t="s">
        <v>31</v>
      </c>
      <c r="AX197" s="14" t="s">
        <v>81</v>
      </c>
      <c r="AY197" s="279" t="s">
        <v>179</v>
      </c>
    </row>
    <row r="198" s="2" customFormat="1" ht="16.5" customHeight="1">
      <c r="A198" s="39"/>
      <c r="B198" s="40"/>
      <c r="C198" s="245" t="s">
        <v>252</v>
      </c>
      <c r="D198" s="245" t="s">
        <v>181</v>
      </c>
      <c r="E198" s="246" t="s">
        <v>253</v>
      </c>
      <c r="F198" s="247" t="s">
        <v>254</v>
      </c>
      <c r="G198" s="248" t="s">
        <v>230</v>
      </c>
      <c r="H198" s="249">
        <v>331.60000000000002</v>
      </c>
      <c r="I198" s="250"/>
      <c r="J198" s="251">
        <f>ROUND(I198*H198,2)</f>
        <v>0</v>
      </c>
      <c r="K198" s="247" t="s">
        <v>1</v>
      </c>
      <c r="L198" s="45"/>
      <c r="M198" s="252" t="s">
        <v>1</v>
      </c>
      <c r="N198" s="253" t="s">
        <v>39</v>
      </c>
      <c r="O198" s="92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6" t="s">
        <v>186</v>
      </c>
      <c r="AT198" s="256" t="s">
        <v>181</v>
      </c>
      <c r="AU198" s="256" t="s">
        <v>83</v>
      </c>
      <c r="AY198" s="18" t="s">
        <v>179</v>
      </c>
      <c r="BE198" s="257">
        <f>IF(N198="základní",J198,0)</f>
        <v>0</v>
      </c>
      <c r="BF198" s="257">
        <f>IF(N198="snížená",J198,0)</f>
        <v>0</v>
      </c>
      <c r="BG198" s="257">
        <f>IF(N198="zákl. přenesená",J198,0)</f>
        <v>0</v>
      </c>
      <c r="BH198" s="257">
        <f>IF(N198="sníž. přenesená",J198,0)</f>
        <v>0</v>
      </c>
      <c r="BI198" s="257">
        <f>IF(N198="nulová",J198,0)</f>
        <v>0</v>
      </c>
      <c r="BJ198" s="18" t="s">
        <v>81</v>
      </c>
      <c r="BK198" s="257">
        <f>ROUND(I198*H198,2)</f>
        <v>0</v>
      </c>
      <c r="BL198" s="18" t="s">
        <v>186</v>
      </c>
      <c r="BM198" s="256" t="s">
        <v>255</v>
      </c>
    </row>
    <row r="199" s="13" customFormat="1">
      <c r="A199" s="13"/>
      <c r="B199" s="258"/>
      <c r="C199" s="259"/>
      <c r="D199" s="260" t="s">
        <v>187</v>
      </c>
      <c r="E199" s="261" t="s">
        <v>1</v>
      </c>
      <c r="F199" s="262" t="s">
        <v>188</v>
      </c>
      <c r="G199" s="259"/>
      <c r="H199" s="261" t="s">
        <v>1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8" t="s">
        <v>187</v>
      </c>
      <c r="AU199" s="268" t="s">
        <v>83</v>
      </c>
      <c r="AV199" s="13" t="s">
        <v>81</v>
      </c>
      <c r="AW199" s="13" t="s">
        <v>31</v>
      </c>
      <c r="AX199" s="13" t="s">
        <v>74</v>
      </c>
      <c r="AY199" s="268" t="s">
        <v>179</v>
      </c>
    </row>
    <row r="200" s="13" customFormat="1">
      <c r="A200" s="13"/>
      <c r="B200" s="258"/>
      <c r="C200" s="259"/>
      <c r="D200" s="260" t="s">
        <v>187</v>
      </c>
      <c r="E200" s="261" t="s">
        <v>1</v>
      </c>
      <c r="F200" s="262" t="s">
        <v>232</v>
      </c>
      <c r="G200" s="259"/>
      <c r="H200" s="261" t="s">
        <v>1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8" t="s">
        <v>187</v>
      </c>
      <c r="AU200" s="268" t="s">
        <v>83</v>
      </c>
      <c r="AV200" s="13" t="s">
        <v>81</v>
      </c>
      <c r="AW200" s="13" t="s">
        <v>31</v>
      </c>
      <c r="AX200" s="13" t="s">
        <v>74</v>
      </c>
      <c r="AY200" s="268" t="s">
        <v>179</v>
      </c>
    </row>
    <row r="201" s="13" customFormat="1">
      <c r="A201" s="13"/>
      <c r="B201" s="258"/>
      <c r="C201" s="259"/>
      <c r="D201" s="260" t="s">
        <v>187</v>
      </c>
      <c r="E201" s="261" t="s">
        <v>1</v>
      </c>
      <c r="F201" s="262" t="s">
        <v>256</v>
      </c>
      <c r="G201" s="259"/>
      <c r="H201" s="261" t="s">
        <v>1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8" t="s">
        <v>187</v>
      </c>
      <c r="AU201" s="268" t="s">
        <v>83</v>
      </c>
      <c r="AV201" s="13" t="s">
        <v>81</v>
      </c>
      <c r="AW201" s="13" t="s">
        <v>31</v>
      </c>
      <c r="AX201" s="13" t="s">
        <v>74</v>
      </c>
      <c r="AY201" s="268" t="s">
        <v>179</v>
      </c>
    </row>
    <row r="202" s="14" customFormat="1">
      <c r="A202" s="14"/>
      <c r="B202" s="269"/>
      <c r="C202" s="270"/>
      <c r="D202" s="260" t="s">
        <v>187</v>
      </c>
      <c r="E202" s="271" t="s">
        <v>1</v>
      </c>
      <c r="F202" s="272" t="s">
        <v>233</v>
      </c>
      <c r="G202" s="270"/>
      <c r="H202" s="273">
        <v>331.60000000000002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9" t="s">
        <v>187</v>
      </c>
      <c r="AU202" s="279" t="s">
        <v>83</v>
      </c>
      <c r="AV202" s="14" t="s">
        <v>83</v>
      </c>
      <c r="AW202" s="14" t="s">
        <v>31</v>
      </c>
      <c r="AX202" s="14" t="s">
        <v>81</v>
      </c>
      <c r="AY202" s="279" t="s">
        <v>179</v>
      </c>
    </row>
    <row r="203" s="2" customFormat="1" ht="16.5" customHeight="1">
      <c r="A203" s="39"/>
      <c r="B203" s="40"/>
      <c r="C203" s="245" t="s">
        <v>8</v>
      </c>
      <c r="D203" s="245" t="s">
        <v>181</v>
      </c>
      <c r="E203" s="246" t="s">
        <v>257</v>
      </c>
      <c r="F203" s="247" t="s">
        <v>258</v>
      </c>
      <c r="G203" s="248" t="s">
        <v>230</v>
      </c>
      <c r="H203" s="249">
        <v>331.60000000000002</v>
      </c>
      <c r="I203" s="250"/>
      <c r="J203" s="251">
        <f>ROUND(I203*H203,2)</f>
        <v>0</v>
      </c>
      <c r="K203" s="247" t="s">
        <v>1</v>
      </c>
      <c r="L203" s="45"/>
      <c r="M203" s="252" t="s">
        <v>1</v>
      </c>
      <c r="N203" s="253" t="s">
        <v>39</v>
      </c>
      <c r="O203" s="92"/>
      <c r="P203" s="254">
        <f>O203*H203</f>
        <v>0</v>
      </c>
      <c r="Q203" s="254">
        <v>0</v>
      </c>
      <c r="R203" s="254">
        <f>Q203*H203</f>
        <v>0</v>
      </c>
      <c r="S203" s="254">
        <v>0</v>
      </c>
      <c r="T203" s="25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6" t="s">
        <v>186</v>
      </c>
      <c r="AT203" s="256" t="s">
        <v>181</v>
      </c>
      <c r="AU203" s="256" t="s">
        <v>83</v>
      </c>
      <c r="AY203" s="18" t="s">
        <v>179</v>
      </c>
      <c r="BE203" s="257">
        <f>IF(N203="základní",J203,0)</f>
        <v>0</v>
      </c>
      <c r="BF203" s="257">
        <f>IF(N203="snížená",J203,0)</f>
        <v>0</v>
      </c>
      <c r="BG203" s="257">
        <f>IF(N203="zákl. přenesená",J203,0)</f>
        <v>0</v>
      </c>
      <c r="BH203" s="257">
        <f>IF(N203="sníž. přenesená",J203,0)</f>
        <v>0</v>
      </c>
      <c r="BI203" s="257">
        <f>IF(N203="nulová",J203,0)</f>
        <v>0</v>
      </c>
      <c r="BJ203" s="18" t="s">
        <v>81</v>
      </c>
      <c r="BK203" s="257">
        <f>ROUND(I203*H203,2)</f>
        <v>0</v>
      </c>
      <c r="BL203" s="18" t="s">
        <v>186</v>
      </c>
      <c r="BM203" s="256" t="s">
        <v>259</v>
      </c>
    </row>
    <row r="204" s="13" customFormat="1">
      <c r="A204" s="13"/>
      <c r="B204" s="258"/>
      <c r="C204" s="259"/>
      <c r="D204" s="260" t="s">
        <v>187</v>
      </c>
      <c r="E204" s="261" t="s">
        <v>1</v>
      </c>
      <c r="F204" s="262" t="s">
        <v>188</v>
      </c>
      <c r="G204" s="259"/>
      <c r="H204" s="261" t="s">
        <v>1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187</v>
      </c>
      <c r="AU204" s="268" t="s">
        <v>83</v>
      </c>
      <c r="AV204" s="13" t="s">
        <v>81</v>
      </c>
      <c r="AW204" s="13" t="s">
        <v>31</v>
      </c>
      <c r="AX204" s="13" t="s">
        <v>74</v>
      </c>
      <c r="AY204" s="268" t="s">
        <v>179</v>
      </c>
    </row>
    <row r="205" s="13" customFormat="1">
      <c r="A205" s="13"/>
      <c r="B205" s="258"/>
      <c r="C205" s="259"/>
      <c r="D205" s="260" t="s">
        <v>187</v>
      </c>
      <c r="E205" s="261" t="s">
        <v>1</v>
      </c>
      <c r="F205" s="262" t="s">
        <v>232</v>
      </c>
      <c r="G205" s="259"/>
      <c r="H205" s="261" t="s">
        <v>1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8" t="s">
        <v>187</v>
      </c>
      <c r="AU205" s="268" t="s">
        <v>83</v>
      </c>
      <c r="AV205" s="13" t="s">
        <v>81</v>
      </c>
      <c r="AW205" s="13" t="s">
        <v>31</v>
      </c>
      <c r="AX205" s="13" t="s">
        <v>74</v>
      </c>
      <c r="AY205" s="268" t="s">
        <v>179</v>
      </c>
    </row>
    <row r="206" s="13" customFormat="1">
      <c r="A206" s="13"/>
      <c r="B206" s="258"/>
      <c r="C206" s="259"/>
      <c r="D206" s="260" t="s">
        <v>187</v>
      </c>
      <c r="E206" s="261" t="s">
        <v>1</v>
      </c>
      <c r="F206" s="262" t="s">
        <v>260</v>
      </c>
      <c r="G206" s="259"/>
      <c r="H206" s="261" t="s">
        <v>1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187</v>
      </c>
      <c r="AU206" s="268" t="s">
        <v>83</v>
      </c>
      <c r="AV206" s="13" t="s">
        <v>81</v>
      </c>
      <c r="AW206" s="13" t="s">
        <v>31</v>
      </c>
      <c r="AX206" s="13" t="s">
        <v>74</v>
      </c>
      <c r="AY206" s="268" t="s">
        <v>179</v>
      </c>
    </row>
    <row r="207" s="13" customFormat="1">
      <c r="A207" s="13"/>
      <c r="B207" s="258"/>
      <c r="C207" s="259"/>
      <c r="D207" s="260" t="s">
        <v>187</v>
      </c>
      <c r="E207" s="261" t="s">
        <v>1</v>
      </c>
      <c r="F207" s="262" t="s">
        <v>261</v>
      </c>
      <c r="G207" s="259"/>
      <c r="H207" s="261" t="s">
        <v>1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8" t="s">
        <v>187</v>
      </c>
      <c r="AU207" s="268" t="s">
        <v>83</v>
      </c>
      <c r="AV207" s="13" t="s">
        <v>81</v>
      </c>
      <c r="AW207" s="13" t="s">
        <v>31</v>
      </c>
      <c r="AX207" s="13" t="s">
        <v>74</v>
      </c>
      <c r="AY207" s="268" t="s">
        <v>179</v>
      </c>
    </row>
    <row r="208" s="14" customFormat="1">
      <c r="A208" s="14"/>
      <c r="B208" s="269"/>
      <c r="C208" s="270"/>
      <c r="D208" s="260" t="s">
        <v>187</v>
      </c>
      <c r="E208" s="271" t="s">
        <v>1</v>
      </c>
      <c r="F208" s="272" t="s">
        <v>233</v>
      </c>
      <c r="G208" s="270"/>
      <c r="H208" s="273">
        <v>331.60000000000002</v>
      </c>
      <c r="I208" s="274"/>
      <c r="J208" s="270"/>
      <c r="K208" s="270"/>
      <c r="L208" s="275"/>
      <c r="M208" s="276"/>
      <c r="N208" s="277"/>
      <c r="O208" s="277"/>
      <c r="P208" s="277"/>
      <c r="Q208" s="277"/>
      <c r="R208" s="277"/>
      <c r="S208" s="277"/>
      <c r="T208" s="27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9" t="s">
        <v>187</v>
      </c>
      <c r="AU208" s="279" t="s">
        <v>83</v>
      </c>
      <c r="AV208" s="14" t="s">
        <v>83</v>
      </c>
      <c r="AW208" s="14" t="s">
        <v>31</v>
      </c>
      <c r="AX208" s="14" t="s">
        <v>81</v>
      </c>
      <c r="AY208" s="279" t="s">
        <v>179</v>
      </c>
    </row>
    <row r="209" s="2" customFormat="1" ht="16.5" customHeight="1">
      <c r="A209" s="39"/>
      <c r="B209" s="40"/>
      <c r="C209" s="245" t="s">
        <v>262</v>
      </c>
      <c r="D209" s="245" t="s">
        <v>181</v>
      </c>
      <c r="E209" s="246" t="s">
        <v>263</v>
      </c>
      <c r="F209" s="247" t="s">
        <v>264</v>
      </c>
      <c r="G209" s="248" t="s">
        <v>230</v>
      </c>
      <c r="H209" s="249">
        <v>331.60000000000002</v>
      </c>
      <c r="I209" s="250"/>
      <c r="J209" s="251">
        <f>ROUND(I209*H209,2)</f>
        <v>0</v>
      </c>
      <c r="K209" s="247" t="s">
        <v>1</v>
      </c>
      <c r="L209" s="45"/>
      <c r="M209" s="252" t="s">
        <v>1</v>
      </c>
      <c r="N209" s="253" t="s">
        <v>39</v>
      </c>
      <c r="O209" s="92"/>
      <c r="P209" s="254">
        <f>O209*H209</f>
        <v>0</v>
      </c>
      <c r="Q209" s="254">
        <v>0</v>
      </c>
      <c r="R209" s="254">
        <f>Q209*H209</f>
        <v>0</v>
      </c>
      <c r="S209" s="254">
        <v>0</v>
      </c>
      <c r="T209" s="25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6" t="s">
        <v>186</v>
      </c>
      <c r="AT209" s="256" t="s">
        <v>181</v>
      </c>
      <c r="AU209" s="256" t="s">
        <v>83</v>
      </c>
      <c r="AY209" s="18" t="s">
        <v>179</v>
      </c>
      <c r="BE209" s="257">
        <f>IF(N209="základní",J209,0)</f>
        <v>0</v>
      </c>
      <c r="BF209" s="257">
        <f>IF(N209="snížená",J209,0)</f>
        <v>0</v>
      </c>
      <c r="BG209" s="257">
        <f>IF(N209="zákl. přenesená",J209,0)</f>
        <v>0</v>
      </c>
      <c r="BH209" s="257">
        <f>IF(N209="sníž. přenesená",J209,0)</f>
        <v>0</v>
      </c>
      <c r="BI209" s="257">
        <f>IF(N209="nulová",J209,0)</f>
        <v>0</v>
      </c>
      <c r="BJ209" s="18" t="s">
        <v>81</v>
      </c>
      <c r="BK209" s="257">
        <f>ROUND(I209*H209,2)</f>
        <v>0</v>
      </c>
      <c r="BL209" s="18" t="s">
        <v>186</v>
      </c>
      <c r="BM209" s="256" t="s">
        <v>265</v>
      </c>
    </row>
    <row r="210" s="13" customFormat="1">
      <c r="A210" s="13"/>
      <c r="B210" s="258"/>
      <c r="C210" s="259"/>
      <c r="D210" s="260" t="s">
        <v>187</v>
      </c>
      <c r="E210" s="261" t="s">
        <v>1</v>
      </c>
      <c r="F210" s="262" t="s">
        <v>188</v>
      </c>
      <c r="G210" s="259"/>
      <c r="H210" s="261" t="s">
        <v>1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8" t="s">
        <v>187</v>
      </c>
      <c r="AU210" s="268" t="s">
        <v>83</v>
      </c>
      <c r="AV210" s="13" t="s">
        <v>81</v>
      </c>
      <c r="AW210" s="13" t="s">
        <v>31</v>
      </c>
      <c r="AX210" s="13" t="s">
        <v>74</v>
      </c>
      <c r="AY210" s="268" t="s">
        <v>179</v>
      </c>
    </row>
    <row r="211" s="13" customFormat="1">
      <c r="A211" s="13"/>
      <c r="B211" s="258"/>
      <c r="C211" s="259"/>
      <c r="D211" s="260" t="s">
        <v>187</v>
      </c>
      <c r="E211" s="261" t="s">
        <v>1</v>
      </c>
      <c r="F211" s="262" t="s">
        <v>232</v>
      </c>
      <c r="G211" s="259"/>
      <c r="H211" s="261" t="s">
        <v>1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187</v>
      </c>
      <c r="AU211" s="268" t="s">
        <v>83</v>
      </c>
      <c r="AV211" s="13" t="s">
        <v>81</v>
      </c>
      <c r="AW211" s="13" t="s">
        <v>31</v>
      </c>
      <c r="AX211" s="13" t="s">
        <v>74</v>
      </c>
      <c r="AY211" s="268" t="s">
        <v>179</v>
      </c>
    </row>
    <row r="212" s="13" customFormat="1">
      <c r="A212" s="13"/>
      <c r="B212" s="258"/>
      <c r="C212" s="259"/>
      <c r="D212" s="260" t="s">
        <v>187</v>
      </c>
      <c r="E212" s="261" t="s">
        <v>1</v>
      </c>
      <c r="F212" s="262" t="s">
        <v>260</v>
      </c>
      <c r="G212" s="259"/>
      <c r="H212" s="261" t="s">
        <v>1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8" t="s">
        <v>187</v>
      </c>
      <c r="AU212" s="268" t="s">
        <v>83</v>
      </c>
      <c r="AV212" s="13" t="s">
        <v>81</v>
      </c>
      <c r="AW212" s="13" t="s">
        <v>31</v>
      </c>
      <c r="AX212" s="13" t="s">
        <v>74</v>
      </c>
      <c r="AY212" s="268" t="s">
        <v>179</v>
      </c>
    </row>
    <row r="213" s="13" customFormat="1">
      <c r="A213" s="13"/>
      <c r="B213" s="258"/>
      <c r="C213" s="259"/>
      <c r="D213" s="260" t="s">
        <v>187</v>
      </c>
      <c r="E213" s="261" t="s">
        <v>1</v>
      </c>
      <c r="F213" s="262" t="s">
        <v>261</v>
      </c>
      <c r="G213" s="259"/>
      <c r="H213" s="261" t="s">
        <v>1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8" t="s">
        <v>187</v>
      </c>
      <c r="AU213" s="268" t="s">
        <v>83</v>
      </c>
      <c r="AV213" s="13" t="s">
        <v>81</v>
      </c>
      <c r="AW213" s="13" t="s">
        <v>31</v>
      </c>
      <c r="AX213" s="13" t="s">
        <v>74</v>
      </c>
      <c r="AY213" s="268" t="s">
        <v>179</v>
      </c>
    </row>
    <row r="214" s="13" customFormat="1">
      <c r="A214" s="13"/>
      <c r="B214" s="258"/>
      <c r="C214" s="259"/>
      <c r="D214" s="260" t="s">
        <v>187</v>
      </c>
      <c r="E214" s="261" t="s">
        <v>1</v>
      </c>
      <c r="F214" s="262" t="s">
        <v>266</v>
      </c>
      <c r="G214" s="259"/>
      <c r="H214" s="261" t="s">
        <v>1</v>
      </c>
      <c r="I214" s="263"/>
      <c r="J214" s="259"/>
      <c r="K214" s="259"/>
      <c r="L214" s="264"/>
      <c r="M214" s="265"/>
      <c r="N214" s="266"/>
      <c r="O214" s="266"/>
      <c r="P214" s="266"/>
      <c r="Q214" s="266"/>
      <c r="R214" s="266"/>
      <c r="S214" s="266"/>
      <c r="T214" s="26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8" t="s">
        <v>187</v>
      </c>
      <c r="AU214" s="268" t="s">
        <v>83</v>
      </c>
      <c r="AV214" s="13" t="s">
        <v>81</v>
      </c>
      <c r="AW214" s="13" t="s">
        <v>31</v>
      </c>
      <c r="AX214" s="13" t="s">
        <v>74</v>
      </c>
      <c r="AY214" s="268" t="s">
        <v>179</v>
      </c>
    </row>
    <row r="215" s="13" customFormat="1">
      <c r="A215" s="13"/>
      <c r="B215" s="258"/>
      <c r="C215" s="259"/>
      <c r="D215" s="260" t="s">
        <v>187</v>
      </c>
      <c r="E215" s="261" t="s">
        <v>1</v>
      </c>
      <c r="F215" s="262" t="s">
        <v>267</v>
      </c>
      <c r="G215" s="259"/>
      <c r="H215" s="261" t="s">
        <v>1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8" t="s">
        <v>187</v>
      </c>
      <c r="AU215" s="268" t="s">
        <v>83</v>
      </c>
      <c r="AV215" s="13" t="s">
        <v>81</v>
      </c>
      <c r="AW215" s="13" t="s">
        <v>31</v>
      </c>
      <c r="AX215" s="13" t="s">
        <v>74</v>
      </c>
      <c r="AY215" s="268" t="s">
        <v>179</v>
      </c>
    </row>
    <row r="216" s="14" customFormat="1">
      <c r="A216" s="14"/>
      <c r="B216" s="269"/>
      <c r="C216" s="270"/>
      <c r="D216" s="260" t="s">
        <v>187</v>
      </c>
      <c r="E216" s="271" t="s">
        <v>1</v>
      </c>
      <c r="F216" s="272" t="s">
        <v>233</v>
      </c>
      <c r="G216" s="270"/>
      <c r="H216" s="273">
        <v>331.60000000000002</v>
      </c>
      <c r="I216" s="274"/>
      <c r="J216" s="270"/>
      <c r="K216" s="270"/>
      <c r="L216" s="275"/>
      <c r="M216" s="276"/>
      <c r="N216" s="277"/>
      <c r="O216" s="277"/>
      <c r="P216" s="277"/>
      <c r="Q216" s="277"/>
      <c r="R216" s="277"/>
      <c r="S216" s="277"/>
      <c r="T216" s="27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9" t="s">
        <v>187</v>
      </c>
      <c r="AU216" s="279" t="s">
        <v>83</v>
      </c>
      <c r="AV216" s="14" t="s">
        <v>83</v>
      </c>
      <c r="AW216" s="14" t="s">
        <v>31</v>
      </c>
      <c r="AX216" s="14" t="s">
        <v>81</v>
      </c>
      <c r="AY216" s="279" t="s">
        <v>179</v>
      </c>
    </row>
    <row r="217" s="2" customFormat="1" ht="21.75" customHeight="1">
      <c r="A217" s="39"/>
      <c r="B217" s="40"/>
      <c r="C217" s="245" t="s">
        <v>268</v>
      </c>
      <c r="D217" s="245" t="s">
        <v>181</v>
      </c>
      <c r="E217" s="246" t="s">
        <v>269</v>
      </c>
      <c r="F217" s="247" t="s">
        <v>270</v>
      </c>
      <c r="G217" s="248" t="s">
        <v>197</v>
      </c>
      <c r="H217" s="249">
        <v>308.11500000000001</v>
      </c>
      <c r="I217" s="250"/>
      <c r="J217" s="251">
        <f>ROUND(I217*H217,2)</f>
        <v>0</v>
      </c>
      <c r="K217" s="247" t="s">
        <v>185</v>
      </c>
      <c r="L217" s="45"/>
      <c r="M217" s="252" t="s">
        <v>1</v>
      </c>
      <c r="N217" s="253" t="s">
        <v>39</v>
      </c>
      <c r="O217" s="92"/>
      <c r="P217" s="254">
        <f>O217*H217</f>
        <v>0</v>
      </c>
      <c r="Q217" s="254">
        <v>0</v>
      </c>
      <c r="R217" s="254">
        <f>Q217*H217</f>
        <v>0</v>
      </c>
      <c r="S217" s="254">
        <v>0</v>
      </c>
      <c r="T217" s="25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6" t="s">
        <v>186</v>
      </c>
      <c r="AT217" s="256" t="s">
        <v>181</v>
      </c>
      <c r="AU217" s="256" t="s">
        <v>83</v>
      </c>
      <c r="AY217" s="18" t="s">
        <v>179</v>
      </c>
      <c r="BE217" s="257">
        <f>IF(N217="základní",J217,0)</f>
        <v>0</v>
      </c>
      <c r="BF217" s="257">
        <f>IF(N217="snížená",J217,0)</f>
        <v>0</v>
      </c>
      <c r="BG217" s="257">
        <f>IF(N217="zákl. přenesená",J217,0)</f>
        <v>0</v>
      </c>
      <c r="BH217" s="257">
        <f>IF(N217="sníž. přenesená",J217,0)</f>
        <v>0</v>
      </c>
      <c r="BI217" s="257">
        <f>IF(N217="nulová",J217,0)</f>
        <v>0</v>
      </c>
      <c r="BJ217" s="18" t="s">
        <v>81</v>
      </c>
      <c r="BK217" s="257">
        <f>ROUND(I217*H217,2)</f>
        <v>0</v>
      </c>
      <c r="BL217" s="18" t="s">
        <v>186</v>
      </c>
      <c r="BM217" s="256" t="s">
        <v>262</v>
      </c>
    </row>
    <row r="218" s="14" customFormat="1">
      <c r="A218" s="14"/>
      <c r="B218" s="269"/>
      <c r="C218" s="270"/>
      <c r="D218" s="260" t="s">
        <v>187</v>
      </c>
      <c r="E218" s="271" t="s">
        <v>1</v>
      </c>
      <c r="F218" s="272" t="s">
        <v>199</v>
      </c>
      <c r="G218" s="270"/>
      <c r="H218" s="273">
        <v>308.11500000000001</v>
      </c>
      <c r="I218" s="274"/>
      <c r="J218" s="270"/>
      <c r="K218" s="270"/>
      <c r="L218" s="275"/>
      <c r="M218" s="276"/>
      <c r="N218" s="277"/>
      <c r="O218" s="277"/>
      <c r="P218" s="277"/>
      <c r="Q218" s="277"/>
      <c r="R218" s="277"/>
      <c r="S218" s="277"/>
      <c r="T218" s="27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9" t="s">
        <v>187</v>
      </c>
      <c r="AU218" s="279" t="s">
        <v>83</v>
      </c>
      <c r="AV218" s="14" t="s">
        <v>83</v>
      </c>
      <c r="AW218" s="14" t="s">
        <v>31</v>
      </c>
      <c r="AX218" s="14" t="s">
        <v>81</v>
      </c>
      <c r="AY218" s="279" t="s">
        <v>179</v>
      </c>
    </row>
    <row r="219" s="2" customFormat="1" ht="21.75" customHeight="1">
      <c r="A219" s="39"/>
      <c r="B219" s="40"/>
      <c r="C219" s="245" t="s">
        <v>271</v>
      </c>
      <c r="D219" s="245" t="s">
        <v>181</v>
      </c>
      <c r="E219" s="246" t="s">
        <v>272</v>
      </c>
      <c r="F219" s="247" t="s">
        <v>273</v>
      </c>
      <c r="G219" s="248" t="s">
        <v>197</v>
      </c>
      <c r="H219" s="249">
        <v>367.79399999999998</v>
      </c>
      <c r="I219" s="250"/>
      <c r="J219" s="251">
        <f>ROUND(I219*H219,2)</f>
        <v>0</v>
      </c>
      <c r="K219" s="247" t="s">
        <v>185</v>
      </c>
      <c r="L219" s="45"/>
      <c r="M219" s="252" t="s">
        <v>1</v>
      </c>
      <c r="N219" s="253" t="s">
        <v>39</v>
      </c>
      <c r="O219" s="92"/>
      <c r="P219" s="254">
        <f>O219*H219</f>
        <v>0</v>
      </c>
      <c r="Q219" s="254">
        <v>0</v>
      </c>
      <c r="R219" s="254">
        <f>Q219*H219</f>
        <v>0</v>
      </c>
      <c r="S219" s="254">
        <v>0</v>
      </c>
      <c r="T219" s="25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6" t="s">
        <v>186</v>
      </c>
      <c r="AT219" s="256" t="s">
        <v>181</v>
      </c>
      <c r="AU219" s="256" t="s">
        <v>83</v>
      </c>
      <c r="AY219" s="18" t="s">
        <v>179</v>
      </c>
      <c r="BE219" s="257">
        <f>IF(N219="základní",J219,0)</f>
        <v>0</v>
      </c>
      <c r="BF219" s="257">
        <f>IF(N219="snížená",J219,0)</f>
        <v>0</v>
      </c>
      <c r="BG219" s="257">
        <f>IF(N219="zákl. přenesená",J219,0)</f>
        <v>0</v>
      </c>
      <c r="BH219" s="257">
        <f>IF(N219="sníž. přenesená",J219,0)</f>
        <v>0</v>
      </c>
      <c r="BI219" s="257">
        <f>IF(N219="nulová",J219,0)</f>
        <v>0</v>
      </c>
      <c r="BJ219" s="18" t="s">
        <v>81</v>
      </c>
      <c r="BK219" s="257">
        <f>ROUND(I219*H219,2)</f>
        <v>0</v>
      </c>
      <c r="BL219" s="18" t="s">
        <v>186</v>
      </c>
      <c r="BM219" s="256" t="s">
        <v>274</v>
      </c>
    </row>
    <row r="220" s="13" customFormat="1">
      <c r="A220" s="13"/>
      <c r="B220" s="258"/>
      <c r="C220" s="259"/>
      <c r="D220" s="260" t="s">
        <v>187</v>
      </c>
      <c r="E220" s="261" t="s">
        <v>1</v>
      </c>
      <c r="F220" s="262" t="s">
        <v>275</v>
      </c>
      <c r="G220" s="259"/>
      <c r="H220" s="261" t="s">
        <v>1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8" t="s">
        <v>187</v>
      </c>
      <c r="AU220" s="268" t="s">
        <v>83</v>
      </c>
      <c r="AV220" s="13" t="s">
        <v>81</v>
      </c>
      <c r="AW220" s="13" t="s">
        <v>31</v>
      </c>
      <c r="AX220" s="13" t="s">
        <v>74</v>
      </c>
      <c r="AY220" s="268" t="s">
        <v>179</v>
      </c>
    </row>
    <row r="221" s="14" customFormat="1">
      <c r="A221" s="14"/>
      <c r="B221" s="269"/>
      <c r="C221" s="270"/>
      <c r="D221" s="260" t="s">
        <v>187</v>
      </c>
      <c r="E221" s="271" t="s">
        <v>1</v>
      </c>
      <c r="F221" s="272" t="s">
        <v>276</v>
      </c>
      <c r="G221" s="270"/>
      <c r="H221" s="273">
        <v>367.79399999999998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9" t="s">
        <v>187</v>
      </c>
      <c r="AU221" s="279" t="s">
        <v>83</v>
      </c>
      <c r="AV221" s="14" t="s">
        <v>83</v>
      </c>
      <c r="AW221" s="14" t="s">
        <v>31</v>
      </c>
      <c r="AX221" s="14" t="s">
        <v>81</v>
      </c>
      <c r="AY221" s="279" t="s">
        <v>179</v>
      </c>
    </row>
    <row r="222" s="2" customFormat="1" ht="21.75" customHeight="1">
      <c r="A222" s="39"/>
      <c r="B222" s="40"/>
      <c r="C222" s="245" t="s">
        <v>277</v>
      </c>
      <c r="D222" s="245" t="s">
        <v>181</v>
      </c>
      <c r="E222" s="246" t="s">
        <v>278</v>
      </c>
      <c r="F222" s="247" t="s">
        <v>279</v>
      </c>
      <c r="G222" s="248" t="s">
        <v>197</v>
      </c>
      <c r="H222" s="249">
        <v>162.04400000000001</v>
      </c>
      <c r="I222" s="250"/>
      <c r="J222" s="251">
        <f>ROUND(I222*H222,2)</f>
        <v>0</v>
      </c>
      <c r="K222" s="247" t="s">
        <v>185</v>
      </c>
      <c r="L222" s="45"/>
      <c r="M222" s="252" t="s">
        <v>1</v>
      </c>
      <c r="N222" s="253" t="s">
        <v>39</v>
      </c>
      <c r="O222" s="92"/>
      <c r="P222" s="254">
        <f>O222*H222</f>
        <v>0</v>
      </c>
      <c r="Q222" s="254">
        <v>0</v>
      </c>
      <c r="R222" s="254">
        <f>Q222*H222</f>
        <v>0</v>
      </c>
      <c r="S222" s="254">
        <v>0</v>
      </c>
      <c r="T222" s="25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6" t="s">
        <v>186</v>
      </c>
      <c r="AT222" s="256" t="s">
        <v>181</v>
      </c>
      <c r="AU222" s="256" t="s">
        <v>83</v>
      </c>
      <c r="AY222" s="18" t="s">
        <v>179</v>
      </c>
      <c r="BE222" s="257">
        <f>IF(N222="základní",J222,0)</f>
        <v>0</v>
      </c>
      <c r="BF222" s="257">
        <f>IF(N222="snížená",J222,0)</f>
        <v>0</v>
      </c>
      <c r="BG222" s="257">
        <f>IF(N222="zákl. přenesená",J222,0)</f>
        <v>0</v>
      </c>
      <c r="BH222" s="257">
        <f>IF(N222="sníž. přenesená",J222,0)</f>
        <v>0</v>
      </c>
      <c r="BI222" s="257">
        <f>IF(N222="nulová",J222,0)</f>
        <v>0</v>
      </c>
      <c r="BJ222" s="18" t="s">
        <v>81</v>
      </c>
      <c r="BK222" s="257">
        <f>ROUND(I222*H222,2)</f>
        <v>0</v>
      </c>
      <c r="BL222" s="18" t="s">
        <v>186</v>
      </c>
      <c r="BM222" s="256" t="s">
        <v>280</v>
      </c>
    </row>
    <row r="223" s="13" customFormat="1">
      <c r="A223" s="13"/>
      <c r="B223" s="258"/>
      <c r="C223" s="259"/>
      <c r="D223" s="260" t="s">
        <v>187</v>
      </c>
      <c r="E223" s="261" t="s">
        <v>1</v>
      </c>
      <c r="F223" s="262" t="s">
        <v>281</v>
      </c>
      <c r="G223" s="259"/>
      <c r="H223" s="261" t="s">
        <v>1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8" t="s">
        <v>187</v>
      </c>
      <c r="AU223" s="268" t="s">
        <v>83</v>
      </c>
      <c r="AV223" s="13" t="s">
        <v>81</v>
      </c>
      <c r="AW223" s="13" t="s">
        <v>31</v>
      </c>
      <c r="AX223" s="13" t="s">
        <v>74</v>
      </c>
      <c r="AY223" s="268" t="s">
        <v>179</v>
      </c>
    </row>
    <row r="224" s="13" customFormat="1">
      <c r="A224" s="13"/>
      <c r="B224" s="258"/>
      <c r="C224" s="259"/>
      <c r="D224" s="260" t="s">
        <v>187</v>
      </c>
      <c r="E224" s="261" t="s">
        <v>1</v>
      </c>
      <c r="F224" s="262" t="s">
        <v>282</v>
      </c>
      <c r="G224" s="259"/>
      <c r="H224" s="261" t="s">
        <v>1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8" t="s">
        <v>187</v>
      </c>
      <c r="AU224" s="268" t="s">
        <v>83</v>
      </c>
      <c r="AV224" s="13" t="s">
        <v>81</v>
      </c>
      <c r="AW224" s="13" t="s">
        <v>31</v>
      </c>
      <c r="AX224" s="13" t="s">
        <v>74</v>
      </c>
      <c r="AY224" s="268" t="s">
        <v>179</v>
      </c>
    </row>
    <row r="225" s="14" customFormat="1">
      <c r="A225" s="14"/>
      <c r="B225" s="269"/>
      <c r="C225" s="270"/>
      <c r="D225" s="260" t="s">
        <v>187</v>
      </c>
      <c r="E225" s="271" t="s">
        <v>1</v>
      </c>
      <c r="F225" s="272" t="s">
        <v>283</v>
      </c>
      <c r="G225" s="270"/>
      <c r="H225" s="273">
        <v>260.35199999999998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9" t="s">
        <v>187</v>
      </c>
      <c r="AU225" s="279" t="s">
        <v>83</v>
      </c>
      <c r="AV225" s="14" t="s">
        <v>83</v>
      </c>
      <c r="AW225" s="14" t="s">
        <v>31</v>
      </c>
      <c r="AX225" s="14" t="s">
        <v>74</v>
      </c>
      <c r="AY225" s="279" t="s">
        <v>179</v>
      </c>
    </row>
    <row r="226" s="14" customFormat="1">
      <c r="A226" s="14"/>
      <c r="B226" s="269"/>
      <c r="C226" s="270"/>
      <c r="D226" s="260" t="s">
        <v>187</v>
      </c>
      <c r="E226" s="271" t="s">
        <v>1</v>
      </c>
      <c r="F226" s="272" t="s">
        <v>284</v>
      </c>
      <c r="G226" s="270"/>
      <c r="H226" s="273">
        <v>31.045999999999999</v>
      </c>
      <c r="I226" s="274"/>
      <c r="J226" s="270"/>
      <c r="K226" s="270"/>
      <c r="L226" s="275"/>
      <c r="M226" s="276"/>
      <c r="N226" s="277"/>
      <c r="O226" s="277"/>
      <c r="P226" s="277"/>
      <c r="Q226" s="277"/>
      <c r="R226" s="277"/>
      <c r="S226" s="277"/>
      <c r="T226" s="27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9" t="s">
        <v>187</v>
      </c>
      <c r="AU226" s="279" t="s">
        <v>83</v>
      </c>
      <c r="AV226" s="14" t="s">
        <v>83</v>
      </c>
      <c r="AW226" s="14" t="s">
        <v>31</v>
      </c>
      <c r="AX226" s="14" t="s">
        <v>74</v>
      </c>
      <c r="AY226" s="279" t="s">
        <v>179</v>
      </c>
    </row>
    <row r="227" s="14" customFormat="1">
      <c r="A227" s="14"/>
      <c r="B227" s="269"/>
      <c r="C227" s="270"/>
      <c r="D227" s="260" t="s">
        <v>187</v>
      </c>
      <c r="E227" s="271" t="s">
        <v>1</v>
      </c>
      <c r="F227" s="272" t="s">
        <v>285</v>
      </c>
      <c r="G227" s="270"/>
      <c r="H227" s="273">
        <v>8.0860000000000003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9" t="s">
        <v>187</v>
      </c>
      <c r="AU227" s="279" t="s">
        <v>83</v>
      </c>
      <c r="AV227" s="14" t="s">
        <v>83</v>
      </c>
      <c r="AW227" s="14" t="s">
        <v>31</v>
      </c>
      <c r="AX227" s="14" t="s">
        <v>74</v>
      </c>
      <c r="AY227" s="279" t="s">
        <v>179</v>
      </c>
    </row>
    <row r="228" s="14" customFormat="1">
      <c r="A228" s="14"/>
      <c r="B228" s="269"/>
      <c r="C228" s="270"/>
      <c r="D228" s="260" t="s">
        <v>187</v>
      </c>
      <c r="E228" s="271" t="s">
        <v>1</v>
      </c>
      <c r="F228" s="272" t="s">
        <v>286</v>
      </c>
      <c r="G228" s="270"/>
      <c r="H228" s="273">
        <v>20.619</v>
      </c>
      <c r="I228" s="274"/>
      <c r="J228" s="270"/>
      <c r="K228" s="270"/>
      <c r="L228" s="275"/>
      <c r="M228" s="276"/>
      <c r="N228" s="277"/>
      <c r="O228" s="277"/>
      <c r="P228" s="277"/>
      <c r="Q228" s="277"/>
      <c r="R228" s="277"/>
      <c r="S228" s="277"/>
      <c r="T228" s="27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9" t="s">
        <v>187</v>
      </c>
      <c r="AU228" s="279" t="s">
        <v>83</v>
      </c>
      <c r="AV228" s="14" t="s">
        <v>83</v>
      </c>
      <c r="AW228" s="14" t="s">
        <v>31</v>
      </c>
      <c r="AX228" s="14" t="s">
        <v>74</v>
      </c>
      <c r="AY228" s="279" t="s">
        <v>179</v>
      </c>
    </row>
    <row r="229" s="14" customFormat="1">
      <c r="A229" s="14"/>
      <c r="B229" s="269"/>
      <c r="C229" s="270"/>
      <c r="D229" s="260" t="s">
        <v>187</v>
      </c>
      <c r="E229" s="271" t="s">
        <v>1</v>
      </c>
      <c r="F229" s="272" t="s">
        <v>287</v>
      </c>
      <c r="G229" s="270"/>
      <c r="H229" s="273">
        <v>13.608000000000001</v>
      </c>
      <c r="I229" s="274"/>
      <c r="J229" s="270"/>
      <c r="K229" s="270"/>
      <c r="L229" s="275"/>
      <c r="M229" s="276"/>
      <c r="N229" s="277"/>
      <c r="O229" s="277"/>
      <c r="P229" s="277"/>
      <c r="Q229" s="277"/>
      <c r="R229" s="277"/>
      <c r="S229" s="277"/>
      <c r="T229" s="27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9" t="s">
        <v>187</v>
      </c>
      <c r="AU229" s="279" t="s">
        <v>83</v>
      </c>
      <c r="AV229" s="14" t="s">
        <v>83</v>
      </c>
      <c r="AW229" s="14" t="s">
        <v>31</v>
      </c>
      <c r="AX229" s="14" t="s">
        <v>74</v>
      </c>
      <c r="AY229" s="279" t="s">
        <v>179</v>
      </c>
    </row>
    <row r="230" s="14" customFormat="1">
      <c r="A230" s="14"/>
      <c r="B230" s="269"/>
      <c r="C230" s="270"/>
      <c r="D230" s="260" t="s">
        <v>187</v>
      </c>
      <c r="E230" s="271" t="s">
        <v>1</v>
      </c>
      <c r="F230" s="272" t="s">
        <v>288</v>
      </c>
      <c r="G230" s="270"/>
      <c r="H230" s="273">
        <v>4.4880000000000004</v>
      </c>
      <c r="I230" s="274"/>
      <c r="J230" s="270"/>
      <c r="K230" s="270"/>
      <c r="L230" s="275"/>
      <c r="M230" s="276"/>
      <c r="N230" s="277"/>
      <c r="O230" s="277"/>
      <c r="P230" s="277"/>
      <c r="Q230" s="277"/>
      <c r="R230" s="277"/>
      <c r="S230" s="277"/>
      <c r="T230" s="27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9" t="s">
        <v>187</v>
      </c>
      <c r="AU230" s="279" t="s">
        <v>83</v>
      </c>
      <c r="AV230" s="14" t="s">
        <v>83</v>
      </c>
      <c r="AW230" s="14" t="s">
        <v>31</v>
      </c>
      <c r="AX230" s="14" t="s">
        <v>74</v>
      </c>
      <c r="AY230" s="279" t="s">
        <v>179</v>
      </c>
    </row>
    <row r="231" s="14" customFormat="1">
      <c r="A231" s="14"/>
      <c r="B231" s="269"/>
      <c r="C231" s="270"/>
      <c r="D231" s="260" t="s">
        <v>187</v>
      </c>
      <c r="E231" s="271" t="s">
        <v>1</v>
      </c>
      <c r="F231" s="272" t="s">
        <v>289</v>
      </c>
      <c r="G231" s="270"/>
      <c r="H231" s="273">
        <v>1.3480000000000001</v>
      </c>
      <c r="I231" s="274"/>
      <c r="J231" s="270"/>
      <c r="K231" s="270"/>
      <c r="L231" s="275"/>
      <c r="M231" s="276"/>
      <c r="N231" s="277"/>
      <c r="O231" s="277"/>
      <c r="P231" s="277"/>
      <c r="Q231" s="277"/>
      <c r="R231" s="277"/>
      <c r="S231" s="277"/>
      <c r="T231" s="27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9" t="s">
        <v>187</v>
      </c>
      <c r="AU231" s="279" t="s">
        <v>83</v>
      </c>
      <c r="AV231" s="14" t="s">
        <v>83</v>
      </c>
      <c r="AW231" s="14" t="s">
        <v>31</v>
      </c>
      <c r="AX231" s="14" t="s">
        <v>74</v>
      </c>
      <c r="AY231" s="279" t="s">
        <v>179</v>
      </c>
    </row>
    <row r="232" s="14" customFormat="1">
      <c r="A232" s="14"/>
      <c r="B232" s="269"/>
      <c r="C232" s="270"/>
      <c r="D232" s="260" t="s">
        <v>187</v>
      </c>
      <c r="E232" s="271" t="s">
        <v>1</v>
      </c>
      <c r="F232" s="272" t="s">
        <v>290</v>
      </c>
      <c r="G232" s="270"/>
      <c r="H232" s="273">
        <v>7.742</v>
      </c>
      <c r="I232" s="274"/>
      <c r="J232" s="270"/>
      <c r="K232" s="270"/>
      <c r="L232" s="275"/>
      <c r="M232" s="276"/>
      <c r="N232" s="277"/>
      <c r="O232" s="277"/>
      <c r="P232" s="277"/>
      <c r="Q232" s="277"/>
      <c r="R232" s="277"/>
      <c r="S232" s="277"/>
      <c r="T232" s="27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9" t="s">
        <v>187</v>
      </c>
      <c r="AU232" s="279" t="s">
        <v>83</v>
      </c>
      <c r="AV232" s="14" t="s">
        <v>83</v>
      </c>
      <c r="AW232" s="14" t="s">
        <v>31</v>
      </c>
      <c r="AX232" s="14" t="s">
        <v>74</v>
      </c>
      <c r="AY232" s="279" t="s">
        <v>179</v>
      </c>
    </row>
    <row r="233" s="14" customFormat="1">
      <c r="A233" s="14"/>
      <c r="B233" s="269"/>
      <c r="C233" s="270"/>
      <c r="D233" s="260" t="s">
        <v>187</v>
      </c>
      <c r="E233" s="271" t="s">
        <v>1</v>
      </c>
      <c r="F233" s="272" t="s">
        <v>291</v>
      </c>
      <c r="G233" s="270"/>
      <c r="H233" s="273">
        <v>3.6299999999999999</v>
      </c>
      <c r="I233" s="274"/>
      <c r="J233" s="270"/>
      <c r="K233" s="270"/>
      <c r="L233" s="275"/>
      <c r="M233" s="276"/>
      <c r="N233" s="277"/>
      <c r="O233" s="277"/>
      <c r="P233" s="277"/>
      <c r="Q233" s="277"/>
      <c r="R233" s="277"/>
      <c r="S233" s="277"/>
      <c r="T233" s="27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9" t="s">
        <v>187</v>
      </c>
      <c r="AU233" s="279" t="s">
        <v>83</v>
      </c>
      <c r="AV233" s="14" t="s">
        <v>83</v>
      </c>
      <c r="AW233" s="14" t="s">
        <v>31</v>
      </c>
      <c r="AX233" s="14" t="s">
        <v>74</v>
      </c>
      <c r="AY233" s="279" t="s">
        <v>179</v>
      </c>
    </row>
    <row r="234" s="14" customFormat="1">
      <c r="A234" s="14"/>
      <c r="B234" s="269"/>
      <c r="C234" s="270"/>
      <c r="D234" s="260" t="s">
        <v>187</v>
      </c>
      <c r="E234" s="271" t="s">
        <v>1</v>
      </c>
      <c r="F234" s="272" t="s">
        <v>292</v>
      </c>
      <c r="G234" s="270"/>
      <c r="H234" s="273">
        <v>5.125</v>
      </c>
      <c r="I234" s="274"/>
      <c r="J234" s="270"/>
      <c r="K234" s="270"/>
      <c r="L234" s="275"/>
      <c r="M234" s="276"/>
      <c r="N234" s="277"/>
      <c r="O234" s="277"/>
      <c r="P234" s="277"/>
      <c r="Q234" s="277"/>
      <c r="R234" s="277"/>
      <c r="S234" s="277"/>
      <c r="T234" s="27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9" t="s">
        <v>187</v>
      </c>
      <c r="AU234" s="279" t="s">
        <v>83</v>
      </c>
      <c r="AV234" s="14" t="s">
        <v>83</v>
      </c>
      <c r="AW234" s="14" t="s">
        <v>31</v>
      </c>
      <c r="AX234" s="14" t="s">
        <v>74</v>
      </c>
      <c r="AY234" s="279" t="s">
        <v>179</v>
      </c>
    </row>
    <row r="235" s="14" customFormat="1">
      <c r="A235" s="14"/>
      <c r="B235" s="269"/>
      <c r="C235" s="270"/>
      <c r="D235" s="260" t="s">
        <v>187</v>
      </c>
      <c r="E235" s="271" t="s">
        <v>1</v>
      </c>
      <c r="F235" s="272" t="s">
        <v>293</v>
      </c>
      <c r="G235" s="270"/>
      <c r="H235" s="273">
        <v>11.75</v>
      </c>
      <c r="I235" s="274"/>
      <c r="J235" s="270"/>
      <c r="K235" s="270"/>
      <c r="L235" s="275"/>
      <c r="M235" s="276"/>
      <c r="N235" s="277"/>
      <c r="O235" s="277"/>
      <c r="P235" s="277"/>
      <c r="Q235" s="277"/>
      <c r="R235" s="277"/>
      <c r="S235" s="277"/>
      <c r="T235" s="27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9" t="s">
        <v>187</v>
      </c>
      <c r="AU235" s="279" t="s">
        <v>83</v>
      </c>
      <c r="AV235" s="14" t="s">
        <v>83</v>
      </c>
      <c r="AW235" s="14" t="s">
        <v>31</v>
      </c>
      <c r="AX235" s="14" t="s">
        <v>74</v>
      </c>
      <c r="AY235" s="279" t="s">
        <v>179</v>
      </c>
    </row>
    <row r="236" s="15" customFormat="1">
      <c r="A236" s="15"/>
      <c r="B236" s="280"/>
      <c r="C236" s="281"/>
      <c r="D236" s="260" t="s">
        <v>187</v>
      </c>
      <c r="E236" s="282" t="s">
        <v>107</v>
      </c>
      <c r="F236" s="283" t="s">
        <v>108</v>
      </c>
      <c r="G236" s="281"/>
      <c r="H236" s="284">
        <v>367.79399999999998</v>
      </c>
      <c r="I236" s="285"/>
      <c r="J236" s="281"/>
      <c r="K236" s="281"/>
      <c r="L236" s="286"/>
      <c r="M236" s="287"/>
      <c r="N236" s="288"/>
      <c r="O236" s="288"/>
      <c r="P236" s="288"/>
      <c r="Q236" s="288"/>
      <c r="R236" s="288"/>
      <c r="S236" s="288"/>
      <c r="T236" s="28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90" t="s">
        <v>187</v>
      </c>
      <c r="AU236" s="290" t="s">
        <v>83</v>
      </c>
      <c r="AV236" s="15" t="s">
        <v>186</v>
      </c>
      <c r="AW236" s="15" t="s">
        <v>31</v>
      </c>
      <c r="AX236" s="15" t="s">
        <v>74</v>
      </c>
      <c r="AY236" s="290" t="s">
        <v>179</v>
      </c>
    </row>
    <row r="237" s="14" customFormat="1">
      <c r="A237" s="14"/>
      <c r="B237" s="269"/>
      <c r="C237" s="270"/>
      <c r="D237" s="260" t="s">
        <v>187</v>
      </c>
      <c r="E237" s="271" t="s">
        <v>105</v>
      </c>
      <c r="F237" s="272" t="s">
        <v>294</v>
      </c>
      <c r="G237" s="270"/>
      <c r="H237" s="273">
        <v>162.04400000000001</v>
      </c>
      <c r="I237" s="274"/>
      <c r="J237" s="270"/>
      <c r="K237" s="270"/>
      <c r="L237" s="275"/>
      <c r="M237" s="276"/>
      <c r="N237" s="277"/>
      <c r="O237" s="277"/>
      <c r="P237" s="277"/>
      <c r="Q237" s="277"/>
      <c r="R237" s="277"/>
      <c r="S237" s="277"/>
      <c r="T237" s="27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9" t="s">
        <v>187</v>
      </c>
      <c r="AU237" s="279" t="s">
        <v>83</v>
      </c>
      <c r="AV237" s="14" t="s">
        <v>83</v>
      </c>
      <c r="AW237" s="14" t="s">
        <v>31</v>
      </c>
      <c r="AX237" s="14" t="s">
        <v>74</v>
      </c>
      <c r="AY237" s="279" t="s">
        <v>179</v>
      </c>
    </row>
    <row r="238" s="14" customFormat="1">
      <c r="A238" s="14"/>
      <c r="B238" s="269"/>
      <c r="C238" s="270"/>
      <c r="D238" s="260" t="s">
        <v>187</v>
      </c>
      <c r="E238" s="271" t="s">
        <v>1</v>
      </c>
      <c r="F238" s="272" t="s">
        <v>295</v>
      </c>
      <c r="G238" s="270"/>
      <c r="H238" s="273">
        <v>162.04400000000001</v>
      </c>
      <c r="I238" s="274"/>
      <c r="J238" s="270"/>
      <c r="K238" s="270"/>
      <c r="L238" s="275"/>
      <c r="M238" s="276"/>
      <c r="N238" s="277"/>
      <c r="O238" s="277"/>
      <c r="P238" s="277"/>
      <c r="Q238" s="277"/>
      <c r="R238" s="277"/>
      <c r="S238" s="277"/>
      <c r="T238" s="27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9" t="s">
        <v>187</v>
      </c>
      <c r="AU238" s="279" t="s">
        <v>83</v>
      </c>
      <c r="AV238" s="14" t="s">
        <v>83</v>
      </c>
      <c r="AW238" s="14" t="s">
        <v>31</v>
      </c>
      <c r="AX238" s="14" t="s">
        <v>81</v>
      </c>
      <c r="AY238" s="279" t="s">
        <v>179</v>
      </c>
    </row>
    <row r="239" s="2" customFormat="1" ht="21.75" customHeight="1">
      <c r="A239" s="39"/>
      <c r="B239" s="40"/>
      <c r="C239" s="245" t="s">
        <v>296</v>
      </c>
      <c r="D239" s="245" t="s">
        <v>181</v>
      </c>
      <c r="E239" s="246" t="s">
        <v>297</v>
      </c>
      <c r="F239" s="247" t="s">
        <v>298</v>
      </c>
      <c r="G239" s="248" t="s">
        <v>197</v>
      </c>
      <c r="H239" s="249">
        <v>529.83799999999997</v>
      </c>
      <c r="I239" s="250"/>
      <c r="J239" s="251">
        <f>ROUND(I239*H239,2)</f>
        <v>0</v>
      </c>
      <c r="K239" s="247" t="s">
        <v>185</v>
      </c>
      <c r="L239" s="45"/>
      <c r="M239" s="252" t="s">
        <v>1</v>
      </c>
      <c r="N239" s="253" t="s">
        <v>39</v>
      </c>
      <c r="O239" s="92"/>
      <c r="P239" s="254">
        <f>O239*H239</f>
        <v>0</v>
      </c>
      <c r="Q239" s="254">
        <v>0</v>
      </c>
      <c r="R239" s="254">
        <f>Q239*H239</f>
        <v>0</v>
      </c>
      <c r="S239" s="254">
        <v>0</v>
      </c>
      <c r="T239" s="25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6" t="s">
        <v>186</v>
      </c>
      <c r="AT239" s="256" t="s">
        <v>181</v>
      </c>
      <c r="AU239" s="256" t="s">
        <v>83</v>
      </c>
      <c r="AY239" s="18" t="s">
        <v>179</v>
      </c>
      <c r="BE239" s="257">
        <f>IF(N239="základní",J239,0)</f>
        <v>0</v>
      </c>
      <c r="BF239" s="257">
        <f>IF(N239="snížená",J239,0)</f>
        <v>0</v>
      </c>
      <c r="BG239" s="257">
        <f>IF(N239="zákl. přenesená",J239,0)</f>
        <v>0</v>
      </c>
      <c r="BH239" s="257">
        <f>IF(N239="sníž. přenesená",J239,0)</f>
        <v>0</v>
      </c>
      <c r="BI239" s="257">
        <f>IF(N239="nulová",J239,0)</f>
        <v>0</v>
      </c>
      <c r="BJ239" s="18" t="s">
        <v>81</v>
      </c>
      <c r="BK239" s="257">
        <f>ROUND(I239*H239,2)</f>
        <v>0</v>
      </c>
      <c r="BL239" s="18" t="s">
        <v>186</v>
      </c>
      <c r="BM239" s="256" t="s">
        <v>299</v>
      </c>
    </row>
    <row r="240" s="14" customFormat="1">
      <c r="A240" s="14"/>
      <c r="B240" s="269"/>
      <c r="C240" s="270"/>
      <c r="D240" s="260" t="s">
        <v>187</v>
      </c>
      <c r="E240" s="271" t="s">
        <v>1</v>
      </c>
      <c r="F240" s="272" t="s">
        <v>300</v>
      </c>
      <c r="G240" s="270"/>
      <c r="H240" s="273">
        <v>367.79399999999998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9" t="s">
        <v>187</v>
      </c>
      <c r="AU240" s="279" t="s">
        <v>83</v>
      </c>
      <c r="AV240" s="14" t="s">
        <v>83</v>
      </c>
      <c r="AW240" s="14" t="s">
        <v>31</v>
      </c>
      <c r="AX240" s="14" t="s">
        <v>74</v>
      </c>
      <c r="AY240" s="279" t="s">
        <v>179</v>
      </c>
    </row>
    <row r="241" s="14" customFormat="1">
      <c r="A241" s="14"/>
      <c r="B241" s="269"/>
      <c r="C241" s="270"/>
      <c r="D241" s="260" t="s">
        <v>187</v>
      </c>
      <c r="E241" s="271" t="s">
        <v>1</v>
      </c>
      <c r="F241" s="272" t="s">
        <v>301</v>
      </c>
      <c r="G241" s="270"/>
      <c r="H241" s="273">
        <v>162.04400000000001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9" t="s">
        <v>187</v>
      </c>
      <c r="AU241" s="279" t="s">
        <v>83</v>
      </c>
      <c r="AV241" s="14" t="s">
        <v>83</v>
      </c>
      <c r="AW241" s="14" t="s">
        <v>31</v>
      </c>
      <c r="AX241" s="14" t="s">
        <v>74</v>
      </c>
      <c r="AY241" s="279" t="s">
        <v>179</v>
      </c>
    </row>
    <row r="242" s="15" customFormat="1">
      <c r="A242" s="15"/>
      <c r="B242" s="280"/>
      <c r="C242" s="281"/>
      <c r="D242" s="260" t="s">
        <v>187</v>
      </c>
      <c r="E242" s="282" t="s">
        <v>1</v>
      </c>
      <c r="F242" s="283" t="s">
        <v>108</v>
      </c>
      <c r="G242" s="281"/>
      <c r="H242" s="284">
        <v>529.83799999999997</v>
      </c>
      <c r="I242" s="285"/>
      <c r="J242" s="281"/>
      <c r="K242" s="281"/>
      <c r="L242" s="286"/>
      <c r="M242" s="287"/>
      <c r="N242" s="288"/>
      <c r="O242" s="288"/>
      <c r="P242" s="288"/>
      <c r="Q242" s="288"/>
      <c r="R242" s="288"/>
      <c r="S242" s="288"/>
      <c r="T242" s="28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90" t="s">
        <v>187</v>
      </c>
      <c r="AU242" s="290" t="s">
        <v>83</v>
      </c>
      <c r="AV242" s="15" t="s">
        <v>186</v>
      </c>
      <c r="AW242" s="15" t="s">
        <v>31</v>
      </c>
      <c r="AX242" s="15" t="s">
        <v>81</v>
      </c>
      <c r="AY242" s="290" t="s">
        <v>179</v>
      </c>
    </row>
    <row r="243" s="2" customFormat="1" ht="16.5" customHeight="1">
      <c r="A243" s="39"/>
      <c r="B243" s="40"/>
      <c r="C243" s="245" t="s">
        <v>7</v>
      </c>
      <c r="D243" s="245" t="s">
        <v>181</v>
      </c>
      <c r="E243" s="246" t="s">
        <v>302</v>
      </c>
      <c r="F243" s="247" t="s">
        <v>303</v>
      </c>
      <c r="G243" s="248" t="s">
        <v>197</v>
      </c>
      <c r="H243" s="249">
        <v>205.75</v>
      </c>
      <c r="I243" s="250"/>
      <c r="J243" s="251">
        <f>ROUND(I243*H243,2)</f>
        <v>0</v>
      </c>
      <c r="K243" s="247" t="s">
        <v>1</v>
      </c>
      <c r="L243" s="45"/>
      <c r="M243" s="252" t="s">
        <v>1</v>
      </c>
      <c r="N243" s="253" t="s">
        <v>39</v>
      </c>
      <c r="O243" s="92"/>
      <c r="P243" s="254">
        <f>O243*H243</f>
        <v>0</v>
      </c>
      <c r="Q243" s="254">
        <v>0</v>
      </c>
      <c r="R243" s="254">
        <f>Q243*H243</f>
        <v>0</v>
      </c>
      <c r="S243" s="254">
        <v>0</v>
      </c>
      <c r="T243" s="25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6" t="s">
        <v>186</v>
      </c>
      <c r="AT243" s="256" t="s">
        <v>181</v>
      </c>
      <c r="AU243" s="256" t="s">
        <v>83</v>
      </c>
      <c r="AY243" s="18" t="s">
        <v>179</v>
      </c>
      <c r="BE243" s="257">
        <f>IF(N243="základní",J243,0)</f>
        <v>0</v>
      </c>
      <c r="BF243" s="257">
        <f>IF(N243="snížená",J243,0)</f>
        <v>0</v>
      </c>
      <c r="BG243" s="257">
        <f>IF(N243="zákl. přenesená",J243,0)</f>
        <v>0</v>
      </c>
      <c r="BH243" s="257">
        <f>IF(N243="sníž. přenesená",J243,0)</f>
        <v>0</v>
      </c>
      <c r="BI243" s="257">
        <f>IF(N243="nulová",J243,0)</f>
        <v>0</v>
      </c>
      <c r="BJ243" s="18" t="s">
        <v>81</v>
      </c>
      <c r="BK243" s="257">
        <f>ROUND(I243*H243,2)</f>
        <v>0</v>
      </c>
      <c r="BL243" s="18" t="s">
        <v>186</v>
      </c>
      <c r="BM243" s="256" t="s">
        <v>304</v>
      </c>
    </row>
    <row r="244" s="13" customFormat="1">
      <c r="A244" s="13"/>
      <c r="B244" s="258"/>
      <c r="C244" s="259"/>
      <c r="D244" s="260" t="s">
        <v>187</v>
      </c>
      <c r="E244" s="261" t="s">
        <v>1</v>
      </c>
      <c r="F244" s="262" t="s">
        <v>188</v>
      </c>
      <c r="G244" s="259"/>
      <c r="H244" s="261" t="s">
        <v>1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8" t="s">
        <v>187</v>
      </c>
      <c r="AU244" s="268" t="s">
        <v>83</v>
      </c>
      <c r="AV244" s="13" t="s">
        <v>81</v>
      </c>
      <c r="AW244" s="13" t="s">
        <v>31</v>
      </c>
      <c r="AX244" s="13" t="s">
        <v>74</v>
      </c>
      <c r="AY244" s="268" t="s">
        <v>179</v>
      </c>
    </row>
    <row r="245" s="14" customFormat="1">
      <c r="A245" s="14"/>
      <c r="B245" s="269"/>
      <c r="C245" s="270"/>
      <c r="D245" s="260" t="s">
        <v>187</v>
      </c>
      <c r="E245" s="271" t="s">
        <v>1</v>
      </c>
      <c r="F245" s="272" t="s">
        <v>305</v>
      </c>
      <c r="G245" s="270"/>
      <c r="H245" s="273">
        <v>113.857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9" t="s">
        <v>187</v>
      </c>
      <c r="AU245" s="279" t="s">
        <v>83</v>
      </c>
      <c r="AV245" s="14" t="s">
        <v>83</v>
      </c>
      <c r="AW245" s="14" t="s">
        <v>31</v>
      </c>
      <c r="AX245" s="14" t="s">
        <v>74</v>
      </c>
      <c r="AY245" s="279" t="s">
        <v>179</v>
      </c>
    </row>
    <row r="246" s="14" customFormat="1">
      <c r="A246" s="14"/>
      <c r="B246" s="269"/>
      <c r="C246" s="270"/>
      <c r="D246" s="260" t="s">
        <v>187</v>
      </c>
      <c r="E246" s="271" t="s">
        <v>1</v>
      </c>
      <c r="F246" s="272" t="s">
        <v>306</v>
      </c>
      <c r="G246" s="270"/>
      <c r="H246" s="273">
        <v>91.893000000000001</v>
      </c>
      <c r="I246" s="274"/>
      <c r="J246" s="270"/>
      <c r="K246" s="270"/>
      <c r="L246" s="275"/>
      <c r="M246" s="276"/>
      <c r="N246" s="277"/>
      <c r="O246" s="277"/>
      <c r="P246" s="277"/>
      <c r="Q246" s="277"/>
      <c r="R246" s="277"/>
      <c r="S246" s="277"/>
      <c r="T246" s="27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9" t="s">
        <v>187</v>
      </c>
      <c r="AU246" s="279" t="s">
        <v>83</v>
      </c>
      <c r="AV246" s="14" t="s">
        <v>83</v>
      </c>
      <c r="AW246" s="14" t="s">
        <v>31</v>
      </c>
      <c r="AX246" s="14" t="s">
        <v>74</v>
      </c>
      <c r="AY246" s="279" t="s">
        <v>179</v>
      </c>
    </row>
    <row r="247" s="15" customFormat="1">
      <c r="A247" s="15"/>
      <c r="B247" s="280"/>
      <c r="C247" s="281"/>
      <c r="D247" s="260" t="s">
        <v>187</v>
      </c>
      <c r="E247" s="282" t="s">
        <v>110</v>
      </c>
      <c r="F247" s="283" t="s">
        <v>108</v>
      </c>
      <c r="G247" s="281"/>
      <c r="H247" s="284">
        <v>205.75</v>
      </c>
      <c r="I247" s="285"/>
      <c r="J247" s="281"/>
      <c r="K247" s="281"/>
      <c r="L247" s="286"/>
      <c r="M247" s="287"/>
      <c r="N247" s="288"/>
      <c r="O247" s="288"/>
      <c r="P247" s="288"/>
      <c r="Q247" s="288"/>
      <c r="R247" s="288"/>
      <c r="S247" s="288"/>
      <c r="T247" s="28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90" t="s">
        <v>187</v>
      </c>
      <c r="AU247" s="290" t="s">
        <v>83</v>
      </c>
      <c r="AV247" s="15" t="s">
        <v>186</v>
      </c>
      <c r="AW247" s="15" t="s">
        <v>31</v>
      </c>
      <c r="AX247" s="15" t="s">
        <v>81</v>
      </c>
      <c r="AY247" s="290" t="s">
        <v>179</v>
      </c>
    </row>
    <row r="248" s="2" customFormat="1" ht="21.75" customHeight="1">
      <c r="A248" s="39"/>
      <c r="B248" s="40"/>
      <c r="C248" s="245" t="s">
        <v>307</v>
      </c>
      <c r="D248" s="245" t="s">
        <v>181</v>
      </c>
      <c r="E248" s="246" t="s">
        <v>308</v>
      </c>
      <c r="F248" s="247" t="s">
        <v>309</v>
      </c>
      <c r="G248" s="248" t="s">
        <v>310</v>
      </c>
      <c r="H248" s="249">
        <v>291.67899999999997</v>
      </c>
      <c r="I248" s="250"/>
      <c r="J248" s="251">
        <f>ROUND(I248*H248,2)</f>
        <v>0</v>
      </c>
      <c r="K248" s="247" t="s">
        <v>185</v>
      </c>
      <c r="L248" s="45"/>
      <c r="M248" s="252" t="s">
        <v>1</v>
      </c>
      <c r="N248" s="253" t="s">
        <v>39</v>
      </c>
      <c r="O248" s="92"/>
      <c r="P248" s="254">
        <f>O248*H248</f>
        <v>0</v>
      </c>
      <c r="Q248" s="254">
        <v>0</v>
      </c>
      <c r="R248" s="254">
        <f>Q248*H248</f>
        <v>0</v>
      </c>
      <c r="S248" s="254">
        <v>0</v>
      </c>
      <c r="T248" s="25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6" t="s">
        <v>186</v>
      </c>
      <c r="AT248" s="256" t="s">
        <v>181</v>
      </c>
      <c r="AU248" s="256" t="s">
        <v>83</v>
      </c>
      <c r="AY248" s="18" t="s">
        <v>179</v>
      </c>
      <c r="BE248" s="257">
        <f>IF(N248="základní",J248,0)</f>
        <v>0</v>
      </c>
      <c r="BF248" s="257">
        <f>IF(N248="snížená",J248,0)</f>
        <v>0</v>
      </c>
      <c r="BG248" s="257">
        <f>IF(N248="zákl. přenesená",J248,0)</f>
        <v>0</v>
      </c>
      <c r="BH248" s="257">
        <f>IF(N248="sníž. přenesená",J248,0)</f>
        <v>0</v>
      </c>
      <c r="BI248" s="257">
        <f>IF(N248="nulová",J248,0)</f>
        <v>0</v>
      </c>
      <c r="BJ248" s="18" t="s">
        <v>81</v>
      </c>
      <c r="BK248" s="257">
        <f>ROUND(I248*H248,2)</f>
        <v>0</v>
      </c>
      <c r="BL248" s="18" t="s">
        <v>186</v>
      </c>
      <c r="BM248" s="256" t="s">
        <v>311</v>
      </c>
    </row>
    <row r="249" s="13" customFormat="1">
      <c r="A249" s="13"/>
      <c r="B249" s="258"/>
      <c r="C249" s="259"/>
      <c r="D249" s="260" t="s">
        <v>187</v>
      </c>
      <c r="E249" s="261" t="s">
        <v>1</v>
      </c>
      <c r="F249" s="262" t="s">
        <v>312</v>
      </c>
      <c r="G249" s="259"/>
      <c r="H249" s="261" t="s">
        <v>1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8" t="s">
        <v>187</v>
      </c>
      <c r="AU249" s="268" t="s">
        <v>83</v>
      </c>
      <c r="AV249" s="13" t="s">
        <v>81</v>
      </c>
      <c r="AW249" s="13" t="s">
        <v>31</v>
      </c>
      <c r="AX249" s="13" t="s">
        <v>74</v>
      </c>
      <c r="AY249" s="268" t="s">
        <v>179</v>
      </c>
    </row>
    <row r="250" s="14" customFormat="1">
      <c r="A250" s="14"/>
      <c r="B250" s="269"/>
      <c r="C250" s="270"/>
      <c r="D250" s="260" t="s">
        <v>187</v>
      </c>
      <c r="E250" s="271" t="s">
        <v>1</v>
      </c>
      <c r="F250" s="272" t="s">
        <v>313</v>
      </c>
      <c r="G250" s="270"/>
      <c r="H250" s="273">
        <v>291.67899999999997</v>
      </c>
      <c r="I250" s="274"/>
      <c r="J250" s="270"/>
      <c r="K250" s="270"/>
      <c r="L250" s="275"/>
      <c r="M250" s="276"/>
      <c r="N250" s="277"/>
      <c r="O250" s="277"/>
      <c r="P250" s="277"/>
      <c r="Q250" s="277"/>
      <c r="R250" s="277"/>
      <c r="S250" s="277"/>
      <c r="T250" s="27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9" t="s">
        <v>187</v>
      </c>
      <c r="AU250" s="279" t="s">
        <v>83</v>
      </c>
      <c r="AV250" s="14" t="s">
        <v>83</v>
      </c>
      <c r="AW250" s="14" t="s">
        <v>31</v>
      </c>
      <c r="AX250" s="14" t="s">
        <v>81</v>
      </c>
      <c r="AY250" s="279" t="s">
        <v>179</v>
      </c>
    </row>
    <row r="251" s="2" customFormat="1" ht="16.5" customHeight="1">
      <c r="A251" s="39"/>
      <c r="B251" s="40"/>
      <c r="C251" s="245" t="s">
        <v>314</v>
      </c>
      <c r="D251" s="245" t="s">
        <v>181</v>
      </c>
      <c r="E251" s="246" t="s">
        <v>315</v>
      </c>
      <c r="F251" s="247" t="s">
        <v>316</v>
      </c>
      <c r="G251" s="248" t="s">
        <v>197</v>
      </c>
      <c r="H251" s="249">
        <v>529.83799999999997</v>
      </c>
      <c r="I251" s="250"/>
      <c r="J251" s="251">
        <f>ROUND(I251*H251,2)</f>
        <v>0</v>
      </c>
      <c r="K251" s="247" t="s">
        <v>185</v>
      </c>
      <c r="L251" s="45"/>
      <c r="M251" s="252" t="s">
        <v>1</v>
      </c>
      <c r="N251" s="253" t="s">
        <v>39</v>
      </c>
      <c r="O251" s="92"/>
      <c r="P251" s="254">
        <f>O251*H251</f>
        <v>0</v>
      </c>
      <c r="Q251" s="254">
        <v>0</v>
      </c>
      <c r="R251" s="254">
        <f>Q251*H251</f>
        <v>0</v>
      </c>
      <c r="S251" s="254">
        <v>0</v>
      </c>
      <c r="T251" s="25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56" t="s">
        <v>186</v>
      </c>
      <c r="AT251" s="256" t="s">
        <v>181</v>
      </c>
      <c r="AU251" s="256" t="s">
        <v>83</v>
      </c>
      <c r="AY251" s="18" t="s">
        <v>179</v>
      </c>
      <c r="BE251" s="257">
        <f>IF(N251="základní",J251,0)</f>
        <v>0</v>
      </c>
      <c r="BF251" s="257">
        <f>IF(N251="snížená",J251,0)</f>
        <v>0</v>
      </c>
      <c r="BG251" s="257">
        <f>IF(N251="zákl. přenesená",J251,0)</f>
        <v>0</v>
      </c>
      <c r="BH251" s="257">
        <f>IF(N251="sníž. přenesená",J251,0)</f>
        <v>0</v>
      </c>
      <c r="BI251" s="257">
        <f>IF(N251="nulová",J251,0)</f>
        <v>0</v>
      </c>
      <c r="BJ251" s="18" t="s">
        <v>81</v>
      </c>
      <c r="BK251" s="257">
        <f>ROUND(I251*H251,2)</f>
        <v>0</v>
      </c>
      <c r="BL251" s="18" t="s">
        <v>186</v>
      </c>
      <c r="BM251" s="256" t="s">
        <v>317</v>
      </c>
    </row>
    <row r="252" s="14" customFormat="1">
      <c r="A252" s="14"/>
      <c r="B252" s="269"/>
      <c r="C252" s="270"/>
      <c r="D252" s="260" t="s">
        <v>187</v>
      </c>
      <c r="E252" s="271" t="s">
        <v>1</v>
      </c>
      <c r="F252" s="272" t="s">
        <v>318</v>
      </c>
      <c r="G252" s="270"/>
      <c r="H252" s="273">
        <v>367.79399999999998</v>
      </c>
      <c r="I252" s="274"/>
      <c r="J252" s="270"/>
      <c r="K252" s="270"/>
      <c r="L252" s="275"/>
      <c r="M252" s="276"/>
      <c r="N252" s="277"/>
      <c r="O252" s="277"/>
      <c r="P252" s="277"/>
      <c r="Q252" s="277"/>
      <c r="R252" s="277"/>
      <c r="S252" s="277"/>
      <c r="T252" s="27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9" t="s">
        <v>187</v>
      </c>
      <c r="AU252" s="279" t="s">
        <v>83</v>
      </c>
      <c r="AV252" s="14" t="s">
        <v>83</v>
      </c>
      <c r="AW252" s="14" t="s">
        <v>31</v>
      </c>
      <c r="AX252" s="14" t="s">
        <v>74</v>
      </c>
      <c r="AY252" s="279" t="s">
        <v>179</v>
      </c>
    </row>
    <row r="253" s="14" customFormat="1">
      <c r="A253" s="14"/>
      <c r="B253" s="269"/>
      <c r="C253" s="270"/>
      <c r="D253" s="260" t="s">
        <v>187</v>
      </c>
      <c r="E253" s="271" t="s">
        <v>1</v>
      </c>
      <c r="F253" s="272" t="s">
        <v>319</v>
      </c>
      <c r="G253" s="270"/>
      <c r="H253" s="273">
        <v>162.04400000000001</v>
      </c>
      <c r="I253" s="274"/>
      <c r="J253" s="270"/>
      <c r="K253" s="270"/>
      <c r="L253" s="275"/>
      <c r="M253" s="276"/>
      <c r="N253" s="277"/>
      <c r="O253" s="277"/>
      <c r="P253" s="277"/>
      <c r="Q253" s="277"/>
      <c r="R253" s="277"/>
      <c r="S253" s="277"/>
      <c r="T253" s="27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9" t="s">
        <v>187</v>
      </c>
      <c r="AU253" s="279" t="s">
        <v>83</v>
      </c>
      <c r="AV253" s="14" t="s">
        <v>83</v>
      </c>
      <c r="AW253" s="14" t="s">
        <v>31</v>
      </c>
      <c r="AX253" s="14" t="s">
        <v>74</v>
      </c>
      <c r="AY253" s="279" t="s">
        <v>179</v>
      </c>
    </row>
    <row r="254" s="15" customFormat="1">
      <c r="A254" s="15"/>
      <c r="B254" s="280"/>
      <c r="C254" s="281"/>
      <c r="D254" s="260" t="s">
        <v>187</v>
      </c>
      <c r="E254" s="282" t="s">
        <v>1</v>
      </c>
      <c r="F254" s="283" t="s">
        <v>108</v>
      </c>
      <c r="G254" s="281"/>
      <c r="H254" s="284">
        <v>529.83799999999997</v>
      </c>
      <c r="I254" s="285"/>
      <c r="J254" s="281"/>
      <c r="K254" s="281"/>
      <c r="L254" s="286"/>
      <c r="M254" s="287"/>
      <c r="N254" s="288"/>
      <c r="O254" s="288"/>
      <c r="P254" s="288"/>
      <c r="Q254" s="288"/>
      <c r="R254" s="288"/>
      <c r="S254" s="288"/>
      <c r="T254" s="28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90" t="s">
        <v>187</v>
      </c>
      <c r="AU254" s="290" t="s">
        <v>83</v>
      </c>
      <c r="AV254" s="15" t="s">
        <v>186</v>
      </c>
      <c r="AW254" s="15" t="s">
        <v>31</v>
      </c>
      <c r="AX254" s="15" t="s">
        <v>81</v>
      </c>
      <c r="AY254" s="290" t="s">
        <v>179</v>
      </c>
    </row>
    <row r="255" s="2" customFormat="1" ht="21.75" customHeight="1">
      <c r="A255" s="39"/>
      <c r="B255" s="40"/>
      <c r="C255" s="245" t="s">
        <v>304</v>
      </c>
      <c r="D255" s="245" t="s">
        <v>181</v>
      </c>
      <c r="E255" s="246" t="s">
        <v>320</v>
      </c>
      <c r="F255" s="247" t="s">
        <v>321</v>
      </c>
      <c r="G255" s="248" t="s">
        <v>197</v>
      </c>
      <c r="H255" s="249">
        <v>269.58600000000001</v>
      </c>
      <c r="I255" s="250"/>
      <c r="J255" s="251">
        <f>ROUND(I255*H255,2)</f>
        <v>0</v>
      </c>
      <c r="K255" s="247" t="s">
        <v>185</v>
      </c>
      <c r="L255" s="45"/>
      <c r="M255" s="252" t="s">
        <v>1</v>
      </c>
      <c r="N255" s="253" t="s">
        <v>39</v>
      </c>
      <c r="O255" s="92"/>
      <c r="P255" s="254">
        <f>O255*H255</f>
        <v>0</v>
      </c>
      <c r="Q255" s="254">
        <v>0</v>
      </c>
      <c r="R255" s="254">
        <f>Q255*H255</f>
        <v>0</v>
      </c>
      <c r="S255" s="254">
        <v>0</v>
      </c>
      <c r="T255" s="25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56" t="s">
        <v>186</v>
      </c>
      <c r="AT255" s="256" t="s">
        <v>181</v>
      </c>
      <c r="AU255" s="256" t="s">
        <v>83</v>
      </c>
      <c r="AY255" s="18" t="s">
        <v>179</v>
      </c>
      <c r="BE255" s="257">
        <f>IF(N255="základní",J255,0)</f>
        <v>0</v>
      </c>
      <c r="BF255" s="257">
        <f>IF(N255="snížená",J255,0)</f>
        <v>0</v>
      </c>
      <c r="BG255" s="257">
        <f>IF(N255="zákl. přenesená",J255,0)</f>
        <v>0</v>
      </c>
      <c r="BH255" s="257">
        <f>IF(N255="sníž. přenesená",J255,0)</f>
        <v>0</v>
      </c>
      <c r="BI255" s="257">
        <f>IF(N255="nulová",J255,0)</f>
        <v>0</v>
      </c>
      <c r="BJ255" s="18" t="s">
        <v>81</v>
      </c>
      <c r="BK255" s="257">
        <f>ROUND(I255*H255,2)</f>
        <v>0</v>
      </c>
      <c r="BL255" s="18" t="s">
        <v>186</v>
      </c>
      <c r="BM255" s="256" t="s">
        <v>322</v>
      </c>
    </row>
    <row r="256" s="14" customFormat="1">
      <c r="A256" s="14"/>
      <c r="B256" s="269"/>
      <c r="C256" s="270"/>
      <c r="D256" s="260" t="s">
        <v>187</v>
      </c>
      <c r="E256" s="271" t="s">
        <v>1</v>
      </c>
      <c r="F256" s="272" t="s">
        <v>323</v>
      </c>
      <c r="G256" s="270"/>
      <c r="H256" s="273">
        <v>269.58600000000001</v>
      </c>
      <c r="I256" s="274"/>
      <c r="J256" s="270"/>
      <c r="K256" s="270"/>
      <c r="L256" s="275"/>
      <c r="M256" s="276"/>
      <c r="N256" s="277"/>
      <c r="O256" s="277"/>
      <c r="P256" s="277"/>
      <c r="Q256" s="277"/>
      <c r="R256" s="277"/>
      <c r="S256" s="277"/>
      <c r="T256" s="27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9" t="s">
        <v>187</v>
      </c>
      <c r="AU256" s="279" t="s">
        <v>83</v>
      </c>
      <c r="AV256" s="14" t="s">
        <v>83</v>
      </c>
      <c r="AW256" s="14" t="s">
        <v>31</v>
      </c>
      <c r="AX256" s="14" t="s">
        <v>81</v>
      </c>
      <c r="AY256" s="279" t="s">
        <v>179</v>
      </c>
    </row>
    <row r="257" s="2" customFormat="1" ht="21.75" customHeight="1">
      <c r="A257" s="39"/>
      <c r="B257" s="40"/>
      <c r="C257" s="245" t="s">
        <v>324</v>
      </c>
      <c r="D257" s="245" t="s">
        <v>181</v>
      </c>
      <c r="E257" s="246" t="s">
        <v>325</v>
      </c>
      <c r="F257" s="247" t="s">
        <v>326</v>
      </c>
      <c r="G257" s="248" t="s">
        <v>230</v>
      </c>
      <c r="H257" s="249">
        <v>154.06299999999999</v>
      </c>
      <c r="I257" s="250"/>
      <c r="J257" s="251">
        <f>ROUND(I257*H257,2)</f>
        <v>0</v>
      </c>
      <c r="K257" s="247" t="s">
        <v>185</v>
      </c>
      <c r="L257" s="45"/>
      <c r="M257" s="252" t="s">
        <v>1</v>
      </c>
      <c r="N257" s="253" t="s">
        <v>39</v>
      </c>
      <c r="O257" s="92"/>
      <c r="P257" s="254">
        <f>O257*H257</f>
        <v>0</v>
      </c>
      <c r="Q257" s="254">
        <v>0</v>
      </c>
      <c r="R257" s="254">
        <f>Q257*H257</f>
        <v>0</v>
      </c>
      <c r="S257" s="254">
        <v>0</v>
      </c>
      <c r="T257" s="25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6" t="s">
        <v>186</v>
      </c>
      <c r="AT257" s="256" t="s">
        <v>181</v>
      </c>
      <c r="AU257" s="256" t="s">
        <v>83</v>
      </c>
      <c r="AY257" s="18" t="s">
        <v>179</v>
      </c>
      <c r="BE257" s="257">
        <f>IF(N257="základní",J257,0)</f>
        <v>0</v>
      </c>
      <c r="BF257" s="257">
        <f>IF(N257="snížená",J257,0)</f>
        <v>0</v>
      </c>
      <c r="BG257" s="257">
        <f>IF(N257="zákl. přenesená",J257,0)</f>
        <v>0</v>
      </c>
      <c r="BH257" s="257">
        <f>IF(N257="sníž. přenesená",J257,0)</f>
        <v>0</v>
      </c>
      <c r="BI257" s="257">
        <f>IF(N257="nulová",J257,0)</f>
        <v>0</v>
      </c>
      <c r="BJ257" s="18" t="s">
        <v>81</v>
      </c>
      <c r="BK257" s="257">
        <f>ROUND(I257*H257,2)</f>
        <v>0</v>
      </c>
      <c r="BL257" s="18" t="s">
        <v>186</v>
      </c>
      <c r="BM257" s="256" t="s">
        <v>327</v>
      </c>
    </row>
    <row r="258" s="13" customFormat="1">
      <c r="A258" s="13"/>
      <c r="B258" s="258"/>
      <c r="C258" s="259"/>
      <c r="D258" s="260" t="s">
        <v>187</v>
      </c>
      <c r="E258" s="261" t="s">
        <v>1</v>
      </c>
      <c r="F258" s="262" t="s">
        <v>188</v>
      </c>
      <c r="G258" s="259"/>
      <c r="H258" s="261" t="s">
        <v>1</v>
      </c>
      <c r="I258" s="263"/>
      <c r="J258" s="259"/>
      <c r="K258" s="259"/>
      <c r="L258" s="264"/>
      <c r="M258" s="265"/>
      <c r="N258" s="266"/>
      <c r="O258" s="266"/>
      <c r="P258" s="266"/>
      <c r="Q258" s="266"/>
      <c r="R258" s="266"/>
      <c r="S258" s="266"/>
      <c r="T258" s="26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8" t="s">
        <v>187</v>
      </c>
      <c r="AU258" s="268" t="s">
        <v>83</v>
      </c>
      <c r="AV258" s="13" t="s">
        <v>81</v>
      </c>
      <c r="AW258" s="13" t="s">
        <v>31</v>
      </c>
      <c r="AX258" s="13" t="s">
        <v>74</v>
      </c>
      <c r="AY258" s="268" t="s">
        <v>179</v>
      </c>
    </row>
    <row r="259" s="14" customFormat="1">
      <c r="A259" s="14"/>
      <c r="B259" s="269"/>
      <c r="C259" s="270"/>
      <c r="D259" s="260" t="s">
        <v>187</v>
      </c>
      <c r="E259" s="271" t="s">
        <v>1</v>
      </c>
      <c r="F259" s="272" t="s">
        <v>328</v>
      </c>
      <c r="G259" s="270"/>
      <c r="H259" s="273">
        <v>154.06299999999999</v>
      </c>
      <c r="I259" s="274"/>
      <c r="J259" s="270"/>
      <c r="K259" s="270"/>
      <c r="L259" s="275"/>
      <c r="M259" s="276"/>
      <c r="N259" s="277"/>
      <c r="O259" s="277"/>
      <c r="P259" s="277"/>
      <c r="Q259" s="277"/>
      <c r="R259" s="277"/>
      <c r="S259" s="277"/>
      <c r="T259" s="27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9" t="s">
        <v>187</v>
      </c>
      <c r="AU259" s="279" t="s">
        <v>83</v>
      </c>
      <c r="AV259" s="14" t="s">
        <v>83</v>
      </c>
      <c r="AW259" s="14" t="s">
        <v>31</v>
      </c>
      <c r="AX259" s="14" t="s">
        <v>81</v>
      </c>
      <c r="AY259" s="279" t="s">
        <v>179</v>
      </c>
    </row>
    <row r="260" s="2" customFormat="1" ht="21.75" customHeight="1">
      <c r="A260" s="39"/>
      <c r="B260" s="40"/>
      <c r="C260" s="245" t="s">
        <v>329</v>
      </c>
      <c r="D260" s="245" t="s">
        <v>181</v>
      </c>
      <c r="E260" s="246" t="s">
        <v>330</v>
      </c>
      <c r="F260" s="247" t="s">
        <v>331</v>
      </c>
      <c r="G260" s="248" t="s">
        <v>230</v>
      </c>
      <c r="H260" s="249">
        <v>381.97800000000001</v>
      </c>
      <c r="I260" s="250"/>
      <c r="J260" s="251">
        <f>ROUND(I260*H260,2)</f>
        <v>0</v>
      </c>
      <c r="K260" s="247" t="s">
        <v>185</v>
      </c>
      <c r="L260" s="45"/>
      <c r="M260" s="252" t="s">
        <v>1</v>
      </c>
      <c r="N260" s="253" t="s">
        <v>39</v>
      </c>
      <c r="O260" s="92"/>
      <c r="P260" s="254">
        <f>O260*H260</f>
        <v>0</v>
      </c>
      <c r="Q260" s="254">
        <v>0</v>
      </c>
      <c r="R260" s="254">
        <f>Q260*H260</f>
        <v>0</v>
      </c>
      <c r="S260" s="254">
        <v>0</v>
      </c>
      <c r="T260" s="25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6" t="s">
        <v>186</v>
      </c>
      <c r="AT260" s="256" t="s">
        <v>181</v>
      </c>
      <c r="AU260" s="256" t="s">
        <v>83</v>
      </c>
      <c r="AY260" s="18" t="s">
        <v>179</v>
      </c>
      <c r="BE260" s="257">
        <f>IF(N260="základní",J260,0)</f>
        <v>0</v>
      </c>
      <c r="BF260" s="257">
        <f>IF(N260="snížená",J260,0)</f>
        <v>0</v>
      </c>
      <c r="BG260" s="257">
        <f>IF(N260="zákl. přenesená",J260,0)</f>
        <v>0</v>
      </c>
      <c r="BH260" s="257">
        <f>IF(N260="sníž. přenesená",J260,0)</f>
        <v>0</v>
      </c>
      <c r="BI260" s="257">
        <f>IF(N260="nulová",J260,0)</f>
        <v>0</v>
      </c>
      <c r="BJ260" s="18" t="s">
        <v>81</v>
      </c>
      <c r="BK260" s="257">
        <f>ROUND(I260*H260,2)</f>
        <v>0</v>
      </c>
      <c r="BL260" s="18" t="s">
        <v>186</v>
      </c>
      <c r="BM260" s="256" t="s">
        <v>332</v>
      </c>
    </row>
    <row r="261" s="13" customFormat="1">
      <c r="A261" s="13"/>
      <c r="B261" s="258"/>
      <c r="C261" s="259"/>
      <c r="D261" s="260" t="s">
        <v>187</v>
      </c>
      <c r="E261" s="261" t="s">
        <v>1</v>
      </c>
      <c r="F261" s="262" t="s">
        <v>188</v>
      </c>
      <c r="G261" s="259"/>
      <c r="H261" s="261" t="s">
        <v>1</v>
      </c>
      <c r="I261" s="263"/>
      <c r="J261" s="259"/>
      <c r="K261" s="259"/>
      <c r="L261" s="264"/>
      <c r="M261" s="265"/>
      <c r="N261" s="266"/>
      <c r="O261" s="266"/>
      <c r="P261" s="266"/>
      <c r="Q261" s="266"/>
      <c r="R261" s="266"/>
      <c r="S261" s="266"/>
      <c r="T261" s="26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8" t="s">
        <v>187</v>
      </c>
      <c r="AU261" s="268" t="s">
        <v>83</v>
      </c>
      <c r="AV261" s="13" t="s">
        <v>81</v>
      </c>
      <c r="AW261" s="13" t="s">
        <v>31</v>
      </c>
      <c r="AX261" s="13" t="s">
        <v>74</v>
      </c>
      <c r="AY261" s="268" t="s">
        <v>179</v>
      </c>
    </row>
    <row r="262" s="14" customFormat="1">
      <c r="A262" s="14"/>
      <c r="B262" s="269"/>
      <c r="C262" s="270"/>
      <c r="D262" s="260" t="s">
        <v>187</v>
      </c>
      <c r="E262" s="271" t="s">
        <v>1</v>
      </c>
      <c r="F262" s="272" t="s">
        <v>333</v>
      </c>
      <c r="G262" s="270"/>
      <c r="H262" s="273">
        <v>182.56200000000001</v>
      </c>
      <c r="I262" s="274"/>
      <c r="J262" s="270"/>
      <c r="K262" s="270"/>
      <c r="L262" s="275"/>
      <c r="M262" s="276"/>
      <c r="N262" s="277"/>
      <c r="O262" s="277"/>
      <c r="P262" s="277"/>
      <c r="Q262" s="277"/>
      <c r="R262" s="277"/>
      <c r="S262" s="277"/>
      <c r="T262" s="27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9" t="s">
        <v>187</v>
      </c>
      <c r="AU262" s="279" t="s">
        <v>83</v>
      </c>
      <c r="AV262" s="14" t="s">
        <v>83</v>
      </c>
      <c r="AW262" s="14" t="s">
        <v>31</v>
      </c>
      <c r="AX262" s="14" t="s">
        <v>74</v>
      </c>
      <c r="AY262" s="279" t="s">
        <v>179</v>
      </c>
    </row>
    <row r="263" s="14" customFormat="1">
      <c r="A263" s="14"/>
      <c r="B263" s="269"/>
      <c r="C263" s="270"/>
      <c r="D263" s="260" t="s">
        <v>187</v>
      </c>
      <c r="E263" s="271" t="s">
        <v>1</v>
      </c>
      <c r="F263" s="272" t="s">
        <v>334</v>
      </c>
      <c r="G263" s="270"/>
      <c r="H263" s="273">
        <v>205.36000000000001</v>
      </c>
      <c r="I263" s="274"/>
      <c r="J263" s="270"/>
      <c r="K263" s="270"/>
      <c r="L263" s="275"/>
      <c r="M263" s="276"/>
      <c r="N263" s="277"/>
      <c r="O263" s="277"/>
      <c r="P263" s="277"/>
      <c r="Q263" s="277"/>
      <c r="R263" s="277"/>
      <c r="S263" s="277"/>
      <c r="T263" s="27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9" t="s">
        <v>187</v>
      </c>
      <c r="AU263" s="279" t="s">
        <v>83</v>
      </c>
      <c r="AV263" s="14" t="s">
        <v>83</v>
      </c>
      <c r="AW263" s="14" t="s">
        <v>31</v>
      </c>
      <c r="AX263" s="14" t="s">
        <v>74</v>
      </c>
      <c r="AY263" s="279" t="s">
        <v>179</v>
      </c>
    </row>
    <row r="264" s="14" customFormat="1">
      <c r="A264" s="14"/>
      <c r="B264" s="269"/>
      <c r="C264" s="270"/>
      <c r="D264" s="260" t="s">
        <v>187</v>
      </c>
      <c r="E264" s="271" t="s">
        <v>1</v>
      </c>
      <c r="F264" s="272" t="s">
        <v>335</v>
      </c>
      <c r="G264" s="270"/>
      <c r="H264" s="273">
        <v>-5.944</v>
      </c>
      <c r="I264" s="274"/>
      <c r="J264" s="270"/>
      <c r="K264" s="270"/>
      <c r="L264" s="275"/>
      <c r="M264" s="276"/>
      <c r="N264" s="277"/>
      <c r="O264" s="277"/>
      <c r="P264" s="277"/>
      <c r="Q264" s="277"/>
      <c r="R264" s="277"/>
      <c r="S264" s="277"/>
      <c r="T264" s="27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9" t="s">
        <v>187</v>
      </c>
      <c r="AU264" s="279" t="s">
        <v>83</v>
      </c>
      <c r="AV264" s="14" t="s">
        <v>83</v>
      </c>
      <c r="AW264" s="14" t="s">
        <v>31</v>
      </c>
      <c r="AX264" s="14" t="s">
        <v>74</v>
      </c>
      <c r="AY264" s="279" t="s">
        <v>179</v>
      </c>
    </row>
    <row r="265" s="15" customFormat="1">
      <c r="A265" s="15"/>
      <c r="B265" s="280"/>
      <c r="C265" s="281"/>
      <c r="D265" s="260" t="s">
        <v>187</v>
      </c>
      <c r="E265" s="282" t="s">
        <v>112</v>
      </c>
      <c r="F265" s="283" t="s">
        <v>108</v>
      </c>
      <c r="G265" s="281"/>
      <c r="H265" s="284">
        <v>381.97800000000001</v>
      </c>
      <c r="I265" s="285"/>
      <c r="J265" s="281"/>
      <c r="K265" s="281"/>
      <c r="L265" s="286"/>
      <c r="M265" s="287"/>
      <c r="N265" s="288"/>
      <c r="O265" s="288"/>
      <c r="P265" s="288"/>
      <c r="Q265" s="288"/>
      <c r="R265" s="288"/>
      <c r="S265" s="288"/>
      <c r="T265" s="28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90" t="s">
        <v>187</v>
      </c>
      <c r="AU265" s="290" t="s">
        <v>83</v>
      </c>
      <c r="AV265" s="15" t="s">
        <v>186</v>
      </c>
      <c r="AW265" s="15" t="s">
        <v>31</v>
      </c>
      <c r="AX265" s="15" t="s">
        <v>81</v>
      </c>
      <c r="AY265" s="290" t="s">
        <v>179</v>
      </c>
    </row>
    <row r="266" s="2" customFormat="1" ht="21.75" customHeight="1">
      <c r="A266" s="39"/>
      <c r="B266" s="40"/>
      <c r="C266" s="245" t="s">
        <v>336</v>
      </c>
      <c r="D266" s="245" t="s">
        <v>181</v>
      </c>
      <c r="E266" s="246" t="s">
        <v>337</v>
      </c>
      <c r="F266" s="247" t="s">
        <v>338</v>
      </c>
      <c r="G266" s="248" t="s">
        <v>230</v>
      </c>
      <c r="H266" s="249">
        <v>381.97800000000001</v>
      </c>
      <c r="I266" s="250"/>
      <c r="J266" s="251">
        <f>ROUND(I266*H266,2)</f>
        <v>0</v>
      </c>
      <c r="K266" s="247" t="s">
        <v>185</v>
      </c>
      <c r="L266" s="45"/>
      <c r="M266" s="252" t="s">
        <v>1</v>
      </c>
      <c r="N266" s="253" t="s">
        <v>39</v>
      </c>
      <c r="O266" s="92"/>
      <c r="P266" s="254">
        <f>O266*H266</f>
        <v>0</v>
      </c>
      <c r="Q266" s="254">
        <v>0</v>
      </c>
      <c r="R266" s="254">
        <f>Q266*H266</f>
        <v>0</v>
      </c>
      <c r="S266" s="254">
        <v>0</v>
      </c>
      <c r="T266" s="25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6" t="s">
        <v>186</v>
      </c>
      <c r="AT266" s="256" t="s">
        <v>181</v>
      </c>
      <c r="AU266" s="256" t="s">
        <v>83</v>
      </c>
      <c r="AY266" s="18" t="s">
        <v>179</v>
      </c>
      <c r="BE266" s="257">
        <f>IF(N266="základní",J266,0)</f>
        <v>0</v>
      </c>
      <c r="BF266" s="257">
        <f>IF(N266="snížená",J266,0)</f>
        <v>0</v>
      </c>
      <c r="BG266" s="257">
        <f>IF(N266="zákl. přenesená",J266,0)</f>
        <v>0</v>
      </c>
      <c r="BH266" s="257">
        <f>IF(N266="sníž. přenesená",J266,0)</f>
        <v>0</v>
      </c>
      <c r="BI266" s="257">
        <f>IF(N266="nulová",J266,0)</f>
        <v>0</v>
      </c>
      <c r="BJ266" s="18" t="s">
        <v>81</v>
      </c>
      <c r="BK266" s="257">
        <f>ROUND(I266*H266,2)</f>
        <v>0</v>
      </c>
      <c r="BL266" s="18" t="s">
        <v>186</v>
      </c>
      <c r="BM266" s="256" t="s">
        <v>339</v>
      </c>
    </row>
    <row r="267" s="14" customFormat="1">
      <c r="A267" s="14"/>
      <c r="B267" s="269"/>
      <c r="C267" s="270"/>
      <c r="D267" s="260" t="s">
        <v>187</v>
      </c>
      <c r="E267" s="271" t="s">
        <v>1</v>
      </c>
      <c r="F267" s="272" t="s">
        <v>112</v>
      </c>
      <c r="G267" s="270"/>
      <c r="H267" s="273">
        <v>381.97800000000001</v>
      </c>
      <c r="I267" s="274"/>
      <c r="J267" s="270"/>
      <c r="K267" s="270"/>
      <c r="L267" s="275"/>
      <c r="M267" s="276"/>
      <c r="N267" s="277"/>
      <c r="O267" s="277"/>
      <c r="P267" s="277"/>
      <c r="Q267" s="277"/>
      <c r="R267" s="277"/>
      <c r="S267" s="277"/>
      <c r="T267" s="27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9" t="s">
        <v>187</v>
      </c>
      <c r="AU267" s="279" t="s">
        <v>83</v>
      </c>
      <c r="AV267" s="14" t="s">
        <v>83</v>
      </c>
      <c r="AW267" s="14" t="s">
        <v>31</v>
      </c>
      <c r="AX267" s="14" t="s">
        <v>81</v>
      </c>
      <c r="AY267" s="279" t="s">
        <v>179</v>
      </c>
    </row>
    <row r="268" s="2" customFormat="1" ht="16.5" customHeight="1">
      <c r="A268" s="39"/>
      <c r="B268" s="40"/>
      <c r="C268" s="291" t="s">
        <v>322</v>
      </c>
      <c r="D268" s="291" t="s">
        <v>340</v>
      </c>
      <c r="E268" s="292" t="s">
        <v>341</v>
      </c>
      <c r="F268" s="293" t="s">
        <v>342</v>
      </c>
      <c r="G268" s="294" t="s">
        <v>343</v>
      </c>
      <c r="H268" s="295">
        <v>11.459</v>
      </c>
      <c r="I268" s="296"/>
      <c r="J268" s="297">
        <f>ROUND(I268*H268,2)</f>
        <v>0</v>
      </c>
      <c r="K268" s="293" t="s">
        <v>185</v>
      </c>
      <c r="L268" s="298"/>
      <c r="M268" s="299" t="s">
        <v>1</v>
      </c>
      <c r="N268" s="300" t="s">
        <v>39</v>
      </c>
      <c r="O268" s="92"/>
      <c r="P268" s="254">
        <f>O268*H268</f>
        <v>0</v>
      </c>
      <c r="Q268" s="254">
        <v>0.001</v>
      </c>
      <c r="R268" s="254">
        <f>Q268*H268</f>
        <v>0.011459</v>
      </c>
      <c r="S268" s="254">
        <v>0</v>
      </c>
      <c r="T268" s="25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6" t="s">
        <v>221</v>
      </c>
      <c r="AT268" s="256" t="s">
        <v>340</v>
      </c>
      <c r="AU268" s="256" t="s">
        <v>83</v>
      </c>
      <c r="AY268" s="18" t="s">
        <v>179</v>
      </c>
      <c r="BE268" s="257">
        <f>IF(N268="základní",J268,0)</f>
        <v>0</v>
      </c>
      <c r="BF268" s="257">
        <f>IF(N268="snížená",J268,0)</f>
        <v>0</v>
      </c>
      <c r="BG268" s="257">
        <f>IF(N268="zákl. přenesená",J268,0)</f>
        <v>0</v>
      </c>
      <c r="BH268" s="257">
        <f>IF(N268="sníž. přenesená",J268,0)</f>
        <v>0</v>
      </c>
      <c r="BI268" s="257">
        <f>IF(N268="nulová",J268,0)</f>
        <v>0</v>
      </c>
      <c r="BJ268" s="18" t="s">
        <v>81</v>
      </c>
      <c r="BK268" s="257">
        <f>ROUND(I268*H268,2)</f>
        <v>0</v>
      </c>
      <c r="BL268" s="18" t="s">
        <v>186</v>
      </c>
      <c r="BM268" s="256" t="s">
        <v>344</v>
      </c>
    </row>
    <row r="269" s="14" customFormat="1">
      <c r="A269" s="14"/>
      <c r="B269" s="269"/>
      <c r="C269" s="270"/>
      <c r="D269" s="260" t="s">
        <v>187</v>
      </c>
      <c r="E269" s="271" t="s">
        <v>1</v>
      </c>
      <c r="F269" s="272" t="s">
        <v>345</v>
      </c>
      <c r="G269" s="270"/>
      <c r="H269" s="273">
        <v>11.459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9" t="s">
        <v>187</v>
      </c>
      <c r="AU269" s="279" t="s">
        <v>83</v>
      </c>
      <c r="AV269" s="14" t="s">
        <v>83</v>
      </c>
      <c r="AW269" s="14" t="s">
        <v>31</v>
      </c>
      <c r="AX269" s="14" t="s">
        <v>81</v>
      </c>
      <c r="AY269" s="279" t="s">
        <v>179</v>
      </c>
    </row>
    <row r="270" s="2" customFormat="1" ht="16.5" customHeight="1">
      <c r="A270" s="39"/>
      <c r="B270" s="40"/>
      <c r="C270" s="245" t="s">
        <v>346</v>
      </c>
      <c r="D270" s="245" t="s">
        <v>181</v>
      </c>
      <c r="E270" s="246" t="s">
        <v>347</v>
      </c>
      <c r="F270" s="247" t="s">
        <v>348</v>
      </c>
      <c r="G270" s="248" t="s">
        <v>230</v>
      </c>
      <c r="H270" s="249">
        <v>205.36000000000001</v>
      </c>
      <c r="I270" s="250"/>
      <c r="J270" s="251">
        <f>ROUND(I270*H270,2)</f>
        <v>0</v>
      </c>
      <c r="K270" s="247" t="s">
        <v>185</v>
      </c>
      <c r="L270" s="45"/>
      <c r="M270" s="252" t="s">
        <v>1</v>
      </c>
      <c r="N270" s="253" t="s">
        <v>39</v>
      </c>
      <c r="O270" s="92"/>
      <c r="P270" s="254">
        <f>O270*H270</f>
        <v>0</v>
      </c>
      <c r="Q270" s="254">
        <v>0</v>
      </c>
      <c r="R270" s="254">
        <f>Q270*H270</f>
        <v>0</v>
      </c>
      <c r="S270" s="254">
        <v>0</v>
      </c>
      <c r="T270" s="25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6" t="s">
        <v>186</v>
      </c>
      <c r="AT270" s="256" t="s">
        <v>181</v>
      </c>
      <c r="AU270" s="256" t="s">
        <v>83</v>
      </c>
      <c r="AY270" s="18" t="s">
        <v>179</v>
      </c>
      <c r="BE270" s="257">
        <f>IF(N270="základní",J270,0)</f>
        <v>0</v>
      </c>
      <c r="BF270" s="257">
        <f>IF(N270="snížená",J270,0)</f>
        <v>0</v>
      </c>
      <c r="BG270" s="257">
        <f>IF(N270="zákl. přenesená",J270,0)</f>
        <v>0</v>
      </c>
      <c r="BH270" s="257">
        <f>IF(N270="sníž. přenesená",J270,0)</f>
        <v>0</v>
      </c>
      <c r="BI270" s="257">
        <f>IF(N270="nulová",J270,0)</f>
        <v>0</v>
      </c>
      <c r="BJ270" s="18" t="s">
        <v>81</v>
      </c>
      <c r="BK270" s="257">
        <f>ROUND(I270*H270,2)</f>
        <v>0</v>
      </c>
      <c r="BL270" s="18" t="s">
        <v>186</v>
      </c>
      <c r="BM270" s="256" t="s">
        <v>349</v>
      </c>
    </row>
    <row r="271" s="13" customFormat="1">
      <c r="A271" s="13"/>
      <c r="B271" s="258"/>
      <c r="C271" s="259"/>
      <c r="D271" s="260" t="s">
        <v>187</v>
      </c>
      <c r="E271" s="261" t="s">
        <v>1</v>
      </c>
      <c r="F271" s="262" t="s">
        <v>188</v>
      </c>
      <c r="G271" s="259"/>
      <c r="H271" s="261" t="s">
        <v>1</v>
      </c>
      <c r="I271" s="263"/>
      <c r="J271" s="259"/>
      <c r="K271" s="259"/>
      <c r="L271" s="264"/>
      <c r="M271" s="265"/>
      <c r="N271" s="266"/>
      <c r="O271" s="266"/>
      <c r="P271" s="266"/>
      <c r="Q271" s="266"/>
      <c r="R271" s="266"/>
      <c r="S271" s="266"/>
      <c r="T271" s="26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8" t="s">
        <v>187</v>
      </c>
      <c r="AU271" s="268" t="s">
        <v>83</v>
      </c>
      <c r="AV271" s="13" t="s">
        <v>81</v>
      </c>
      <c r="AW271" s="13" t="s">
        <v>31</v>
      </c>
      <c r="AX271" s="13" t="s">
        <v>74</v>
      </c>
      <c r="AY271" s="268" t="s">
        <v>179</v>
      </c>
    </row>
    <row r="272" s="14" customFormat="1">
      <c r="A272" s="14"/>
      <c r="B272" s="269"/>
      <c r="C272" s="270"/>
      <c r="D272" s="260" t="s">
        <v>187</v>
      </c>
      <c r="E272" s="271" t="s">
        <v>1</v>
      </c>
      <c r="F272" s="272" t="s">
        <v>334</v>
      </c>
      <c r="G272" s="270"/>
      <c r="H272" s="273">
        <v>205.36000000000001</v>
      </c>
      <c r="I272" s="274"/>
      <c r="J272" s="270"/>
      <c r="K272" s="270"/>
      <c r="L272" s="275"/>
      <c r="M272" s="276"/>
      <c r="N272" s="277"/>
      <c r="O272" s="277"/>
      <c r="P272" s="277"/>
      <c r="Q272" s="277"/>
      <c r="R272" s="277"/>
      <c r="S272" s="277"/>
      <c r="T272" s="27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9" t="s">
        <v>187</v>
      </c>
      <c r="AU272" s="279" t="s">
        <v>83</v>
      </c>
      <c r="AV272" s="14" t="s">
        <v>83</v>
      </c>
      <c r="AW272" s="14" t="s">
        <v>31</v>
      </c>
      <c r="AX272" s="14" t="s">
        <v>81</v>
      </c>
      <c r="AY272" s="279" t="s">
        <v>179</v>
      </c>
    </row>
    <row r="273" s="2" customFormat="1" ht="21.75" customHeight="1">
      <c r="A273" s="39"/>
      <c r="B273" s="40"/>
      <c r="C273" s="245" t="s">
        <v>350</v>
      </c>
      <c r="D273" s="245" t="s">
        <v>181</v>
      </c>
      <c r="E273" s="246" t="s">
        <v>351</v>
      </c>
      <c r="F273" s="247" t="s">
        <v>352</v>
      </c>
      <c r="G273" s="248" t="s">
        <v>197</v>
      </c>
      <c r="H273" s="249">
        <v>10.92</v>
      </c>
      <c r="I273" s="250"/>
      <c r="J273" s="251">
        <f>ROUND(I273*H273,2)</f>
        <v>0</v>
      </c>
      <c r="K273" s="247" t="s">
        <v>185</v>
      </c>
      <c r="L273" s="45"/>
      <c r="M273" s="252" t="s">
        <v>1</v>
      </c>
      <c r="N273" s="253" t="s">
        <v>39</v>
      </c>
      <c r="O273" s="92"/>
      <c r="P273" s="254">
        <f>O273*H273</f>
        <v>0</v>
      </c>
      <c r="Q273" s="254">
        <v>0</v>
      </c>
      <c r="R273" s="254">
        <f>Q273*H273</f>
        <v>0</v>
      </c>
      <c r="S273" s="254">
        <v>0</v>
      </c>
      <c r="T273" s="25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56" t="s">
        <v>186</v>
      </c>
      <c r="AT273" s="256" t="s">
        <v>181</v>
      </c>
      <c r="AU273" s="256" t="s">
        <v>83</v>
      </c>
      <c r="AY273" s="18" t="s">
        <v>179</v>
      </c>
      <c r="BE273" s="257">
        <f>IF(N273="základní",J273,0)</f>
        <v>0</v>
      </c>
      <c r="BF273" s="257">
        <f>IF(N273="snížená",J273,0)</f>
        <v>0</v>
      </c>
      <c r="BG273" s="257">
        <f>IF(N273="zákl. přenesená",J273,0)</f>
        <v>0</v>
      </c>
      <c r="BH273" s="257">
        <f>IF(N273="sníž. přenesená",J273,0)</f>
        <v>0</v>
      </c>
      <c r="BI273" s="257">
        <f>IF(N273="nulová",J273,0)</f>
        <v>0</v>
      </c>
      <c r="BJ273" s="18" t="s">
        <v>81</v>
      </c>
      <c r="BK273" s="257">
        <f>ROUND(I273*H273,2)</f>
        <v>0</v>
      </c>
      <c r="BL273" s="18" t="s">
        <v>186</v>
      </c>
      <c r="BM273" s="256" t="s">
        <v>353</v>
      </c>
    </row>
    <row r="274" s="13" customFormat="1">
      <c r="A274" s="13"/>
      <c r="B274" s="258"/>
      <c r="C274" s="259"/>
      <c r="D274" s="260" t="s">
        <v>187</v>
      </c>
      <c r="E274" s="261" t="s">
        <v>1</v>
      </c>
      <c r="F274" s="262" t="s">
        <v>188</v>
      </c>
      <c r="G274" s="259"/>
      <c r="H274" s="261" t="s">
        <v>1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8" t="s">
        <v>187</v>
      </c>
      <c r="AU274" s="268" t="s">
        <v>83</v>
      </c>
      <c r="AV274" s="13" t="s">
        <v>81</v>
      </c>
      <c r="AW274" s="13" t="s">
        <v>31</v>
      </c>
      <c r="AX274" s="13" t="s">
        <v>74</v>
      </c>
      <c r="AY274" s="268" t="s">
        <v>179</v>
      </c>
    </row>
    <row r="275" s="13" customFormat="1">
      <c r="A275" s="13"/>
      <c r="B275" s="258"/>
      <c r="C275" s="259"/>
      <c r="D275" s="260" t="s">
        <v>187</v>
      </c>
      <c r="E275" s="261" t="s">
        <v>1</v>
      </c>
      <c r="F275" s="262" t="s">
        <v>354</v>
      </c>
      <c r="G275" s="259"/>
      <c r="H275" s="261" t="s">
        <v>1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8" t="s">
        <v>187</v>
      </c>
      <c r="AU275" s="268" t="s">
        <v>83</v>
      </c>
      <c r="AV275" s="13" t="s">
        <v>81</v>
      </c>
      <c r="AW275" s="13" t="s">
        <v>31</v>
      </c>
      <c r="AX275" s="13" t="s">
        <v>74</v>
      </c>
      <c r="AY275" s="268" t="s">
        <v>179</v>
      </c>
    </row>
    <row r="276" s="14" customFormat="1">
      <c r="A276" s="14"/>
      <c r="B276" s="269"/>
      <c r="C276" s="270"/>
      <c r="D276" s="260" t="s">
        <v>187</v>
      </c>
      <c r="E276" s="271" t="s">
        <v>1</v>
      </c>
      <c r="F276" s="272" t="s">
        <v>115</v>
      </c>
      <c r="G276" s="270"/>
      <c r="H276" s="273">
        <v>10.92</v>
      </c>
      <c r="I276" s="274"/>
      <c r="J276" s="270"/>
      <c r="K276" s="270"/>
      <c r="L276" s="275"/>
      <c r="M276" s="276"/>
      <c r="N276" s="277"/>
      <c r="O276" s="277"/>
      <c r="P276" s="277"/>
      <c r="Q276" s="277"/>
      <c r="R276" s="277"/>
      <c r="S276" s="277"/>
      <c r="T276" s="27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9" t="s">
        <v>187</v>
      </c>
      <c r="AU276" s="279" t="s">
        <v>83</v>
      </c>
      <c r="AV276" s="14" t="s">
        <v>83</v>
      </c>
      <c r="AW276" s="14" t="s">
        <v>31</v>
      </c>
      <c r="AX276" s="14" t="s">
        <v>74</v>
      </c>
      <c r="AY276" s="279" t="s">
        <v>179</v>
      </c>
    </row>
    <row r="277" s="15" customFormat="1">
      <c r="A277" s="15"/>
      <c r="B277" s="280"/>
      <c r="C277" s="281"/>
      <c r="D277" s="260" t="s">
        <v>187</v>
      </c>
      <c r="E277" s="282" t="s">
        <v>118</v>
      </c>
      <c r="F277" s="283" t="s">
        <v>108</v>
      </c>
      <c r="G277" s="281"/>
      <c r="H277" s="284">
        <v>10.92</v>
      </c>
      <c r="I277" s="285"/>
      <c r="J277" s="281"/>
      <c r="K277" s="281"/>
      <c r="L277" s="286"/>
      <c r="M277" s="287"/>
      <c r="N277" s="288"/>
      <c r="O277" s="288"/>
      <c r="P277" s="288"/>
      <c r="Q277" s="288"/>
      <c r="R277" s="288"/>
      <c r="S277" s="288"/>
      <c r="T277" s="28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90" t="s">
        <v>187</v>
      </c>
      <c r="AU277" s="290" t="s">
        <v>83</v>
      </c>
      <c r="AV277" s="15" t="s">
        <v>186</v>
      </c>
      <c r="AW277" s="15" t="s">
        <v>31</v>
      </c>
      <c r="AX277" s="15" t="s">
        <v>81</v>
      </c>
      <c r="AY277" s="290" t="s">
        <v>179</v>
      </c>
    </row>
    <row r="278" s="2" customFormat="1" ht="21.75" customHeight="1">
      <c r="A278" s="39"/>
      <c r="B278" s="40"/>
      <c r="C278" s="245" t="s">
        <v>355</v>
      </c>
      <c r="D278" s="245" t="s">
        <v>181</v>
      </c>
      <c r="E278" s="246" t="s">
        <v>272</v>
      </c>
      <c r="F278" s="247" t="s">
        <v>273</v>
      </c>
      <c r="G278" s="248" t="s">
        <v>197</v>
      </c>
      <c r="H278" s="249">
        <v>10.92</v>
      </c>
      <c r="I278" s="250"/>
      <c r="J278" s="251">
        <f>ROUND(I278*H278,2)</f>
        <v>0</v>
      </c>
      <c r="K278" s="247" t="s">
        <v>185</v>
      </c>
      <c r="L278" s="45"/>
      <c r="M278" s="252" t="s">
        <v>1</v>
      </c>
      <c r="N278" s="253" t="s">
        <v>39</v>
      </c>
      <c r="O278" s="92"/>
      <c r="P278" s="254">
        <f>O278*H278</f>
        <v>0</v>
      </c>
      <c r="Q278" s="254">
        <v>0</v>
      </c>
      <c r="R278" s="254">
        <f>Q278*H278</f>
        <v>0</v>
      </c>
      <c r="S278" s="254">
        <v>0</v>
      </c>
      <c r="T278" s="25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56" t="s">
        <v>186</v>
      </c>
      <c r="AT278" s="256" t="s">
        <v>181</v>
      </c>
      <c r="AU278" s="256" t="s">
        <v>83</v>
      </c>
      <c r="AY278" s="18" t="s">
        <v>179</v>
      </c>
      <c r="BE278" s="257">
        <f>IF(N278="základní",J278,0)</f>
        <v>0</v>
      </c>
      <c r="BF278" s="257">
        <f>IF(N278="snížená",J278,0)</f>
        <v>0</v>
      </c>
      <c r="BG278" s="257">
        <f>IF(N278="zákl. přenesená",J278,0)</f>
        <v>0</v>
      </c>
      <c r="BH278" s="257">
        <f>IF(N278="sníž. přenesená",J278,0)</f>
        <v>0</v>
      </c>
      <c r="BI278" s="257">
        <f>IF(N278="nulová",J278,0)</f>
        <v>0</v>
      </c>
      <c r="BJ278" s="18" t="s">
        <v>81</v>
      </c>
      <c r="BK278" s="257">
        <f>ROUND(I278*H278,2)</f>
        <v>0</v>
      </c>
      <c r="BL278" s="18" t="s">
        <v>186</v>
      </c>
      <c r="BM278" s="256" t="s">
        <v>356</v>
      </c>
    </row>
    <row r="279" s="14" customFormat="1">
      <c r="A279" s="14"/>
      <c r="B279" s="269"/>
      <c r="C279" s="270"/>
      <c r="D279" s="260" t="s">
        <v>187</v>
      </c>
      <c r="E279" s="271" t="s">
        <v>1</v>
      </c>
      <c r="F279" s="272" t="s">
        <v>118</v>
      </c>
      <c r="G279" s="270"/>
      <c r="H279" s="273">
        <v>10.92</v>
      </c>
      <c r="I279" s="274"/>
      <c r="J279" s="270"/>
      <c r="K279" s="270"/>
      <c r="L279" s="275"/>
      <c r="M279" s="276"/>
      <c r="N279" s="277"/>
      <c r="O279" s="277"/>
      <c r="P279" s="277"/>
      <c r="Q279" s="277"/>
      <c r="R279" s="277"/>
      <c r="S279" s="277"/>
      <c r="T279" s="27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9" t="s">
        <v>187</v>
      </c>
      <c r="AU279" s="279" t="s">
        <v>83</v>
      </c>
      <c r="AV279" s="14" t="s">
        <v>83</v>
      </c>
      <c r="AW279" s="14" t="s">
        <v>31</v>
      </c>
      <c r="AX279" s="14" t="s">
        <v>81</v>
      </c>
      <c r="AY279" s="279" t="s">
        <v>179</v>
      </c>
    </row>
    <row r="280" s="12" customFormat="1" ht="22.8" customHeight="1">
      <c r="A280" s="12"/>
      <c r="B280" s="229"/>
      <c r="C280" s="230"/>
      <c r="D280" s="231" t="s">
        <v>73</v>
      </c>
      <c r="E280" s="243" t="s">
        <v>83</v>
      </c>
      <c r="F280" s="243" t="s">
        <v>357</v>
      </c>
      <c r="G280" s="230"/>
      <c r="H280" s="230"/>
      <c r="I280" s="233"/>
      <c r="J280" s="244">
        <f>BK280</f>
        <v>0</v>
      </c>
      <c r="K280" s="230"/>
      <c r="L280" s="235"/>
      <c r="M280" s="236"/>
      <c r="N280" s="237"/>
      <c r="O280" s="237"/>
      <c r="P280" s="238">
        <f>SUM(P281:P325)</f>
        <v>0</v>
      </c>
      <c r="Q280" s="237"/>
      <c r="R280" s="238">
        <f>SUM(R281:R325)</f>
        <v>119.32214478</v>
      </c>
      <c r="S280" s="237"/>
      <c r="T280" s="239">
        <f>SUM(T281:T325)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40" t="s">
        <v>81</v>
      </c>
      <c r="AT280" s="241" t="s">
        <v>73</v>
      </c>
      <c r="AU280" s="241" t="s">
        <v>81</v>
      </c>
      <c r="AY280" s="240" t="s">
        <v>179</v>
      </c>
      <c r="BK280" s="242">
        <f>SUM(BK281:BK325)</f>
        <v>0</v>
      </c>
    </row>
    <row r="281" s="2" customFormat="1" ht="21.75" customHeight="1">
      <c r="A281" s="39"/>
      <c r="B281" s="40"/>
      <c r="C281" s="245" t="s">
        <v>358</v>
      </c>
      <c r="D281" s="245" t="s">
        <v>181</v>
      </c>
      <c r="E281" s="246" t="s">
        <v>359</v>
      </c>
      <c r="F281" s="247" t="s">
        <v>360</v>
      </c>
      <c r="G281" s="248" t="s">
        <v>197</v>
      </c>
      <c r="H281" s="249">
        <v>10.92</v>
      </c>
      <c r="I281" s="250"/>
      <c r="J281" s="251">
        <f>ROUND(I281*H281,2)</f>
        <v>0</v>
      </c>
      <c r="K281" s="247" t="s">
        <v>185</v>
      </c>
      <c r="L281" s="45"/>
      <c r="M281" s="252" t="s">
        <v>1</v>
      </c>
      <c r="N281" s="253" t="s">
        <v>39</v>
      </c>
      <c r="O281" s="92"/>
      <c r="P281" s="254">
        <f>O281*H281</f>
        <v>0</v>
      </c>
      <c r="Q281" s="254">
        <v>0</v>
      </c>
      <c r="R281" s="254">
        <f>Q281*H281</f>
        <v>0</v>
      </c>
      <c r="S281" s="254">
        <v>0</v>
      </c>
      <c r="T281" s="25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6" t="s">
        <v>186</v>
      </c>
      <c r="AT281" s="256" t="s">
        <v>181</v>
      </c>
      <c r="AU281" s="256" t="s">
        <v>83</v>
      </c>
      <c r="AY281" s="18" t="s">
        <v>179</v>
      </c>
      <c r="BE281" s="257">
        <f>IF(N281="základní",J281,0)</f>
        <v>0</v>
      </c>
      <c r="BF281" s="257">
        <f>IF(N281="snížená",J281,0)</f>
        <v>0</v>
      </c>
      <c r="BG281" s="257">
        <f>IF(N281="zákl. přenesená",J281,0)</f>
        <v>0</v>
      </c>
      <c r="BH281" s="257">
        <f>IF(N281="sníž. přenesená",J281,0)</f>
        <v>0</v>
      </c>
      <c r="BI281" s="257">
        <f>IF(N281="nulová",J281,0)</f>
        <v>0</v>
      </c>
      <c r="BJ281" s="18" t="s">
        <v>81</v>
      </c>
      <c r="BK281" s="257">
        <f>ROUND(I281*H281,2)</f>
        <v>0</v>
      </c>
      <c r="BL281" s="18" t="s">
        <v>186</v>
      </c>
      <c r="BM281" s="256" t="s">
        <v>361</v>
      </c>
    </row>
    <row r="282" s="13" customFormat="1">
      <c r="A282" s="13"/>
      <c r="B282" s="258"/>
      <c r="C282" s="259"/>
      <c r="D282" s="260" t="s">
        <v>187</v>
      </c>
      <c r="E282" s="261" t="s">
        <v>1</v>
      </c>
      <c r="F282" s="262" t="s">
        <v>188</v>
      </c>
      <c r="G282" s="259"/>
      <c r="H282" s="261" t="s">
        <v>1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8" t="s">
        <v>187</v>
      </c>
      <c r="AU282" s="268" t="s">
        <v>83</v>
      </c>
      <c r="AV282" s="13" t="s">
        <v>81</v>
      </c>
      <c r="AW282" s="13" t="s">
        <v>31</v>
      </c>
      <c r="AX282" s="13" t="s">
        <v>74</v>
      </c>
      <c r="AY282" s="268" t="s">
        <v>179</v>
      </c>
    </row>
    <row r="283" s="14" customFormat="1">
      <c r="A283" s="14"/>
      <c r="B283" s="269"/>
      <c r="C283" s="270"/>
      <c r="D283" s="260" t="s">
        <v>187</v>
      </c>
      <c r="E283" s="271" t="s">
        <v>1</v>
      </c>
      <c r="F283" s="272" t="s">
        <v>362</v>
      </c>
      <c r="G283" s="270"/>
      <c r="H283" s="273">
        <v>11.75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9" t="s">
        <v>187</v>
      </c>
      <c r="AU283" s="279" t="s">
        <v>83</v>
      </c>
      <c r="AV283" s="14" t="s">
        <v>83</v>
      </c>
      <c r="AW283" s="14" t="s">
        <v>31</v>
      </c>
      <c r="AX283" s="14" t="s">
        <v>74</v>
      </c>
      <c r="AY283" s="279" t="s">
        <v>179</v>
      </c>
    </row>
    <row r="284" s="14" customFormat="1">
      <c r="A284" s="14"/>
      <c r="B284" s="269"/>
      <c r="C284" s="270"/>
      <c r="D284" s="260" t="s">
        <v>187</v>
      </c>
      <c r="E284" s="271" t="s">
        <v>1</v>
      </c>
      <c r="F284" s="272" t="s">
        <v>363</v>
      </c>
      <c r="G284" s="270"/>
      <c r="H284" s="273">
        <v>-0.82999999999999996</v>
      </c>
      <c r="I284" s="274"/>
      <c r="J284" s="270"/>
      <c r="K284" s="270"/>
      <c r="L284" s="275"/>
      <c r="M284" s="276"/>
      <c r="N284" s="277"/>
      <c r="O284" s="277"/>
      <c r="P284" s="277"/>
      <c r="Q284" s="277"/>
      <c r="R284" s="277"/>
      <c r="S284" s="277"/>
      <c r="T284" s="27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9" t="s">
        <v>187</v>
      </c>
      <c r="AU284" s="279" t="s">
        <v>83</v>
      </c>
      <c r="AV284" s="14" t="s">
        <v>83</v>
      </c>
      <c r="AW284" s="14" t="s">
        <v>31</v>
      </c>
      <c r="AX284" s="14" t="s">
        <v>74</v>
      </c>
      <c r="AY284" s="279" t="s">
        <v>179</v>
      </c>
    </row>
    <row r="285" s="15" customFormat="1">
      <c r="A285" s="15"/>
      <c r="B285" s="280"/>
      <c r="C285" s="281"/>
      <c r="D285" s="260" t="s">
        <v>187</v>
      </c>
      <c r="E285" s="282" t="s">
        <v>115</v>
      </c>
      <c r="F285" s="283" t="s">
        <v>108</v>
      </c>
      <c r="G285" s="281"/>
      <c r="H285" s="284">
        <v>10.92</v>
      </c>
      <c r="I285" s="285"/>
      <c r="J285" s="281"/>
      <c r="K285" s="281"/>
      <c r="L285" s="286"/>
      <c r="M285" s="287"/>
      <c r="N285" s="288"/>
      <c r="O285" s="288"/>
      <c r="P285" s="288"/>
      <c r="Q285" s="288"/>
      <c r="R285" s="288"/>
      <c r="S285" s="288"/>
      <c r="T285" s="28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90" t="s">
        <v>187</v>
      </c>
      <c r="AU285" s="290" t="s">
        <v>83</v>
      </c>
      <c r="AV285" s="15" t="s">
        <v>186</v>
      </c>
      <c r="AW285" s="15" t="s">
        <v>31</v>
      </c>
      <c r="AX285" s="15" t="s">
        <v>81</v>
      </c>
      <c r="AY285" s="290" t="s">
        <v>179</v>
      </c>
    </row>
    <row r="286" s="2" customFormat="1" ht="16.5" customHeight="1">
      <c r="A286" s="39"/>
      <c r="B286" s="40"/>
      <c r="C286" s="291" t="s">
        <v>364</v>
      </c>
      <c r="D286" s="291" t="s">
        <v>340</v>
      </c>
      <c r="E286" s="292" t="s">
        <v>365</v>
      </c>
      <c r="F286" s="293" t="s">
        <v>366</v>
      </c>
      <c r="G286" s="294" t="s">
        <v>230</v>
      </c>
      <c r="H286" s="295">
        <v>103.40000000000001</v>
      </c>
      <c r="I286" s="296"/>
      <c r="J286" s="297">
        <f>ROUND(I286*H286,2)</f>
        <v>0</v>
      </c>
      <c r="K286" s="293" t="s">
        <v>185</v>
      </c>
      <c r="L286" s="298"/>
      <c r="M286" s="299" t="s">
        <v>1</v>
      </c>
      <c r="N286" s="300" t="s">
        <v>39</v>
      </c>
      <c r="O286" s="92"/>
      <c r="P286" s="254">
        <f>O286*H286</f>
        <v>0</v>
      </c>
      <c r="Q286" s="254">
        <v>0.00029999999999999997</v>
      </c>
      <c r="R286" s="254">
        <f>Q286*H286</f>
        <v>0.031019999999999999</v>
      </c>
      <c r="S286" s="254">
        <v>0</v>
      </c>
      <c r="T286" s="25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6" t="s">
        <v>221</v>
      </c>
      <c r="AT286" s="256" t="s">
        <v>340</v>
      </c>
      <c r="AU286" s="256" t="s">
        <v>83</v>
      </c>
      <c r="AY286" s="18" t="s">
        <v>179</v>
      </c>
      <c r="BE286" s="257">
        <f>IF(N286="základní",J286,0)</f>
        <v>0</v>
      </c>
      <c r="BF286" s="257">
        <f>IF(N286="snížená",J286,0)</f>
        <v>0</v>
      </c>
      <c r="BG286" s="257">
        <f>IF(N286="zákl. přenesená",J286,0)</f>
        <v>0</v>
      </c>
      <c r="BH286" s="257">
        <f>IF(N286="sníž. přenesená",J286,0)</f>
        <v>0</v>
      </c>
      <c r="BI286" s="257">
        <f>IF(N286="nulová",J286,0)</f>
        <v>0</v>
      </c>
      <c r="BJ286" s="18" t="s">
        <v>81</v>
      </c>
      <c r="BK286" s="257">
        <f>ROUND(I286*H286,2)</f>
        <v>0</v>
      </c>
      <c r="BL286" s="18" t="s">
        <v>186</v>
      </c>
      <c r="BM286" s="256" t="s">
        <v>367</v>
      </c>
    </row>
    <row r="287" s="13" customFormat="1">
      <c r="A287" s="13"/>
      <c r="B287" s="258"/>
      <c r="C287" s="259"/>
      <c r="D287" s="260" t="s">
        <v>187</v>
      </c>
      <c r="E287" s="261" t="s">
        <v>1</v>
      </c>
      <c r="F287" s="262" t="s">
        <v>188</v>
      </c>
      <c r="G287" s="259"/>
      <c r="H287" s="261" t="s">
        <v>1</v>
      </c>
      <c r="I287" s="263"/>
      <c r="J287" s="259"/>
      <c r="K287" s="259"/>
      <c r="L287" s="264"/>
      <c r="M287" s="265"/>
      <c r="N287" s="266"/>
      <c r="O287" s="266"/>
      <c r="P287" s="266"/>
      <c r="Q287" s="266"/>
      <c r="R287" s="266"/>
      <c r="S287" s="266"/>
      <c r="T287" s="26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8" t="s">
        <v>187</v>
      </c>
      <c r="AU287" s="268" t="s">
        <v>83</v>
      </c>
      <c r="AV287" s="13" t="s">
        <v>81</v>
      </c>
      <c r="AW287" s="13" t="s">
        <v>31</v>
      </c>
      <c r="AX287" s="13" t="s">
        <v>74</v>
      </c>
      <c r="AY287" s="268" t="s">
        <v>179</v>
      </c>
    </row>
    <row r="288" s="14" customFormat="1">
      <c r="A288" s="14"/>
      <c r="B288" s="269"/>
      <c r="C288" s="270"/>
      <c r="D288" s="260" t="s">
        <v>187</v>
      </c>
      <c r="E288" s="271" t="s">
        <v>1</v>
      </c>
      <c r="F288" s="272" t="s">
        <v>368</v>
      </c>
      <c r="G288" s="270"/>
      <c r="H288" s="273">
        <v>103.40000000000001</v>
      </c>
      <c r="I288" s="274"/>
      <c r="J288" s="270"/>
      <c r="K288" s="270"/>
      <c r="L288" s="275"/>
      <c r="M288" s="276"/>
      <c r="N288" s="277"/>
      <c r="O288" s="277"/>
      <c r="P288" s="277"/>
      <c r="Q288" s="277"/>
      <c r="R288" s="277"/>
      <c r="S288" s="277"/>
      <c r="T288" s="27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9" t="s">
        <v>187</v>
      </c>
      <c r="AU288" s="279" t="s">
        <v>83</v>
      </c>
      <c r="AV288" s="14" t="s">
        <v>83</v>
      </c>
      <c r="AW288" s="14" t="s">
        <v>31</v>
      </c>
      <c r="AX288" s="14" t="s">
        <v>81</v>
      </c>
      <c r="AY288" s="279" t="s">
        <v>179</v>
      </c>
    </row>
    <row r="289" s="2" customFormat="1" ht="16.5" customHeight="1">
      <c r="A289" s="39"/>
      <c r="B289" s="40"/>
      <c r="C289" s="291" t="s">
        <v>369</v>
      </c>
      <c r="D289" s="291" t="s">
        <v>340</v>
      </c>
      <c r="E289" s="292" t="s">
        <v>370</v>
      </c>
      <c r="F289" s="293" t="s">
        <v>371</v>
      </c>
      <c r="G289" s="294" t="s">
        <v>372</v>
      </c>
      <c r="H289" s="295">
        <v>47.704999999999998</v>
      </c>
      <c r="I289" s="296"/>
      <c r="J289" s="297">
        <f>ROUND(I289*H289,2)</f>
        <v>0</v>
      </c>
      <c r="K289" s="293" t="s">
        <v>1</v>
      </c>
      <c r="L289" s="298"/>
      <c r="M289" s="299" t="s">
        <v>1</v>
      </c>
      <c r="N289" s="300" t="s">
        <v>39</v>
      </c>
      <c r="O289" s="92"/>
      <c r="P289" s="254">
        <f>O289*H289</f>
        <v>0</v>
      </c>
      <c r="Q289" s="254">
        <v>0.0011000000000000001</v>
      </c>
      <c r="R289" s="254">
        <f>Q289*H289</f>
        <v>0.052475500000000001</v>
      </c>
      <c r="S289" s="254">
        <v>0</v>
      </c>
      <c r="T289" s="25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6" t="s">
        <v>221</v>
      </c>
      <c r="AT289" s="256" t="s">
        <v>340</v>
      </c>
      <c r="AU289" s="256" t="s">
        <v>83</v>
      </c>
      <c r="AY289" s="18" t="s">
        <v>179</v>
      </c>
      <c r="BE289" s="257">
        <f>IF(N289="základní",J289,0)</f>
        <v>0</v>
      </c>
      <c r="BF289" s="257">
        <f>IF(N289="snížená",J289,0)</f>
        <v>0</v>
      </c>
      <c r="BG289" s="257">
        <f>IF(N289="zákl. přenesená",J289,0)</f>
        <v>0</v>
      </c>
      <c r="BH289" s="257">
        <f>IF(N289="sníž. přenesená",J289,0)</f>
        <v>0</v>
      </c>
      <c r="BI289" s="257">
        <f>IF(N289="nulová",J289,0)</f>
        <v>0</v>
      </c>
      <c r="BJ289" s="18" t="s">
        <v>81</v>
      </c>
      <c r="BK289" s="257">
        <f>ROUND(I289*H289,2)</f>
        <v>0</v>
      </c>
      <c r="BL289" s="18" t="s">
        <v>186</v>
      </c>
      <c r="BM289" s="256" t="s">
        <v>373</v>
      </c>
    </row>
    <row r="290" s="13" customFormat="1">
      <c r="A290" s="13"/>
      <c r="B290" s="258"/>
      <c r="C290" s="259"/>
      <c r="D290" s="260" t="s">
        <v>187</v>
      </c>
      <c r="E290" s="261" t="s">
        <v>1</v>
      </c>
      <c r="F290" s="262" t="s">
        <v>188</v>
      </c>
      <c r="G290" s="259"/>
      <c r="H290" s="261" t="s">
        <v>1</v>
      </c>
      <c r="I290" s="263"/>
      <c r="J290" s="259"/>
      <c r="K290" s="259"/>
      <c r="L290" s="264"/>
      <c r="M290" s="265"/>
      <c r="N290" s="266"/>
      <c r="O290" s="266"/>
      <c r="P290" s="266"/>
      <c r="Q290" s="266"/>
      <c r="R290" s="266"/>
      <c r="S290" s="266"/>
      <c r="T290" s="26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8" t="s">
        <v>187</v>
      </c>
      <c r="AU290" s="268" t="s">
        <v>83</v>
      </c>
      <c r="AV290" s="13" t="s">
        <v>81</v>
      </c>
      <c r="AW290" s="13" t="s">
        <v>31</v>
      </c>
      <c r="AX290" s="13" t="s">
        <v>74</v>
      </c>
      <c r="AY290" s="268" t="s">
        <v>179</v>
      </c>
    </row>
    <row r="291" s="14" customFormat="1">
      <c r="A291" s="14"/>
      <c r="B291" s="269"/>
      <c r="C291" s="270"/>
      <c r="D291" s="260" t="s">
        <v>187</v>
      </c>
      <c r="E291" s="271" t="s">
        <v>1</v>
      </c>
      <c r="F291" s="272" t="s">
        <v>374</v>
      </c>
      <c r="G291" s="270"/>
      <c r="H291" s="273">
        <v>47.704999999999998</v>
      </c>
      <c r="I291" s="274"/>
      <c r="J291" s="270"/>
      <c r="K291" s="270"/>
      <c r="L291" s="275"/>
      <c r="M291" s="276"/>
      <c r="N291" s="277"/>
      <c r="O291" s="277"/>
      <c r="P291" s="277"/>
      <c r="Q291" s="277"/>
      <c r="R291" s="277"/>
      <c r="S291" s="277"/>
      <c r="T291" s="27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9" t="s">
        <v>187</v>
      </c>
      <c r="AU291" s="279" t="s">
        <v>83</v>
      </c>
      <c r="AV291" s="14" t="s">
        <v>83</v>
      </c>
      <c r="AW291" s="14" t="s">
        <v>31</v>
      </c>
      <c r="AX291" s="14" t="s">
        <v>81</v>
      </c>
      <c r="AY291" s="279" t="s">
        <v>179</v>
      </c>
    </row>
    <row r="292" s="2" customFormat="1" ht="21.75" customHeight="1">
      <c r="A292" s="39"/>
      <c r="B292" s="40"/>
      <c r="C292" s="245" t="s">
        <v>375</v>
      </c>
      <c r="D292" s="245" t="s">
        <v>181</v>
      </c>
      <c r="E292" s="246" t="s">
        <v>376</v>
      </c>
      <c r="F292" s="247" t="s">
        <v>377</v>
      </c>
      <c r="G292" s="248" t="s">
        <v>197</v>
      </c>
      <c r="H292" s="249">
        <v>42.183999999999998</v>
      </c>
      <c r="I292" s="250"/>
      <c r="J292" s="251">
        <f>ROUND(I292*H292,2)</f>
        <v>0</v>
      </c>
      <c r="K292" s="247" t="s">
        <v>185</v>
      </c>
      <c r="L292" s="45"/>
      <c r="M292" s="252" t="s">
        <v>1</v>
      </c>
      <c r="N292" s="253" t="s">
        <v>39</v>
      </c>
      <c r="O292" s="92"/>
      <c r="P292" s="254">
        <f>O292*H292</f>
        <v>0</v>
      </c>
      <c r="Q292" s="254">
        <v>2.1600000000000001</v>
      </c>
      <c r="R292" s="254">
        <f>Q292*H292</f>
        <v>91.117440000000002</v>
      </c>
      <c r="S292" s="254">
        <v>0</v>
      </c>
      <c r="T292" s="25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56" t="s">
        <v>186</v>
      </c>
      <c r="AT292" s="256" t="s">
        <v>181</v>
      </c>
      <c r="AU292" s="256" t="s">
        <v>83</v>
      </c>
      <c r="AY292" s="18" t="s">
        <v>179</v>
      </c>
      <c r="BE292" s="257">
        <f>IF(N292="základní",J292,0)</f>
        <v>0</v>
      </c>
      <c r="BF292" s="257">
        <f>IF(N292="snížená",J292,0)</f>
        <v>0</v>
      </c>
      <c r="BG292" s="257">
        <f>IF(N292="zákl. přenesená",J292,0)</f>
        <v>0</v>
      </c>
      <c r="BH292" s="257">
        <f>IF(N292="sníž. přenesená",J292,0)</f>
        <v>0</v>
      </c>
      <c r="BI292" s="257">
        <f>IF(N292="nulová",J292,0)</f>
        <v>0</v>
      </c>
      <c r="BJ292" s="18" t="s">
        <v>81</v>
      </c>
      <c r="BK292" s="257">
        <f>ROUND(I292*H292,2)</f>
        <v>0</v>
      </c>
      <c r="BL292" s="18" t="s">
        <v>186</v>
      </c>
      <c r="BM292" s="256" t="s">
        <v>378</v>
      </c>
    </row>
    <row r="293" s="13" customFormat="1">
      <c r="A293" s="13"/>
      <c r="B293" s="258"/>
      <c r="C293" s="259"/>
      <c r="D293" s="260" t="s">
        <v>187</v>
      </c>
      <c r="E293" s="261" t="s">
        <v>1</v>
      </c>
      <c r="F293" s="262" t="s">
        <v>379</v>
      </c>
      <c r="G293" s="259"/>
      <c r="H293" s="261" t="s">
        <v>1</v>
      </c>
      <c r="I293" s="263"/>
      <c r="J293" s="259"/>
      <c r="K293" s="259"/>
      <c r="L293" s="264"/>
      <c r="M293" s="265"/>
      <c r="N293" s="266"/>
      <c r="O293" s="266"/>
      <c r="P293" s="266"/>
      <c r="Q293" s="266"/>
      <c r="R293" s="266"/>
      <c r="S293" s="266"/>
      <c r="T293" s="26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8" t="s">
        <v>187</v>
      </c>
      <c r="AU293" s="268" t="s">
        <v>83</v>
      </c>
      <c r="AV293" s="13" t="s">
        <v>81</v>
      </c>
      <c r="AW293" s="13" t="s">
        <v>31</v>
      </c>
      <c r="AX293" s="13" t="s">
        <v>74</v>
      </c>
      <c r="AY293" s="268" t="s">
        <v>179</v>
      </c>
    </row>
    <row r="294" s="14" customFormat="1">
      <c r="A294" s="14"/>
      <c r="B294" s="269"/>
      <c r="C294" s="270"/>
      <c r="D294" s="260" t="s">
        <v>187</v>
      </c>
      <c r="E294" s="271" t="s">
        <v>1</v>
      </c>
      <c r="F294" s="272" t="s">
        <v>380</v>
      </c>
      <c r="G294" s="270"/>
      <c r="H294" s="273">
        <v>36</v>
      </c>
      <c r="I294" s="274"/>
      <c r="J294" s="270"/>
      <c r="K294" s="270"/>
      <c r="L294" s="275"/>
      <c r="M294" s="276"/>
      <c r="N294" s="277"/>
      <c r="O294" s="277"/>
      <c r="P294" s="277"/>
      <c r="Q294" s="277"/>
      <c r="R294" s="277"/>
      <c r="S294" s="277"/>
      <c r="T294" s="27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9" t="s">
        <v>187</v>
      </c>
      <c r="AU294" s="279" t="s">
        <v>83</v>
      </c>
      <c r="AV294" s="14" t="s">
        <v>83</v>
      </c>
      <c r="AW294" s="14" t="s">
        <v>31</v>
      </c>
      <c r="AX294" s="14" t="s">
        <v>74</v>
      </c>
      <c r="AY294" s="279" t="s">
        <v>179</v>
      </c>
    </row>
    <row r="295" s="14" customFormat="1">
      <c r="A295" s="14"/>
      <c r="B295" s="269"/>
      <c r="C295" s="270"/>
      <c r="D295" s="260" t="s">
        <v>187</v>
      </c>
      <c r="E295" s="271" t="s">
        <v>1</v>
      </c>
      <c r="F295" s="272" t="s">
        <v>381</v>
      </c>
      <c r="G295" s="270"/>
      <c r="H295" s="273">
        <v>6.1840000000000002</v>
      </c>
      <c r="I295" s="274"/>
      <c r="J295" s="270"/>
      <c r="K295" s="270"/>
      <c r="L295" s="275"/>
      <c r="M295" s="276"/>
      <c r="N295" s="277"/>
      <c r="O295" s="277"/>
      <c r="P295" s="277"/>
      <c r="Q295" s="277"/>
      <c r="R295" s="277"/>
      <c r="S295" s="277"/>
      <c r="T295" s="27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9" t="s">
        <v>187</v>
      </c>
      <c r="AU295" s="279" t="s">
        <v>83</v>
      </c>
      <c r="AV295" s="14" t="s">
        <v>83</v>
      </c>
      <c r="AW295" s="14" t="s">
        <v>31</v>
      </c>
      <c r="AX295" s="14" t="s">
        <v>74</v>
      </c>
      <c r="AY295" s="279" t="s">
        <v>179</v>
      </c>
    </row>
    <row r="296" s="15" customFormat="1">
      <c r="A296" s="15"/>
      <c r="B296" s="280"/>
      <c r="C296" s="281"/>
      <c r="D296" s="260" t="s">
        <v>187</v>
      </c>
      <c r="E296" s="282" t="s">
        <v>1</v>
      </c>
      <c r="F296" s="283" t="s">
        <v>108</v>
      </c>
      <c r="G296" s="281"/>
      <c r="H296" s="284">
        <v>42.183999999999998</v>
      </c>
      <c r="I296" s="285"/>
      <c r="J296" s="281"/>
      <c r="K296" s="281"/>
      <c r="L296" s="286"/>
      <c r="M296" s="287"/>
      <c r="N296" s="288"/>
      <c r="O296" s="288"/>
      <c r="P296" s="288"/>
      <c r="Q296" s="288"/>
      <c r="R296" s="288"/>
      <c r="S296" s="288"/>
      <c r="T296" s="289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90" t="s">
        <v>187</v>
      </c>
      <c r="AU296" s="290" t="s">
        <v>83</v>
      </c>
      <c r="AV296" s="15" t="s">
        <v>186</v>
      </c>
      <c r="AW296" s="15" t="s">
        <v>31</v>
      </c>
      <c r="AX296" s="15" t="s">
        <v>81</v>
      </c>
      <c r="AY296" s="290" t="s">
        <v>179</v>
      </c>
    </row>
    <row r="297" s="2" customFormat="1" ht="21.75" customHeight="1">
      <c r="A297" s="39"/>
      <c r="B297" s="40"/>
      <c r="C297" s="245" t="s">
        <v>382</v>
      </c>
      <c r="D297" s="245" t="s">
        <v>181</v>
      </c>
      <c r="E297" s="246" t="s">
        <v>383</v>
      </c>
      <c r="F297" s="247" t="s">
        <v>384</v>
      </c>
      <c r="G297" s="248" t="s">
        <v>197</v>
      </c>
      <c r="H297" s="249">
        <v>9.4339999999999993</v>
      </c>
      <c r="I297" s="250"/>
      <c r="J297" s="251">
        <f>ROUND(I297*H297,2)</f>
        <v>0</v>
      </c>
      <c r="K297" s="247" t="s">
        <v>185</v>
      </c>
      <c r="L297" s="45"/>
      <c r="M297" s="252" t="s">
        <v>1</v>
      </c>
      <c r="N297" s="253" t="s">
        <v>39</v>
      </c>
      <c r="O297" s="92"/>
      <c r="P297" s="254">
        <f>O297*H297</f>
        <v>0</v>
      </c>
      <c r="Q297" s="254">
        <v>2.2563399999999998</v>
      </c>
      <c r="R297" s="254">
        <f>Q297*H297</f>
        <v>21.286311559999998</v>
      </c>
      <c r="S297" s="254">
        <v>0</v>
      </c>
      <c r="T297" s="25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56" t="s">
        <v>186</v>
      </c>
      <c r="AT297" s="256" t="s">
        <v>181</v>
      </c>
      <c r="AU297" s="256" t="s">
        <v>83</v>
      </c>
      <c r="AY297" s="18" t="s">
        <v>179</v>
      </c>
      <c r="BE297" s="257">
        <f>IF(N297="základní",J297,0)</f>
        <v>0</v>
      </c>
      <c r="BF297" s="257">
        <f>IF(N297="snížená",J297,0)</f>
        <v>0</v>
      </c>
      <c r="BG297" s="257">
        <f>IF(N297="zákl. přenesená",J297,0)</f>
        <v>0</v>
      </c>
      <c r="BH297" s="257">
        <f>IF(N297="sníž. přenesená",J297,0)</f>
        <v>0</v>
      </c>
      <c r="BI297" s="257">
        <f>IF(N297="nulová",J297,0)</f>
        <v>0</v>
      </c>
      <c r="BJ297" s="18" t="s">
        <v>81</v>
      </c>
      <c r="BK297" s="257">
        <f>ROUND(I297*H297,2)</f>
        <v>0</v>
      </c>
      <c r="BL297" s="18" t="s">
        <v>186</v>
      </c>
      <c r="BM297" s="256" t="s">
        <v>385</v>
      </c>
    </row>
    <row r="298" s="13" customFormat="1">
      <c r="A298" s="13"/>
      <c r="B298" s="258"/>
      <c r="C298" s="259"/>
      <c r="D298" s="260" t="s">
        <v>187</v>
      </c>
      <c r="E298" s="261" t="s">
        <v>1</v>
      </c>
      <c r="F298" s="262" t="s">
        <v>379</v>
      </c>
      <c r="G298" s="259"/>
      <c r="H298" s="261" t="s">
        <v>1</v>
      </c>
      <c r="I298" s="263"/>
      <c r="J298" s="259"/>
      <c r="K298" s="259"/>
      <c r="L298" s="264"/>
      <c r="M298" s="265"/>
      <c r="N298" s="266"/>
      <c r="O298" s="266"/>
      <c r="P298" s="266"/>
      <c r="Q298" s="266"/>
      <c r="R298" s="266"/>
      <c r="S298" s="266"/>
      <c r="T298" s="26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8" t="s">
        <v>187</v>
      </c>
      <c r="AU298" s="268" t="s">
        <v>83</v>
      </c>
      <c r="AV298" s="13" t="s">
        <v>81</v>
      </c>
      <c r="AW298" s="13" t="s">
        <v>31</v>
      </c>
      <c r="AX298" s="13" t="s">
        <v>74</v>
      </c>
      <c r="AY298" s="268" t="s">
        <v>179</v>
      </c>
    </row>
    <row r="299" s="14" customFormat="1">
      <c r="A299" s="14"/>
      <c r="B299" s="269"/>
      <c r="C299" s="270"/>
      <c r="D299" s="260" t="s">
        <v>187</v>
      </c>
      <c r="E299" s="271" t="s">
        <v>1</v>
      </c>
      <c r="F299" s="272" t="s">
        <v>285</v>
      </c>
      <c r="G299" s="270"/>
      <c r="H299" s="273">
        <v>8.0860000000000003</v>
      </c>
      <c r="I299" s="274"/>
      <c r="J299" s="270"/>
      <c r="K299" s="270"/>
      <c r="L299" s="275"/>
      <c r="M299" s="276"/>
      <c r="N299" s="277"/>
      <c r="O299" s="277"/>
      <c r="P299" s="277"/>
      <c r="Q299" s="277"/>
      <c r="R299" s="277"/>
      <c r="S299" s="277"/>
      <c r="T299" s="27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9" t="s">
        <v>187</v>
      </c>
      <c r="AU299" s="279" t="s">
        <v>83</v>
      </c>
      <c r="AV299" s="14" t="s">
        <v>83</v>
      </c>
      <c r="AW299" s="14" t="s">
        <v>31</v>
      </c>
      <c r="AX299" s="14" t="s">
        <v>74</v>
      </c>
      <c r="AY299" s="279" t="s">
        <v>179</v>
      </c>
    </row>
    <row r="300" s="14" customFormat="1">
      <c r="A300" s="14"/>
      <c r="B300" s="269"/>
      <c r="C300" s="270"/>
      <c r="D300" s="260" t="s">
        <v>187</v>
      </c>
      <c r="E300" s="271" t="s">
        <v>1</v>
      </c>
      <c r="F300" s="272" t="s">
        <v>289</v>
      </c>
      <c r="G300" s="270"/>
      <c r="H300" s="273">
        <v>1.3480000000000001</v>
      </c>
      <c r="I300" s="274"/>
      <c r="J300" s="270"/>
      <c r="K300" s="270"/>
      <c r="L300" s="275"/>
      <c r="M300" s="276"/>
      <c r="N300" s="277"/>
      <c r="O300" s="277"/>
      <c r="P300" s="277"/>
      <c r="Q300" s="277"/>
      <c r="R300" s="277"/>
      <c r="S300" s="277"/>
      <c r="T300" s="27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9" t="s">
        <v>187</v>
      </c>
      <c r="AU300" s="279" t="s">
        <v>83</v>
      </c>
      <c r="AV300" s="14" t="s">
        <v>83</v>
      </c>
      <c r="AW300" s="14" t="s">
        <v>31</v>
      </c>
      <c r="AX300" s="14" t="s">
        <v>74</v>
      </c>
      <c r="AY300" s="279" t="s">
        <v>179</v>
      </c>
    </row>
    <row r="301" s="15" customFormat="1">
      <c r="A301" s="15"/>
      <c r="B301" s="280"/>
      <c r="C301" s="281"/>
      <c r="D301" s="260" t="s">
        <v>187</v>
      </c>
      <c r="E301" s="282" t="s">
        <v>1</v>
      </c>
      <c r="F301" s="283" t="s">
        <v>108</v>
      </c>
      <c r="G301" s="281"/>
      <c r="H301" s="284">
        <v>9.4339999999999993</v>
      </c>
      <c r="I301" s="285"/>
      <c r="J301" s="281"/>
      <c r="K301" s="281"/>
      <c r="L301" s="286"/>
      <c r="M301" s="287"/>
      <c r="N301" s="288"/>
      <c r="O301" s="288"/>
      <c r="P301" s="288"/>
      <c r="Q301" s="288"/>
      <c r="R301" s="288"/>
      <c r="S301" s="288"/>
      <c r="T301" s="28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90" t="s">
        <v>187</v>
      </c>
      <c r="AU301" s="290" t="s">
        <v>83</v>
      </c>
      <c r="AV301" s="15" t="s">
        <v>186</v>
      </c>
      <c r="AW301" s="15" t="s">
        <v>31</v>
      </c>
      <c r="AX301" s="15" t="s">
        <v>81</v>
      </c>
      <c r="AY301" s="290" t="s">
        <v>179</v>
      </c>
    </row>
    <row r="302" s="2" customFormat="1" ht="16.5" customHeight="1">
      <c r="A302" s="39"/>
      <c r="B302" s="40"/>
      <c r="C302" s="245" t="s">
        <v>386</v>
      </c>
      <c r="D302" s="245" t="s">
        <v>181</v>
      </c>
      <c r="E302" s="246" t="s">
        <v>387</v>
      </c>
      <c r="F302" s="247" t="s">
        <v>388</v>
      </c>
      <c r="G302" s="248" t="s">
        <v>310</v>
      </c>
      <c r="H302" s="249">
        <v>0.028000000000000001</v>
      </c>
      <c r="I302" s="250"/>
      <c r="J302" s="251">
        <f>ROUND(I302*H302,2)</f>
        <v>0</v>
      </c>
      <c r="K302" s="247" t="s">
        <v>185</v>
      </c>
      <c r="L302" s="45"/>
      <c r="M302" s="252" t="s">
        <v>1</v>
      </c>
      <c r="N302" s="253" t="s">
        <v>39</v>
      </c>
      <c r="O302" s="92"/>
      <c r="P302" s="254">
        <f>O302*H302</f>
        <v>0</v>
      </c>
      <c r="Q302" s="254">
        <v>1.06277</v>
      </c>
      <c r="R302" s="254">
        <f>Q302*H302</f>
        <v>0.029757559999999999</v>
      </c>
      <c r="S302" s="254">
        <v>0</v>
      </c>
      <c r="T302" s="25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56" t="s">
        <v>186</v>
      </c>
      <c r="AT302" s="256" t="s">
        <v>181</v>
      </c>
      <c r="AU302" s="256" t="s">
        <v>83</v>
      </c>
      <c r="AY302" s="18" t="s">
        <v>179</v>
      </c>
      <c r="BE302" s="257">
        <f>IF(N302="základní",J302,0)</f>
        <v>0</v>
      </c>
      <c r="BF302" s="257">
        <f>IF(N302="snížená",J302,0)</f>
        <v>0</v>
      </c>
      <c r="BG302" s="257">
        <f>IF(N302="zákl. přenesená",J302,0)</f>
        <v>0</v>
      </c>
      <c r="BH302" s="257">
        <f>IF(N302="sníž. přenesená",J302,0)</f>
        <v>0</v>
      </c>
      <c r="BI302" s="257">
        <f>IF(N302="nulová",J302,0)</f>
        <v>0</v>
      </c>
      <c r="BJ302" s="18" t="s">
        <v>81</v>
      </c>
      <c r="BK302" s="257">
        <f>ROUND(I302*H302,2)</f>
        <v>0</v>
      </c>
      <c r="BL302" s="18" t="s">
        <v>186</v>
      </c>
      <c r="BM302" s="256" t="s">
        <v>389</v>
      </c>
    </row>
    <row r="303" s="13" customFormat="1">
      <c r="A303" s="13"/>
      <c r="B303" s="258"/>
      <c r="C303" s="259"/>
      <c r="D303" s="260" t="s">
        <v>187</v>
      </c>
      <c r="E303" s="261" t="s">
        <v>1</v>
      </c>
      <c r="F303" s="262" t="s">
        <v>379</v>
      </c>
      <c r="G303" s="259"/>
      <c r="H303" s="261" t="s">
        <v>1</v>
      </c>
      <c r="I303" s="263"/>
      <c r="J303" s="259"/>
      <c r="K303" s="259"/>
      <c r="L303" s="264"/>
      <c r="M303" s="265"/>
      <c r="N303" s="266"/>
      <c r="O303" s="266"/>
      <c r="P303" s="266"/>
      <c r="Q303" s="266"/>
      <c r="R303" s="266"/>
      <c r="S303" s="266"/>
      <c r="T303" s="26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8" t="s">
        <v>187</v>
      </c>
      <c r="AU303" s="268" t="s">
        <v>83</v>
      </c>
      <c r="AV303" s="13" t="s">
        <v>81</v>
      </c>
      <c r="AW303" s="13" t="s">
        <v>31</v>
      </c>
      <c r="AX303" s="13" t="s">
        <v>74</v>
      </c>
      <c r="AY303" s="268" t="s">
        <v>179</v>
      </c>
    </row>
    <row r="304" s="14" customFormat="1">
      <c r="A304" s="14"/>
      <c r="B304" s="269"/>
      <c r="C304" s="270"/>
      <c r="D304" s="260" t="s">
        <v>187</v>
      </c>
      <c r="E304" s="271" t="s">
        <v>1</v>
      </c>
      <c r="F304" s="272" t="s">
        <v>390</v>
      </c>
      <c r="G304" s="270"/>
      <c r="H304" s="273">
        <v>0.024</v>
      </c>
      <c r="I304" s="274"/>
      <c r="J304" s="270"/>
      <c r="K304" s="270"/>
      <c r="L304" s="275"/>
      <c r="M304" s="276"/>
      <c r="N304" s="277"/>
      <c r="O304" s="277"/>
      <c r="P304" s="277"/>
      <c r="Q304" s="277"/>
      <c r="R304" s="277"/>
      <c r="S304" s="277"/>
      <c r="T304" s="27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9" t="s">
        <v>187</v>
      </c>
      <c r="AU304" s="279" t="s">
        <v>83</v>
      </c>
      <c r="AV304" s="14" t="s">
        <v>83</v>
      </c>
      <c r="AW304" s="14" t="s">
        <v>31</v>
      </c>
      <c r="AX304" s="14" t="s">
        <v>74</v>
      </c>
      <c r="AY304" s="279" t="s">
        <v>179</v>
      </c>
    </row>
    <row r="305" s="14" customFormat="1">
      <c r="A305" s="14"/>
      <c r="B305" s="269"/>
      <c r="C305" s="270"/>
      <c r="D305" s="260" t="s">
        <v>187</v>
      </c>
      <c r="E305" s="271" t="s">
        <v>1</v>
      </c>
      <c r="F305" s="272" t="s">
        <v>391</v>
      </c>
      <c r="G305" s="270"/>
      <c r="H305" s="273">
        <v>0.0040000000000000001</v>
      </c>
      <c r="I305" s="274"/>
      <c r="J305" s="270"/>
      <c r="K305" s="270"/>
      <c r="L305" s="275"/>
      <c r="M305" s="276"/>
      <c r="N305" s="277"/>
      <c r="O305" s="277"/>
      <c r="P305" s="277"/>
      <c r="Q305" s="277"/>
      <c r="R305" s="277"/>
      <c r="S305" s="277"/>
      <c r="T305" s="27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9" t="s">
        <v>187</v>
      </c>
      <c r="AU305" s="279" t="s">
        <v>83</v>
      </c>
      <c r="AV305" s="14" t="s">
        <v>83</v>
      </c>
      <c r="AW305" s="14" t="s">
        <v>31</v>
      </c>
      <c r="AX305" s="14" t="s">
        <v>74</v>
      </c>
      <c r="AY305" s="279" t="s">
        <v>179</v>
      </c>
    </row>
    <row r="306" s="15" customFormat="1">
      <c r="A306" s="15"/>
      <c r="B306" s="280"/>
      <c r="C306" s="281"/>
      <c r="D306" s="260" t="s">
        <v>187</v>
      </c>
      <c r="E306" s="282" t="s">
        <v>1</v>
      </c>
      <c r="F306" s="283" t="s">
        <v>108</v>
      </c>
      <c r="G306" s="281"/>
      <c r="H306" s="284">
        <v>0.028000000000000001</v>
      </c>
      <c r="I306" s="285"/>
      <c r="J306" s="281"/>
      <c r="K306" s="281"/>
      <c r="L306" s="286"/>
      <c r="M306" s="287"/>
      <c r="N306" s="288"/>
      <c r="O306" s="288"/>
      <c r="P306" s="288"/>
      <c r="Q306" s="288"/>
      <c r="R306" s="288"/>
      <c r="S306" s="288"/>
      <c r="T306" s="28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90" t="s">
        <v>187</v>
      </c>
      <c r="AU306" s="290" t="s">
        <v>83</v>
      </c>
      <c r="AV306" s="15" t="s">
        <v>186</v>
      </c>
      <c r="AW306" s="15" t="s">
        <v>31</v>
      </c>
      <c r="AX306" s="15" t="s">
        <v>81</v>
      </c>
      <c r="AY306" s="290" t="s">
        <v>179</v>
      </c>
    </row>
    <row r="307" s="2" customFormat="1" ht="21.75" customHeight="1">
      <c r="A307" s="39"/>
      <c r="B307" s="40"/>
      <c r="C307" s="245" t="s">
        <v>392</v>
      </c>
      <c r="D307" s="245" t="s">
        <v>181</v>
      </c>
      <c r="E307" s="246" t="s">
        <v>393</v>
      </c>
      <c r="F307" s="247" t="s">
        <v>394</v>
      </c>
      <c r="G307" s="248" t="s">
        <v>197</v>
      </c>
      <c r="H307" s="249">
        <v>6.7199999999999998</v>
      </c>
      <c r="I307" s="250"/>
      <c r="J307" s="251">
        <f>ROUND(I307*H307,2)</f>
        <v>0</v>
      </c>
      <c r="K307" s="247" t="s">
        <v>1</v>
      </c>
      <c r="L307" s="45"/>
      <c r="M307" s="252" t="s">
        <v>1</v>
      </c>
      <c r="N307" s="253" t="s">
        <v>39</v>
      </c>
      <c r="O307" s="92"/>
      <c r="P307" s="254">
        <f>O307*H307</f>
        <v>0</v>
      </c>
      <c r="Q307" s="254">
        <v>0</v>
      </c>
      <c r="R307" s="254">
        <f>Q307*H307</f>
        <v>0</v>
      </c>
      <c r="S307" s="254">
        <v>0</v>
      </c>
      <c r="T307" s="25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56" t="s">
        <v>186</v>
      </c>
      <c r="AT307" s="256" t="s">
        <v>181</v>
      </c>
      <c r="AU307" s="256" t="s">
        <v>83</v>
      </c>
      <c r="AY307" s="18" t="s">
        <v>179</v>
      </c>
      <c r="BE307" s="257">
        <f>IF(N307="základní",J307,0)</f>
        <v>0</v>
      </c>
      <c r="BF307" s="257">
        <f>IF(N307="snížená",J307,0)</f>
        <v>0</v>
      </c>
      <c r="BG307" s="257">
        <f>IF(N307="zákl. přenesená",J307,0)</f>
        <v>0</v>
      </c>
      <c r="BH307" s="257">
        <f>IF(N307="sníž. přenesená",J307,0)</f>
        <v>0</v>
      </c>
      <c r="BI307" s="257">
        <f>IF(N307="nulová",J307,0)</f>
        <v>0</v>
      </c>
      <c r="BJ307" s="18" t="s">
        <v>81</v>
      </c>
      <c r="BK307" s="257">
        <f>ROUND(I307*H307,2)</f>
        <v>0</v>
      </c>
      <c r="BL307" s="18" t="s">
        <v>186</v>
      </c>
      <c r="BM307" s="256" t="s">
        <v>395</v>
      </c>
    </row>
    <row r="308" s="13" customFormat="1">
      <c r="A308" s="13"/>
      <c r="B308" s="258"/>
      <c r="C308" s="259"/>
      <c r="D308" s="260" t="s">
        <v>187</v>
      </c>
      <c r="E308" s="261" t="s">
        <v>1</v>
      </c>
      <c r="F308" s="262" t="s">
        <v>379</v>
      </c>
      <c r="G308" s="259"/>
      <c r="H308" s="261" t="s">
        <v>1</v>
      </c>
      <c r="I308" s="263"/>
      <c r="J308" s="259"/>
      <c r="K308" s="259"/>
      <c r="L308" s="264"/>
      <c r="M308" s="265"/>
      <c r="N308" s="266"/>
      <c r="O308" s="266"/>
      <c r="P308" s="266"/>
      <c r="Q308" s="266"/>
      <c r="R308" s="266"/>
      <c r="S308" s="266"/>
      <c r="T308" s="26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8" t="s">
        <v>187</v>
      </c>
      <c r="AU308" s="268" t="s">
        <v>83</v>
      </c>
      <c r="AV308" s="13" t="s">
        <v>81</v>
      </c>
      <c r="AW308" s="13" t="s">
        <v>31</v>
      </c>
      <c r="AX308" s="13" t="s">
        <v>74</v>
      </c>
      <c r="AY308" s="268" t="s">
        <v>179</v>
      </c>
    </row>
    <row r="309" s="14" customFormat="1">
      <c r="A309" s="14"/>
      <c r="B309" s="269"/>
      <c r="C309" s="270"/>
      <c r="D309" s="260" t="s">
        <v>187</v>
      </c>
      <c r="E309" s="271" t="s">
        <v>1</v>
      </c>
      <c r="F309" s="272" t="s">
        <v>396</v>
      </c>
      <c r="G309" s="270"/>
      <c r="H309" s="273">
        <v>6.7199999999999998</v>
      </c>
      <c r="I309" s="274"/>
      <c r="J309" s="270"/>
      <c r="K309" s="270"/>
      <c r="L309" s="275"/>
      <c r="M309" s="276"/>
      <c r="N309" s="277"/>
      <c r="O309" s="277"/>
      <c r="P309" s="277"/>
      <c r="Q309" s="277"/>
      <c r="R309" s="277"/>
      <c r="S309" s="277"/>
      <c r="T309" s="27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9" t="s">
        <v>187</v>
      </c>
      <c r="AU309" s="279" t="s">
        <v>83</v>
      </c>
      <c r="AV309" s="14" t="s">
        <v>83</v>
      </c>
      <c r="AW309" s="14" t="s">
        <v>31</v>
      </c>
      <c r="AX309" s="14" t="s">
        <v>74</v>
      </c>
      <c r="AY309" s="279" t="s">
        <v>179</v>
      </c>
    </row>
    <row r="310" s="15" customFormat="1">
      <c r="A310" s="15"/>
      <c r="B310" s="280"/>
      <c r="C310" s="281"/>
      <c r="D310" s="260" t="s">
        <v>187</v>
      </c>
      <c r="E310" s="282" t="s">
        <v>1</v>
      </c>
      <c r="F310" s="283" t="s">
        <v>108</v>
      </c>
      <c r="G310" s="281"/>
      <c r="H310" s="284">
        <v>6.7199999999999998</v>
      </c>
      <c r="I310" s="285"/>
      <c r="J310" s="281"/>
      <c r="K310" s="281"/>
      <c r="L310" s="286"/>
      <c r="M310" s="287"/>
      <c r="N310" s="288"/>
      <c r="O310" s="288"/>
      <c r="P310" s="288"/>
      <c r="Q310" s="288"/>
      <c r="R310" s="288"/>
      <c r="S310" s="288"/>
      <c r="T310" s="28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90" t="s">
        <v>187</v>
      </c>
      <c r="AU310" s="290" t="s">
        <v>83</v>
      </c>
      <c r="AV310" s="15" t="s">
        <v>186</v>
      </c>
      <c r="AW310" s="15" t="s">
        <v>31</v>
      </c>
      <c r="AX310" s="15" t="s">
        <v>81</v>
      </c>
      <c r="AY310" s="290" t="s">
        <v>179</v>
      </c>
    </row>
    <row r="311" s="2" customFormat="1" ht="16.5" customHeight="1">
      <c r="A311" s="39"/>
      <c r="B311" s="40"/>
      <c r="C311" s="245" t="s">
        <v>397</v>
      </c>
      <c r="D311" s="245" t="s">
        <v>181</v>
      </c>
      <c r="E311" s="246" t="s">
        <v>398</v>
      </c>
      <c r="F311" s="247" t="s">
        <v>399</v>
      </c>
      <c r="G311" s="248" t="s">
        <v>230</v>
      </c>
      <c r="H311" s="249">
        <v>27.68</v>
      </c>
      <c r="I311" s="250"/>
      <c r="J311" s="251">
        <f>ROUND(I311*H311,2)</f>
        <v>0</v>
      </c>
      <c r="K311" s="247" t="s">
        <v>185</v>
      </c>
      <c r="L311" s="45"/>
      <c r="M311" s="252" t="s">
        <v>1</v>
      </c>
      <c r="N311" s="253" t="s">
        <v>39</v>
      </c>
      <c r="O311" s="92"/>
      <c r="P311" s="254">
        <f>O311*H311</f>
        <v>0</v>
      </c>
      <c r="Q311" s="254">
        <v>0.0026900000000000001</v>
      </c>
      <c r="R311" s="254">
        <f>Q311*H311</f>
        <v>0.074459200000000003</v>
      </c>
      <c r="S311" s="254">
        <v>0</v>
      </c>
      <c r="T311" s="25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56" t="s">
        <v>186</v>
      </c>
      <c r="AT311" s="256" t="s">
        <v>181</v>
      </c>
      <c r="AU311" s="256" t="s">
        <v>83</v>
      </c>
      <c r="AY311" s="18" t="s">
        <v>179</v>
      </c>
      <c r="BE311" s="257">
        <f>IF(N311="základní",J311,0)</f>
        <v>0</v>
      </c>
      <c r="BF311" s="257">
        <f>IF(N311="snížená",J311,0)</f>
        <v>0</v>
      </c>
      <c r="BG311" s="257">
        <f>IF(N311="zákl. přenesená",J311,0)</f>
        <v>0</v>
      </c>
      <c r="BH311" s="257">
        <f>IF(N311="sníž. přenesená",J311,0)</f>
        <v>0</v>
      </c>
      <c r="BI311" s="257">
        <f>IF(N311="nulová",J311,0)</f>
        <v>0</v>
      </c>
      <c r="BJ311" s="18" t="s">
        <v>81</v>
      </c>
      <c r="BK311" s="257">
        <f>ROUND(I311*H311,2)</f>
        <v>0</v>
      </c>
      <c r="BL311" s="18" t="s">
        <v>186</v>
      </c>
      <c r="BM311" s="256" t="s">
        <v>400</v>
      </c>
    </row>
    <row r="312" s="13" customFormat="1">
      <c r="A312" s="13"/>
      <c r="B312" s="258"/>
      <c r="C312" s="259"/>
      <c r="D312" s="260" t="s">
        <v>187</v>
      </c>
      <c r="E312" s="261" t="s">
        <v>1</v>
      </c>
      <c r="F312" s="262" t="s">
        <v>379</v>
      </c>
      <c r="G312" s="259"/>
      <c r="H312" s="261" t="s">
        <v>1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8" t="s">
        <v>187</v>
      </c>
      <c r="AU312" s="268" t="s">
        <v>83</v>
      </c>
      <c r="AV312" s="13" t="s">
        <v>81</v>
      </c>
      <c r="AW312" s="13" t="s">
        <v>31</v>
      </c>
      <c r="AX312" s="13" t="s">
        <v>74</v>
      </c>
      <c r="AY312" s="268" t="s">
        <v>179</v>
      </c>
    </row>
    <row r="313" s="14" customFormat="1">
      <c r="A313" s="14"/>
      <c r="B313" s="269"/>
      <c r="C313" s="270"/>
      <c r="D313" s="260" t="s">
        <v>187</v>
      </c>
      <c r="E313" s="271" t="s">
        <v>1</v>
      </c>
      <c r="F313" s="272" t="s">
        <v>401</v>
      </c>
      <c r="G313" s="270"/>
      <c r="H313" s="273">
        <v>27.68</v>
      </c>
      <c r="I313" s="274"/>
      <c r="J313" s="270"/>
      <c r="K313" s="270"/>
      <c r="L313" s="275"/>
      <c r="M313" s="276"/>
      <c r="N313" s="277"/>
      <c r="O313" s="277"/>
      <c r="P313" s="277"/>
      <c r="Q313" s="277"/>
      <c r="R313" s="277"/>
      <c r="S313" s="277"/>
      <c r="T313" s="27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9" t="s">
        <v>187</v>
      </c>
      <c r="AU313" s="279" t="s">
        <v>83</v>
      </c>
      <c r="AV313" s="14" t="s">
        <v>83</v>
      </c>
      <c r="AW313" s="14" t="s">
        <v>31</v>
      </c>
      <c r="AX313" s="14" t="s">
        <v>74</v>
      </c>
      <c r="AY313" s="279" t="s">
        <v>179</v>
      </c>
    </row>
    <row r="314" s="15" customFormat="1">
      <c r="A314" s="15"/>
      <c r="B314" s="280"/>
      <c r="C314" s="281"/>
      <c r="D314" s="260" t="s">
        <v>187</v>
      </c>
      <c r="E314" s="282" t="s">
        <v>1</v>
      </c>
      <c r="F314" s="283" t="s">
        <v>108</v>
      </c>
      <c r="G314" s="281"/>
      <c r="H314" s="284">
        <v>27.68</v>
      </c>
      <c r="I314" s="285"/>
      <c r="J314" s="281"/>
      <c r="K314" s="281"/>
      <c r="L314" s="286"/>
      <c r="M314" s="287"/>
      <c r="N314" s="288"/>
      <c r="O314" s="288"/>
      <c r="P314" s="288"/>
      <c r="Q314" s="288"/>
      <c r="R314" s="288"/>
      <c r="S314" s="288"/>
      <c r="T314" s="28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90" t="s">
        <v>187</v>
      </c>
      <c r="AU314" s="290" t="s">
        <v>83</v>
      </c>
      <c r="AV314" s="15" t="s">
        <v>186</v>
      </c>
      <c r="AW314" s="15" t="s">
        <v>31</v>
      </c>
      <c r="AX314" s="15" t="s">
        <v>81</v>
      </c>
      <c r="AY314" s="290" t="s">
        <v>179</v>
      </c>
    </row>
    <row r="315" s="2" customFormat="1" ht="16.5" customHeight="1">
      <c r="A315" s="39"/>
      <c r="B315" s="40"/>
      <c r="C315" s="245" t="s">
        <v>402</v>
      </c>
      <c r="D315" s="245" t="s">
        <v>181</v>
      </c>
      <c r="E315" s="246" t="s">
        <v>403</v>
      </c>
      <c r="F315" s="247" t="s">
        <v>404</v>
      </c>
      <c r="G315" s="248" t="s">
        <v>230</v>
      </c>
      <c r="H315" s="249">
        <v>27.68</v>
      </c>
      <c r="I315" s="250"/>
      <c r="J315" s="251">
        <f>ROUND(I315*H315,2)</f>
        <v>0</v>
      </c>
      <c r="K315" s="247" t="s">
        <v>185</v>
      </c>
      <c r="L315" s="45"/>
      <c r="M315" s="252" t="s">
        <v>1</v>
      </c>
      <c r="N315" s="253" t="s">
        <v>39</v>
      </c>
      <c r="O315" s="92"/>
      <c r="P315" s="254">
        <f>O315*H315</f>
        <v>0</v>
      </c>
      <c r="Q315" s="254">
        <v>0</v>
      </c>
      <c r="R315" s="254">
        <f>Q315*H315</f>
        <v>0</v>
      </c>
      <c r="S315" s="254">
        <v>0</v>
      </c>
      <c r="T315" s="25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56" t="s">
        <v>186</v>
      </c>
      <c r="AT315" s="256" t="s">
        <v>181</v>
      </c>
      <c r="AU315" s="256" t="s">
        <v>83</v>
      </c>
      <c r="AY315" s="18" t="s">
        <v>179</v>
      </c>
      <c r="BE315" s="257">
        <f>IF(N315="základní",J315,0)</f>
        <v>0</v>
      </c>
      <c r="BF315" s="257">
        <f>IF(N315="snížená",J315,0)</f>
        <v>0</v>
      </c>
      <c r="BG315" s="257">
        <f>IF(N315="zákl. přenesená",J315,0)</f>
        <v>0</v>
      </c>
      <c r="BH315" s="257">
        <f>IF(N315="sníž. přenesená",J315,0)</f>
        <v>0</v>
      </c>
      <c r="BI315" s="257">
        <f>IF(N315="nulová",J315,0)</f>
        <v>0</v>
      </c>
      <c r="BJ315" s="18" t="s">
        <v>81</v>
      </c>
      <c r="BK315" s="257">
        <f>ROUND(I315*H315,2)</f>
        <v>0</v>
      </c>
      <c r="BL315" s="18" t="s">
        <v>186</v>
      </c>
      <c r="BM315" s="256" t="s">
        <v>405</v>
      </c>
    </row>
    <row r="316" s="13" customFormat="1">
      <c r="A316" s="13"/>
      <c r="B316" s="258"/>
      <c r="C316" s="259"/>
      <c r="D316" s="260" t="s">
        <v>187</v>
      </c>
      <c r="E316" s="261" t="s">
        <v>1</v>
      </c>
      <c r="F316" s="262" t="s">
        <v>379</v>
      </c>
      <c r="G316" s="259"/>
      <c r="H316" s="261" t="s">
        <v>1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8" t="s">
        <v>187</v>
      </c>
      <c r="AU316" s="268" t="s">
        <v>83</v>
      </c>
      <c r="AV316" s="13" t="s">
        <v>81</v>
      </c>
      <c r="AW316" s="13" t="s">
        <v>31</v>
      </c>
      <c r="AX316" s="13" t="s">
        <v>74</v>
      </c>
      <c r="AY316" s="268" t="s">
        <v>179</v>
      </c>
    </row>
    <row r="317" s="14" customFormat="1">
      <c r="A317" s="14"/>
      <c r="B317" s="269"/>
      <c r="C317" s="270"/>
      <c r="D317" s="260" t="s">
        <v>187</v>
      </c>
      <c r="E317" s="271" t="s">
        <v>1</v>
      </c>
      <c r="F317" s="272" t="s">
        <v>401</v>
      </c>
      <c r="G317" s="270"/>
      <c r="H317" s="273">
        <v>27.68</v>
      </c>
      <c r="I317" s="274"/>
      <c r="J317" s="270"/>
      <c r="K317" s="270"/>
      <c r="L317" s="275"/>
      <c r="M317" s="276"/>
      <c r="N317" s="277"/>
      <c r="O317" s="277"/>
      <c r="P317" s="277"/>
      <c r="Q317" s="277"/>
      <c r="R317" s="277"/>
      <c r="S317" s="277"/>
      <c r="T317" s="27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9" t="s">
        <v>187</v>
      </c>
      <c r="AU317" s="279" t="s">
        <v>83</v>
      </c>
      <c r="AV317" s="14" t="s">
        <v>83</v>
      </c>
      <c r="AW317" s="14" t="s">
        <v>31</v>
      </c>
      <c r="AX317" s="14" t="s">
        <v>81</v>
      </c>
      <c r="AY317" s="279" t="s">
        <v>179</v>
      </c>
    </row>
    <row r="318" s="2" customFormat="1" ht="16.5" customHeight="1">
      <c r="A318" s="39"/>
      <c r="B318" s="40"/>
      <c r="C318" s="245" t="s">
        <v>406</v>
      </c>
      <c r="D318" s="245" t="s">
        <v>181</v>
      </c>
      <c r="E318" s="246" t="s">
        <v>407</v>
      </c>
      <c r="F318" s="247" t="s">
        <v>408</v>
      </c>
      <c r="G318" s="248" t="s">
        <v>310</v>
      </c>
      <c r="H318" s="249">
        <v>1.008</v>
      </c>
      <c r="I318" s="250"/>
      <c r="J318" s="251">
        <f>ROUND(I318*H318,2)</f>
        <v>0</v>
      </c>
      <c r="K318" s="247" t="s">
        <v>185</v>
      </c>
      <c r="L318" s="45"/>
      <c r="M318" s="252" t="s">
        <v>1</v>
      </c>
      <c r="N318" s="253" t="s">
        <v>39</v>
      </c>
      <c r="O318" s="92"/>
      <c r="P318" s="254">
        <f>O318*H318</f>
        <v>0</v>
      </c>
      <c r="Q318" s="254">
        <v>1.0601700000000001</v>
      </c>
      <c r="R318" s="254">
        <f>Q318*H318</f>
        <v>1.0686513600000001</v>
      </c>
      <c r="S318" s="254">
        <v>0</v>
      </c>
      <c r="T318" s="25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56" t="s">
        <v>186</v>
      </c>
      <c r="AT318" s="256" t="s">
        <v>181</v>
      </c>
      <c r="AU318" s="256" t="s">
        <v>83</v>
      </c>
      <c r="AY318" s="18" t="s">
        <v>179</v>
      </c>
      <c r="BE318" s="257">
        <f>IF(N318="základní",J318,0)</f>
        <v>0</v>
      </c>
      <c r="BF318" s="257">
        <f>IF(N318="snížená",J318,0)</f>
        <v>0</v>
      </c>
      <c r="BG318" s="257">
        <f>IF(N318="zákl. přenesená",J318,0)</f>
        <v>0</v>
      </c>
      <c r="BH318" s="257">
        <f>IF(N318="sníž. přenesená",J318,0)</f>
        <v>0</v>
      </c>
      <c r="BI318" s="257">
        <f>IF(N318="nulová",J318,0)</f>
        <v>0</v>
      </c>
      <c r="BJ318" s="18" t="s">
        <v>81</v>
      </c>
      <c r="BK318" s="257">
        <f>ROUND(I318*H318,2)</f>
        <v>0</v>
      </c>
      <c r="BL318" s="18" t="s">
        <v>186</v>
      </c>
      <c r="BM318" s="256" t="s">
        <v>409</v>
      </c>
    </row>
    <row r="319" s="13" customFormat="1">
      <c r="A319" s="13"/>
      <c r="B319" s="258"/>
      <c r="C319" s="259"/>
      <c r="D319" s="260" t="s">
        <v>187</v>
      </c>
      <c r="E319" s="261" t="s">
        <v>1</v>
      </c>
      <c r="F319" s="262" t="s">
        <v>379</v>
      </c>
      <c r="G319" s="259"/>
      <c r="H319" s="261" t="s">
        <v>1</v>
      </c>
      <c r="I319" s="263"/>
      <c r="J319" s="259"/>
      <c r="K319" s="259"/>
      <c r="L319" s="264"/>
      <c r="M319" s="265"/>
      <c r="N319" s="266"/>
      <c r="O319" s="266"/>
      <c r="P319" s="266"/>
      <c r="Q319" s="266"/>
      <c r="R319" s="266"/>
      <c r="S319" s="266"/>
      <c r="T319" s="26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8" t="s">
        <v>187</v>
      </c>
      <c r="AU319" s="268" t="s">
        <v>83</v>
      </c>
      <c r="AV319" s="13" t="s">
        <v>81</v>
      </c>
      <c r="AW319" s="13" t="s">
        <v>31</v>
      </c>
      <c r="AX319" s="13" t="s">
        <v>74</v>
      </c>
      <c r="AY319" s="268" t="s">
        <v>179</v>
      </c>
    </row>
    <row r="320" s="14" customFormat="1">
      <c r="A320" s="14"/>
      <c r="B320" s="269"/>
      <c r="C320" s="270"/>
      <c r="D320" s="260" t="s">
        <v>187</v>
      </c>
      <c r="E320" s="271" t="s">
        <v>1</v>
      </c>
      <c r="F320" s="272" t="s">
        <v>410</v>
      </c>
      <c r="G320" s="270"/>
      <c r="H320" s="273">
        <v>1.008</v>
      </c>
      <c r="I320" s="274"/>
      <c r="J320" s="270"/>
      <c r="K320" s="270"/>
      <c r="L320" s="275"/>
      <c r="M320" s="276"/>
      <c r="N320" s="277"/>
      <c r="O320" s="277"/>
      <c r="P320" s="277"/>
      <c r="Q320" s="277"/>
      <c r="R320" s="277"/>
      <c r="S320" s="277"/>
      <c r="T320" s="27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9" t="s">
        <v>187</v>
      </c>
      <c r="AU320" s="279" t="s">
        <v>83</v>
      </c>
      <c r="AV320" s="14" t="s">
        <v>83</v>
      </c>
      <c r="AW320" s="14" t="s">
        <v>31</v>
      </c>
      <c r="AX320" s="14" t="s">
        <v>74</v>
      </c>
      <c r="AY320" s="279" t="s">
        <v>179</v>
      </c>
    </row>
    <row r="321" s="15" customFormat="1">
      <c r="A321" s="15"/>
      <c r="B321" s="280"/>
      <c r="C321" s="281"/>
      <c r="D321" s="260" t="s">
        <v>187</v>
      </c>
      <c r="E321" s="282" t="s">
        <v>1</v>
      </c>
      <c r="F321" s="283" t="s">
        <v>108</v>
      </c>
      <c r="G321" s="281"/>
      <c r="H321" s="284">
        <v>1.008</v>
      </c>
      <c r="I321" s="285"/>
      <c r="J321" s="281"/>
      <c r="K321" s="281"/>
      <c r="L321" s="286"/>
      <c r="M321" s="287"/>
      <c r="N321" s="288"/>
      <c r="O321" s="288"/>
      <c r="P321" s="288"/>
      <c r="Q321" s="288"/>
      <c r="R321" s="288"/>
      <c r="S321" s="288"/>
      <c r="T321" s="289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90" t="s">
        <v>187</v>
      </c>
      <c r="AU321" s="290" t="s">
        <v>83</v>
      </c>
      <c r="AV321" s="15" t="s">
        <v>186</v>
      </c>
      <c r="AW321" s="15" t="s">
        <v>31</v>
      </c>
      <c r="AX321" s="15" t="s">
        <v>81</v>
      </c>
      <c r="AY321" s="290" t="s">
        <v>179</v>
      </c>
    </row>
    <row r="322" s="2" customFormat="1" ht="21.75" customHeight="1">
      <c r="A322" s="39"/>
      <c r="B322" s="40"/>
      <c r="C322" s="245" t="s">
        <v>411</v>
      </c>
      <c r="D322" s="245" t="s">
        <v>181</v>
      </c>
      <c r="E322" s="246" t="s">
        <v>412</v>
      </c>
      <c r="F322" s="247" t="s">
        <v>413</v>
      </c>
      <c r="G322" s="248" t="s">
        <v>230</v>
      </c>
      <c r="H322" s="249">
        <v>12.528000000000001</v>
      </c>
      <c r="I322" s="250"/>
      <c r="J322" s="251">
        <f>ROUND(I322*H322,2)</f>
        <v>0</v>
      </c>
      <c r="K322" s="247" t="s">
        <v>185</v>
      </c>
      <c r="L322" s="45"/>
      <c r="M322" s="252" t="s">
        <v>1</v>
      </c>
      <c r="N322" s="253" t="s">
        <v>39</v>
      </c>
      <c r="O322" s="92"/>
      <c r="P322" s="254">
        <f>O322*H322</f>
        <v>0</v>
      </c>
      <c r="Q322" s="254">
        <v>0.45195000000000002</v>
      </c>
      <c r="R322" s="254">
        <f>Q322*H322</f>
        <v>5.6620296000000003</v>
      </c>
      <c r="S322" s="254">
        <v>0</v>
      </c>
      <c r="T322" s="25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56" t="s">
        <v>186</v>
      </c>
      <c r="AT322" s="256" t="s">
        <v>181</v>
      </c>
      <c r="AU322" s="256" t="s">
        <v>83</v>
      </c>
      <c r="AY322" s="18" t="s">
        <v>179</v>
      </c>
      <c r="BE322" s="257">
        <f>IF(N322="základní",J322,0)</f>
        <v>0</v>
      </c>
      <c r="BF322" s="257">
        <f>IF(N322="snížená",J322,0)</f>
        <v>0</v>
      </c>
      <c r="BG322" s="257">
        <f>IF(N322="zákl. přenesená",J322,0)</f>
        <v>0</v>
      </c>
      <c r="BH322" s="257">
        <f>IF(N322="sníž. přenesená",J322,0)</f>
        <v>0</v>
      </c>
      <c r="BI322" s="257">
        <f>IF(N322="nulová",J322,0)</f>
        <v>0</v>
      </c>
      <c r="BJ322" s="18" t="s">
        <v>81</v>
      </c>
      <c r="BK322" s="257">
        <f>ROUND(I322*H322,2)</f>
        <v>0</v>
      </c>
      <c r="BL322" s="18" t="s">
        <v>186</v>
      </c>
      <c r="BM322" s="256" t="s">
        <v>414</v>
      </c>
    </row>
    <row r="323" s="13" customFormat="1">
      <c r="A323" s="13"/>
      <c r="B323" s="258"/>
      <c r="C323" s="259"/>
      <c r="D323" s="260" t="s">
        <v>187</v>
      </c>
      <c r="E323" s="261" t="s">
        <v>1</v>
      </c>
      <c r="F323" s="262" t="s">
        <v>379</v>
      </c>
      <c r="G323" s="259"/>
      <c r="H323" s="261" t="s">
        <v>1</v>
      </c>
      <c r="I323" s="263"/>
      <c r="J323" s="259"/>
      <c r="K323" s="259"/>
      <c r="L323" s="264"/>
      <c r="M323" s="265"/>
      <c r="N323" s="266"/>
      <c r="O323" s="266"/>
      <c r="P323" s="266"/>
      <c r="Q323" s="266"/>
      <c r="R323" s="266"/>
      <c r="S323" s="266"/>
      <c r="T323" s="26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8" t="s">
        <v>187</v>
      </c>
      <c r="AU323" s="268" t="s">
        <v>83</v>
      </c>
      <c r="AV323" s="13" t="s">
        <v>81</v>
      </c>
      <c r="AW323" s="13" t="s">
        <v>31</v>
      </c>
      <c r="AX323" s="13" t="s">
        <v>74</v>
      </c>
      <c r="AY323" s="268" t="s">
        <v>179</v>
      </c>
    </row>
    <row r="324" s="14" customFormat="1">
      <c r="A324" s="14"/>
      <c r="B324" s="269"/>
      <c r="C324" s="270"/>
      <c r="D324" s="260" t="s">
        <v>187</v>
      </c>
      <c r="E324" s="271" t="s">
        <v>1</v>
      </c>
      <c r="F324" s="272" t="s">
        <v>415</v>
      </c>
      <c r="G324" s="270"/>
      <c r="H324" s="273">
        <v>12.528000000000001</v>
      </c>
      <c r="I324" s="274"/>
      <c r="J324" s="270"/>
      <c r="K324" s="270"/>
      <c r="L324" s="275"/>
      <c r="M324" s="276"/>
      <c r="N324" s="277"/>
      <c r="O324" s="277"/>
      <c r="P324" s="277"/>
      <c r="Q324" s="277"/>
      <c r="R324" s="277"/>
      <c r="S324" s="277"/>
      <c r="T324" s="27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9" t="s">
        <v>187</v>
      </c>
      <c r="AU324" s="279" t="s">
        <v>83</v>
      </c>
      <c r="AV324" s="14" t="s">
        <v>83</v>
      </c>
      <c r="AW324" s="14" t="s">
        <v>31</v>
      </c>
      <c r="AX324" s="14" t="s">
        <v>74</v>
      </c>
      <c r="AY324" s="279" t="s">
        <v>179</v>
      </c>
    </row>
    <row r="325" s="15" customFormat="1">
      <c r="A325" s="15"/>
      <c r="B325" s="280"/>
      <c r="C325" s="281"/>
      <c r="D325" s="260" t="s">
        <v>187</v>
      </c>
      <c r="E325" s="282" t="s">
        <v>1</v>
      </c>
      <c r="F325" s="283" t="s">
        <v>108</v>
      </c>
      <c r="G325" s="281"/>
      <c r="H325" s="284">
        <v>12.528000000000001</v>
      </c>
      <c r="I325" s="285"/>
      <c r="J325" s="281"/>
      <c r="K325" s="281"/>
      <c r="L325" s="286"/>
      <c r="M325" s="287"/>
      <c r="N325" s="288"/>
      <c r="O325" s="288"/>
      <c r="P325" s="288"/>
      <c r="Q325" s="288"/>
      <c r="R325" s="288"/>
      <c r="S325" s="288"/>
      <c r="T325" s="289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90" t="s">
        <v>187</v>
      </c>
      <c r="AU325" s="290" t="s">
        <v>83</v>
      </c>
      <c r="AV325" s="15" t="s">
        <v>186</v>
      </c>
      <c r="AW325" s="15" t="s">
        <v>31</v>
      </c>
      <c r="AX325" s="15" t="s">
        <v>81</v>
      </c>
      <c r="AY325" s="290" t="s">
        <v>179</v>
      </c>
    </row>
    <row r="326" s="12" customFormat="1" ht="22.8" customHeight="1">
      <c r="A326" s="12"/>
      <c r="B326" s="229"/>
      <c r="C326" s="230"/>
      <c r="D326" s="231" t="s">
        <v>73</v>
      </c>
      <c r="E326" s="243" t="s">
        <v>194</v>
      </c>
      <c r="F326" s="243" t="s">
        <v>416</v>
      </c>
      <c r="G326" s="230"/>
      <c r="H326" s="230"/>
      <c r="I326" s="233"/>
      <c r="J326" s="244">
        <f>BK326</f>
        <v>0</v>
      </c>
      <c r="K326" s="230"/>
      <c r="L326" s="235"/>
      <c r="M326" s="236"/>
      <c r="N326" s="237"/>
      <c r="O326" s="237"/>
      <c r="P326" s="238">
        <f>SUM(P327:P405)</f>
        <v>0</v>
      </c>
      <c r="Q326" s="237"/>
      <c r="R326" s="238">
        <f>SUM(R327:R405)</f>
        <v>198.48038516</v>
      </c>
      <c r="S326" s="237"/>
      <c r="T326" s="239">
        <f>SUM(T327:T405)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40" t="s">
        <v>81</v>
      </c>
      <c r="AT326" s="241" t="s">
        <v>73</v>
      </c>
      <c r="AU326" s="241" t="s">
        <v>81</v>
      </c>
      <c r="AY326" s="240" t="s">
        <v>179</v>
      </c>
      <c r="BK326" s="242">
        <f>SUM(BK327:BK405)</f>
        <v>0</v>
      </c>
    </row>
    <row r="327" s="2" customFormat="1" ht="21.75" customHeight="1">
      <c r="A327" s="39"/>
      <c r="B327" s="40"/>
      <c r="C327" s="245" t="s">
        <v>417</v>
      </c>
      <c r="D327" s="245" t="s">
        <v>181</v>
      </c>
      <c r="E327" s="246" t="s">
        <v>418</v>
      </c>
      <c r="F327" s="247" t="s">
        <v>419</v>
      </c>
      <c r="G327" s="248" t="s">
        <v>420</v>
      </c>
      <c r="H327" s="249">
        <v>1</v>
      </c>
      <c r="I327" s="250"/>
      <c r="J327" s="251">
        <f>ROUND(I327*H327,2)</f>
        <v>0</v>
      </c>
      <c r="K327" s="247" t="s">
        <v>1</v>
      </c>
      <c r="L327" s="45"/>
      <c r="M327" s="252" t="s">
        <v>1</v>
      </c>
      <c r="N327" s="253" t="s">
        <v>39</v>
      </c>
      <c r="O327" s="92"/>
      <c r="P327" s="254">
        <f>O327*H327</f>
        <v>0</v>
      </c>
      <c r="Q327" s="254">
        <v>197</v>
      </c>
      <c r="R327" s="254">
        <f>Q327*H327</f>
        <v>197</v>
      </c>
      <c r="S327" s="254">
        <v>0</v>
      </c>
      <c r="T327" s="25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56" t="s">
        <v>186</v>
      </c>
      <c r="AT327" s="256" t="s">
        <v>181</v>
      </c>
      <c r="AU327" s="256" t="s">
        <v>83</v>
      </c>
      <c r="AY327" s="18" t="s">
        <v>179</v>
      </c>
      <c r="BE327" s="257">
        <f>IF(N327="základní",J327,0)</f>
        <v>0</v>
      </c>
      <c r="BF327" s="257">
        <f>IF(N327="snížená",J327,0)</f>
        <v>0</v>
      </c>
      <c r="BG327" s="257">
        <f>IF(N327="zákl. přenesená",J327,0)</f>
        <v>0</v>
      </c>
      <c r="BH327" s="257">
        <f>IF(N327="sníž. přenesená",J327,0)</f>
        <v>0</v>
      </c>
      <c r="BI327" s="257">
        <f>IF(N327="nulová",J327,0)</f>
        <v>0</v>
      </c>
      <c r="BJ327" s="18" t="s">
        <v>81</v>
      </c>
      <c r="BK327" s="257">
        <f>ROUND(I327*H327,2)</f>
        <v>0</v>
      </c>
      <c r="BL327" s="18" t="s">
        <v>186</v>
      </c>
      <c r="BM327" s="256" t="s">
        <v>421</v>
      </c>
    </row>
    <row r="328" s="13" customFormat="1">
      <c r="A328" s="13"/>
      <c r="B328" s="258"/>
      <c r="C328" s="259"/>
      <c r="D328" s="260" t="s">
        <v>187</v>
      </c>
      <c r="E328" s="261" t="s">
        <v>1</v>
      </c>
      <c r="F328" s="262" t="s">
        <v>379</v>
      </c>
      <c r="G328" s="259"/>
      <c r="H328" s="261" t="s">
        <v>1</v>
      </c>
      <c r="I328" s="263"/>
      <c r="J328" s="259"/>
      <c r="K328" s="259"/>
      <c r="L328" s="264"/>
      <c r="M328" s="265"/>
      <c r="N328" s="266"/>
      <c r="O328" s="266"/>
      <c r="P328" s="266"/>
      <c r="Q328" s="266"/>
      <c r="R328" s="266"/>
      <c r="S328" s="266"/>
      <c r="T328" s="26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8" t="s">
        <v>187</v>
      </c>
      <c r="AU328" s="268" t="s">
        <v>83</v>
      </c>
      <c r="AV328" s="13" t="s">
        <v>81</v>
      </c>
      <c r="AW328" s="13" t="s">
        <v>31</v>
      </c>
      <c r="AX328" s="13" t="s">
        <v>74</v>
      </c>
      <c r="AY328" s="268" t="s">
        <v>179</v>
      </c>
    </row>
    <row r="329" s="13" customFormat="1">
      <c r="A329" s="13"/>
      <c r="B329" s="258"/>
      <c r="C329" s="259"/>
      <c r="D329" s="260" t="s">
        <v>187</v>
      </c>
      <c r="E329" s="261" t="s">
        <v>1</v>
      </c>
      <c r="F329" s="262" t="s">
        <v>422</v>
      </c>
      <c r="G329" s="259"/>
      <c r="H329" s="261" t="s">
        <v>1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8" t="s">
        <v>187</v>
      </c>
      <c r="AU329" s="268" t="s">
        <v>83</v>
      </c>
      <c r="AV329" s="13" t="s">
        <v>81</v>
      </c>
      <c r="AW329" s="13" t="s">
        <v>31</v>
      </c>
      <c r="AX329" s="13" t="s">
        <v>74</v>
      </c>
      <c r="AY329" s="268" t="s">
        <v>179</v>
      </c>
    </row>
    <row r="330" s="13" customFormat="1">
      <c r="A330" s="13"/>
      <c r="B330" s="258"/>
      <c r="C330" s="259"/>
      <c r="D330" s="260" t="s">
        <v>187</v>
      </c>
      <c r="E330" s="261" t="s">
        <v>1</v>
      </c>
      <c r="F330" s="262" t="s">
        <v>423</v>
      </c>
      <c r="G330" s="259"/>
      <c r="H330" s="261" t="s">
        <v>1</v>
      </c>
      <c r="I330" s="263"/>
      <c r="J330" s="259"/>
      <c r="K330" s="259"/>
      <c r="L330" s="264"/>
      <c r="M330" s="265"/>
      <c r="N330" s="266"/>
      <c r="O330" s="266"/>
      <c r="P330" s="266"/>
      <c r="Q330" s="266"/>
      <c r="R330" s="266"/>
      <c r="S330" s="266"/>
      <c r="T330" s="26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8" t="s">
        <v>187</v>
      </c>
      <c r="AU330" s="268" t="s">
        <v>83</v>
      </c>
      <c r="AV330" s="13" t="s">
        <v>81</v>
      </c>
      <c r="AW330" s="13" t="s">
        <v>31</v>
      </c>
      <c r="AX330" s="13" t="s">
        <v>74</v>
      </c>
      <c r="AY330" s="268" t="s">
        <v>179</v>
      </c>
    </row>
    <row r="331" s="13" customFormat="1">
      <c r="A331" s="13"/>
      <c r="B331" s="258"/>
      <c r="C331" s="259"/>
      <c r="D331" s="260" t="s">
        <v>187</v>
      </c>
      <c r="E331" s="261" t="s">
        <v>1</v>
      </c>
      <c r="F331" s="262" t="s">
        <v>424</v>
      </c>
      <c r="G331" s="259"/>
      <c r="H331" s="261" t="s">
        <v>1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8" t="s">
        <v>187</v>
      </c>
      <c r="AU331" s="268" t="s">
        <v>83</v>
      </c>
      <c r="AV331" s="13" t="s">
        <v>81</v>
      </c>
      <c r="AW331" s="13" t="s">
        <v>31</v>
      </c>
      <c r="AX331" s="13" t="s">
        <v>74</v>
      </c>
      <c r="AY331" s="268" t="s">
        <v>179</v>
      </c>
    </row>
    <row r="332" s="13" customFormat="1">
      <c r="A332" s="13"/>
      <c r="B332" s="258"/>
      <c r="C332" s="259"/>
      <c r="D332" s="260" t="s">
        <v>187</v>
      </c>
      <c r="E332" s="261" t="s">
        <v>1</v>
      </c>
      <c r="F332" s="262" t="s">
        <v>425</v>
      </c>
      <c r="G332" s="259"/>
      <c r="H332" s="261" t="s">
        <v>1</v>
      </c>
      <c r="I332" s="263"/>
      <c r="J332" s="259"/>
      <c r="K332" s="259"/>
      <c r="L332" s="264"/>
      <c r="M332" s="265"/>
      <c r="N332" s="266"/>
      <c r="O332" s="266"/>
      <c r="P332" s="266"/>
      <c r="Q332" s="266"/>
      <c r="R332" s="266"/>
      <c r="S332" s="266"/>
      <c r="T332" s="26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8" t="s">
        <v>187</v>
      </c>
      <c r="AU332" s="268" t="s">
        <v>83</v>
      </c>
      <c r="AV332" s="13" t="s">
        <v>81</v>
      </c>
      <c r="AW332" s="13" t="s">
        <v>31</v>
      </c>
      <c r="AX332" s="13" t="s">
        <v>74</v>
      </c>
      <c r="AY332" s="268" t="s">
        <v>179</v>
      </c>
    </row>
    <row r="333" s="13" customFormat="1">
      <c r="A333" s="13"/>
      <c r="B333" s="258"/>
      <c r="C333" s="259"/>
      <c r="D333" s="260" t="s">
        <v>187</v>
      </c>
      <c r="E333" s="261" t="s">
        <v>1</v>
      </c>
      <c r="F333" s="262" t="s">
        <v>426</v>
      </c>
      <c r="G333" s="259"/>
      <c r="H333" s="261" t="s">
        <v>1</v>
      </c>
      <c r="I333" s="263"/>
      <c r="J333" s="259"/>
      <c r="K333" s="259"/>
      <c r="L333" s="264"/>
      <c r="M333" s="265"/>
      <c r="N333" s="266"/>
      <c r="O333" s="266"/>
      <c r="P333" s="266"/>
      <c r="Q333" s="266"/>
      <c r="R333" s="266"/>
      <c r="S333" s="266"/>
      <c r="T333" s="26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8" t="s">
        <v>187</v>
      </c>
      <c r="AU333" s="268" t="s">
        <v>83</v>
      </c>
      <c r="AV333" s="13" t="s">
        <v>81</v>
      </c>
      <c r="AW333" s="13" t="s">
        <v>31</v>
      </c>
      <c r="AX333" s="13" t="s">
        <v>74</v>
      </c>
      <c r="AY333" s="268" t="s">
        <v>179</v>
      </c>
    </row>
    <row r="334" s="13" customFormat="1">
      <c r="A334" s="13"/>
      <c r="B334" s="258"/>
      <c r="C334" s="259"/>
      <c r="D334" s="260" t="s">
        <v>187</v>
      </c>
      <c r="E334" s="261" t="s">
        <v>1</v>
      </c>
      <c r="F334" s="262" t="s">
        <v>427</v>
      </c>
      <c r="G334" s="259"/>
      <c r="H334" s="261" t="s">
        <v>1</v>
      </c>
      <c r="I334" s="263"/>
      <c r="J334" s="259"/>
      <c r="K334" s="259"/>
      <c r="L334" s="264"/>
      <c r="M334" s="265"/>
      <c r="N334" s="266"/>
      <c r="O334" s="266"/>
      <c r="P334" s="266"/>
      <c r="Q334" s="266"/>
      <c r="R334" s="266"/>
      <c r="S334" s="266"/>
      <c r="T334" s="26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8" t="s">
        <v>187</v>
      </c>
      <c r="AU334" s="268" t="s">
        <v>83</v>
      </c>
      <c r="AV334" s="13" t="s">
        <v>81</v>
      </c>
      <c r="AW334" s="13" t="s">
        <v>31</v>
      </c>
      <c r="AX334" s="13" t="s">
        <v>74</v>
      </c>
      <c r="AY334" s="268" t="s">
        <v>179</v>
      </c>
    </row>
    <row r="335" s="13" customFormat="1">
      <c r="A335" s="13"/>
      <c r="B335" s="258"/>
      <c r="C335" s="259"/>
      <c r="D335" s="260" t="s">
        <v>187</v>
      </c>
      <c r="E335" s="261" t="s">
        <v>1</v>
      </c>
      <c r="F335" s="262" t="s">
        <v>428</v>
      </c>
      <c r="G335" s="259"/>
      <c r="H335" s="261" t="s">
        <v>1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8" t="s">
        <v>187</v>
      </c>
      <c r="AU335" s="268" t="s">
        <v>83</v>
      </c>
      <c r="AV335" s="13" t="s">
        <v>81</v>
      </c>
      <c r="AW335" s="13" t="s">
        <v>31</v>
      </c>
      <c r="AX335" s="13" t="s">
        <v>74</v>
      </c>
      <c r="AY335" s="268" t="s">
        <v>179</v>
      </c>
    </row>
    <row r="336" s="13" customFormat="1">
      <c r="A336" s="13"/>
      <c r="B336" s="258"/>
      <c r="C336" s="259"/>
      <c r="D336" s="260" t="s">
        <v>187</v>
      </c>
      <c r="E336" s="261" t="s">
        <v>1</v>
      </c>
      <c r="F336" s="262" t="s">
        <v>429</v>
      </c>
      <c r="G336" s="259"/>
      <c r="H336" s="261" t="s">
        <v>1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8" t="s">
        <v>187</v>
      </c>
      <c r="AU336" s="268" t="s">
        <v>83</v>
      </c>
      <c r="AV336" s="13" t="s">
        <v>81</v>
      </c>
      <c r="AW336" s="13" t="s">
        <v>31</v>
      </c>
      <c r="AX336" s="13" t="s">
        <v>74</v>
      </c>
      <c r="AY336" s="268" t="s">
        <v>179</v>
      </c>
    </row>
    <row r="337" s="13" customFormat="1">
      <c r="A337" s="13"/>
      <c r="B337" s="258"/>
      <c r="C337" s="259"/>
      <c r="D337" s="260" t="s">
        <v>187</v>
      </c>
      <c r="E337" s="261" t="s">
        <v>1</v>
      </c>
      <c r="F337" s="262" t="s">
        <v>430</v>
      </c>
      <c r="G337" s="259"/>
      <c r="H337" s="261" t="s">
        <v>1</v>
      </c>
      <c r="I337" s="263"/>
      <c r="J337" s="259"/>
      <c r="K337" s="259"/>
      <c r="L337" s="264"/>
      <c r="M337" s="265"/>
      <c r="N337" s="266"/>
      <c r="O337" s="266"/>
      <c r="P337" s="266"/>
      <c r="Q337" s="266"/>
      <c r="R337" s="266"/>
      <c r="S337" s="266"/>
      <c r="T337" s="26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8" t="s">
        <v>187</v>
      </c>
      <c r="AU337" s="268" t="s">
        <v>83</v>
      </c>
      <c r="AV337" s="13" t="s">
        <v>81</v>
      </c>
      <c r="AW337" s="13" t="s">
        <v>31</v>
      </c>
      <c r="AX337" s="13" t="s">
        <v>74</v>
      </c>
      <c r="AY337" s="268" t="s">
        <v>179</v>
      </c>
    </row>
    <row r="338" s="14" customFormat="1">
      <c r="A338" s="14"/>
      <c r="B338" s="269"/>
      <c r="C338" s="270"/>
      <c r="D338" s="260" t="s">
        <v>187</v>
      </c>
      <c r="E338" s="271" t="s">
        <v>1</v>
      </c>
      <c r="F338" s="272" t="s">
        <v>81</v>
      </c>
      <c r="G338" s="270"/>
      <c r="H338" s="273">
        <v>1</v>
      </c>
      <c r="I338" s="274"/>
      <c r="J338" s="270"/>
      <c r="K338" s="270"/>
      <c r="L338" s="275"/>
      <c r="M338" s="276"/>
      <c r="N338" s="277"/>
      <c r="O338" s="277"/>
      <c r="P338" s="277"/>
      <c r="Q338" s="277"/>
      <c r="R338" s="277"/>
      <c r="S338" s="277"/>
      <c r="T338" s="27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9" t="s">
        <v>187</v>
      </c>
      <c r="AU338" s="279" t="s">
        <v>83</v>
      </c>
      <c r="AV338" s="14" t="s">
        <v>83</v>
      </c>
      <c r="AW338" s="14" t="s">
        <v>31</v>
      </c>
      <c r="AX338" s="14" t="s">
        <v>81</v>
      </c>
      <c r="AY338" s="279" t="s">
        <v>179</v>
      </c>
    </row>
    <row r="339" s="2" customFormat="1" ht="16.5" customHeight="1">
      <c r="A339" s="39"/>
      <c r="B339" s="40"/>
      <c r="C339" s="245" t="s">
        <v>378</v>
      </c>
      <c r="D339" s="245" t="s">
        <v>181</v>
      </c>
      <c r="E339" s="246" t="s">
        <v>431</v>
      </c>
      <c r="F339" s="247" t="s">
        <v>432</v>
      </c>
      <c r="G339" s="248" t="s">
        <v>230</v>
      </c>
      <c r="H339" s="249">
        <v>15.275</v>
      </c>
      <c r="I339" s="250"/>
      <c r="J339" s="251">
        <f>ROUND(I339*H339,2)</f>
        <v>0</v>
      </c>
      <c r="K339" s="247" t="s">
        <v>1</v>
      </c>
      <c r="L339" s="45"/>
      <c r="M339" s="252" t="s">
        <v>1</v>
      </c>
      <c r="N339" s="253" t="s">
        <v>39</v>
      </c>
      <c r="O339" s="92"/>
      <c r="P339" s="254">
        <f>O339*H339</f>
        <v>0</v>
      </c>
      <c r="Q339" s="254">
        <v>0</v>
      </c>
      <c r="R339" s="254">
        <f>Q339*H339</f>
        <v>0</v>
      </c>
      <c r="S339" s="254">
        <v>0</v>
      </c>
      <c r="T339" s="25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56" t="s">
        <v>186</v>
      </c>
      <c r="AT339" s="256" t="s">
        <v>181</v>
      </c>
      <c r="AU339" s="256" t="s">
        <v>83</v>
      </c>
      <c r="AY339" s="18" t="s">
        <v>179</v>
      </c>
      <c r="BE339" s="257">
        <f>IF(N339="základní",J339,0)</f>
        <v>0</v>
      </c>
      <c r="BF339" s="257">
        <f>IF(N339="snížená",J339,0)</f>
        <v>0</v>
      </c>
      <c r="BG339" s="257">
        <f>IF(N339="zákl. přenesená",J339,0)</f>
        <v>0</v>
      </c>
      <c r="BH339" s="257">
        <f>IF(N339="sníž. přenesená",J339,0)</f>
        <v>0</v>
      </c>
      <c r="BI339" s="257">
        <f>IF(N339="nulová",J339,0)</f>
        <v>0</v>
      </c>
      <c r="BJ339" s="18" t="s">
        <v>81</v>
      </c>
      <c r="BK339" s="257">
        <f>ROUND(I339*H339,2)</f>
        <v>0</v>
      </c>
      <c r="BL339" s="18" t="s">
        <v>186</v>
      </c>
      <c r="BM339" s="256" t="s">
        <v>433</v>
      </c>
    </row>
    <row r="340" s="13" customFormat="1">
      <c r="A340" s="13"/>
      <c r="B340" s="258"/>
      <c r="C340" s="259"/>
      <c r="D340" s="260" t="s">
        <v>187</v>
      </c>
      <c r="E340" s="261" t="s">
        <v>1</v>
      </c>
      <c r="F340" s="262" t="s">
        <v>379</v>
      </c>
      <c r="G340" s="259"/>
      <c r="H340" s="261" t="s">
        <v>1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8" t="s">
        <v>187</v>
      </c>
      <c r="AU340" s="268" t="s">
        <v>83</v>
      </c>
      <c r="AV340" s="13" t="s">
        <v>81</v>
      </c>
      <c r="AW340" s="13" t="s">
        <v>31</v>
      </c>
      <c r="AX340" s="13" t="s">
        <v>74</v>
      </c>
      <c r="AY340" s="268" t="s">
        <v>179</v>
      </c>
    </row>
    <row r="341" s="14" customFormat="1">
      <c r="A341" s="14"/>
      <c r="B341" s="269"/>
      <c r="C341" s="270"/>
      <c r="D341" s="260" t="s">
        <v>187</v>
      </c>
      <c r="E341" s="271" t="s">
        <v>1</v>
      </c>
      <c r="F341" s="272" t="s">
        <v>434</v>
      </c>
      <c r="G341" s="270"/>
      <c r="H341" s="273">
        <v>15.275</v>
      </c>
      <c r="I341" s="274"/>
      <c r="J341" s="270"/>
      <c r="K341" s="270"/>
      <c r="L341" s="275"/>
      <c r="M341" s="276"/>
      <c r="N341" s="277"/>
      <c r="O341" s="277"/>
      <c r="P341" s="277"/>
      <c r="Q341" s="277"/>
      <c r="R341" s="277"/>
      <c r="S341" s="277"/>
      <c r="T341" s="27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9" t="s">
        <v>187</v>
      </c>
      <c r="AU341" s="279" t="s">
        <v>83</v>
      </c>
      <c r="AV341" s="14" t="s">
        <v>83</v>
      </c>
      <c r="AW341" s="14" t="s">
        <v>31</v>
      </c>
      <c r="AX341" s="14" t="s">
        <v>74</v>
      </c>
      <c r="AY341" s="279" t="s">
        <v>179</v>
      </c>
    </row>
    <row r="342" s="15" customFormat="1">
      <c r="A342" s="15"/>
      <c r="B342" s="280"/>
      <c r="C342" s="281"/>
      <c r="D342" s="260" t="s">
        <v>187</v>
      </c>
      <c r="E342" s="282" t="s">
        <v>1</v>
      </c>
      <c r="F342" s="283" t="s">
        <v>108</v>
      </c>
      <c r="G342" s="281"/>
      <c r="H342" s="284">
        <v>15.275</v>
      </c>
      <c r="I342" s="285"/>
      <c r="J342" s="281"/>
      <c r="K342" s="281"/>
      <c r="L342" s="286"/>
      <c r="M342" s="287"/>
      <c r="N342" s="288"/>
      <c r="O342" s="288"/>
      <c r="P342" s="288"/>
      <c r="Q342" s="288"/>
      <c r="R342" s="288"/>
      <c r="S342" s="288"/>
      <c r="T342" s="28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90" t="s">
        <v>187</v>
      </c>
      <c r="AU342" s="290" t="s">
        <v>83</v>
      </c>
      <c r="AV342" s="15" t="s">
        <v>186</v>
      </c>
      <c r="AW342" s="15" t="s">
        <v>31</v>
      </c>
      <c r="AX342" s="15" t="s">
        <v>81</v>
      </c>
      <c r="AY342" s="290" t="s">
        <v>179</v>
      </c>
    </row>
    <row r="343" s="2" customFormat="1" ht="21.75" customHeight="1">
      <c r="A343" s="39"/>
      <c r="B343" s="40"/>
      <c r="C343" s="245" t="s">
        <v>435</v>
      </c>
      <c r="D343" s="245" t="s">
        <v>181</v>
      </c>
      <c r="E343" s="246" t="s">
        <v>436</v>
      </c>
      <c r="F343" s="247" t="s">
        <v>437</v>
      </c>
      <c r="G343" s="248" t="s">
        <v>230</v>
      </c>
      <c r="H343" s="249">
        <v>2.0249999999999999</v>
      </c>
      <c r="I343" s="250"/>
      <c r="J343" s="251">
        <f>ROUND(I343*H343,2)</f>
        <v>0</v>
      </c>
      <c r="K343" s="247" t="s">
        <v>185</v>
      </c>
      <c r="L343" s="45"/>
      <c r="M343" s="252" t="s">
        <v>1</v>
      </c>
      <c r="N343" s="253" t="s">
        <v>39</v>
      </c>
      <c r="O343" s="92"/>
      <c r="P343" s="254">
        <f>O343*H343</f>
        <v>0</v>
      </c>
      <c r="Q343" s="254">
        <v>0.34661999999999998</v>
      </c>
      <c r="R343" s="254">
        <f>Q343*H343</f>
        <v>0.70190549999999996</v>
      </c>
      <c r="S343" s="254">
        <v>0</v>
      </c>
      <c r="T343" s="25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56" t="s">
        <v>186</v>
      </c>
      <c r="AT343" s="256" t="s">
        <v>181</v>
      </c>
      <c r="AU343" s="256" t="s">
        <v>83</v>
      </c>
      <c r="AY343" s="18" t="s">
        <v>179</v>
      </c>
      <c r="BE343" s="257">
        <f>IF(N343="základní",J343,0)</f>
        <v>0</v>
      </c>
      <c r="BF343" s="257">
        <f>IF(N343="snížená",J343,0)</f>
        <v>0</v>
      </c>
      <c r="BG343" s="257">
        <f>IF(N343="zákl. přenesená",J343,0)</f>
        <v>0</v>
      </c>
      <c r="BH343" s="257">
        <f>IF(N343="sníž. přenesená",J343,0)</f>
        <v>0</v>
      </c>
      <c r="BI343" s="257">
        <f>IF(N343="nulová",J343,0)</f>
        <v>0</v>
      </c>
      <c r="BJ343" s="18" t="s">
        <v>81</v>
      </c>
      <c r="BK343" s="257">
        <f>ROUND(I343*H343,2)</f>
        <v>0</v>
      </c>
      <c r="BL343" s="18" t="s">
        <v>186</v>
      </c>
      <c r="BM343" s="256" t="s">
        <v>438</v>
      </c>
    </row>
    <row r="344" s="13" customFormat="1">
      <c r="A344" s="13"/>
      <c r="B344" s="258"/>
      <c r="C344" s="259"/>
      <c r="D344" s="260" t="s">
        <v>187</v>
      </c>
      <c r="E344" s="261" t="s">
        <v>1</v>
      </c>
      <c r="F344" s="262" t="s">
        <v>379</v>
      </c>
      <c r="G344" s="259"/>
      <c r="H344" s="261" t="s">
        <v>1</v>
      </c>
      <c r="I344" s="263"/>
      <c r="J344" s="259"/>
      <c r="K344" s="259"/>
      <c r="L344" s="264"/>
      <c r="M344" s="265"/>
      <c r="N344" s="266"/>
      <c r="O344" s="266"/>
      <c r="P344" s="266"/>
      <c r="Q344" s="266"/>
      <c r="R344" s="266"/>
      <c r="S344" s="266"/>
      <c r="T344" s="26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8" t="s">
        <v>187</v>
      </c>
      <c r="AU344" s="268" t="s">
        <v>83</v>
      </c>
      <c r="AV344" s="13" t="s">
        <v>81</v>
      </c>
      <c r="AW344" s="13" t="s">
        <v>31</v>
      </c>
      <c r="AX344" s="13" t="s">
        <v>74</v>
      </c>
      <c r="AY344" s="268" t="s">
        <v>179</v>
      </c>
    </row>
    <row r="345" s="14" customFormat="1">
      <c r="A345" s="14"/>
      <c r="B345" s="269"/>
      <c r="C345" s="270"/>
      <c r="D345" s="260" t="s">
        <v>187</v>
      </c>
      <c r="E345" s="271" t="s">
        <v>1</v>
      </c>
      <c r="F345" s="272" t="s">
        <v>439</v>
      </c>
      <c r="G345" s="270"/>
      <c r="H345" s="273">
        <v>2.0249999999999999</v>
      </c>
      <c r="I345" s="274"/>
      <c r="J345" s="270"/>
      <c r="K345" s="270"/>
      <c r="L345" s="275"/>
      <c r="M345" s="276"/>
      <c r="N345" s="277"/>
      <c r="O345" s="277"/>
      <c r="P345" s="277"/>
      <c r="Q345" s="277"/>
      <c r="R345" s="277"/>
      <c r="S345" s="277"/>
      <c r="T345" s="27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9" t="s">
        <v>187</v>
      </c>
      <c r="AU345" s="279" t="s">
        <v>83</v>
      </c>
      <c r="AV345" s="14" t="s">
        <v>83</v>
      </c>
      <c r="AW345" s="14" t="s">
        <v>31</v>
      </c>
      <c r="AX345" s="14" t="s">
        <v>74</v>
      </c>
      <c r="AY345" s="279" t="s">
        <v>179</v>
      </c>
    </row>
    <row r="346" s="15" customFormat="1">
      <c r="A346" s="15"/>
      <c r="B346" s="280"/>
      <c r="C346" s="281"/>
      <c r="D346" s="260" t="s">
        <v>187</v>
      </c>
      <c r="E346" s="282" t="s">
        <v>1</v>
      </c>
      <c r="F346" s="283" t="s">
        <v>108</v>
      </c>
      <c r="G346" s="281"/>
      <c r="H346" s="284">
        <v>2.0249999999999999</v>
      </c>
      <c r="I346" s="285"/>
      <c r="J346" s="281"/>
      <c r="K346" s="281"/>
      <c r="L346" s="286"/>
      <c r="M346" s="287"/>
      <c r="N346" s="288"/>
      <c r="O346" s="288"/>
      <c r="P346" s="288"/>
      <c r="Q346" s="288"/>
      <c r="R346" s="288"/>
      <c r="S346" s="288"/>
      <c r="T346" s="28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90" t="s">
        <v>187</v>
      </c>
      <c r="AU346" s="290" t="s">
        <v>83</v>
      </c>
      <c r="AV346" s="15" t="s">
        <v>186</v>
      </c>
      <c r="AW346" s="15" t="s">
        <v>31</v>
      </c>
      <c r="AX346" s="15" t="s">
        <v>81</v>
      </c>
      <c r="AY346" s="290" t="s">
        <v>179</v>
      </c>
    </row>
    <row r="347" s="2" customFormat="1" ht="16.5" customHeight="1">
      <c r="A347" s="39"/>
      <c r="B347" s="40"/>
      <c r="C347" s="245" t="s">
        <v>385</v>
      </c>
      <c r="D347" s="245" t="s">
        <v>181</v>
      </c>
      <c r="E347" s="246" t="s">
        <v>440</v>
      </c>
      <c r="F347" s="247" t="s">
        <v>441</v>
      </c>
      <c r="G347" s="248" t="s">
        <v>310</v>
      </c>
      <c r="H347" s="249">
        <v>0.044999999999999998</v>
      </c>
      <c r="I347" s="250"/>
      <c r="J347" s="251">
        <f>ROUND(I347*H347,2)</f>
        <v>0</v>
      </c>
      <c r="K347" s="247" t="s">
        <v>185</v>
      </c>
      <c r="L347" s="45"/>
      <c r="M347" s="252" t="s">
        <v>1</v>
      </c>
      <c r="N347" s="253" t="s">
        <v>39</v>
      </c>
      <c r="O347" s="92"/>
      <c r="P347" s="254">
        <f>O347*H347</f>
        <v>0</v>
      </c>
      <c r="Q347" s="254">
        <v>1.04881</v>
      </c>
      <c r="R347" s="254">
        <f>Q347*H347</f>
        <v>0.047196450000000001</v>
      </c>
      <c r="S347" s="254">
        <v>0</v>
      </c>
      <c r="T347" s="25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56" t="s">
        <v>186</v>
      </c>
      <c r="AT347" s="256" t="s">
        <v>181</v>
      </c>
      <c r="AU347" s="256" t="s">
        <v>83</v>
      </c>
      <c r="AY347" s="18" t="s">
        <v>179</v>
      </c>
      <c r="BE347" s="257">
        <f>IF(N347="základní",J347,0)</f>
        <v>0</v>
      </c>
      <c r="BF347" s="257">
        <f>IF(N347="snížená",J347,0)</f>
        <v>0</v>
      </c>
      <c r="BG347" s="257">
        <f>IF(N347="zákl. přenesená",J347,0)</f>
        <v>0</v>
      </c>
      <c r="BH347" s="257">
        <f>IF(N347="sníž. přenesená",J347,0)</f>
        <v>0</v>
      </c>
      <c r="BI347" s="257">
        <f>IF(N347="nulová",J347,0)</f>
        <v>0</v>
      </c>
      <c r="BJ347" s="18" t="s">
        <v>81</v>
      </c>
      <c r="BK347" s="257">
        <f>ROUND(I347*H347,2)</f>
        <v>0</v>
      </c>
      <c r="BL347" s="18" t="s">
        <v>186</v>
      </c>
      <c r="BM347" s="256" t="s">
        <v>442</v>
      </c>
    </row>
    <row r="348" s="13" customFormat="1">
      <c r="A348" s="13"/>
      <c r="B348" s="258"/>
      <c r="C348" s="259"/>
      <c r="D348" s="260" t="s">
        <v>187</v>
      </c>
      <c r="E348" s="261" t="s">
        <v>1</v>
      </c>
      <c r="F348" s="262" t="s">
        <v>379</v>
      </c>
      <c r="G348" s="259"/>
      <c r="H348" s="261" t="s">
        <v>1</v>
      </c>
      <c r="I348" s="263"/>
      <c r="J348" s="259"/>
      <c r="K348" s="259"/>
      <c r="L348" s="264"/>
      <c r="M348" s="265"/>
      <c r="N348" s="266"/>
      <c r="O348" s="266"/>
      <c r="P348" s="266"/>
      <c r="Q348" s="266"/>
      <c r="R348" s="266"/>
      <c r="S348" s="266"/>
      <c r="T348" s="26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8" t="s">
        <v>187</v>
      </c>
      <c r="AU348" s="268" t="s">
        <v>83</v>
      </c>
      <c r="AV348" s="13" t="s">
        <v>81</v>
      </c>
      <c r="AW348" s="13" t="s">
        <v>31</v>
      </c>
      <c r="AX348" s="13" t="s">
        <v>74</v>
      </c>
      <c r="AY348" s="268" t="s">
        <v>179</v>
      </c>
    </row>
    <row r="349" s="14" customFormat="1">
      <c r="A349" s="14"/>
      <c r="B349" s="269"/>
      <c r="C349" s="270"/>
      <c r="D349" s="260" t="s">
        <v>187</v>
      </c>
      <c r="E349" s="271" t="s">
        <v>1</v>
      </c>
      <c r="F349" s="272" t="s">
        <v>443</v>
      </c>
      <c r="G349" s="270"/>
      <c r="H349" s="273">
        <v>0.044999999999999998</v>
      </c>
      <c r="I349" s="274"/>
      <c r="J349" s="270"/>
      <c r="K349" s="270"/>
      <c r="L349" s="275"/>
      <c r="M349" s="276"/>
      <c r="N349" s="277"/>
      <c r="O349" s="277"/>
      <c r="P349" s="277"/>
      <c r="Q349" s="277"/>
      <c r="R349" s="277"/>
      <c r="S349" s="277"/>
      <c r="T349" s="27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9" t="s">
        <v>187</v>
      </c>
      <c r="AU349" s="279" t="s">
        <v>83</v>
      </c>
      <c r="AV349" s="14" t="s">
        <v>83</v>
      </c>
      <c r="AW349" s="14" t="s">
        <v>31</v>
      </c>
      <c r="AX349" s="14" t="s">
        <v>74</v>
      </c>
      <c r="AY349" s="279" t="s">
        <v>179</v>
      </c>
    </row>
    <row r="350" s="15" customFormat="1">
      <c r="A350" s="15"/>
      <c r="B350" s="280"/>
      <c r="C350" s="281"/>
      <c r="D350" s="260" t="s">
        <v>187</v>
      </c>
      <c r="E350" s="282" t="s">
        <v>1</v>
      </c>
      <c r="F350" s="283" t="s">
        <v>108</v>
      </c>
      <c r="G350" s="281"/>
      <c r="H350" s="284">
        <v>0.044999999999999998</v>
      </c>
      <c r="I350" s="285"/>
      <c r="J350" s="281"/>
      <c r="K350" s="281"/>
      <c r="L350" s="286"/>
      <c r="M350" s="287"/>
      <c r="N350" s="288"/>
      <c r="O350" s="288"/>
      <c r="P350" s="288"/>
      <c r="Q350" s="288"/>
      <c r="R350" s="288"/>
      <c r="S350" s="288"/>
      <c r="T350" s="289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90" t="s">
        <v>187</v>
      </c>
      <c r="AU350" s="290" t="s">
        <v>83</v>
      </c>
      <c r="AV350" s="15" t="s">
        <v>186</v>
      </c>
      <c r="AW350" s="15" t="s">
        <v>31</v>
      </c>
      <c r="AX350" s="15" t="s">
        <v>81</v>
      </c>
      <c r="AY350" s="290" t="s">
        <v>179</v>
      </c>
    </row>
    <row r="351" s="2" customFormat="1" ht="21.75" customHeight="1">
      <c r="A351" s="39"/>
      <c r="B351" s="40"/>
      <c r="C351" s="245" t="s">
        <v>444</v>
      </c>
      <c r="D351" s="245" t="s">
        <v>181</v>
      </c>
      <c r="E351" s="246" t="s">
        <v>445</v>
      </c>
      <c r="F351" s="247" t="s">
        <v>446</v>
      </c>
      <c r="G351" s="248" t="s">
        <v>197</v>
      </c>
      <c r="H351" s="249">
        <v>3.6960000000000002</v>
      </c>
      <c r="I351" s="250"/>
      <c r="J351" s="251">
        <f>ROUND(I351*H351,2)</f>
        <v>0</v>
      </c>
      <c r="K351" s="247" t="s">
        <v>1</v>
      </c>
      <c r="L351" s="45"/>
      <c r="M351" s="252" t="s">
        <v>1</v>
      </c>
      <c r="N351" s="253" t="s">
        <v>39</v>
      </c>
      <c r="O351" s="92"/>
      <c r="P351" s="254">
        <f>O351*H351</f>
        <v>0</v>
      </c>
      <c r="Q351" s="254">
        <v>0</v>
      </c>
      <c r="R351" s="254">
        <f>Q351*H351</f>
        <v>0</v>
      </c>
      <c r="S351" s="254">
        <v>0</v>
      </c>
      <c r="T351" s="25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56" t="s">
        <v>186</v>
      </c>
      <c r="AT351" s="256" t="s">
        <v>181</v>
      </c>
      <c r="AU351" s="256" t="s">
        <v>83</v>
      </c>
      <c r="AY351" s="18" t="s">
        <v>179</v>
      </c>
      <c r="BE351" s="257">
        <f>IF(N351="základní",J351,0)</f>
        <v>0</v>
      </c>
      <c r="BF351" s="257">
        <f>IF(N351="snížená",J351,0)</f>
        <v>0</v>
      </c>
      <c r="BG351" s="257">
        <f>IF(N351="zákl. přenesená",J351,0)</f>
        <v>0</v>
      </c>
      <c r="BH351" s="257">
        <f>IF(N351="sníž. přenesená",J351,0)</f>
        <v>0</v>
      </c>
      <c r="BI351" s="257">
        <f>IF(N351="nulová",J351,0)</f>
        <v>0</v>
      </c>
      <c r="BJ351" s="18" t="s">
        <v>81</v>
      </c>
      <c r="BK351" s="257">
        <f>ROUND(I351*H351,2)</f>
        <v>0</v>
      </c>
      <c r="BL351" s="18" t="s">
        <v>186</v>
      </c>
      <c r="BM351" s="256" t="s">
        <v>447</v>
      </c>
    </row>
    <row r="352" s="13" customFormat="1">
      <c r="A352" s="13"/>
      <c r="B352" s="258"/>
      <c r="C352" s="259"/>
      <c r="D352" s="260" t="s">
        <v>187</v>
      </c>
      <c r="E352" s="261" t="s">
        <v>1</v>
      </c>
      <c r="F352" s="262" t="s">
        <v>379</v>
      </c>
      <c r="G352" s="259"/>
      <c r="H352" s="261" t="s">
        <v>1</v>
      </c>
      <c r="I352" s="263"/>
      <c r="J352" s="259"/>
      <c r="K352" s="259"/>
      <c r="L352" s="264"/>
      <c r="M352" s="265"/>
      <c r="N352" s="266"/>
      <c r="O352" s="266"/>
      <c r="P352" s="266"/>
      <c r="Q352" s="266"/>
      <c r="R352" s="266"/>
      <c r="S352" s="266"/>
      <c r="T352" s="26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8" t="s">
        <v>187</v>
      </c>
      <c r="AU352" s="268" t="s">
        <v>83</v>
      </c>
      <c r="AV352" s="13" t="s">
        <v>81</v>
      </c>
      <c r="AW352" s="13" t="s">
        <v>31</v>
      </c>
      <c r="AX352" s="13" t="s">
        <v>74</v>
      </c>
      <c r="AY352" s="268" t="s">
        <v>179</v>
      </c>
    </row>
    <row r="353" s="14" customFormat="1">
      <c r="A353" s="14"/>
      <c r="B353" s="269"/>
      <c r="C353" s="270"/>
      <c r="D353" s="260" t="s">
        <v>187</v>
      </c>
      <c r="E353" s="271" t="s">
        <v>1</v>
      </c>
      <c r="F353" s="272" t="s">
        <v>448</v>
      </c>
      <c r="G353" s="270"/>
      <c r="H353" s="273">
        <v>3.6960000000000002</v>
      </c>
      <c r="I353" s="274"/>
      <c r="J353" s="270"/>
      <c r="K353" s="270"/>
      <c r="L353" s="275"/>
      <c r="M353" s="276"/>
      <c r="N353" s="277"/>
      <c r="O353" s="277"/>
      <c r="P353" s="277"/>
      <c r="Q353" s="277"/>
      <c r="R353" s="277"/>
      <c r="S353" s="277"/>
      <c r="T353" s="27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9" t="s">
        <v>187</v>
      </c>
      <c r="AU353" s="279" t="s">
        <v>83</v>
      </c>
      <c r="AV353" s="14" t="s">
        <v>83</v>
      </c>
      <c r="AW353" s="14" t="s">
        <v>31</v>
      </c>
      <c r="AX353" s="14" t="s">
        <v>74</v>
      </c>
      <c r="AY353" s="279" t="s">
        <v>179</v>
      </c>
    </row>
    <row r="354" s="15" customFormat="1">
      <c r="A354" s="15"/>
      <c r="B354" s="280"/>
      <c r="C354" s="281"/>
      <c r="D354" s="260" t="s">
        <v>187</v>
      </c>
      <c r="E354" s="282" t="s">
        <v>1</v>
      </c>
      <c r="F354" s="283" t="s">
        <v>108</v>
      </c>
      <c r="G354" s="281"/>
      <c r="H354" s="284">
        <v>3.6960000000000002</v>
      </c>
      <c r="I354" s="285"/>
      <c r="J354" s="281"/>
      <c r="K354" s="281"/>
      <c r="L354" s="286"/>
      <c r="M354" s="287"/>
      <c r="N354" s="288"/>
      <c r="O354" s="288"/>
      <c r="P354" s="288"/>
      <c r="Q354" s="288"/>
      <c r="R354" s="288"/>
      <c r="S354" s="288"/>
      <c r="T354" s="289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90" t="s">
        <v>187</v>
      </c>
      <c r="AU354" s="290" t="s">
        <v>83</v>
      </c>
      <c r="AV354" s="15" t="s">
        <v>186</v>
      </c>
      <c r="AW354" s="15" t="s">
        <v>31</v>
      </c>
      <c r="AX354" s="15" t="s">
        <v>81</v>
      </c>
      <c r="AY354" s="290" t="s">
        <v>179</v>
      </c>
    </row>
    <row r="355" s="2" customFormat="1" ht="21.75" customHeight="1">
      <c r="A355" s="39"/>
      <c r="B355" s="40"/>
      <c r="C355" s="245" t="s">
        <v>389</v>
      </c>
      <c r="D355" s="245" t="s">
        <v>181</v>
      </c>
      <c r="E355" s="246" t="s">
        <v>449</v>
      </c>
      <c r="F355" s="247" t="s">
        <v>450</v>
      </c>
      <c r="G355" s="248" t="s">
        <v>230</v>
      </c>
      <c r="H355" s="249">
        <v>37.399999999999999</v>
      </c>
      <c r="I355" s="250"/>
      <c r="J355" s="251">
        <f>ROUND(I355*H355,2)</f>
        <v>0</v>
      </c>
      <c r="K355" s="247" t="s">
        <v>1</v>
      </c>
      <c r="L355" s="45"/>
      <c r="M355" s="252" t="s">
        <v>1</v>
      </c>
      <c r="N355" s="253" t="s">
        <v>39</v>
      </c>
      <c r="O355" s="92"/>
      <c r="P355" s="254">
        <f>O355*H355</f>
        <v>0</v>
      </c>
      <c r="Q355" s="254">
        <v>0</v>
      </c>
      <c r="R355" s="254">
        <f>Q355*H355</f>
        <v>0</v>
      </c>
      <c r="S355" s="254">
        <v>0</v>
      </c>
      <c r="T355" s="25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56" t="s">
        <v>186</v>
      </c>
      <c r="AT355" s="256" t="s">
        <v>181</v>
      </c>
      <c r="AU355" s="256" t="s">
        <v>83</v>
      </c>
      <c r="AY355" s="18" t="s">
        <v>179</v>
      </c>
      <c r="BE355" s="257">
        <f>IF(N355="základní",J355,0)</f>
        <v>0</v>
      </c>
      <c r="BF355" s="257">
        <f>IF(N355="snížená",J355,0)</f>
        <v>0</v>
      </c>
      <c r="BG355" s="257">
        <f>IF(N355="zákl. přenesená",J355,0)</f>
        <v>0</v>
      </c>
      <c r="BH355" s="257">
        <f>IF(N355="sníž. přenesená",J355,0)</f>
        <v>0</v>
      </c>
      <c r="BI355" s="257">
        <f>IF(N355="nulová",J355,0)</f>
        <v>0</v>
      </c>
      <c r="BJ355" s="18" t="s">
        <v>81</v>
      </c>
      <c r="BK355" s="257">
        <f>ROUND(I355*H355,2)</f>
        <v>0</v>
      </c>
      <c r="BL355" s="18" t="s">
        <v>186</v>
      </c>
      <c r="BM355" s="256" t="s">
        <v>451</v>
      </c>
    </row>
    <row r="356" s="13" customFormat="1">
      <c r="A356" s="13"/>
      <c r="B356" s="258"/>
      <c r="C356" s="259"/>
      <c r="D356" s="260" t="s">
        <v>187</v>
      </c>
      <c r="E356" s="261" t="s">
        <v>1</v>
      </c>
      <c r="F356" s="262" t="s">
        <v>379</v>
      </c>
      <c r="G356" s="259"/>
      <c r="H356" s="261" t="s">
        <v>1</v>
      </c>
      <c r="I356" s="263"/>
      <c r="J356" s="259"/>
      <c r="K356" s="259"/>
      <c r="L356" s="264"/>
      <c r="M356" s="265"/>
      <c r="N356" s="266"/>
      <c r="O356" s="266"/>
      <c r="P356" s="266"/>
      <c r="Q356" s="266"/>
      <c r="R356" s="266"/>
      <c r="S356" s="266"/>
      <c r="T356" s="26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8" t="s">
        <v>187</v>
      </c>
      <c r="AU356" s="268" t="s">
        <v>83</v>
      </c>
      <c r="AV356" s="13" t="s">
        <v>81</v>
      </c>
      <c r="AW356" s="13" t="s">
        <v>31</v>
      </c>
      <c r="AX356" s="13" t="s">
        <v>74</v>
      </c>
      <c r="AY356" s="268" t="s">
        <v>179</v>
      </c>
    </row>
    <row r="357" s="14" customFormat="1">
      <c r="A357" s="14"/>
      <c r="B357" s="269"/>
      <c r="C357" s="270"/>
      <c r="D357" s="260" t="s">
        <v>187</v>
      </c>
      <c r="E357" s="271" t="s">
        <v>1</v>
      </c>
      <c r="F357" s="272" t="s">
        <v>452</v>
      </c>
      <c r="G357" s="270"/>
      <c r="H357" s="273">
        <v>37.399999999999999</v>
      </c>
      <c r="I357" s="274"/>
      <c r="J357" s="270"/>
      <c r="K357" s="270"/>
      <c r="L357" s="275"/>
      <c r="M357" s="276"/>
      <c r="N357" s="277"/>
      <c r="O357" s="277"/>
      <c r="P357" s="277"/>
      <c r="Q357" s="277"/>
      <c r="R357" s="277"/>
      <c r="S357" s="277"/>
      <c r="T357" s="27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9" t="s">
        <v>187</v>
      </c>
      <c r="AU357" s="279" t="s">
        <v>83</v>
      </c>
      <c r="AV357" s="14" t="s">
        <v>83</v>
      </c>
      <c r="AW357" s="14" t="s">
        <v>31</v>
      </c>
      <c r="AX357" s="14" t="s">
        <v>74</v>
      </c>
      <c r="AY357" s="279" t="s">
        <v>179</v>
      </c>
    </row>
    <row r="358" s="15" customFormat="1">
      <c r="A358" s="15"/>
      <c r="B358" s="280"/>
      <c r="C358" s="281"/>
      <c r="D358" s="260" t="s">
        <v>187</v>
      </c>
      <c r="E358" s="282" t="s">
        <v>1</v>
      </c>
      <c r="F358" s="283" t="s">
        <v>108</v>
      </c>
      <c r="G358" s="281"/>
      <c r="H358" s="284">
        <v>37.399999999999999</v>
      </c>
      <c r="I358" s="285"/>
      <c r="J358" s="281"/>
      <c r="K358" s="281"/>
      <c r="L358" s="286"/>
      <c r="M358" s="287"/>
      <c r="N358" s="288"/>
      <c r="O358" s="288"/>
      <c r="P358" s="288"/>
      <c r="Q358" s="288"/>
      <c r="R358" s="288"/>
      <c r="S358" s="288"/>
      <c r="T358" s="28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90" t="s">
        <v>187</v>
      </c>
      <c r="AU358" s="290" t="s">
        <v>83</v>
      </c>
      <c r="AV358" s="15" t="s">
        <v>186</v>
      </c>
      <c r="AW358" s="15" t="s">
        <v>31</v>
      </c>
      <c r="AX358" s="15" t="s">
        <v>81</v>
      </c>
      <c r="AY358" s="290" t="s">
        <v>179</v>
      </c>
    </row>
    <row r="359" s="2" customFormat="1" ht="21.75" customHeight="1">
      <c r="A359" s="39"/>
      <c r="B359" s="40"/>
      <c r="C359" s="245" t="s">
        <v>453</v>
      </c>
      <c r="D359" s="245" t="s">
        <v>181</v>
      </c>
      <c r="E359" s="246" t="s">
        <v>454</v>
      </c>
      <c r="F359" s="247" t="s">
        <v>455</v>
      </c>
      <c r="G359" s="248" t="s">
        <v>230</v>
      </c>
      <c r="H359" s="249">
        <v>37.399999999999999</v>
      </c>
      <c r="I359" s="250"/>
      <c r="J359" s="251">
        <f>ROUND(I359*H359,2)</f>
        <v>0</v>
      </c>
      <c r="K359" s="247" t="s">
        <v>1</v>
      </c>
      <c r="L359" s="45"/>
      <c r="M359" s="252" t="s">
        <v>1</v>
      </c>
      <c r="N359" s="253" t="s">
        <v>39</v>
      </c>
      <c r="O359" s="92"/>
      <c r="P359" s="254">
        <f>O359*H359</f>
        <v>0</v>
      </c>
      <c r="Q359" s="254">
        <v>0</v>
      </c>
      <c r="R359" s="254">
        <f>Q359*H359</f>
        <v>0</v>
      </c>
      <c r="S359" s="254">
        <v>0</v>
      </c>
      <c r="T359" s="25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56" t="s">
        <v>186</v>
      </c>
      <c r="AT359" s="256" t="s">
        <v>181</v>
      </c>
      <c r="AU359" s="256" t="s">
        <v>83</v>
      </c>
      <c r="AY359" s="18" t="s">
        <v>179</v>
      </c>
      <c r="BE359" s="257">
        <f>IF(N359="základní",J359,0)</f>
        <v>0</v>
      </c>
      <c r="BF359" s="257">
        <f>IF(N359="snížená",J359,0)</f>
        <v>0</v>
      </c>
      <c r="BG359" s="257">
        <f>IF(N359="zákl. přenesená",J359,0)</f>
        <v>0</v>
      </c>
      <c r="BH359" s="257">
        <f>IF(N359="sníž. přenesená",J359,0)</f>
        <v>0</v>
      </c>
      <c r="BI359" s="257">
        <f>IF(N359="nulová",J359,0)</f>
        <v>0</v>
      </c>
      <c r="BJ359" s="18" t="s">
        <v>81</v>
      </c>
      <c r="BK359" s="257">
        <f>ROUND(I359*H359,2)</f>
        <v>0</v>
      </c>
      <c r="BL359" s="18" t="s">
        <v>186</v>
      </c>
      <c r="BM359" s="256" t="s">
        <v>456</v>
      </c>
    </row>
    <row r="360" s="13" customFormat="1">
      <c r="A360" s="13"/>
      <c r="B360" s="258"/>
      <c r="C360" s="259"/>
      <c r="D360" s="260" t="s">
        <v>187</v>
      </c>
      <c r="E360" s="261" t="s">
        <v>1</v>
      </c>
      <c r="F360" s="262" t="s">
        <v>379</v>
      </c>
      <c r="G360" s="259"/>
      <c r="H360" s="261" t="s">
        <v>1</v>
      </c>
      <c r="I360" s="263"/>
      <c r="J360" s="259"/>
      <c r="K360" s="259"/>
      <c r="L360" s="264"/>
      <c r="M360" s="265"/>
      <c r="N360" s="266"/>
      <c r="O360" s="266"/>
      <c r="P360" s="266"/>
      <c r="Q360" s="266"/>
      <c r="R360" s="266"/>
      <c r="S360" s="266"/>
      <c r="T360" s="26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8" t="s">
        <v>187</v>
      </c>
      <c r="AU360" s="268" t="s">
        <v>83</v>
      </c>
      <c r="AV360" s="13" t="s">
        <v>81</v>
      </c>
      <c r="AW360" s="13" t="s">
        <v>31</v>
      </c>
      <c r="AX360" s="13" t="s">
        <v>74</v>
      </c>
      <c r="AY360" s="268" t="s">
        <v>179</v>
      </c>
    </row>
    <row r="361" s="14" customFormat="1">
      <c r="A361" s="14"/>
      <c r="B361" s="269"/>
      <c r="C361" s="270"/>
      <c r="D361" s="260" t="s">
        <v>187</v>
      </c>
      <c r="E361" s="271" t="s">
        <v>1</v>
      </c>
      <c r="F361" s="272" t="s">
        <v>452</v>
      </c>
      <c r="G361" s="270"/>
      <c r="H361" s="273">
        <v>37.399999999999999</v>
      </c>
      <c r="I361" s="274"/>
      <c r="J361" s="270"/>
      <c r="K361" s="270"/>
      <c r="L361" s="275"/>
      <c r="M361" s="276"/>
      <c r="N361" s="277"/>
      <c r="O361" s="277"/>
      <c r="P361" s="277"/>
      <c r="Q361" s="277"/>
      <c r="R361" s="277"/>
      <c r="S361" s="277"/>
      <c r="T361" s="27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9" t="s">
        <v>187</v>
      </c>
      <c r="AU361" s="279" t="s">
        <v>83</v>
      </c>
      <c r="AV361" s="14" t="s">
        <v>83</v>
      </c>
      <c r="AW361" s="14" t="s">
        <v>31</v>
      </c>
      <c r="AX361" s="14" t="s">
        <v>81</v>
      </c>
      <c r="AY361" s="279" t="s">
        <v>179</v>
      </c>
    </row>
    <row r="362" s="2" customFormat="1" ht="16.5" customHeight="1">
      <c r="A362" s="39"/>
      <c r="B362" s="40"/>
      <c r="C362" s="245" t="s">
        <v>395</v>
      </c>
      <c r="D362" s="245" t="s">
        <v>181</v>
      </c>
      <c r="E362" s="246" t="s">
        <v>457</v>
      </c>
      <c r="F362" s="247" t="s">
        <v>458</v>
      </c>
      <c r="G362" s="248" t="s">
        <v>310</v>
      </c>
      <c r="H362" s="249">
        <v>0.185</v>
      </c>
      <c r="I362" s="250"/>
      <c r="J362" s="251">
        <f>ROUND(I362*H362,2)</f>
        <v>0</v>
      </c>
      <c r="K362" s="247" t="s">
        <v>185</v>
      </c>
      <c r="L362" s="45"/>
      <c r="M362" s="252" t="s">
        <v>1</v>
      </c>
      <c r="N362" s="253" t="s">
        <v>39</v>
      </c>
      <c r="O362" s="92"/>
      <c r="P362" s="254">
        <f>O362*H362</f>
        <v>0</v>
      </c>
      <c r="Q362" s="254">
        <v>1.04881</v>
      </c>
      <c r="R362" s="254">
        <f>Q362*H362</f>
        <v>0.19402985</v>
      </c>
      <c r="S362" s="254">
        <v>0</v>
      </c>
      <c r="T362" s="25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56" t="s">
        <v>186</v>
      </c>
      <c r="AT362" s="256" t="s">
        <v>181</v>
      </c>
      <c r="AU362" s="256" t="s">
        <v>83</v>
      </c>
      <c r="AY362" s="18" t="s">
        <v>179</v>
      </c>
      <c r="BE362" s="257">
        <f>IF(N362="základní",J362,0)</f>
        <v>0</v>
      </c>
      <c r="BF362" s="257">
        <f>IF(N362="snížená",J362,0)</f>
        <v>0</v>
      </c>
      <c r="BG362" s="257">
        <f>IF(N362="zákl. přenesená",J362,0)</f>
        <v>0</v>
      </c>
      <c r="BH362" s="257">
        <f>IF(N362="sníž. přenesená",J362,0)</f>
        <v>0</v>
      </c>
      <c r="BI362" s="257">
        <f>IF(N362="nulová",J362,0)</f>
        <v>0</v>
      </c>
      <c r="BJ362" s="18" t="s">
        <v>81</v>
      </c>
      <c r="BK362" s="257">
        <f>ROUND(I362*H362,2)</f>
        <v>0</v>
      </c>
      <c r="BL362" s="18" t="s">
        <v>186</v>
      </c>
      <c r="BM362" s="256" t="s">
        <v>459</v>
      </c>
    </row>
    <row r="363" s="13" customFormat="1">
      <c r="A363" s="13"/>
      <c r="B363" s="258"/>
      <c r="C363" s="259"/>
      <c r="D363" s="260" t="s">
        <v>187</v>
      </c>
      <c r="E363" s="261" t="s">
        <v>1</v>
      </c>
      <c r="F363" s="262" t="s">
        <v>379</v>
      </c>
      <c r="G363" s="259"/>
      <c r="H363" s="261" t="s">
        <v>1</v>
      </c>
      <c r="I363" s="263"/>
      <c r="J363" s="259"/>
      <c r="K363" s="259"/>
      <c r="L363" s="264"/>
      <c r="M363" s="265"/>
      <c r="N363" s="266"/>
      <c r="O363" s="266"/>
      <c r="P363" s="266"/>
      <c r="Q363" s="266"/>
      <c r="R363" s="266"/>
      <c r="S363" s="266"/>
      <c r="T363" s="26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8" t="s">
        <v>187</v>
      </c>
      <c r="AU363" s="268" t="s">
        <v>83</v>
      </c>
      <c r="AV363" s="13" t="s">
        <v>81</v>
      </c>
      <c r="AW363" s="13" t="s">
        <v>31</v>
      </c>
      <c r="AX363" s="13" t="s">
        <v>74</v>
      </c>
      <c r="AY363" s="268" t="s">
        <v>179</v>
      </c>
    </row>
    <row r="364" s="14" customFormat="1">
      <c r="A364" s="14"/>
      <c r="B364" s="269"/>
      <c r="C364" s="270"/>
      <c r="D364" s="260" t="s">
        <v>187</v>
      </c>
      <c r="E364" s="271" t="s">
        <v>1</v>
      </c>
      <c r="F364" s="272" t="s">
        <v>460</v>
      </c>
      <c r="G364" s="270"/>
      <c r="H364" s="273">
        <v>0.185</v>
      </c>
      <c r="I364" s="274"/>
      <c r="J364" s="270"/>
      <c r="K364" s="270"/>
      <c r="L364" s="275"/>
      <c r="M364" s="276"/>
      <c r="N364" s="277"/>
      <c r="O364" s="277"/>
      <c r="P364" s="277"/>
      <c r="Q364" s="277"/>
      <c r="R364" s="277"/>
      <c r="S364" s="277"/>
      <c r="T364" s="27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9" t="s">
        <v>187</v>
      </c>
      <c r="AU364" s="279" t="s">
        <v>83</v>
      </c>
      <c r="AV364" s="14" t="s">
        <v>83</v>
      </c>
      <c r="AW364" s="14" t="s">
        <v>31</v>
      </c>
      <c r="AX364" s="14" t="s">
        <v>74</v>
      </c>
      <c r="AY364" s="279" t="s">
        <v>179</v>
      </c>
    </row>
    <row r="365" s="15" customFormat="1">
      <c r="A365" s="15"/>
      <c r="B365" s="280"/>
      <c r="C365" s="281"/>
      <c r="D365" s="260" t="s">
        <v>187</v>
      </c>
      <c r="E365" s="282" t="s">
        <v>1</v>
      </c>
      <c r="F365" s="283" t="s">
        <v>108</v>
      </c>
      <c r="G365" s="281"/>
      <c r="H365" s="284">
        <v>0.185</v>
      </c>
      <c r="I365" s="285"/>
      <c r="J365" s="281"/>
      <c r="K365" s="281"/>
      <c r="L365" s="286"/>
      <c r="M365" s="287"/>
      <c r="N365" s="288"/>
      <c r="O365" s="288"/>
      <c r="P365" s="288"/>
      <c r="Q365" s="288"/>
      <c r="R365" s="288"/>
      <c r="S365" s="288"/>
      <c r="T365" s="289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90" t="s">
        <v>187</v>
      </c>
      <c r="AU365" s="290" t="s">
        <v>83</v>
      </c>
      <c r="AV365" s="15" t="s">
        <v>186</v>
      </c>
      <c r="AW365" s="15" t="s">
        <v>31</v>
      </c>
      <c r="AX365" s="15" t="s">
        <v>81</v>
      </c>
      <c r="AY365" s="290" t="s">
        <v>179</v>
      </c>
    </row>
    <row r="366" s="2" customFormat="1" ht="16.5" customHeight="1">
      <c r="A366" s="39"/>
      <c r="B366" s="40"/>
      <c r="C366" s="245" t="s">
        <v>461</v>
      </c>
      <c r="D366" s="245" t="s">
        <v>181</v>
      </c>
      <c r="E366" s="246" t="s">
        <v>462</v>
      </c>
      <c r="F366" s="247" t="s">
        <v>463</v>
      </c>
      <c r="G366" s="248" t="s">
        <v>310</v>
      </c>
      <c r="H366" s="249">
        <v>0.374</v>
      </c>
      <c r="I366" s="250"/>
      <c r="J366" s="251">
        <f>ROUND(I366*H366,2)</f>
        <v>0</v>
      </c>
      <c r="K366" s="247" t="s">
        <v>1</v>
      </c>
      <c r="L366" s="45"/>
      <c r="M366" s="252" t="s">
        <v>1</v>
      </c>
      <c r="N366" s="253" t="s">
        <v>39</v>
      </c>
      <c r="O366" s="92"/>
      <c r="P366" s="254">
        <f>O366*H366</f>
        <v>0</v>
      </c>
      <c r="Q366" s="254">
        <v>0</v>
      </c>
      <c r="R366" s="254">
        <f>Q366*H366</f>
        <v>0</v>
      </c>
      <c r="S366" s="254">
        <v>0</v>
      </c>
      <c r="T366" s="25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56" t="s">
        <v>186</v>
      </c>
      <c r="AT366" s="256" t="s">
        <v>181</v>
      </c>
      <c r="AU366" s="256" t="s">
        <v>83</v>
      </c>
      <c r="AY366" s="18" t="s">
        <v>179</v>
      </c>
      <c r="BE366" s="257">
        <f>IF(N366="základní",J366,0)</f>
        <v>0</v>
      </c>
      <c r="BF366" s="257">
        <f>IF(N366="snížená",J366,0)</f>
        <v>0</v>
      </c>
      <c r="BG366" s="257">
        <f>IF(N366="zákl. přenesená",J366,0)</f>
        <v>0</v>
      </c>
      <c r="BH366" s="257">
        <f>IF(N366="sníž. přenesená",J366,0)</f>
        <v>0</v>
      </c>
      <c r="BI366" s="257">
        <f>IF(N366="nulová",J366,0)</f>
        <v>0</v>
      </c>
      <c r="BJ366" s="18" t="s">
        <v>81</v>
      </c>
      <c r="BK366" s="257">
        <f>ROUND(I366*H366,2)</f>
        <v>0</v>
      </c>
      <c r="BL366" s="18" t="s">
        <v>186</v>
      </c>
      <c r="BM366" s="256" t="s">
        <v>464</v>
      </c>
    </row>
    <row r="367" s="13" customFormat="1">
      <c r="A367" s="13"/>
      <c r="B367" s="258"/>
      <c r="C367" s="259"/>
      <c r="D367" s="260" t="s">
        <v>187</v>
      </c>
      <c r="E367" s="261" t="s">
        <v>1</v>
      </c>
      <c r="F367" s="262" t="s">
        <v>379</v>
      </c>
      <c r="G367" s="259"/>
      <c r="H367" s="261" t="s">
        <v>1</v>
      </c>
      <c r="I367" s="263"/>
      <c r="J367" s="259"/>
      <c r="K367" s="259"/>
      <c r="L367" s="264"/>
      <c r="M367" s="265"/>
      <c r="N367" s="266"/>
      <c r="O367" s="266"/>
      <c r="P367" s="266"/>
      <c r="Q367" s="266"/>
      <c r="R367" s="266"/>
      <c r="S367" s="266"/>
      <c r="T367" s="26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8" t="s">
        <v>187</v>
      </c>
      <c r="AU367" s="268" t="s">
        <v>83</v>
      </c>
      <c r="AV367" s="13" t="s">
        <v>81</v>
      </c>
      <c r="AW367" s="13" t="s">
        <v>31</v>
      </c>
      <c r="AX367" s="13" t="s">
        <v>74</v>
      </c>
      <c r="AY367" s="268" t="s">
        <v>179</v>
      </c>
    </row>
    <row r="368" s="14" customFormat="1">
      <c r="A368" s="14"/>
      <c r="B368" s="269"/>
      <c r="C368" s="270"/>
      <c r="D368" s="260" t="s">
        <v>187</v>
      </c>
      <c r="E368" s="271" t="s">
        <v>1</v>
      </c>
      <c r="F368" s="272" t="s">
        <v>465</v>
      </c>
      <c r="G368" s="270"/>
      <c r="H368" s="273">
        <v>0.374</v>
      </c>
      <c r="I368" s="274"/>
      <c r="J368" s="270"/>
      <c r="K368" s="270"/>
      <c r="L368" s="275"/>
      <c r="M368" s="276"/>
      <c r="N368" s="277"/>
      <c r="O368" s="277"/>
      <c r="P368" s="277"/>
      <c r="Q368" s="277"/>
      <c r="R368" s="277"/>
      <c r="S368" s="277"/>
      <c r="T368" s="27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79" t="s">
        <v>187</v>
      </c>
      <c r="AU368" s="279" t="s">
        <v>83</v>
      </c>
      <c r="AV368" s="14" t="s">
        <v>83</v>
      </c>
      <c r="AW368" s="14" t="s">
        <v>31</v>
      </c>
      <c r="AX368" s="14" t="s">
        <v>74</v>
      </c>
      <c r="AY368" s="279" t="s">
        <v>179</v>
      </c>
    </row>
    <row r="369" s="15" customFormat="1">
      <c r="A369" s="15"/>
      <c r="B369" s="280"/>
      <c r="C369" s="281"/>
      <c r="D369" s="260" t="s">
        <v>187</v>
      </c>
      <c r="E369" s="282" t="s">
        <v>1</v>
      </c>
      <c r="F369" s="283" t="s">
        <v>108</v>
      </c>
      <c r="G369" s="281"/>
      <c r="H369" s="284">
        <v>0.374</v>
      </c>
      <c r="I369" s="285"/>
      <c r="J369" s="281"/>
      <c r="K369" s="281"/>
      <c r="L369" s="286"/>
      <c r="M369" s="287"/>
      <c r="N369" s="288"/>
      <c r="O369" s="288"/>
      <c r="P369" s="288"/>
      <c r="Q369" s="288"/>
      <c r="R369" s="288"/>
      <c r="S369" s="288"/>
      <c r="T369" s="28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90" t="s">
        <v>187</v>
      </c>
      <c r="AU369" s="290" t="s">
        <v>83</v>
      </c>
      <c r="AV369" s="15" t="s">
        <v>186</v>
      </c>
      <c r="AW369" s="15" t="s">
        <v>31</v>
      </c>
      <c r="AX369" s="15" t="s">
        <v>81</v>
      </c>
      <c r="AY369" s="290" t="s">
        <v>179</v>
      </c>
    </row>
    <row r="370" s="2" customFormat="1" ht="16.5" customHeight="1">
      <c r="A370" s="39"/>
      <c r="B370" s="40"/>
      <c r="C370" s="245" t="s">
        <v>400</v>
      </c>
      <c r="D370" s="245" t="s">
        <v>181</v>
      </c>
      <c r="E370" s="246" t="s">
        <v>466</v>
      </c>
      <c r="F370" s="247" t="s">
        <v>467</v>
      </c>
      <c r="G370" s="248" t="s">
        <v>310</v>
      </c>
      <c r="H370" s="249">
        <v>0.84999999999999998</v>
      </c>
      <c r="I370" s="250"/>
      <c r="J370" s="251">
        <f>ROUND(I370*H370,2)</f>
        <v>0</v>
      </c>
      <c r="K370" s="247" t="s">
        <v>1</v>
      </c>
      <c r="L370" s="45"/>
      <c r="M370" s="252" t="s">
        <v>1</v>
      </c>
      <c r="N370" s="253" t="s">
        <v>39</v>
      </c>
      <c r="O370" s="92"/>
      <c r="P370" s="254">
        <f>O370*H370</f>
        <v>0</v>
      </c>
      <c r="Q370" s="254">
        <v>0</v>
      </c>
      <c r="R370" s="254">
        <f>Q370*H370</f>
        <v>0</v>
      </c>
      <c r="S370" s="254">
        <v>0</v>
      </c>
      <c r="T370" s="25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56" t="s">
        <v>186</v>
      </c>
      <c r="AT370" s="256" t="s">
        <v>181</v>
      </c>
      <c r="AU370" s="256" t="s">
        <v>83</v>
      </c>
      <c r="AY370" s="18" t="s">
        <v>179</v>
      </c>
      <c r="BE370" s="257">
        <f>IF(N370="základní",J370,0)</f>
        <v>0</v>
      </c>
      <c r="BF370" s="257">
        <f>IF(N370="snížená",J370,0)</f>
        <v>0</v>
      </c>
      <c r="BG370" s="257">
        <f>IF(N370="zákl. přenesená",J370,0)</f>
        <v>0</v>
      </c>
      <c r="BH370" s="257">
        <f>IF(N370="sníž. přenesená",J370,0)</f>
        <v>0</v>
      </c>
      <c r="BI370" s="257">
        <f>IF(N370="nulová",J370,0)</f>
        <v>0</v>
      </c>
      <c r="BJ370" s="18" t="s">
        <v>81</v>
      </c>
      <c r="BK370" s="257">
        <f>ROUND(I370*H370,2)</f>
        <v>0</v>
      </c>
      <c r="BL370" s="18" t="s">
        <v>186</v>
      </c>
      <c r="BM370" s="256" t="s">
        <v>468</v>
      </c>
    </row>
    <row r="371" s="13" customFormat="1">
      <c r="A371" s="13"/>
      <c r="B371" s="258"/>
      <c r="C371" s="259"/>
      <c r="D371" s="260" t="s">
        <v>187</v>
      </c>
      <c r="E371" s="261" t="s">
        <v>1</v>
      </c>
      <c r="F371" s="262" t="s">
        <v>379</v>
      </c>
      <c r="G371" s="259"/>
      <c r="H371" s="261" t="s">
        <v>1</v>
      </c>
      <c r="I371" s="263"/>
      <c r="J371" s="259"/>
      <c r="K371" s="259"/>
      <c r="L371" s="264"/>
      <c r="M371" s="265"/>
      <c r="N371" s="266"/>
      <c r="O371" s="266"/>
      <c r="P371" s="266"/>
      <c r="Q371" s="266"/>
      <c r="R371" s="266"/>
      <c r="S371" s="266"/>
      <c r="T371" s="26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8" t="s">
        <v>187</v>
      </c>
      <c r="AU371" s="268" t="s">
        <v>83</v>
      </c>
      <c r="AV371" s="13" t="s">
        <v>81</v>
      </c>
      <c r="AW371" s="13" t="s">
        <v>31</v>
      </c>
      <c r="AX371" s="13" t="s">
        <v>74</v>
      </c>
      <c r="AY371" s="268" t="s">
        <v>179</v>
      </c>
    </row>
    <row r="372" s="14" customFormat="1">
      <c r="A372" s="14"/>
      <c r="B372" s="269"/>
      <c r="C372" s="270"/>
      <c r="D372" s="260" t="s">
        <v>187</v>
      </c>
      <c r="E372" s="271" t="s">
        <v>1</v>
      </c>
      <c r="F372" s="272" t="s">
        <v>469</v>
      </c>
      <c r="G372" s="270"/>
      <c r="H372" s="273">
        <v>0.84999999999999998</v>
      </c>
      <c r="I372" s="274"/>
      <c r="J372" s="270"/>
      <c r="K372" s="270"/>
      <c r="L372" s="275"/>
      <c r="M372" s="276"/>
      <c r="N372" s="277"/>
      <c r="O372" s="277"/>
      <c r="P372" s="277"/>
      <c r="Q372" s="277"/>
      <c r="R372" s="277"/>
      <c r="S372" s="277"/>
      <c r="T372" s="27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9" t="s">
        <v>187</v>
      </c>
      <c r="AU372" s="279" t="s">
        <v>83</v>
      </c>
      <c r="AV372" s="14" t="s">
        <v>83</v>
      </c>
      <c r="AW372" s="14" t="s">
        <v>31</v>
      </c>
      <c r="AX372" s="14" t="s">
        <v>74</v>
      </c>
      <c r="AY372" s="279" t="s">
        <v>179</v>
      </c>
    </row>
    <row r="373" s="15" customFormat="1">
      <c r="A373" s="15"/>
      <c r="B373" s="280"/>
      <c r="C373" s="281"/>
      <c r="D373" s="260" t="s">
        <v>187</v>
      </c>
      <c r="E373" s="282" t="s">
        <v>1</v>
      </c>
      <c r="F373" s="283" t="s">
        <v>108</v>
      </c>
      <c r="G373" s="281"/>
      <c r="H373" s="284">
        <v>0.84999999999999998</v>
      </c>
      <c r="I373" s="285"/>
      <c r="J373" s="281"/>
      <c r="K373" s="281"/>
      <c r="L373" s="286"/>
      <c r="M373" s="287"/>
      <c r="N373" s="288"/>
      <c r="O373" s="288"/>
      <c r="P373" s="288"/>
      <c r="Q373" s="288"/>
      <c r="R373" s="288"/>
      <c r="S373" s="288"/>
      <c r="T373" s="28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90" t="s">
        <v>187</v>
      </c>
      <c r="AU373" s="290" t="s">
        <v>83</v>
      </c>
      <c r="AV373" s="15" t="s">
        <v>186</v>
      </c>
      <c r="AW373" s="15" t="s">
        <v>31</v>
      </c>
      <c r="AX373" s="15" t="s">
        <v>81</v>
      </c>
      <c r="AY373" s="290" t="s">
        <v>179</v>
      </c>
    </row>
    <row r="374" s="2" customFormat="1" ht="16.5" customHeight="1">
      <c r="A374" s="39"/>
      <c r="B374" s="40"/>
      <c r="C374" s="245" t="s">
        <v>470</v>
      </c>
      <c r="D374" s="245" t="s">
        <v>181</v>
      </c>
      <c r="E374" s="246" t="s">
        <v>471</v>
      </c>
      <c r="F374" s="247" t="s">
        <v>472</v>
      </c>
      <c r="G374" s="248" t="s">
        <v>372</v>
      </c>
      <c r="H374" s="249">
        <v>3.2999999999999998</v>
      </c>
      <c r="I374" s="250"/>
      <c r="J374" s="251">
        <f>ROUND(I374*H374,2)</f>
        <v>0</v>
      </c>
      <c r="K374" s="247" t="s">
        <v>1</v>
      </c>
      <c r="L374" s="45"/>
      <c r="M374" s="252" t="s">
        <v>1</v>
      </c>
      <c r="N374" s="253" t="s">
        <v>39</v>
      </c>
      <c r="O374" s="92"/>
      <c r="P374" s="254">
        <f>O374*H374</f>
        <v>0</v>
      </c>
      <c r="Q374" s="254">
        <v>0</v>
      </c>
      <c r="R374" s="254">
        <f>Q374*H374</f>
        <v>0</v>
      </c>
      <c r="S374" s="254">
        <v>0</v>
      </c>
      <c r="T374" s="25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56" t="s">
        <v>186</v>
      </c>
      <c r="AT374" s="256" t="s">
        <v>181</v>
      </c>
      <c r="AU374" s="256" t="s">
        <v>83</v>
      </c>
      <c r="AY374" s="18" t="s">
        <v>179</v>
      </c>
      <c r="BE374" s="257">
        <f>IF(N374="základní",J374,0)</f>
        <v>0</v>
      </c>
      <c r="BF374" s="257">
        <f>IF(N374="snížená",J374,0)</f>
        <v>0</v>
      </c>
      <c r="BG374" s="257">
        <f>IF(N374="zákl. přenesená",J374,0)</f>
        <v>0</v>
      </c>
      <c r="BH374" s="257">
        <f>IF(N374="sníž. přenesená",J374,0)</f>
        <v>0</v>
      </c>
      <c r="BI374" s="257">
        <f>IF(N374="nulová",J374,0)</f>
        <v>0</v>
      </c>
      <c r="BJ374" s="18" t="s">
        <v>81</v>
      </c>
      <c r="BK374" s="257">
        <f>ROUND(I374*H374,2)</f>
        <v>0</v>
      </c>
      <c r="BL374" s="18" t="s">
        <v>186</v>
      </c>
      <c r="BM374" s="256" t="s">
        <v>473</v>
      </c>
    </row>
    <row r="375" s="13" customFormat="1">
      <c r="A375" s="13"/>
      <c r="B375" s="258"/>
      <c r="C375" s="259"/>
      <c r="D375" s="260" t="s">
        <v>187</v>
      </c>
      <c r="E375" s="261" t="s">
        <v>1</v>
      </c>
      <c r="F375" s="262" t="s">
        <v>379</v>
      </c>
      <c r="G375" s="259"/>
      <c r="H375" s="261" t="s">
        <v>1</v>
      </c>
      <c r="I375" s="263"/>
      <c r="J375" s="259"/>
      <c r="K375" s="259"/>
      <c r="L375" s="264"/>
      <c r="M375" s="265"/>
      <c r="N375" s="266"/>
      <c r="O375" s="266"/>
      <c r="P375" s="266"/>
      <c r="Q375" s="266"/>
      <c r="R375" s="266"/>
      <c r="S375" s="266"/>
      <c r="T375" s="26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8" t="s">
        <v>187</v>
      </c>
      <c r="AU375" s="268" t="s">
        <v>83</v>
      </c>
      <c r="AV375" s="13" t="s">
        <v>81</v>
      </c>
      <c r="AW375" s="13" t="s">
        <v>31</v>
      </c>
      <c r="AX375" s="13" t="s">
        <v>74</v>
      </c>
      <c r="AY375" s="268" t="s">
        <v>179</v>
      </c>
    </row>
    <row r="376" s="14" customFormat="1">
      <c r="A376" s="14"/>
      <c r="B376" s="269"/>
      <c r="C376" s="270"/>
      <c r="D376" s="260" t="s">
        <v>187</v>
      </c>
      <c r="E376" s="271" t="s">
        <v>1</v>
      </c>
      <c r="F376" s="272" t="s">
        <v>474</v>
      </c>
      <c r="G376" s="270"/>
      <c r="H376" s="273">
        <v>3.2999999999999998</v>
      </c>
      <c r="I376" s="274"/>
      <c r="J376" s="270"/>
      <c r="K376" s="270"/>
      <c r="L376" s="275"/>
      <c r="M376" s="276"/>
      <c r="N376" s="277"/>
      <c r="O376" s="277"/>
      <c r="P376" s="277"/>
      <c r="Q376" s="277"/>
      <c r="R376" s="277"/>
      <c r="S376" s="277"/>
      <c r="T376" s="27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9" t="s">
        <v>187</v>
      </c>
      <c r="AU376" s="279" t="s">
        <v>83</v>
      </c>
      <c r="AV376" s="14" t="s">
        <v>83</v>
      </c>
      <c r="AW376" s="14" t="s">
        <v>31</v>
      </c>
      <c r="AX376" s="14" t="s">
        <v>81</v>
      </c>
      <c r="AY376" s="279" t="s">
        <v>179</v>
      </c>
    </row>
    <row r="377" s="2" customFormat="1" ht="21.75" customHeight="1">
      <c r="A377" s="39"/>
      <c r="B377" s="40"/>
      <c r="C377" s="245" t="s">
        <v>405</v>
      </c>
      <c r="D377" s="245" t="s">
        <v>181</v>
      </c>
      <c r="E377" s="246" t="s">
        <v>475</v>
      </c>
      <c r="F377" s="247" t="s">
        <v>476</v>
      </c>
      <c r="G377" s="248" t="s">
        <v>477</v>
      </c>
      <c r="H377" s="249">
        <v>1</v>
      </c>
      <c r="I377" s="250"/>
      <c r="J377" s="251">
        <f>ROUND(I377*H377,2)</f>
        <v>0</v>
      </c>
      <c r="K377" s="247" t="s">
        <v>185</v>
      </c>
      <c r="L377" s="45"/>
      <c r="M377" s="252" t="s">
        <v>1</v>
      </c>
      <c r="N377" s="253" t="s">
        <v>39</v>
      </c>
      <c r="O377" s="92"/>
      <c r="P377" s="254">
        <f>O377*H377</f>
        <v>0</v>
      </c>
      <c r="Q377" s="254">
        <v>0.02588</v>
      </c>
      <c r="R377" s="254">
        <f>Q377*H377</f>
        <v>0.02588</v>
      </c>
      <c r="S377" s="254">
        <v>0</v>
      </c>
      <c r="T377" s="25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56" t="s">
        <v>186</v>
      </c>
      <c r="AT377" s="256" t="s">
        <v>181</v>
      </c>
      <c r="AU377" s="256" t="s">
        <v>83</v>
      </c>
      <c r="AY377" s="18" t="s">
        <v>179</v>
      </c>
      <c r="BE377" s="257">
        <f>IF(N377="základní",J377,0)</f>
        <v>0</v>
      </c>
      <c r="BF377" s="257">
        <f>IF(N377="snížená",J377,0)</f>
        <v>0</v>
      </c>
      <c r="BG377" s="257">
        <f>IF(N377="zákl. přenesená",J377,0)</f>
        <v>0</v>
      </c>
      <c r="BH377" s="257">
        <f>IF(N377="sníž. přenesená",J377,0)</f>
        <v>0</v>
      </c>
      <c r="BI377" s="257">
        <f>IF(N377="nulová",J377,0)</f>
        <v>0</v>
      </c>
      <c r="BJ377" s="18" t="s">
        <v>81</v>
      </c>
      <c r="BK377" s="257">
        <f>ROUND(I377*H377,2)</f>
        <v>0</v>
      </c>
      <c r="BL377" s="18" t="s">
        <v>186</v>
      </c>
      <c r="BM377" s="256" t="s">
        <v>478</v>
      </c>
    </row>
    <row r="378" s="13" customFormat="1">
      <c r="A378" s="13"/>
      <c r="B378" s="258"/>
      <c r="C378" s="259"/>
      <c r="D378" s="260" t="s">
        <v>187</v>
      </c>
      <c r="E378" s="261" t="s">
        <v>1</v>
      </c>
      <c r="F378" s="262" t="s">
        <v>379</v>
      </c>
      <c r="G378" s="259"/>
      <c r="H378" s="261" t="s">
        <v>1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8" t="s">
        <v>187</v>
      </c>
      <c r="AU378" s="268" t="s">
        <v>83</v>
      </c>
      <c r="AV378" s="13" t="s">
        <v>81</v>
      </c>
      <c r="AW378" s="13" t="s">
        <v>31</v>
      </c>
      <c r="AX378" s="13" t="s">
        <v>74</v>
      </c>
      <c r="AY378" s="268" t="s">
        <v>179</v>
      </c>
    </row>
    <row r="379" s="14" customFormat="1">
      <c r="A379" s="14"/>
      <c r="B379" s="269"/>
      <c r="C379" s="270"/>
      <c r="D379" s="260" t="s">
        <v>187</v>
      </c>
      <c r="E379" s="271" t="s">
        <v>1</v>
      </c>
      <c r="F379" s="272" t="s">
        <v>81</v>
      </c>
      <c r="G379" s="270"/>
      <c r="H379" s="273">
        <v>1</v>
      </c>
      <c r="I379" s="274"/>
      <c r="J379" s="270"/>
      <c r="K379" s="270"/>
      <c r="L379" s="275"/>
      <c r="M379" s="276"/>
      <c r="N379" s="277"/>
      <c r="O379" s="277"/>
      <c r="P379" s="277"/>
      <c r="Q379" s="277"/>
      <c r="R379" s="277"/>
      <c r="S379" s="277"/>
      <c r="T379" s="27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9" t="s">
        <v>187</v>
      </c>
      <c r="AU379" s="279" t="s">
        <v>83</v>
      </c>
      <c r="AV379" s="14" t="s">
        <v>83</v>
      </c>
      <c r="AW379" s="14" t="s">
        <v>31</v>
      </c>
      <c r="AX379" s="14" t="s">
        <v>81</v>
      </c>
      <c r="AY379" s="279" t="s">
        <v>179</v>
      </c>
    </row>
    <row r="380" s="2" customFormat="1" ht="21.75" customHeight="1">
      <c r="A380" s="39"/>
      <c r="B380" s="40"/>
      <c r="C380" s="291" t="s">
        <v>479</v>
      </c>
      <c r="D380" s="291" t="s">
        <v>340</v>
      </c>
      <c r="E380" s="292" t="s">
        <v>480</v>
      </c>
      <c r="F380" s="293" t="s">
        <v>481</v>
      </c>
      <c r="G380" s="294" t="s">
        <v>477</v>
      </c>
      <c r="H380" s="295">
        <v>1</v>
      </c>
      <c r="I380" s="296"/>
      <c r="J380" s="297">
        <f>ROUND(I380*H380,2)</f>
        <v>0</v>
      </c>
      <c r="K380" s="293" t="s">
        <v>1</v>
      </c>
      <c r="L380" s="298"/>
      <c r="M380" s="299" t="s">
        <v>1</v>
      </c>
      <c r="N380" s="300" t="s">
        <v>39</v>
      </c>
      <c r="O380" s="92"/>
      <c r="P380" s="254">
        <f>O380*H380</f>
        <v>0</v>
      </c>
      <c r="Q380" s="254">
        <v>0</v>
      </c>
      <c r="R380" s="254">
        <f>Q380*H380</f>
        <v>0</v>
      </c>
      <c r="S380" s="254">
        <v>0</v>
      </c>
      <c r="T380" s="25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56" t="s">
        <v>221</v>
      </c>
      <c r="AT380" s="256" t="s">
        <v>340</v>
      </c>
      <c r="AU380" s="256" t="s">
        <v>83</v>
      </c>
      <c r="AY380" s="18" t="s">
        <v>179</v>
      </c>
      <c r="BE380" s="257">
        <f>IF(N380="základní",J380,0)</f>
        <v>0</v>
      </c>
      <c r="BF380" s="257">
        <f>IF(N380="snížená",J380,0)</f>
        <v>0</v>
      </c>
      <c r="BG380" s="257">
        <f>IF(N380="zákl. přenesená",J380,0)</f>
        <v>0</v>
      </c>
      <c r="BH380" s="257">
        <f>IF(N380="sníž. přenesená",J380,0)</f>
        <v>0</v>
      </c>
      <c r="BI380" s="257">
        <f>IF(N380="nulová",J380,0)</f>
        <v>0</v>
      </c>
      <c r="BJ380" s="18" t="s">
        <v>81</v>
      </c>
      <c r="BK380" s="257">
        <f>ROUND(I380*H380,2)</f>
        <v>0</v>
      </c>
      <c r="BL380" s="18" t="s">
        <v>186</v>
      </c>
      <c r="BM380" s="256" t="s">
        <v>482</v>
      </c>
    </row>
    <row r="381" s="13" customFormat="1">
      <c r="A381" s="13"/>
      <c r="B381" s="258"/>
      <c r="C381" s="259"/>
      <c r="D381" s="260" t="s">
        <v>187</v>
      </c>
      <c r="E381" s="261" t="s">
        <v>1</v>
      </c>
      <c r="F381" s="262" t="s">
        <v>379</v>
      </c>
      <c r="G381" s="259"/>
      <c r="H381" s="261" t="s">
        <v>1</v>
      </c>
      <c r="I381" s="263"/>
      <c r="J381" s="259"/>
      <c r="K381" s="259"/>
      <c r="L381" s="264"/>
      <c r="M381" s="265"/>
      <c r="N381" s="266"/>
      <c r="O381" s="266"/>
      <c r="P381" s="266"/>
      <c r="Q381" s="266"/>
      <c r="R381" s="266"/>
      <c r="S381" s="266"/>
      <c r="T381" s="26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8" t="s">
        <v>187</v>
      </c>
      <c r="AU381" s="268" t="s">
        <v>83</v>
      </c>
      <c r="AV381" s="13" t="s">
        <v>81</v>
      </c>
      <c r="AW381" s="13" t="s">
        <v>31</v>
      </c>
      <c r="AX381" s="13" t="s">
        <v>74</v>
      </c>
      <c r="AY381" s="268" t="s">
        <v>179</v>
      </c>
    </row>
    <row r="382" s="14" customFormat="1">
      <c r="A382" s="14"/>
      <c r="B382" s="269"/>
      <c r="C382" s="270"/>
      <c r="D382" s="260" t="s">
        <v>187</v>
      </c>
      <c r="E382" s="271" t="s">
        <v>1</v>
      </c>
      <c r="F382" s="272" t="s">
        <v>81</v>
      </c>
      <c r="G382" s="270"/>
      <c r="H382" s="273">
        <v>1</v>
      </c>
      <c r="I382" s="274"/>
      <c r="J382" s="270"/>
      <c r="K382" s="270"/>
      <c r="L382" s="275"/>
      <c r="M382" s="276"/>
      <c r="N382" s="277"/>
      <c r="O382" s="277"/>
      <c r="P382" s="277"/>
      <c r="Q382" s="277"/>
      <c r="R382" s="277"/>
      <c r="S382" s="277"/>
      <c r="T382" s="27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9" t="s">
        <v>187</v>
      </c>
      <c r="AU382" s="279" t="s">
        <v>83</v>
      </c>
      <c r="AV382" s="14" t="s">
        <v>83</v>
      </c>
      <c r="AW382" s="14" t="s">
        <v>31</v>
      </c>
      <c r="AX382" s="14" t="s">
        <v>81</v>
      </c>
      <c r="AY382" s="279" t="s">
        <v>179</v>
      </c>
    </row>
    <row r="383" s="2" customFormat="1" ht="16.5" customHeight="1">
      <c r="A383" s="39"/>
      <c r="B383" s="40"/>
      <c r="C383" s="245" t="s">
        <v>409</v>
      </c>
      <c r="D383" s="245" t="s">
        <v>181</v>
      </c>
      <c r="E383" s="246" t="s">
        <v>483</v>
      </c>
      <c r="F383" s="247" t="s">
        <v>484</v>
      </c>
      <c r="G383" s="248" t="s">
        <v>197</v>
      </c>
      <c r="H383" s="249">
        <v>0.20000000000000001</v>
      </c>
      <c r="I383" s="250"/>
      <c r="J383" s="251">
        <f>ROUND(I383*H383,2)</f>
        <v>0</v>
      </c>
      <c r="K383" s="247" t="s">
        <v>185</v>
      </c>
      <c r="L383" s="45"/>
      <c r="M383" s="252" t="s">
        <v>1</v>
      </c>
      <c r="N383" s="253" t="s">
        <v>39</v>
      </c>
      <c r="O383" s="92"/>
      <c r="P383" s="254">
        <f>O383*H383</f>
        <v>0</v>
      </c>
      <c r="Q383" s="254">
        <v>2.4533</v>
      </c>
      <c r="R383" s="254">
        <f>Q383*H383</f>
        <v>0.49066000000000004</v>
      </c>
      <c r="S383" s="254">
        <v>0</v>
      </c>
      <c r="T383" s="25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56" t="s">
        <v>186</v>
      </c>
      <c r="AT383" s="256" t="s">
        <v>181</v>
      </c>
      <c r="AU383" s="256" t="s">
        <v>83</v>
      </c>
      <c r="AY383" s="18" t="s">
        <v>179</v>
      </c>
      <c r="BE383" s="257">
        <f>IF(N383="základní",J383,0)</f>
        <v>0</v>
      </c>
      <c r="BF383" s="257">
        <f>IF(N383="snížená",J383,0)</f>
        <v>0</v>
      </c>
      <c r="BG383" s="257">
        <f>IF(N383="zákl. přenesená",J383,0)</f>
        <v>0</v>
      </c>
      <c r="BH383" s="257">
        <f>IF(N383="sníž. přenesená",J383,0)</f>
        <v>0</v>
      </c>
      <c r="BI383" s="257">
        <f>IF(N383="nulová",J383,0)</f>
        <v>0</v>
      </c>
      <c r="BJ383" s="18" t="s">
        <v>81</v>
      </c>
      <c r="BK383" s="257">
        <f>ROUND(I383*H383,2)</f>
        <v>0</v>
      </c>
      <c r="BL383" s="18" t="s">
        <v>186</v>
      </c>
      <c r="BM383" s="256" t="s">
        <v>485</v>
      </c>
    </row>
    <row r="384" s="13" customFormat="1">
      <c r="A384" s="13"/>
      <c r="B384" s="258"/>
      <c r="C384" s="259"/>
      <c r="D384" s="260" t="s">
        <v>187</v>
      </c>
      <c r="E384" s="261" t="s">
        <v>1</v>
      </c>
      <c r="F384" s="262" t="s">
        <v>379</v>
      </c>
      <c r="G384" s="259"/>
      <c r="H384" s="261" t="s">
        <v>1</v>
      </c>
      <c r="I384" s="263"/>
      <c r="J384" s="259"/>
      <c r="K384" s="259"/>
      <c r="L384" s="264"/>
      <c r="M384" s="265"/>
      <c r="N384" s="266"/>
      <c r="O384" s="266"/>
      <c r="P384" s="266"/>
      <c r="Q384" s="266"/>
      <c r="R384" s="266"/>
      <c r="S384" s="266"/>
      <c r="T384" s="26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8" t="s">
        <v>187</v>
      </c>
      <c r="AU384" s="268" t="s">
        <v>83</v>
      </c>
      <c r="AV384" s="13" t="s">
        <v>81</v>
      </c>
      <c r="AW384" s="13" t="s">
        <v>31</v>
      </c>
      <c r="AX384" s="13" t="s">
        <v>74</v>
      </c>
      <c r="AY384" s="268" t="s">
        <v>179</v>
      </c>
    </row>
    <row r="385" s="14" customFormat="1">
      <c r="A385" s="14"/>
      <c r="B385" s="269"/>
      <c r="C385" s="270"/>
      <c r="D385" s="260" t="s">
        <v>187</v>
      </c>
      <c r="E385" s="271" t="s">
        <v>1</v>
      </c>
      <c r="F385" s="272" t="s">
        <v>486</v>
      </c>
      <c r="G385" s="270"/>
      <c r="H385" s="273">
        <v>0.20000000000000001</v>
      </c>
      <c r="I385" s="274"/>
      <c r="J385" s="270"/>
      <c r="K385" s="270"/>
      <c r="L385" s="275"/>
      <c r="M385" s="276"/>
      <c r="N385" s="277"/>
      <c r="O385" s="277"/>
      <c r="P385" s="277"/>
      <c r="Q385" s="277"/>
      <c r="R385" s="277"/>
      <c r="S385" s="277"/>
      <c r="T385" s="27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9" t="s">
        <v>187</v>
      </c>
      <c r="AU385" s="279" t="s">
        <v>83</v>
      </c>
      <c r="AV385" s="14" t="s">
        <v>83</v>
      </c>
      <c r="AW385" s="14" t="s">
        <v>31</v>
      </c>
      <c r="AX385" s="14" t="s">
        <v>74</v>
      </c>
      <c r="AY385" s="279" t="s">
        <v>179</v>
      </c>
    </row>
    <row r="386" s="15" customFormat="1">
      <c r="A386" s="15"/>
      <c r="B386" s="280"/>
      <c r="C386" s="281"/>
      <c r="D386" s="260" t="s">
        <v>187</v>
      </c>
      <c r="E386" s="282" t="s">
        <v>1</v>
      </c>
      <c r="F386" s="283" t="s">
        <v>108</v>
      </c>
      <c r="G386" s="281"/>
      <c r="H386" s="284">
        <v>0.20000000000000001</v>
      </c>
      <c r="I386" s="285"/>
      <c r="J386" s="281"/>
      <c r="K386" s="281"/>
      <c r="L386" s="286"/>
      <c r="M386" s="287"/>
      <c r="N386" s="288"/>
      <c r="O386" s="288"/>
      <c r="P386" s="288"/>
      <c r="Q386" s="288"/>
      <c r="R386" s="288"/>
      <c r="S386" s="288"/>
      <c r="T386" s="289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90" t="s">
        <v>187</v>
      </c>
      <c r="AU386" s="290" t="s">
        <v>83</v>
      </c>
      <c r="AV386" s="15" t="s">
        <v>186</v>
      </c>
      <c r="AW386" s="15" t="s">
        <v>31</v>
      </c>
      <c r="AX386" s="15" t="s">
        <v>81</v>
      </c>
      <c r="AY386" s="290" t="s">
        <v>179</v>
      </c>
    </row>
    <row r="387" s="2" customFormat="1" ht="16.5" customHeight="1">
      <c r="A387" s="39"/>
      <c r="B387" s="40"/>
      <c r="C387" s="245" t="s">
        <v>487</v>
      </c>
      <c r="D387" s="245" t="s">
        <v>181</v>
      </c>
      <c r="E387" s="246" t="s">
        <v>488</v>
      </c>
      <c r="F387" s="247" t="s">
        <v>489</v>
      </c>
      <c r="G387" s="248" t="s">
        <v>230</v>
      </c>
      <c r="H387" s="249">
        <v>1.8</v>
      </c>
      <c r="I387" s="250"/>
      <c r="J387" s="251">
        <f>ROUND(I387*H387,2)</f>
        <v>0</v>
      </c>
      <c r="K387" s="247" t="s">
        <v>185</v>
      </c>
      <c r="L387" s="45"/>
      <c r="M387" s="252" t="s">
        <v>1</v>
      </c>
      <c r="N387" s="253" t="s">
        <v>39</v>
      </c>
      <c r="O387" s="92"/>
      <c r="P387" s="254">
        <f>O387*H387</f>
        <v>0</v>
      </c>
      <c r="Q387" s="254">
        <v>0.01052</v>
      </c>
      <c r="R387" s="254">
        <f>Q387*H387</f>
        <v>0.018936000000000001</v>
      </c>
      <c r="S387" s="254">
        <v>0</v>
      </c>
      <c r="T387" s="25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56" t="s">
        <v>186</v>
      </c>
      <c r="AT387" s="256" t="s">
        <v>181</v>
      </c>
      <c r="AU387" s="256" t="s">
        <v>83</v>
      </c>
      <c r="AY387" s="18" t="s">
        <v>179</v>
      </c>
      <c r="BE387" s="257">
        <f>IF(N387="základní",J387,0)</f>
        <v>0</v>
      </c>
      <c r="BF387" s="257">
        <f>IF(N387="snížená",J387,0)</f>
        <v>0</v>
      </c>
      <c r="BG387" s="257">
        <f>IF(N387="zákl. přenesená",J387,0)</f>
        <v>0</v>
      </c>
      <c r="BH387" s="257">
        <f>IF(N387="sníž. přenesená",J387,0)</f>
        <v>0</v>
      </c>
      <c r="BI387" s="257">
        <f>IF(N387="nulová",J387,0)</f>
        <v>0</v>
      </c>
      <c r="BJ387" s="18" t="s">
        <v>81</v>
      </c>
      <c r="BK387" s="257">
        <f>ROUND(I387*H387,2)</f>
        <v>0</v>
      </c>
      <c r="BL387" s="18" t="s">
        <v>186</v>
      </c>
      <c r="BM387" s="256" t="s">
        <v>490</v>
      </c>
    </row>
    <row r="388" s="13" customFormat="1">
      <c r="A388" s="13"/>
      <c r="B388" s="258"/>
      <c r="C388" s="259"/>
      <c r="D388" s="260" t="s">
        <v>187</v>
      </c>
      <c r="E388" s="261" t="s">
        <v>1</v>
      </c>
      <c r="F388" s="262" t="s">
        <v>379</v>
      </c>
      <c r="G388" s="259"/>
      <c r="H388" s="261" t="s">
        <v>1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8" t="s">
        <v>187</v>
      </c>
      <c r="AU388" s="268" t="s">
        <v>83</v>
      </c>
      <c r="AV388" s="13" t="s">
        <v>81</v>
      </c>
      <c r="AW388" s="13" t="s">
        <v>31</v>
      </c>
      <c r="AX388" s="13" t="s">
        <v>74</v>
      </c>
      <c r="AY388" s="268" t="s">
        <v>179</v>
      </c>
    </row>
    <row r="389" s="14" customFormat="1">
      <c r="A389" s="14"/>
      <c r="B389" s="269"/>
      <c r="C389" s="270"/>
      <c r="D389" s="260" t="s">
        <v>187</v>
      </c>
      <c r="E389" s="271" t="s">
        <v>1</v>
      </c>
      <c r="F389" s="272" t="s">
        <v>491</v>
      </c>
      <c r="G389" s="270"/>
      <c r="H389" s="273">
        <v>1.8</v>
      </c>
      <c r="I389" s="274"/>
      <c r="J389" s="270"/>
      <c r="K389" s="270"/>
      <c r="L389" s="275"/>
      <c r="M389" s="276"/>
      <c r="N389" s="277"/>
      <c r="O389" s="277"/>
      <c r="P389" s="277"/>
      <c r="Q389" s="277"/>
      <c r="R389" s="277"/>
      <c r="S389" s="277"/>
      <c r="T389" s="27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9" t="s">
        <v>187</v>
      </c>
      <c r="AU389" s="279" t="s">
        <v>83</v>
      </c>
      <c r="AV389" s="14" t="s">
        <v>83</v>
      </c>
      <c r="AW389" s="14" t="s">
        <v>31</v>
      </c>
      <c r="AX389" s="14" t="s">
        <v>74</v>
      </c>
      <c r="AY389" s="279" t="s">
        <v>179</v>
      </c>
    </row>
    <row r="390" s="15" customFormat="1">
      <c r="A390" s="15"/>
      <c r="B390" s="280"/>
      <c r="C390" s="281"/>
      <c r="D390" s="260" t="s">
        <v>187</v>
      </c>
      <c r="E390" s="282" t="s">
        <v>1</v>
      </c>
      <c r="F390" s="283" t="s">
        <v>108</v>
      </c>
      <c r="G390" s="281"/>
      <c r="H390" s="284">
        <v>1.8</v>
      </c>
      <c r="I390" s="285"/>
      <c r="J390" s="281"/>
      <c r="K390" s="281"/>
      <c r="L390" s="286"/>
      <c r="M390" s="287"/>
      <c r="N390" s="288"/>
      <c r="O390" s="288"/>
      <c r="P390" s="288"/>
      <c r="Q390" s="288"/>
      <c r="R390" s="288"/>
      <c r="S390" s="288"/>
      <c r="T390" s="28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90" t="s">
        <v>187</v>
      </c>
      <c r="AU390" s="290" t="s">
        <v>83</v>
      </c>
      <c r="AV390" s="15" t="s">
        <v>186</v>
      </c>
      <c r="AW390" s="15" t="s">
        <v>31</v>
      </c>
      <c r="AX390" s="15" t="s">
        <v>81</v>
      </c>
      <c r="AY390" s="290" t="s">
        <v>179</v>
      </c>
    </row>
    <row r="391" s="2" customFormat="1" ht="16.5" customHeight="1">
      <c r="A391" s="39"/>
      <c r="B391" s="40"/>
      <c r="C391" s="245" t="s">
        <v>414</v>
      </c>
      <c r="D391" s="245" t="s">
        <v>181</v>
      </c>
      <c r="E391" s="246" t="s">
        <v>492</v>
      </c>
      <c r="F391" s="247" t="s">
        <v>493</v>
      </c>
      <c r="G391" s="248" t="s">
        <v>230</v>
      </c>
      <c r="H391" s="249">
        <v>1.8</v>
      </c>
      <c r="I391" s="250"/>
      <c r="J391" s="251">
        <f>ROUND(I391*H391,2)</f>
        <v>0</v>
      </c>
      <c r="K391" s="247" t="s">
        <v>185</v>
      </c>
      <c r="L391" s="45"/>
      <c r="M391" s="252" t="s">
        <v>1</v>
      </c>
      <c r="N391" s="253" t="s">
        <v>39</v>
      </c>
      <c r="O391" s="92"/>
      <c r="P391" s="254">
        <f>O391*H391</f>
        <v>0</v>
      </c>
      <c r="Q391" s="254">
        <v>0</v>
      </c>
      <c r="R391" s="254">
        <f>Q391*H391</f>
        <v>0</v>
      </c>
      <c r="S391" s="254">
        <v>0</v>
      </c>
      <c r="T391" s="25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56" t="s">
        <v>186</v>
      </c>
      <c r="AT391" s="256" t="s">
        <v>181</v>
      </c>
      <c r="AU391" s="256" t="s">
        <v>83</v>
      </c>
      <c r="AY391" s="18" t="s">
        <v>179</v>
      </c>
      <c r="BE391" s="257">
        <f>IF(N391="základní",J391,0)</f>
        <v>0</v>
      </c>
      <c r="BF391" s="257">
        <f>IF(N391="snížená",J391,0)</f>
        <v>0</v>
      </c>
      <c r="BG391" s="257">
        <f>IF(N391="zákl. přenesená",J391,0)</f>
        <v>0</v>
      </c>
      <c r="BH391" s="257">
        <f>IF(N391="sníž. přenesená",J391,0)</f>
        <v>0</v>
      </c>
      <c r="BI391" s="257">
        <f>IF(N391="nulová",J391,0)</f>
        <v>0</v>
      </c>
      <c r="BJ391" s="18" t="s">
        <v>81</v>
      </c>
      <c r="BK391" s="257">
        <f>ROUND(I391*H391,2)</f>
        <v>0</v>
      </c>
      <c r="BL391" s="18" t="s">
        <v>186</v>
      </c>
      <c r="BM391" s="256" t="s">
        <v>193</v>
      </c>
    </row>
    <row r="392" s="13" customFormat="1">
      <c r="A392" s="13"/>
      <c r="B392" s="258"/>
      <c r="C392" s="259"/>
      <c r="D392" s="260" t="s">
        <v>187</v>
      </c>
      <c r="E392" s="261" t="s">
        <v>1</v>
      </c>
      <c r="F392" s="262" t="s">
        <v>379</v>
      </c>
      <c r="G392" s="259"/>
      <c r="H392" s="261" t="s">
        <v>1</v>
      </c>
      <c r="I392" s="263"/>
      <c r="J392" s="259"/>
      <c r="K392" s="259"/>
      <c r="L392" s="264"/>
      <c r="M392" s="265"/>
      <c r="N392" s="266"/>
      <c r="O392" s="266"/>
      <c r="P392" s="266"/>
      <c r="Q392" s="266"/>
      <c r="R392" s="266"/>
      <c r="S392" s="266"/>
      <c r="T392" s="26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8" t="s">
        <v>187</v>
      </c>
      <c r="AU392" s="268" t="s">
        <v>83</v>
      </c>
      <c r="AV392" s="13" t="s">
        <v>81</v>
      </c>
      <c r="AW392" s="13" t="s">
        <v>31</v>
      </c>
      <c r="AX392" s="13" t="s">
        <v>74</v>
      </c>
      <c r="AY392" s="268" t="s">
        <v>179</v>
      </c>
    </row>
    <row r="393" s="14" customFormat="1">
      <c r="A393" s="14"/>
      <c r="B393" s="269"/>
      <c r="C393" s="270"/>
      <c r="D393" s="260" t="s">
        <v>187</v>
      </c>
      <c r="E393" s="271" t="s">
        <v>1</v>
      </c>
      <c r="F393" s="272" t="s">
        <v>491</v>
      </c>
      <c r="G393" s="270"/>
      <c r="H393" s="273">
        <v>1.8</v>
      </c>
      <c r="I393" s="274"/>
      <c r="J393" s="270"/>
      <c r="K393" s="270"/>
      <c r="L393" s="275"/>
      <c r="M393" s="276"/>
      <c r="N393" s="277"/>
      <c r="O393" s="277"/>
      <c r="P393" s="277"/>
      <c r="Q393" s="277"/>
      <c r="R393" s="277"/>
      <c r="S393" s="277"/>
      <c r="T393" s="27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9" t="s">
        <v>187</v>
      </c>
      <c r="AU393" s="279" t="s">
        <v>83</v>
      </c>
      <c r="AV393" s="14" t="s">
        <v>83</v>
      </c>
      <c r="AW393" s="14" t="s">
        <v>31</v>
      </c>
      <c r="AX393" s="14" t="s">
        <v>81</v>
      </c>
      <c r="AY393" s="279" t="s">
        <v>179</v>
      </c>
    </row>
    <row r="394" s="2" customFormat="1" ht="21.75" customHeight="1">
      <c r="A394" s="39"/>
      <c r="B394" s="40"/>
      <c r="C394" s="245" t="s">
        <v>494</v>
      </c>
      <c r="D394" s="245" t="s">
        <v>181</v>
      </c>
      <c r="E394" s="246" t="s">
        <v>495</v>
      </c>
      <c r="F394" s="247" t="s">
        <v>496</v>
      </c>
      <c r="G394" s="248" t="s">
        <v>310</v>
      </c>
      <c r="H394" s="249">
        <v>0.104</v>
      </c>
      <c r="I394" s="250"/>
      <c r="J394" s="251">
        <f>ROUND(I394*H394,2)</f>
        <v>0</v>
      </c>
      <c r="K394" s="247" t="s">
        <v>185</v>
      </c>
      <c r="L394" s="45"/>
      <c r="M394" s="252" t="s">
        <v>1</v>
      </c>
      <c r="N394" s="253" t="s">
        <v>39</v>
      </c>
      <c r="O394" s="92"/>
      <c r="P394" s="254">
        <f>O394*H394</f>
        <v>0</v>
      </c>
      <c r="Q394" s="254">
        <v>0.017090000000000001</v>
      </c>
      <c r="R394" s="254">
        <f>Q394*H394</f>
        <v>0.00177736</v>
      </c>
      <c r="S394" s="254">
        <v>0</v>
      </c>
      <c r="T394" s="25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56" t="s">
        <v>186</v>
      </c>
      <c r="AT394" s="256" t="s">
        <v>181</v>
      </c>
      <c r="AU394" s="256" t="s">
        <v>83</v>
      </c>
      <c r="AY394" s="18" t="s">
        <v>179</v>
      </c>
      <c r="BE394" s="257">
        <f>IF(N394="základní",J394,0)</f>
        <v>0</v>
      </c>
      <c r="BF394" s="257">
        <f>IF(N394="snížená",J394,0)</f>
        <v>0</v>
      </c>
      <c r="BG394" s="257">
        <f>IF(N394="zákl. přenesená",J394,0)</f>
        <v>0</v>
      </c>
      <c r="BH394" s="257">
        <f>IF(N394="sníž. přenesená",J394,0)</f>
        <v>0</v>
      </c>
      <c r="BI394" s="257">
        <f>IF(N394="nulová",J394,0)</f>
        <v>0</v>
      </c>
      <c r="BJ394" s="18" t="s">
        <v>81</v>
      </c>
      <c r="BK394" s="257">
        <f>ROUND(I394*H394,2)</f>
        <v>0</v>
      </c>
      <c r="BL394" s="18" t="s">
        <v>186</v>
      </c>
      <c r="BM394" s="256" t="s">
        <v>497</v>
      </c>
    </row>
    <row r="395" s="13" customFormat="1">
      <c r="A395" s="13"/>
      <c r="B395" s="258"/>
      <c r="C395" s="259"/>
      <c r="D395" s="260" t="s">
        <v>187</v>
      </c>
      <c r="E395" s="261" t="s">
        <v>1</v>
      </c>
      <c r="F395" s="262" t="s">
        <v>379</v>
      </c>
      <c r="G395" s="259"/>
      <c r="H395" s="261" t="s">
        <v>1</v>
      </c>
      <c r="I395" s="263"/>
      <c r="J395" s="259"/>
      <c r="K395" s="259"/>
      <c r="L395" s="264"/>
      <c r="M395" s="265"/>
      <c r="N395" s="266"/>
      <c r="O395" s="266"/>
      <c r="P395" s="266"/>
      <c r="Q395" s="266"/>
      <c r="R395" s="266"/>
      <c r="S395" s="266"/>
      <c r="T395" s="26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8" t="s">
        <v>187</v>
      </c>
      <c r="AU395" s="268" t="s">
        <v>83</v>
      </c>
      <c r="AV395" s="13" t="s">
        <v>81</v>
      </c>
      <c r="AW395" s="13" t="s">
        <v>31</v>
      </c>
      <c r="AX395" s="13" t="s">
        <v>74</v>
      </c>
      <c r="AY395" s="268" t="s">
        <v>179</v>
      </c>
    </row>
    <row r="396" s="14" customFormat="1">
      <c r="A396" s="14"/>
      <c r="B396" s="269"/>
      <c r="C396" s="270"/>
      <c r="D396" s="260" t="s">
        <v>187</v>
      </c>
      <c r="E396" s="271" t="s">
        <v>1</v>
      </c>
      <c r="F396" s="272" t="s">
        <v>498</v>
      </c>
      <c r="G396" s="270"/>
      <c r="H396" s="273">
        <v>0.071999999999999995</v>
      </c>
      <c r="I396" s="274"/>
      <c r="J396" s="270"/>
      <c r="K396" s="270"/>
      <c r="L396" s="275"/>
      <c r="M396" s="276"/>
      <c r="N396" s="277"/>
      <c r="O396" s="277"/>
      <c r="P396" s="277"/>
      <c r="Q396" s="277"/>
      <c r="R396" s="277"/>
      <c r="S396" s="277"/>
      <c r="T396" s="27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9" t="s">
        <v>187</v>
      </c>
      <c r="AU396" s="279" t="s">
        <v>83</v>
      </c>
      <c r="AV396" s="14" t="s">
        <v>83</v>
      </c>
      <c r="AW396" s="14" t="s">
        <v>31</v>
      </c>
      <c r="AX396" s="14" t="s">
        <v>74</v>
      </c>
      <c r="AY396" s="279" t="s">
        <v>179</v>
      </c>
    </row>
    <row r="397" s="14" customFormat="1">
      <c r="A397" s="14"/>
      <c r="B397" s="269"/>
      <c r="C397" s="270"/>
      <c r="D397" s="260" t="s">
        <v>187</v>
      </c>
      <c r="E397" s="271" t="s">
        <v>1</v>
      </c>
      <c r="F397" s="272" t="s">
        <v>499</v>
      </c>
      <c r="G397" s="270"/>
      <c r="H397" s="273">
        <v>0.032000000000000001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9" t="s">
        <v>187</v>
      </c>
      <c r="AU397" s="279" t="s">
        <v>83</v>
      </c>
      <c r="AV397" s="14" t="s">
        <v>83</v>
      </c>
      <c r="AW397" s="14" t="s">
        <v>31</v>
      </c>
      <c r="AX397" s="14" t="s">
        <v>74</v>
      </c>
      <c r="AY397" s="279" t="s">
        <v>179</v>
      </c>
    </row>
    <row r="398" s="15" customFormat="1">
      <c r="A398" s="15"/>
      <c r="B398" s="280"/>
      <c r="C398" s="281"/>
      <c r="D398" s="260" t="s">
        <v>187</v>
      </c>
      <c r="E398" s="282" t="s">
        <v>1</v>
      </c>
      <c r="F398" s="283" t="s">
        <v>108</v>
      </c>
      <c r="G398" s="281"/>
      <c r="H398" s="284">
        <v>0.104</v>
      </c>
      <c r="I398" s="285"/>
      <c r="J398" s="281"/>
      <c r="K398" s="281"/>
      <c r="L398" s="286"/>
      <c r="M398" s="287"/>
      <c r="N398" s="288"/>
      <c r="O398" s="288"/>
      <c r="P398" s="288"/>
      <c r="Q398" s="288"/>
      <c r="R398" s="288"/>
      <c r="S398" s="288"/>
      <c r="T398" s="289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90" t="s">
        <v>187</v>
      </c>
      <c r="AU398" s="290" t="s">
        <v>83</v>
      </c>
      <c r="AV398" s="15" t="s">
        <v>186</v>
      </c>
      <c r="AW398" s="15" t="s">
        <v>31</v>
      </c>
      <c r="AX398" s="15" t="s">
        <v>81</v>
      </c>
      <c r="AY398" s="290" t="s">
        <v>179</v>
      </c>
    </row>
    <row r="399" s="2" customFormat="1" ht="16.5" customHeight="1">
      <c r="A399" s="39"/>
      <c r="B399" s="40"/>
      <c r="C399" s="291" t="s">
        <v>421</v>
      </c>
      <c r="D399" s="291" t="s">
        <v>340</v>
      </c>
      <c r="E399" s="292" t="s">
        <v>500</v>
      </c>
      <c r="F399" s="293" t="s">
        <v>501</v>
      </c>
      <c r="G399" s="294" t="s">
        <v>310</v>
      </c>
      <c r="H399" s="295">
        <v>0.108</v>
      </c>
      <c r="I399" s="296"/>
      <c r="J399" s="297">
        <f>ROUND(I399*H399,2)</f>
        <v>0</v>
      </c>
      <c r="K399" s="293" t="s">
        <v>1</v>
      </c>
      <c r="L399" s="298"/>
      <c r="M399" s="299" t="s">
        <v>1</v>
      </c>
      <c r="N399" s="300" t="s">
        <v>39</v>
      </c>
      <c r="O399" s="92"/>
      <c r="P399" s="254">
        <f>O399*H399</f>
        <v>0</v>
      </c>
      <c r="Q399" s="254">
        <v>0</v>
      </c>
      <c r="R399" s="254">
        <f>Q399*H399</f>
        <v>0</v>
      </c>
      <c r="S399" s="254">
        <v>0</v>
      </c>
      <c r="T399" s="25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56" t="s">
        <v>221</v>
      </c>
      <c r="AT399" s="256" t="s">
        <v>340</v>
      </c>
      <c r="AU399" s="256" t="s">
        <v>83</v>
      </c>
      <c r="AY399" s="18" t="s">
        <v>179</v>
      </c>
      <c r="BE399" s="257">
        <f>IF(N399="základní",J399,0)</f>
        <v>0</v>
      </c>
      <c r="BF399" s="257">
        <f>IF(N399="snížená",J399,0)</f>
        <v>0</v>
      </c>
      <c r="BG399" s="257">
        <f>IF(N399="zákl. přenesená",J399,0)</f>
        <v>0</v>
      </c>
      <c r="BH399" s="257">
        <f>IF(N399="sníž. přenesená",J399,0)</f>
        <v>0</v>
      </c>
      <c r="BI399" s="257">
        <f>IF(N399="nulová",J399,0)</f>
        <v>0</v>
      </c>
      <c r="BJ399" s="18" t="s">
        <v>81</v>
      </c>
      <c r="BK399" s="257">
        <f>ROUND(I399*H399,2)</f>
        <v>0</v>
      </c>
      <c r="BL399" s="18" t="s">
        <v>186</v>
      </c>
      <c r="BM399" s="256" t="s">
        <v>502</v>
      </c>
    </row>
    <row r="400" s="13" customFormat="1">
      <c r="A400" s="13"/>
      <c r="B400" s="258"/>
      <c r="C400" s="259"/>
      <c r="D400" s="260" t="s">
        <v>187</v>
      </c>
      <c r="E400" s="261" t="s">
        <v>1</v>
      </c>
      <c r="F400" s="262" t="s">
        <v>379</v>
      </c>
      <c r="G400" s="259"/>
      <c r="H400" s="261" t="s">
        <v>1</v>
      </c>
      <c r="I400" s="263"/>
      <c r="J400" s="259"/>
      <c r="K400" s="259"/>
      <c r="L400" s="264"/>
      <c r="M400" s="265"/>
      <c r="N400" s="266"/>
      <c r="O400" s="266"/>
      <c r="P400" s="266"/>
      <c r="Q400" s="266"/>
      <c r="R400" s="266"/>
      <c r="S400" s="266"/>
      <c r="T400" s="26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8" t="s">
        <v>187</v>
      </c>
      <c r="AU400" s="268" t="s">
        <v>83</v>
      </c>
      <c r="AV400" s="13" t="s">
        <v>81</v>
      </c>
      <c r="AW400" s="13" t="s">
        <v>31</v>
      </c>
      <c r="AX400" s="13" t="s">
        <v>74</v>
      </c>
      <c r="AY400" s="268" t="s">
        <v>179</v>
      </c>
    </row>
    <row r="401" s="14" customFormat="1">
      <c r="A401" s="14"/>
      <c r="B401" s="269"/>
      <c r="C401" s="270"/>
      <c r="D401" s="260" t="s">
        <v>187</v>
      </c>
      <c r="E401" s="271" t="s">
        <v>1</v>
      </c>
      <c r="F401" s="272" t="s">
        <v>503</v>
      </c>
      <c r="G401" s="270"/>
      <c r="H401" s="273">
        <v>0.108</v>
      </c>
      <c r="I401" s="274"/>
      <c r="J401" s="270"/>
      <c r="K401" s="270"/>
      <c r="L401" s="275"/>
      <c r="M401" s="276"/>
      <c r="N401" s="277"/>
      <c r="O401" s="277"/>
      <c r="P401" s="277"/>
      <c r="Q401" s="277"/>
      <c r="R401" s="277"/>
      <c r="S401" s="277"/>
      <c r="T401" s="27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9" t="s">
        <v>187</v>
      </c>
      <c r="AU401" s="279" t="s">
        <v>83</v>
      </c>
      <c r="AV401" s="14" t="s">
        <v>83</v>
      </c>
      <c r="AW401" s="14" t="s">
        <v>31</v>
      </c>
      <c r="AX401" s="14" t="s">
        <v>81</v>
      </c>
      <c r="AY401" s="279" t="s">
        <v>179</v>
      </c>
    </row>
    <row r="402" s="2" customFormat="1" ht="33" customHeight="1">
      <c r="A402" s="39"/>
      <c r="B402" s="40"/>
      <c r="C402" s="245" t="s">
        <v>504</v>
      </c>
      <c r="D402" s="245" t="s">
        <v>181</v>
      </c>
      <c r="E402" s="246" t="s">
        <v>505</v>
      </c>
      <c r="F402" s="247" t="s">
        <v>506</v>
      </c>
      <c r="G402" s="248" t="s">
        <v>230</v>
      </c>
      <c r="H402" s="249">
        <v>1.752</v>
      </c>
      <c r="I402" s="250"/>
      <c r="J402" s="251">
        <f>ROUND(I402*H402,2)</f>
        <v>0</v>
      </c>
      <c r="K402" s="247" t="s">
        <v>1</v>
      </c>
      <c r="L402" s="45"/>
      <c r="M402" s="252" t="s">
        <v>1</v>
      </c>
      <c r="N402" s="253" t="s">
        <v>39</v>
      </c>
      <c r="O402" s="92"/>
      <c r="P402" s="254">
        <f>O402*H402</f>
        <v>0</v>
      </c>
      <c r="Q402" s="254">
        <v>0</v>
      </c>
      <c r="R402" s="254">
        <f>Q402*H402</f>
        <v>0</v>
      </c>
      <c r="S402" s="254">
        <v>0</v>
      </c>
      <c r="T402" s="25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56" t="s">
        <v>186</v>
      </c>
      <c r="AT402" s="256" t="s">
        <v>181</v>
      </c>
      <c r="AU402" s="256" t="s">
        <v>83</v>
      </c>
      <c r="AY402" s="18" t="s">
        <v>179</v>
      </c>
      <c r="BE402" s="257">
        <f>IF(N402="základní",J402,0)</f>
        <v>0</v>
      </c>
      <c r="BF402" s="257">
        <f>IF(N402="snížená",J402,0)</f>
        <v>0</v>
      </c>
      <c r="BG402" s="257">
        <f>IF(N402="zákl. přenesená",J402,0)</f>
        <v>0</v>
      </c>
      <c r="BH402" s="257">
        <f>IF(N402="sníž. přenesená",J402,0)</f>
        <v>0</v>
      </c>
      <c r="BI402" s="257">
        <f>IF(N402="nulová",J402,0)</f>
        <v>0</v>
      </c>
      <c r="BJ402" s="18" t="s">
        <v>81</v>
      </c>
      <c r="BK402" s="257">
        <f>ROUND(I402*H402,2)</f>
        <v>0</v>
      </c>
      <c r="BL402" s="18" t="s">
        <v>186</v>
      </c>
      <c r="BM402" s="256" t="s">
        <v>507</v>
      </c>
    </row>
    <row r="403" s="13" customFormat="1">
      <c r="A403" s="13"/>
      <c r="B403" s="258"/>
      <c r="C403" s="259"/>
      <c r="D403" s="260" t="s">
        <v>187</v>
      </c>
      <c r="E403" s="261" t="s">
        <v>1</v>
      </c>
      <c r="F403" s="262" t="s">
        <v>379</v>
      </c>
      <c r="G403" s="259"/>
      <c r="H403" s="261" t="s">
        <v>1</v>
      </c>
      <c r="I403" s="263"/>
      <c r="J403" s="259"/>
      <c r="K403" s="259"/>
      <c r="L403" s="264"/>
      <c r="M403" s="265"/>
      <c r="N403" s="266"/>
      <c r="O403" s="266"/>
      <c r="P403" s="266"/>
      <c r="Q403" s="266"/>
      <c r="R403" s="266"/>
      <c r="S403" s="266"/>
      <c r="T403" s="26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8" t="s">
        <v>187</v>
      </c>
      <c r="AU403" s="268" t="s">
        <v>83</v>
      </c>
      <c r="AV403" s="13" t="s">
        <v>81</v>
      </c>
      <c r="AW403" s="13" t="s">
        <v>31</v>
      </c>
      <c r="AX403" s="13" t="s">
        <v>74</v>
      </c>
      <c r="AY403" s="268" t="s">
        <v>179</v>
      </c>
    </row>
    <row r="404" s="14" customFormat="1">
      <c r="A404" s="14"/>
      <c r="B404" s="269"/>
      <c r="C404" s="270"/>
      <c r="D404" s="260" t="s">
        <v>187</v>
      </c>
      <c r="E404" s="271" t="s">
        <v>1</v>
      </c>
      <c r="F404" s="272" t="s">
        <v>508</v>
      </c>
      <c r="G404" s="270"/>
      <c r="H404" s="273">
        <v>1.752</v>
      </c>
      <c r="I404" s="274"/>
      <c r="J404" s="270"/>
      <c r="K404" s="270"/>
      <c r="L404" s="275"/>
      <c r="M404" s="276"/>
      <c r="N404" s="277"/>
      <c r="O404" s="277"/>
      <c r="P404" s="277"/>
      <c r="Q404" s="277"/>
      <c r="R404" s="277"/>
      <c r="S404" s="277"/>
      <c r="T404" s="27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9" t="s">
        <v>187</v>
      </c>
      <c r="AU404" s="279" t="s">
        <v>83</v>
      </c>
      <c r="AV404" s="14" t="s">
        <v>83</v>
      </c>
      <c r="AW404" s="14" t="s">
        <v>31</v>
      </c>
      <c r="AX404" s="14" t="s">
        <v>74</v>
      </c>
      <c r="AY404" s="279" t="s">
        <v>179</v>
      </c>
    </row>
    <row r="405" s="15" customFormat="1">
      <c r="A405" s="15"/>
      <c r="B405" s="280"/>
      <c r="C405" s="281"/>
      <c r="D405" s="260" t="s">
        <v>187</v>
      </c>
      <c r="E405" s="282" t="s">
        <v>1</v>
      </c>
      <c r="F405" s="283" t="s">
        <v>108</v>
      </c>
      <c r="G405" s="281"/>
      <c r="H405" s="284">
        <v>1.752</v>
      </c>
      <c r="I405" s="285"/>
      <c r="J405" s="281"/>
      <c r="K405" s="281"/>
      <c r="L405" s="286"/>
      <c r="M405" s="287"/>
      <c r="N405" s="288"/>
      <c r="O405" s="288"/>
      <c r="P405" s="288"/>
      <c r="Q405" s="288"/>
      <c r="R405" s="288"/>
      <c r="S405" s="288"/>
      <c r="T405" s="289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90" t="s">
        <v>187</v>
      </c>
      <c r="AU405" s="290" t="s">
        <v>83</v>
      </c>
      <c r="AV405" s="15" t="s">
        <v>186</v>
      </c>
      <c r="AW405" s="15" t="s">
        <v>31</v>
      </c>
      <c r="AX405" s="15" t="s">
        <v>81</v>
      </c>
      <c r="AY405" s="290" t="s">
        <v>179</v>
      </c>
    </row>
    <row r="406" s="12" customFormat="1" ht="22.8" customHeight="1">
      <c r="A406" s="12"/>
      <c r="B406" s="229"/>
      <c r="C406" s="230"/>
      <c r="D406" s="231" t="s">
        <v>73</v>
      </c>
      <c r="E406" s="243" t="s">
        <v>186</v>
      </c>
      <c r="F406" s="243" t="s">
        <v>509</v>
      </c>
      <c r="G406" s="230"/>
      <c r="H406" s="230"/>
      <c r="I406" s="233"/>
      <c r="J406" s="244">
        <f>BK406</f>
        <v>0</v>
      </c>
      <c r="K406" s="230"/>
      <c r="L406" s="235"/>
      <c r="M406" s="236"/>
      <c r="N406" s="237"/>
      <c r="O406" s="237"/>
      <c r="P406" s="238">
        <f>SUM(P407:P419)</f>
        <v>0</v>
      </c>
      <c r="Q406" s="237"/>
      <c r="R406" s="238">
        <f>SUM(R407:R419)</f>
        <v>2.8556996000000003</v>
      </c>
      <c r="S406" s="237"/>
      <c r="T406" s="239">
        <f>SUM(T407:T419)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40" t="s">
        <v>81</v>
      </c>
      <c r="AT406" s="241" t="s">
        <v>73</v>
      </c>
      <c r="AU406" s="241" t="s">
        <v>81</v>
      </c>
      <c r="AY406" s="240" t="s">
        <v>179</v>
      </c>
      <c r="BK406" s="242">
        <f>SUM(BK407:BK419)</f>
        <v>0</v>
      </c>
    </row>
    <row r="407" s="2" customFormat="1" ht="21.75" customHeight="1">
      <c r="A407" s="39"/>
      <c r="B407" s="40"/>
      <c r="C407" s="245" t="s">
        <v>433</v>
      </c>
      <c r="D407" s="245" t="s">
        <v>181</v>
      </c>
      <c r="E407" s="246" t="s">
        <v>510</v>
      </c>
      <c r="F407" s="247" t="s">
        <v>511</v>
      </c>
      <c r="G407" s="248" t="s">
        <v>477</v>
      </c>
      <c r="H407" s="249">
        <v>7</v>
      </c>
      <c r="I407" s="250"/>
      <c r="J407" s="251">
        <f>ROUND(I407*H407,2)</f>
        <v>0</v>
      </c>
      <c r="K407" s="247" t="s">
        <v>185</v>
      </c>
      <c r="L407" s="45"/>
      <c r="M407" s="252" t="s">
        <v>1</v>
      </c>
      <c r="N407" s="253" t="s">
        <v>39</v>
      </c>
      <c r="O407" s="92"/>
      <c r="P407" s="254">
        <f>O407*H407</f>
        <v>0</v>
      </c>
      <c r="Q407" s="254">
        <v>0.0045900000000000003</v>
      </c>
      <c r="R407" s="254">
        <f>Q407*H407</f>
        <v>0.032130000000000006</v>
      </c>
      <c r="S407" s="254">
        <v>0</v>
      </c>
      <c r="T407" s="25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56" t="s">
        <v>186</v>
      </c>
      <c r="AT407" s="256" t="s">
        <v>181</v>
      </c>
      <c r="AU407" s="256" t="s">
        <v>83</v>
      </c>
      <c r="AY407" s="18" t="s">
        <v>179</v>
      </c>
      <c r="BE407" s="257">
        <f>IF(N407="základní",J407,0)</f>
        <v>0</v>
      </c>
      <c r="BF407" s="257">
        <f>IF(N407="snížená",J407,0)</f>
        <v>0</v>
      </c>
      <c r="BG407" s="257">
        <f>IF(N407="zákl. přenesená",J407,0)</f>
        <v>0</v>
      </c>
      <c r="BH407" s="257">
        <f>IF(N407="sníž. přenesená",J407,0)</f>
        <v>0</v>
      </c>
      <c r="BI407" s="257">
        <f>IF(N407="nulová",J407,0)</f>
        <v>0</v>
      </c>
      <c r="BJ407" s="18" t="s">
        <v>81</v>
      </c>
      <c r="BK407" s="257">
        <f>ROUND(I407*H407,2)</f>
        <v>0</v>
      </c>
      <c r="BL407" s="18" t="s">
        <v>186</v>
      </c>
      <c r="BM407" s="256" t="s">
        <v>512</v>
      </c>
    </row>
    <row r="408" s="13" customFormat="1">
      <c r="A408" s="13"/>
      <c r="B408" s="258"/>
      <c r="C408" s="259"/>
      <c r="D408" s="260" t="s">
        <v>187</v>
      </c>
      <c r="E408" s="261" t="s">
        <v>1</v>
      </c>
      <c r="F408" s="262" t="s">
        <v>379</v>
      </c>
      <c r="G408" s="259"/>
      <c r="H408" s="261" t="s">
        <v>1</v>
      </c>
      <c r="I408" s="263"/>
      <c r="J408" s="259"/>
      <c r="K408" s="259"/>
      <c r="L408" s="264"/>
      <c r="M408" s="265"/>
      <c r="N408" s="266"/>
      <c r="O408" s="266"/>
      <c r="P408" s="266"/>
      <c r="Q408" s="266"/>
      <c r="R408" s="266"/>
      <c r="S408" s="266"/>
      <c r="T408" s="26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8" t="s">
        <v>187</v>
      </c>
      <c r="AU408" s="268" t="s">
        <v>83</v>
      </c>
      <c r="AV408" s="13" t="s">
        <v>81</v>
      </c>
      <c r="AW408" s="13" t="s">
        <v>31</v>
      </c>
      <c r="AX408" s="13" t="s">
        <v>74</v>
      </c>
      <c r="AY408" s="268" t="s">
        <v>179</v>
      </c>
    </row>
    <row r="409" s="14" customFormat="1">
      <c r="A409" s="14"/>
      <c r="B409" s="269"/>
      <c r="C409" s="270"/>
      <c r="D409" s="260" t="s">
        <v>187</v>
      </c>
      <c r="E409" s="271" t="s">
        <v>1</v>
      </c>
      <c r="F409" s="272" t="s">
        <v>513</v>
      </c>
      <c r="G409" s="270"/>
      <c r="H409" s="273">
        <v>7</v>
      </c>
      <c r="I409" s="274"/>
      <c r="J409" s="270"/>
      <c r="K409" s="270"/>
      <c r="L409" s="275"/>
      <c r="M409" s="276"/>
      <c r="N409" s="277"/>
      <c r="O409" s="277"/>
      <c r="P409" s="277"/>
      <c r="Q409" s="277"/>
      <c r="R409" s="277"/>
      <c r="S409" s="277"/>
      <c r="T409" s="27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9" t="s">
        <v>187</v>
      </c>
      <c r="AU409" s="279" t="s">
        <v>83</v>
      </c>
      <c r="AV409" s="14" t="s">
        <v>83</v>
      </c>
      <c r="AW409" s="14" t="s">
        <v>31</v>
      </c>
      <c r="AX409" s="14" t="s">
        <v>81</v>
      </c>
      <c r="AY409" s="279" t="s">
        <v>179</v>
      </c>
    </row>
    <row r="410" s="2" customFormat="1" ht="16.5" customHeight="1">
      <c r="A410" s="39"/>
      <c r="B410" s="40"/>
      <c r="C410" s="291" t="s">
        <v>514</v>
      </c>
      <c r="D410" s="291" t="s">
        <v>340</v>
      </c>
      <c r="E410" s="292" t="s">
        <v>515</v>
      </c>
      <c r="F410" s="293" t="s">
        <v>516</v>
      </c>
      <c r="G410" s="294" t="s">
        <v>477</v>
      </c>
      <c r="H410" s="295">
        <v>7</v>
      </c>
      <c r="I410" s="296"/>
      <c r="J410" s="297">
        <f>ROUND(I410*H410,2)</f>
        <v>0</v>
      </c>
      <c r="K410" s="293" t="s">
        <v>1</v>
      </c>
      <c r="L410" s="298"/>
      <c r="M410" s="299" t="s">
        <v>1</v>
      </c>
      <c r="N410" s="300" t="s">
        <v>39</v>
      </c>
      <c r="O410" s="92"/>
      <c r="P410" s="254">
        <f>O410*H410</f>
        <v>0</v>
      </c>
      <c r="Q410" s="254">
        <v>0.11700000000000001</v>
      </c>
      <c r="R410" s="254">
        <f>Q410*H410</f>
        <v>0.81900000000000006</v>
      </c>
      <c r="S410" s="254">
        <v>0</v>
      </c>
      <c r="T410" s="25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56" t="s">
        <v>221</v>
      </c>
      <c r="AT410" s="256" t="s">
        <v>340</v>
      </c>
      <c r="AU410" s="256" t="s">
        <v>83</v>
      </c>
      <c r="AY410" s="18" t="s">
        <v>179</v>
      </c>
      <c r="BE410" s="257">
        <f>IF(N410="základní",J410,0)</f>
        <v>0</v>
      </c>
      <c r="BF410" s="257">
        <f>IF(N410="snížená",J410,0)</f>
        <v>0</v>
      </c>
      <c r="BG410" s="257">
        <f>IF(N410="zákl. přenesená",J410,0)</f>
        <v>0</v>
      </c>
      <c r="BH410" s="257">
        <f>IF(N410="sníž. přenesená",J410,0)</f>
        <v>0</v>
      </c>
      <c r="BI410" s="257">
        <f>IF(N410="nulová",J410,0)</f>
        <v>0</v>
      </c>
      <c r="BJ410" s="18" t="s">
        <v>81</v>
      </c>
      <c r="BK410" s="257">
        <f>ROUND(I410*H410,2)</f>
        <v>0</v>
      </c>
      <c r="BL410" s="18" t="s">
        <v>186</v>
      </c>
      <c r="BM410" s="256" t="s">
        <v>517</v>
      </c>
    </row>
    <row r="411" s="13" customFormat="1">
      <c r="A411" s="13"/>
      <c r="B411" s="258"/>
      <c r="C411" s="259"/>
      <c r="D411" s="260" t="s">
        <v>187</v>
      </c>
      <c r="E411" s="261" t="s">
        <v>1</v>
      </c>
      <c r="F411" s="262" t="s">
        <v>379</v>
      </c>
      <c r="G411" s="259"/>
      <c r="H411" s="261" t="s">
        <v>1</v>
      </c>
      <c r="I411" s="263"/>
      <c r="J411" s="259"/>
      <c r="K411" s="259"/>
      <c r="L411" s="264"/>
      <c r="M411" s="265"/>
      <c r="N411" s="266"/>
      <c r="O411" s="266"/>
      <c r="P411" s="266"/>
      <c r="Q411" s="266"/>
      <c r="R411" s="266"/>
      <c r="S411" s="266"/>
      <c r="T411" s="26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8" t="s">
        <v>187</v>
      </c>
      <c r="AU411" s="268" t="s">
        <v>83</v>
      </c>
      <c r="AV411" s="13" t="s">
        <v>81</v>
      </c>
      <c r="AW411" s="13" t="s">
        <v>31</v>
      </c>
      <c r="AX411" s="13" t="s">
        <v>74</v>
      </c>
      <c r="AY411" s="268" t="s">
        <v>179</v>
      </c>
    </row>
    <row r="412" s="14" customFormat="1">
      <c r="A412" s="14"/>
      <c r="B412" s="269"/>
      <c r="C412" s="270"/>
      <c r="D412" s="260" t="s">
        <v>187</v>
      </c>
      <c r="E412" s="271" t="s">
        <v>1</v>
      </c>
      <c r="F412" s="272" t="s">
        <v>513</v>
      </c>
      <c r="G412" s="270"/>
      <c r="H412" s="273">
        <v>7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9" t="s">
        <v>187</v>
      </c>
      <c r="AU412" s="279" t="s">
        <v>83</v>
      </c>
      <c r="AV412" s="14" t="s">
        <v>83</v>
      </c>
      <c r="AW412" s="14" t="s">
        <v>31</v>
      </c>
      <c r="AX412" s="14" t="s">
        <v>81</v>
      </c>
      <c r="AY412" s="279" t="s">
        <v>179</v>
      </c>
    </row>
    <row r="413" s="2" customFormat="1" ht="21.75" customHeight="1">
      <c r="A413" s="39"/>
      <c r="B413" s="40"/>
      <c r="C413" s="245" t="s">
        <v>438</v>
      </c>
      <c r="D413" s="245" t="s">
        <v>181</v>
      </c>
      <c r="E413" s="246" t="s">
        <v>518</v>
      </c>
      <c r="F413" s="247" t="s">
        <v>519</v>
      </c>
      <c r="G413" s="248" t="s">
        <v>230</v>
      </c>
      <c r="H413" s="249">
        <v>12.380000000000001</v>
      </c>
      <c r="I413" s="250"/>
      <c r="J413" s="251">
        <f>ROUND(I413*H413,2)</f>
        <v>0</v>
      </c>
      <c r="K413" s="247" t="s">
        <v>185</v>
      </c>
      <c r="L413" s="45"/>
      <c r="M413" s="252" t="s">
        <v>1</v>
      </c>
      <c r="N413" s="253" t="s">
        <v>39</v>
      </c>
      <c r="O413" s="92"/>
      <c r="P413" s="254">
        <f>O413*H413</f>
        <v>0</v>
      </c>
      <c r="Q413" s="254">
        <v>0.16192000000000001</v>
      </c>
      <c r="R413" s="254">
        <f>Q413*H413</f>
        <v>2.0045696000000004</v>
      </c>
      <c r="S413" s="254">
        <v>0</v>
      </c>
      <c r="T413" s="25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56" t="s">
        <v>186</v>
      </c>
      <c r="AT413" s="256" t="s">
        <v>181</v>
      </c>
      <c r="AU413" s="256" t="s">
        <v>83</v>
      </c>
      <c r="AY413" s="18" t="s">
        <v>179</v>
      </c>
      <c r="BE413" s="257">
        <f>IF(N413="základní",J413,0)</f>
        <v>0</v>
      </c>
      <c r="BF413" s="257">
        <f>IF(N413="snížená",J413,0)</f>
        <v>0</v>
      </c>
      <c r="BG413" s="257">
        <f>IF(N413="zákl. přenesená",J413,0)</f>
        <v>0</v>
      </c>
      <c r="BH413" s="257">
        <f>IF(N413="sníž. přenesená",J413,0)</f>
        <v>0</v>
      </c>
      <c r="BI413" s="257">
        <f>IF(N413="nulová",J413,0)</f>
        <v>0</v>
      </c>
      <c r="BJ413" s="18" t="s">
        <v>81</v>
      </c>
      <c r="BK413" s="257">
        <f>ROUND(I413*H413,2)</f>
        <v>0</v>
      </c>
      <c r="BL413" s="18" t="s">
        <v>186</v>
      </c>
      <c r="BM413" s="256" t="s">
        <v>520</v>
      </c>
    </row>
    <row r="414" s="13" customFormat="1">
      <c r="A414" s="13"/>
      <c r="B414" s="258"/>
      <c r="C414" s="259"/>
      <c r="D414" s="260" t="s">
        <v>187</v>
      </c>
      <c r="E414" s="261" t="s">
        <v>1</v>
      </c>
      <c r="F414" s="262" t="s">
        <v>379</v>
      </c>
      <c r="G414" s="259"/>
      <c r="H414" s="261" t="s">
        <v>1</v>
      </c>
      <c r="I414" s="263"/>
      <c r="J414" s="259"/>
      <c r="K414" s="259"/>
      <c r="L414" s="264"/>
      <c r="M414" s="265"/>
      <c r="N414" s="266"/>
      <c r="O414" s="266"/>
      <c r="P414" s="266"/>
      <c r="Q414" s="266"/>
      <c r="R414" s="266"/>
      <c r="S414" s="266"/>
      <c r="T414" s="26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8" t="s">
        <v>187</v>
      </c>
      <c r="AU414" s="268" t="s">
        <v>83</v>
      </c>
      <c r="AV414" s="13" t="s">
        <v>81</v>
      </c>
      <c r="AW414" s="13" t="s">
        <v>31</v>
      </c>
      <c r="AX414" s="13" t="s">
        <v>74</v>
      </c>
      <c r="AY414" s="268" t="s">
        <v>179</v>
      </c>
    </row>
    <row r="415" s="14" customFormat="1">
      <c r="A415" s="14"/>
      <c r="B415" s="269"/>
      <c r="C415" s="270"/>
      <c r="D415" s="260" t="s">
        <v>187</v>
      </c>
      <c r="E415" s="271" t="s">
        <v>1</v>
      </c>
      <c r="F415" s="272" t="s">
        <v>521</v>
      </c>
      <c r="G415" s="270"/>
      <c r="H415" s="273">
        <v>7.1299999999999999</v>
      </c>
      <c r="I415" s="274"/>
      <c r="J415" s="270"/>
      <c r="K415" s="270"/>
      <c r="L415" s="275"/>
      <c r="M415" s="276"/>
      <c r="N415" s="277"/>
      <c r="O415" s="277"/>
      <c r="P415" s="277"/>
      <c r="Q415" s="277"/>
      <c r="R415" s="277"/>
      <c r="S415" s="277"/>
      <c r="T415" s="27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9" t="s">
        <v>187</v>
      </c>
      <c r="AU415" s="279" t="s">
        <v>83</v>
      </c>
      <c r="AV415" s="14" t="s">
        <v>83</v>
      </c>
      <c r="AW415" s="14" t="s">
        <v>31</v>
      </c>
      <c r="AX415" s="14" t="s">
        <v>74</v>
      </c>
      <c r="AY415" s="279" t="s">
        <v>179</v>
      </c>
    </row>
    <row r="416" s="14" customFormat="1">
      <c r="A416" s="14"/>
      <c r="B416" s="269"/>
      <c r="C416" s="270"/>
      <c r="D416" s="260" t="s">
        <v>187</v>
      </c>
      <c r="E416" s="271" t="s">
        <v>1</v>
      </c>
      <c r="F416" s="272" t="s">
        <v>522</v>
      </c>
      <c r="G416" s="270"/>
      <c r="H416" s="273">
        <v>2.125</v>
      </c>
      <c r="I416" s="274"/>
      <c r="J416" s="270"/>
      <c r="K416" s="270"/>
      <c r="L416" s="275"/>
      <c r="M416" s="276"/>
      <c r="N416" s="277"/>
      <c r="O416" s="277"/>
      <c r="P416" s="277"/>
      <c r="Q416" s="277"/>
      <c r="R416" s="277"/>
      <c r="S416" s="277"/>
      <c r="T416" s="27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9" t="s">
        <v>187</v>
      </c>
      <c r="AU416" s="279" t="s">
        <v>83</v>
      </c>
      <c r="AV416" s="14" t="s">
        <v>83</v>
      </c>
      <c r="AW416" s="14" t="s">
        <v>31</v>
      </c>
      <c r="AX416" s="14" t="s">
        <v>74</v>
      </c>
      <c r="AY416" s="279" t="s">
        <v>179</v>
      </c>
    </row>
    <row r="417" s="14" customFormat="1">
      <c r="A417" s="14"/>
      <c r="B417" s="269"/>
      <c r="C417" s="270"/>
      <c r="D417" s="260" t="s">
        <v>187</v>
      </c>
      <c r="E417" s="271" t="s">
        <v>1</v>
      </c>
      <c r="F417" s="272" t="s">
        <v>522</v>
      </c>
      <c r="G417" s="270"/>
      <c r="H417" s="273">
        <v>2.125</v>
      </c>
      <c r="I417" s="274"/>
      <c r="J417" s="270"/>
      <c r="K417" s="270"/>
      <c r="L417" s="275"/>
      <c r="M417" s="276"/>
      <c r="N417" s="277"/>
      <c r="O417" s="277"/>
      <c r="P417" s="277"/>
      <c r="Q417" s="277"/>
      <c r="R417" s="277"/>
      <c r="S417" s="277"/>
      <c r="T417" s="27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9" t="s">
        <v>187</v>
      </c>
      <c r="AU417" s="279" t="s">
        <v>83</v>
      </c>
      <c r="AV417" s="14" t="s">
        <v>83</v>
      </c>
      <c r="AW417" s="14" t="s">
        <v>31</v>
      </c>
      <c r="AX417" s="14" t="s">
        <v>74</v>
      </c>
      <c r="AY417" s="279" t="s">
        <v>179</v>
      </c>
    </row>
    <row r="418" s="14" customFormat="1">
      <c r="A418" s="14"/>
      <c r="B418" s="269"/>
      <c r="C418" s="270"/>
      <c r="D418" s="260" t="s">
        <v>187</v>
      </c>
      <c r="E418" s="271" t="s">
        <v>1</v>
      </c>
      <c r="F418" s="272" t="s">
        <v>523</v>
      </c>
      <c r="G418" s="270"/>
      <c r="H418" s="273">
        <v>1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9" t="s">
        <v>187</v>
      </c>
      <c r="AU418" s="279" t="s">
        <v>83</v>
      </c>
      <c r="AV418" s="14" t="s">
        <v>83</v>
      </c>
      <c r="AW418" s="14" t="s">
        <v>31</v>
      </c>
      <c r="AX418" s="14" t="s">
        <v>74</v>
      </c>
      <c r="AY418" s="279" t="s">
        <v>179</v>
      </c>
    </row>
    <row r="419" s="15" customFormat="1">
      <c r="A419" s="15"/>
      <c r="B419" s="280"/>
      <c r="C419" s="281"/>
      <c r="D419" s="260" t="s">
        <v>187</v>
      </c>
      <c r="E419" s="282" t="s">
        <v>1</v>
      </c>
      <c r="F419" s="283" t="s">
        <v>108</v>
      </c>
      <c r="G419" s="281"/>
      <c r="H419" s="284">
        <v>12.380000000000001</v>
      </c>
      <c r="I419" s="285"/>
      <c r="J419" s="281"/>
      <c r="K419" s="281"/>
      <c r="L419" s="286"/>
      <c r="M419" s="287"/>
      <c r="N419" s="288"/>
      <c r="O419" s="288"/>
      <c r="P419" s="288"/>
      <c r="Q419" s="288"/>
      <c r="R419" s="288"/>
      <c r="S419" s="288"/>
      <c r="T419" s="289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90" t="s">
        <v>187</v>
      </c>
      <c r="AU419" s="290" t="s">
        <v>83</v>
      </c>
      <c r="AV419" s="15" t="s">
        <v>186</v>
      </c>
      <c r="AW419" s="15" t="s">
        <v>31</v>
      </c>
      <c r="AX419" s="15" t="s">
        <v>81</v>
      </c>
      <c r="AY419" s="290" t="s">
        <v>179</v>
      </c>
    </row>
    <row r="420" s="12" customFormat="1" ht="22.8" customHeight="1">
      <c r="A420" s="12"/>
      <c r="B420" s="229"/>
      <c r="C420" s="230"/>
      <c r="D420" s="231" t="s">
        <v>73</v>
      </c>
      <c r="E420" s="243" t="s">
        <v>206</v>
      </c>
      <c r="F420" s="243" t="s">
        <v>524</v>
      </c>
      <c r="G420" s="230"/>
      <c r="H420" s="230"/>
      <c r="I420" s="233"/>
      <c r="J420" s="244">
        <f>BK420</f>
        <v>0</v>
      </c>
      <c r="K420" s="230"/>
      <c r="L420" s="235"/>
      <c r="M420" s="236"/>
      <c r="N420" s="237"/>
      <c r="O420" s="237"/>
      <c r="P420" s="238">
        <f>SUM(P421:P427)</f>
        <v>0</v>
      </c>
      <c r="Q420" s="237"/>
      <c r="R420" s="238">
        <f>SUM(R421:R427)</f>
        <v>4.2710999999999997</v>
      </c>
      <c r="S420" s="237"/>
      <c r="T420" s="239">
        <f>SUM(T421:T427)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40" t="s">
        <v>81</v>
      </c>
      <c r="AT420" s="241" t="s">
        <v>73</v>
      </c>
      <c r="AU420" s="241" t="s">
        <v>81</v>
      </c>
      <c r="AY420" s="240" t="s">
        <v>179</v>
      </c>
      <c r="BK420" s="242">
        <f>SUM(BK421:BK427)</f>
        <v>0</v>
      </c>
    </row>
    <row r="421" s="2" customFormat="1" ht="16.5" customHeight="1">
      <c r="A421" s="39"/>
      <c r="B421" s="40"/>
      <c r="C421" s="245" t="s">
        <v>525</v>
      </c>
      <c r="D421" s="245" t="s">
        <v>181</v>
      </c>
      <c r="E421" s="246" t="s">
        <v>526</v>
      </c>
      <c r="F421" s="247" t="s">
        <v>527</v>
      </c>
      <c r="G421" s="248" t="s">
        <v>230</v>
      </c>
      <c r="H421" s="249">
        <v>12.380000000000001</v>
      </c>
      <c r="I421" s="250"/>
      <c r="J421" s="251">
        <f>ROUND(I421*H421,2)</f>
        <v>0</v>
      </c>
      <c r="K421" s="247" t="s">
        <v>185</v>
      </c>
      <c r="L421" s="45"/>
      <c r="M421" s="252" t="s">
        <v>1</v>
      </c>
      <c r="N421" s="253" t="s">
        <v>39</v>
      </c>
      <c r="O421" s="92"/>
      <c r="P421" s="254">
        <f>O421*H421</f>
        <v>0</v>
      </c>
      <c r="Q421" s="254">
        <v>0.34499999999999997</v>
      </c>
      <c r="R421" s="254">
        <f>Q421*H421</f>
        <v>4.2710999999999997</v>
      </c>
      <c r="S421" s="254">
        <v>0</v>
      </c>
      <c r="T421" s="25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56" t="s">
        <v>186</v>
      </c>
      <c r="AT421" s="256" t="s">
        <v>181</v>
      </c>
      <c r="AU421" s="256" t="s">
        <v>83</v>
      </c>
      <c r="AY421" s="18" t="s">
        <v>179</v>
      </c>
      <c r="BE421" s="257">
        <f>IF(N421="základní",J421,0)</f>
        <v>0</v>
      </c>
      <c r="BF421" s="257">
        <f>IF(N421="snížená",J421,0)</f>
        <v>0</v>
      </c>
      <c r="BG421" s="257">
        <f>IF(N421="zákl. přenesená",J421,0)</f>
        <v>0</v>
      </c>
      <c r="BH421" s="257">
        <f>IF(N421="sníž. přenesená",J421,0)</f>
        <v>0</v>
      </c>
      <c r="BI421" s="257">
        <f>IF(N421="nulová",J421,0)</f>
        <v>0</v>
      </c>
      <c r="BJ421" s="18" t="s">
        <v>81</v>
      </c>
      <c r="BK421" s="257">
        <f>ROUND(I421*H421,2)</f>
        <v>0</v>
      </c>
      <c r="BL421" s="18" t="s">
        <v>186</v>
      </c>
      <c r="BM421" s="256" t="s">
        <v>528</v>
      </c>
    </row>
    <row r="422" s="13" customFormat="1">
      <c r="A422" s="13"/>
      <c r="B422" s="258"/>
      <c r="C422" s="259"/>
      <c r="D422" s="260" t="s">
        <v>187</v>
      </c>
      <c r="E422" s="261" t="s">
        <v>1</v>
      </c>
      <c r="F422" s="262" t="s">
        <v>188</v>
      </c>
      <c r="G422" s="259"/>
      <c r="H422" s="261" t="s">
        <v>1</v>
      </c>
      <c r="I422" s="263"/>
      <c r="J422" s="259"/>
      <c r="K422" s="259"/>
      <c r="L422" s="264"/>
      <c r="M422" s="265"/>
      <c r="N422" s="266"/>
      <c r="O422" s="266"/>
      <c r="P422" s="266"/>
      <c r="Q422" s="266"/>
      <c r="R422" s="266"/>
      <c r="S422" s="266"/>
      <c r="T422" s="26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8" t="s">
        <v>187</v>
      </c>
      <c r="AU422" s="268" t="s">
        <v>83</v>
      </c>
      <c r="AV422" s="13" t="s">
        <v>81</v>
      </c>
      <c r="AW422" s="13" t="s">
        <v>31</v>
      </c>
      <c r="AX422" s="13" t="s">
        <v>74</v>
      </c>
      <c r="AY422" s="268" t="s">
        <v>179</v>
      </c>
    </row>
    <row r="423" s="14" customFormat="1">
      <c r="A423" s="14"/>
      <c r="B423" s="269"/>
      <c r="C423" s="270"/>
      <c r="D423" s="260" t="s">
        <v>187</v>
      </c>
      <c r="E423" s="271" t="s">
        <v>1</v>
      </c>
      <c r="F423" s="272" t="s">
        <v>521</v>
      </c>
      <c r="G423" s="270"/>
      <c r="H423" s="273">
        <v>7.1299999999999999</v>
      </c>
      <c r="I423" s="274"/>
      <c r="J423" s="270"/>
      <c r="K423" s="270"/>
      <c r="L423" s="275"/>
      <c r="M423" s="276"/>
      <c r="N423" s="277"/>
      <c r="O423" s="277"/>
      <c r="P423" s="277"/>
      <c r="Q423" s="277"/>
      <c r="R423" s="277"/>
      <c r="S423" s="277"/>
      <c r="T423" s="27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9" t="s">
        <v>187</v>
      </c>
      <c r="AU423" s="279" t="s">
        <v>83</v>
      </c>
      <c r="AV423" s="14" t="s">
        <v>83</v>
      </c>
      <c r="AW423" s="14" t="s">
        <v>31</v>
      </c>
      <c r="AX423" s="14" t="s">
        <v>74</v>
      </c>
      <c r="AY423" s="279" t="s">
        <v>179</v>
      </c>
    </row>
    <row r="424" s="14" customFormat="1">
      <c r="A424" s="14"/>
      <c r="B424" s="269"/>
      <c r="C424" s="270"/>
      <c r="D424" s="260" t="s">
        <v>187</v>
      </c>
      <c r="E424" s="271" t="s">
        <v>1</v>
      </c>
      <c r="F424" s="272" t="s">
        <v>522</v>
      </c>
      <c r="G424" s="270"/>
      <c r="H424" s="273">
        <v>2.125</v>
      </c>
      <c r="I424" s="274"/>
      <c r="J424" s="270"/>
      <c r="K424" s="270"/>
      <c r="L424" s="275"/>
      <c r="M424" s="276"/>
      <c r="N424" s="277"/>
      <c r="O424" s="277"/>
      <c r="P424" s="277"/>
      <c r="Q424" s="277"/>
      <c r="R424" s="277"/>
      <c r="S424" s="277"/>
      <c r="T424" s="27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9" t="s">
        <v>187</v>
      </c>
      <c r="AU424" s="279" t="s">
        <v>83</v>
      </c>
      <c r="AV424" s="14" t="s">
        <v>83</v>
      </c>
      <c r="AW424" s="14" t="s">
        <v>31</v>
      </c>
      <c r="AX424" s="14" t="s">
        <v>74</v>
      </c>
      <c r="AY424" s="279" t="s">
        <v>179</v>
      </c>
    </row>
    <row r="425" s="14" customFormat="1">
      <c r="A425" s="14"/>
      <c r="B425" s="269"/>
      <c r="C425" s="270"/>
      <c r="D425" s="260" t="s">
        <v>187</v>
      </c>
      <c r="E425" s="271" t="s">
        <v>1</v>
      </c>
      <c r="F425" s="272" t="s">
        <v>522</v>
      </c>
      <c r="G425" s="270"/>
      <c r="H425" s="273">
        <v>2.125</v>
      </c>
      <c r="I425" s="274"/>
      <c r="J425" s="270"/>
      <c r="K425" s="270"/>
      <c r="L425" s="275"/>
      <c r="M425" s="276"/>
      <c r="N425" s="277"/>
      <c r="O425" s="277"/>
      <c r="P425" s="277"/>
      <c r="Q425" s="277"/>
      <c r="R425" s="277"/>
      <c r="S425" s="277"/>
      <c r="T425" s="27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9" t="s">
        <v>187</v>
      </c>
      <c r="AU425" s="279" t="s">
        <v>83</v>
      </c>
      <c r="AV425" s="14" t="s">
        <v>83</v>
      </c>
      <c r="AW425" s="14" t="s">
        <v>31</v>
      </c>
      <c r="AX425" s="14" t="s">
        <v>74</v>
      </c>
      <c r="AY425" s="279" t="s">
        <v>179</v>
      </c>
    </row>
    <row r="426" s="14" customFormat="1">
      <c r="A426" s="14"/>
      <c r="B426" s="269"/>
      <c r="C426" s="270"/>
      <c r="D426" s="260" t="s">
        <v>187</v>
      </c>
      <c r="E426" s="271" t="s">
        <v>1</v>
      </c>
      <c r="F426" s="272" t="s">
        <v>523</v>
      </c>
      <c r="G426" s="270"/>
      <c r="H426" s="273">
        <v>1</v>
      </c>
      <c r="I426" s="274"/>
      <c r="J426" s="270"/>
      <c r="K426" s="270"/>
      <c r="L426" s="275"/>
      <c r="M426" s="276"/>
      <c r="N426" s="277"/>
      <c r="O426" s="277"/>
      <c r="P426" s="277"/>
      <c r="Q426" s="277"/>
      <c r="R426" s="277"/>
      <c r="S426" s="277"/>
      <c r="T426" s="278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9" t="s">
        <v>187</v>
      </c>
      <c r="AU426" s="279" t="s">
        <v>83</v>
      </c>
      <c r="AV426" s="14" t="s">
        <v>83</v>
      </c>
      <c r="AW426" s="14" t="s">
        <v>31</v>
      </c>
      <c r="AX426" s="14" t="s">
        <v>74</v>
      </c>
      <c r="AY426" s="279" t="s">
        <v>179</v>
      </c>
    </row>
    <row r="427" s="15" customFormat="1">
      <c r="A427" s="15"/>
      <c r="B427" s="280"/>
      <c r="C427" s="281"/>
      <c r="D427" s="260" t="s">
        <v>187</v>
      </c>
      <c r="E427" s="282" t="s">
        <v>1</v>
      </c>
      <c r="F427" s="283" t="s">
        <v>108</v>
      </c>
      <c r="G427" s="281"/>
      <c r="H427" s="284">
        <v>12.380000000000001</v>
      </c>
      <c r="I427" s="285"/>
      <c r="J427" s="281"/>
      <c r="K427" s="281"/>
      <c r="L427" s="286"/>
      <c r="M427" s="287"/>
      <c r="N427" s="288"/>
      <c r="O427" s="288"/>
      <c r="P427" s="288"/>
      <c r="Q427" s="288"/>
      <c r="R427" s="288"/>
      <c r="S427" s="288"/>
      <c r="T427" s="289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90" t="s">
        <v>187</v>
      </c>
      <c r="AU427" s="290" t="s">
        <v>83</v>
      </c>
      <c r="AV427" s="15" t="s">
        <v>186</v>
      </c>
      <c r="AW427" s="15" t="s">
        <v>31</v>
      </c>
      <c r="AX427" s="15" t="s">
        <v>81</v>
      </c>
      <c r="AY427" s="290" t="s">
        <v>179</v>
      </c>
    </row>
    <row r="428" s="12" customFormat="1" ht="22.8" customHeight="1">
      <c r="A428" s="12"/>
      <c r="B428" s="229"/>
      <c r="C428" s="230"/>
      <c r="D428" s="231" t="s">
        <v>73</v>
      </c>
      <c r="E428" s="243" t="s">
        <v>211</v>
      </c>
      <c r="F428" s="243" t="s">
        <v>529</v>
      </c>
      <c r="G428" s="230"/>
      <c r="H428" s="230"/>
      <c r="I428" s="233"/>
      <c r="J428" s="244">
        <f>BK428</f>
        <v>0</v>
      </c>
      <c r="K428" s="230"/>
      <c r="L428" s="235"/>
      <c r="M428" s="236"/>
      <c r="N428" s="237"/>
      <c r="O428" s="237"/>
      <c r="P428" s="238">
        <f>SUM(P429:P544)</f>
        <v>0</v>
      </c>
      <c r="Q428" s="237"/>
      <c r="R428" s="238">
        <f>SUM(R429:R544)</f>
        <v>11.642444900000001</v>
      </c>
      <c r="S428" s="237"/>
      <c r="T428" s="239">
        <f>SUM(T429:T544)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40" t="s">
        <v>81</v>
      </c>
      <c r="AT428" s="241" t="s">
        <v>73</v>
      </c>
      <c r="AU428" s="241" t="s">
        <v>81</v>
      </c>
      <c r="AY428" s="240" t="s">
        <v>179</v>
      </c>
      <c r="BK428" s="242">
        <f>SUM(BK429:BK544)</f>
        <v>0</v>
      </c>
    </row>
    <row r="429" s="2" customFormat="1" ht="21.75" customHeight="1">
      <c r="A429" s="39"/>
      <c r="B429" s="40"/>
      <c r="C429" s="245" t="s">
        <v>442</v>
      </c>
      <c r="D429" s="245" t="s">
        <v>181</v>
      </c>
      <c r="E429" s="246" t="s">
        <v>530</v>
      </c>
      <c r="F429" s="247" t="s">
        <v>531</v>
      </c>
      <c r="G429" s="248" t="s">
        <v>230</v>
      </c>
      <c r="H429" s="249">
        <v>3.4500000000000002</v>
      </c>
      <c r="I429" s="250"/>
      <c r="J429" s="251">
        <f>ROUND(I429*H429,2)</f>
        <v>0</v>
      </c>
      <c r="K429" s="247" t="s">
        <v>185</v>
      </c>
      <c r="L429" s="45"/>
      <c r="M429" s="252" t="s">
        <v>1</v>
      </c>
      <c r="N429" s="253" t="s">
        <v>39</v>
      </c>
      <c r="O429" s="92"/>
      <c r="P429" s="254">
        <f>O429*H429</f>
        <v>0</v>
      </c>
      <c r="Q429" s="254">
        <v>0.00025999999999999998</v>
      </c>
      <c r="R429" s="254">
        <f>Q429*H429</f>
        <v>0.00089700000000000001</v>
      </c>
      <c r="S429" s="254">
        <v>0</v>
      </c>
      <c r="T429" s="25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56" t="s">
        <v>186</v>
      </c>
      <c r="AT429" s="256" t="s">
        <v>181</v>
      </c>
      <c r="AU429" s="256" t="s">
        <v>83</v>
      </c>
      <c r="AY429" s="18" t="s">
        <v>179</v>
      </c>
      <c r="BE429" s="257">
        <f>IF(N429="základní",J429,0)</f>
        <v>0</v>
      </c>
      <c r="BF429" s="257">
        <f>IF(N429="snížená",J429,0)</f>
        <v>0</v>
      </c>
      <c r="BG429" s="257">
        <f>IF(N429="zákl. přenesená",J429,0)</f>
        <v>0</v>
      </c>
      <c r="BH429" s="257">
        <f>IF(N429="sníž. přenesená",J429,0)</f>
        <v>0</v>
      </c>
      <c r="BI429" s="257">
        <f>IF(N429="nulová",J429,0)</f>
        <v>0</v>
      </c>
      <c r="BJ429" s="18" t="s">
        <v>81</v>
      </c>
      <c r="BK429" s="257">
        <f>ROUND(I429*H429,2)</f>
        <v>0</v>
      </c>
      <c r="BL429" s="18" t="s">
        <v>186</v>
      </c>
      <c r="BM429" s="256" t="s">
        <v>532</v>
      </c>
    </row>
    <row r="430" s="13" customFormat="1">
      <c r="A430" s="13"/>
      <c r="B430" s="258"/>
      <c r="C430" s="259"/>
      <c r="D430" s="260" t="s">
        <v>187</v>
      </c>
      <c r="E430" s="261" t="s">
        <v>1</v>
      </c>
      <c r="F430" s="262" t="s">
        <v>533</v>
      </c>
      <c r="G430" s="259"/>
      <c r="H430" s="261" t="s">
        <v>1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8" t="s">
        <v>187</v>
      </c>
      <c r="AU430" s="268" t="s">
        <v>83</v>
      </c>
      <c r="AV430" s="13" t="s">
        <v>81</v>
      </c>
      <c r="AW430" s="13" t="s">
        <v>31</v>
      </c>
      <c r="AX430" s="13" t="s">
        <v>74</v>
      </c>
      <c r="AY430" s="268" t="s">
        <v>179</v>
      </c>
    </row>
    <row r="431" s="13" customFormat="1">
      <c r="A431" s="13"/>
      <c r="B431" s="258"/>
      <c r="C431" s="259"/>
      <c r="D431" s="260" t="s">
        <v>187</v>
      </c>
      <c r="E431" s="261" t="s">
        <v>1</v>
      </c>
      <c r="F431" s="262" t="s">
        <v>534</v>
      </c>
      <c r="G431" s="259"/>
      <c r="H431" s="261" t="s">
        <v>1</v>
      </c>
      <c r="I431" s="263"/>
      <c r="J431" s="259"/>
      <c r="K431" s="259"/>
      <c r="L431" s="264"/>
      <c r="M431" s="265"/>
      <c r="N431" s="266"/>
      <c r="O431" s="266"/>
      <c r="P431" s="266"/>
      <c r="Q431" s="266"/>
      <c r="R431" s="266"/>
      <c r="S431" s="266"/>
      <c r="T431" s="26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8" t="s">
        <v>187</v>
      </c>
      <c r="AU431" s="268" t="s">
        <v>83</v>
      </c>
      <c r="AV431" s="13" t="s">
        <v>81</v>
      </c>
      <c r="AW431" s="13" t="s">
        <v>31</v>
      </c>
      <c r="AX431" s="13" t="s">
        <v>74</v>
      </c>
      <c r="AY431" s="268" t="s">
        <v>179</v>
      </c>
    </row>
    <row r="432" s="13" customFormat="1">
      <c r="A432" s="13"/>
      <c r="B432" s="258"/>
      <c r="C432" s="259"/>
      <c r="D432" s="260" t="s">
        <v>187</v>
      </c>
      <c r="E432" s="261" t="s">
        <v>1</v>
      </c>
      <c r="F432" s="262" t="s">
        <v>535</v>
      </c>
      <c r="G432" s="259"/>
      <c r="H432" s="261" t="s">
        <v>1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8" t="s">
        <v>187</v>
      </c>
      <c r="AU432" s="268" t="s">
        <v>83</v>
      </c>
      <c r="AV432" s="13" t="s">
        <v>81</v>
      </c>
      <c r="AW432" s="13" t="s">
        <v>31</v>
      </c>
      <c r="AX432" s="13" t="s">
        <v>74</v>
      </c>
      <c r="AY432" s="268" t="s">
        <v>179</v>
      </c>
    </row>
    <row r="433" s="14" customFormat="1">
      <c r="A433" s="14"/>
      <c r="B433" s="269"/>
      <c r="C433" s="270"/>
      <c r="D433" s="260" t="s">
        <v>187</v>
      </c>
      <c r="E433" s="271" t="s">
        <v>1</v>
      </c>
      <c r="F433" s="272" t="s">
        <v>130</v>
      </c>
      <c r="G433" s="270"/>
      <c r="H433" s="273">
        <v>3.4500000000000002</v>
      </c>
      <c r="I433" s="274"/>
      <c r="J433" s="270"/>
      <c r="K433" s="270"/>
      <c r="L433" s="275"/>
      <c r="M433" s="276"/>
      <c r="N433" s="277"/>
      <c r="O433" s="277"/>
      <c r="P433" s="277"/>
      <c r="Q433" s="277"/>
      <c r="R433" s="277"/>
      <c r="S433" s="277"/>
      <c r="T433" s="27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9" t="s">
        <v>187</v>
      </c>
      <c r="AU433" s="279" t="s">
        <v>83</v>
      </c>
      <c r="AV433" s="14" t="s">
        <v>83</v>
      </c>
      <c r="AW433" s="14" t="s">
        <v>31</v>
      </c>
      <c r="AX433" s="14" t="s">
        <v>81</v>
      </c>
      <c r="AY433" s="279" t="s">
        <v>179</v>
      </c>
    </row>
    <row r="434" s="2" customFormat="1" ht="21.75" customHeight="1">
      <c r="A434" s="39"/>
      <c r="B434" s="40"/>
      <c r="C434" s="245" t="s">
        <v>536</v>
      </c>
      <c r="D434" s="245" t="s">
        <v>181</v>
      </c>
      <c r="E434" s="246" t="s">
        <v>537</v>
      </c>
      <c r="F434" s="247" t="s">
        <v>538</v>
      </c>
      <c r="G434" s="248" t="s">
        <v>230</v>
      </c>
      <c r="H434" s="249">
        <v>3.4500000000000002</v>
      </c>
      <c r="I434" s="250"/>
      <c r="J434" s="251">
        <f>ROUND(I434*H434,2)</f>
        <v>0</v>
      </c>
      <c r="K434" s="247" t="s">
        <v>185</v>
      </c>
      <c r="L434" s="45"/>
      <c r="M434" s="252" t="s">
        <v>1</v>
      </c>
      <c r="N434" s="253" t="s">
        <v>39</v>
      </c>
      <c r="O434" s="92"/>
      <c r="P434" s="254">
        <f>O434*H434</f>
        <v>0</v>
      </c>
      <c r="Q434" s="254">
        <v>0.0043800000000000002</v>
      </c>
      <c r="R434" s="254">
        <f>Q434*H434</f>
        <v>0.015111000000000001</v>
      </c>
      <c r="S434" s="254">
        <v>0</v>
      </c>
      <c r="T434" s="25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56" t="s">
        <v>186</v>
      </c>
      <c r="AT434" s="256" t="s">
        <v>181</v>
      </c>
      <c r="AU434" s="256" t="s">
        <v>83</v>
      </c>
      <c r="AY434" s="18" t="s">
        <v>179</v>
      </c>
      <c r="BE434" s="257">
        <f>IF(N434="základní",J434,0)</f>
        <v>0</v>
      </c>
      <c r="BF434" s="257">
        <f>IF(N434="snížená",J434,0)</f>
        <v>0</v>
      </c>
      <c r="BG434" s="257">
        <f>IF(N434="zákl. přenesená",J434,0)</f>
        <v>0</v>
      </c>
      <c r="BH434" s="257">
        <f>IF(N434="sníž. přenesená",J434,0)</f>
        <v>0</v>
      </c>
      <c r="BI434" s="257">
        <f>IF(N434="nulová",J434,0)</f>
        <v>0</v>
      </c>
      <c r="BJ434" s="18" t="s">
        <v>81</v>
      </c>
      <c r="BK434" s="257">
        <f>ROUND(I434*H434,2)</f>
        <v>0</v>
      </c>
      <c r="BL434" s="18" t="s">
        <v>186</v>
      </c>
      <c r="BM434" s="256" t="s">
        <v>539</v>
      </c>
    </row>
    <row r="435" s="13" customFormat="1">
      <c r="A435" s="13"/>
      <c r="B435" s="258"/>
      <c r="C435" s="259"/>
      <c r="D435" s="260" t="s">
        <v>187</v>
      </c>
      <c r="E435" s="261" t="s">
        <v>1</v>
      </c>
      <c r="F435" s="262" t="s">
        <v>533</v>
      </c>
      <c r="G435" s="259"/>
      <c r="H435" s="261" t="s">
        <v>1</v>
      </c>
      <c r="I435" s="263"/>
      <c r="J435" s="259"/>
      <c r="K435" s="259"/>
      <c r="L435" s="264"/>
      <c r="M435" s="265"/>
      <c r="N435" s="266"/>
      <c r="O435" s="266"/>
      <c r="P435" s="266"/>
      <c r="Q435" s="266"/>
      <c r="R435" s="266"/>
      <c r="S435" s="266"/>
      <c r="T435" s="26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8" t="s">
        <v>187</v>
      </c>
      <c r="AU435" s="268" t="s">
        <v>83</v>
      </c>
      <c r="AV435" s="13" t="s">
        <v>81</v>
      </c>
      <c r="AW435" s="13" t="s">
        <v>31</v>
      </c>
      <c r="AX435" s="13" t="s">
        <v>74</v>
      </c>
      <c r="AY435" s="268" t="s">
        <v>179</v>
      </c>
    </row>
    <row r="436" s="13" customFormat="1">
      <c r="A436" s="13"/>
      <c r="B436" s="258"/>
      <c r="C436" s="259"/>
      <c r="D436" s="260" t="s">
        <v>187</v>
      </c>
      <c r="E436" s="261" t="s">
        <v>1</v>
      </c>
      <c r="F436" s="262" t="s">
        <v>534</v>
      </c>
      <c r="G436" s="259"/>
      <c r="H436" s="261" t="s">
        <v>1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8" t="s">
        <v>187</v>
      </c>
      <c r="AU436" s="268" t="s">
        <v>83</v>
      </c>
      <c r="AV436" s="13" t="s">
        <v>81</v>
      </c>
      <c r="AW436" s="13" t="s">
        <v>31</v>
      </c>
      <c r="AX436" s="13" t="s">
        <v>74</v>
      </c>
      <c r="AY436" s="268" t="s">
        <v>179</v>
      </c>
    </row>
    <row r="437" s="14" customFormat="1">
      <c r="A437" s="14"/>
      <c r="B437" s="269"/>
      <c r="C437" s="270"/>
      <c r="D437" s="260" t="s">
        <v>187</v>
      </c>
      <c r="E437" s="271" t="s">
        <v>1</v>
      </c>
      <c r="F437" s="272" t="s">
        <v>130</v>
      </c>
      <c r="G437" s="270"/>
      <c r="H437" s="273">
        <v>3.4500000000000002</v>
      </c>
      <c r="I437" s="274"/>
      <c r="J437" s="270"/>
      <c r="K437" s="270"/>
      <c r="L437" s="275"/>
      <c r="M437" s="276"/>
      <c r="N437" s="277"/>
      <c r="O437" s="277"/>
      <c r="P437" s="277"/>
      <c r="Q437" s="277"/>
      <c r="R437" s="277"/>
      <c r="S437" s="277"/>
      <c r="T437" s="27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9" t="s">
        <v>187</v>
      </c>
      <c r="AU437" s="279" t="s">
        <v>83</v>
      </c>
      <c r="AV437" s="14" t="s">
        <v>83</v>
      </c>
      <c r="AW437" s="14" t="s">
        <v>31</v>
      </c>
      <c r="AX437" s="14" t="s">
        <v>81</v>
      </c>
      <c r="AY437" s="279" t="s">
        <v>179</v>
      </c>
    </row>
    <row r="438" s="2" customFormat="1" ht="21.75" customHeight="1">
      <c r="A438" s="39"/>
      <c r="B438" s="40"/>
      <c r="C438" s="245" t="s">
        <v>447</v>
      </c>
      <c r="D438" s="245" t="s">
        <v>181</v>
      </c>
      <c r="E438" s="246" t="s">
        <v>540</v>
      </c>
      <c r="F438" s="247" t="s">
        <v>541</v>
      </c>
      <c r="G438" s="248" t="s">
        <v>230</v>
      </c>
      <c r="H438" s="249">
        <v>3.4500000000000002</v>
      </c>
      <c r="I438" s="250"/>
      <c r="J438" s="251">
        <f>ROUND(I438*H438,2)</f>
        <v>0</v>
      </c>
      <c r="K438" s="247" t="s">
        <v>185</v>
      </c>
      <c r="L438" s="45"/>
      <c r="M438" s="252" t="s">
        <v>1</v>
      </c>
      <c r="N438" s="253" t="s">
        <v>39</v>
      </c>
      <c r="O438" s="92"/>
      <c r="P438" s="254">
        <f>O438*H438</f>
        <v>0</v>
      </c>
      <c r="Q438" s="254">
        <v>0.018380000000000001</v>
      </c>
      <c r="R438" s="254">
        <f>Q438*H438</f>
        <v>0.063411000000000009</v>
      </c>
      <c r="S438" s="254">
        <v>0</v>
      </c>
      <c r="T438" s="25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56" t="s">
        <v>186</v>
      </c>
      <c r="AT438" s="256" t="s">
        <v>181</v>
      </c>
      <c r="AU438" s="256" t="s">
        <v>83</v>
      </c>
      <c r="AY438" s="18" t="s">
        <v>179</v>
      </c>
      <c r="BE438" s="257">
        <f>IF(N438="základní",J438,0)</f>
        <v>0</v>
      </c>
      <c r="BF438" s="257">
        <f>IF(N438="snížená",J438,0)</f>
        <v>0</v>
      </c>
      <c r="BG438" s="257">
        <f>IF(N438="zákl. přenesená",J438,0)</f>
        <v>0</v>
      </c>
      <c r="BH438" s="257">
        <f>IF(N438="sníž. přenesená",J438,0)</f>
        <v>0</v>
      </c>
      <c r="BI438" s="257">
        <f>IF(N438="nulová",J438,0)</f>
        <v>0</v>
      </c>
      <c r="BJ438" s="18" t="s">
        <v>81</v>
      </c>
      <c r="BK438" s="257">
        <f>ROUND(I438*H438,2)</f>
        <v>0</v>
      </c>
      <c r="BL438" s="18" t="s">
        <v>186</v>
      </c>
      <c r="BM438" s="256" t="s">
        <v>542</v>
      </c>
    </row>
    <row r="439" s="13" customFormat="1">
      <c r="A439" s="13"/>
      <c r="B439" s="258"/>
      <c r="C439" s="259"/>
      <c r="D439" s="260" t="s">
        <v>187</v>
      </c>
      <c r="E439" s="261" t="s">
        <v>1</v>
      </c>
      <c r="F439" s="262" t="s">
        <v>533</v>
      </c>
      <c r="G439" s="259"/>
      <c r="H439" s="261" t="s">
        <v>1</v>
      </c>
      <c r="I439" s="263"/>
      <c r="J439" s="259"/>
      <c r="K439" s="259"/>
      <c r="L439" s="264"/>
      <c r="M439" s="265"/>
      <c r="N439" s="266"/>
      <c r="O439" s="266"/>
      <c r="P439" s="266"/>
      <c r="Q439" s="266"/>
      <c r="R439" s="266"/>
      <c r="S439" s="266"/>
      <c r="T439" s="26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8" t="s">
        <v>187</v>
      </c>
      <c r="AU439" s="268" t="s">
        <v>83</v>
      </c>
      <c r="AV439" s="13" t="s">
        <v>81</v>
      </c>
      <c r="AW439" s="13" t="s">
        <v>31</v>
      </c>
      <c r="AX439" s="13" t="s">
        <v>74</v>
      </c>
      <c r="AY439" s="268" t="s">
        <v>179</v>
      </c>
    </row>
    <row r="440" s="13" customFormat="1">
      <c r="A440" s="13"/>
      <c r="B440" s="258"/>
      <c r="C440" s="259"/>
      <c r="D440" s="260" t="s">
        <v>187</v>
      </c>
      <c r="E440" s="261" t="s">
        <v>1</v>
      </c>
      <c r="F440" s="262" t="s">
        <v>534</v>
      </c>
      <c r="G440" s="259"/>
      <c r="H440" s="261" t="s">
        <v>1</v>
      </c>
      <c r="I440" s="263"/>
      <c r="J440" s="259"/>
      <c r="K440" s="259"/>
      <c r="L440" s="264"/>
      <c r="M440" s="265"/>
      <c r="N440" s="266"/>
      <c r="O440" s="266"/>
      <c r="P440" s="266"/>
      <c r="Q440" s="266"/>
      <c r="R440" s="266"/>
      <c r="S440" s="266"/>
      <c r="T440" s="26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8" t="s">
        <v>187</v>
      </c>
      <c r="AU440" s="268" t="s">
        <v>83</v>
      </c>
      <c r="AV440" s="13" t="s">
        <v>81</v>
      </c>
      <c r="AW440" s="13" t="s">
        <v>31</v>
      </c>
      <c r="AX440" s="13" t="s">
        <v>74</v>
      </c>
      <c r="AY440" s="268" t="s">
        <v>179</v>
      </c>
    </row>
    <row r="441" s="14" customFormat="1">
      <c r="A441" s="14"/>
      <c r="B441" s="269"/>
      <c r="C441" s="270"/>
      <c r="D441" s="260" t="s">
        <v>187</v>
      </c>
      <c r="E441" s="271" t="s">
        <v>1</v>
      </c>
      <c r="F441" s="272" t="s">
        <v>130</v>
      </c>
      <c r="G441" s="270"/>
      <c r="H441" s="273">
        <v>3.4500000000000002</v>
      </c>
      <c r="I441" s="274"/>
      <c r="J441" s="270"/>
      <c r="K441" s="270"/>
      <c r="L441" s="275"/>
      <c r="M441" s="276"/>
      <c r="N441" s="277"/>
      <c r="O441" s="277"/>
      <c r="P441" s="277"/>
      <c r="Q441" s="277"/>
      <c r="R441" s="277"/>
      <c r="S441" s="277"/>
      <c r="T441" s="27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9" t="s">
        <v>187</v>
      </c>
      <c r="AU441" s="279" t="s">
        <v>83</v>
      </c>
      <c r="AV441" s="14" t="s">
        <v>83</v>
      </c>
      <c r="AW441" s="14" t="s">
        <v>31</v>
      </c>
      <c r="AX441" s="14" t="s">
        <v>81</v>
      </c>
      <c r="AY441" s="279" t="s">
        <v>179</v>
      </c>
    </row>
    <row r="442" s="2" customFormat="1" ht="21.75" customHeight="1">
      <c r="A442" s="39"/>
      <c r="B442" s="40"/>
      <c r="C442" s="245" t="s">
        <v>543</v>
      </c>
      <c r="D442" s="245" t="s">
        <v>181</v>
      </c>
      <c r="E442" s="246" t="s">
        <v>544</v>
      </c>
      <c r="F442" s="247" t="s">
        <v>545</v>
      </c>
      <c r="G442" s="248" t="s">
        <v>230</v>
      </c>
      <c r="H442" s="249">
        <v>3.4500000000000002</v>
      </c>
      <c r="I442" s="250"/>
      <c r="J442" s="251">
        <f>ROUND(I442*H442,2)</f>
        <v>0</v>
      </c>
      <c r="K442" s="247" t="s">
        <v>1</v>
      </c>
      <c r="L442" s="45"/>
      <c r="M442" s="252" t="s">
        <v>1</v>
      </c>
      <c r="N442" s="253" t="s">
        <v>39</v>
      </c>
      <c r="O442" s="92"/>
      <c r="P442" s="254">
        <f>O442*H442</f>
        <v>0</v>
      </c>
      <c r="Q442" s="254">
        <v>0</v>
      </c>
      <c r="R442" s="254">
        <f>Q442*H442</f>
        <v>0</v>
      </c>
      <c r="S442" s="254">
        <v>0</v>
      </c>
      <c r="T442" s="25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56" t="s">
        <v>186</v>
      </c>
      <c r="AT442" s="256" t="s">
        <v>181</v>
      </c>
      <c r="AU442" s="256" t="s">
        <v>83</v>
      </c>
      <c r="AY442" s="18" t="s">
        <v>179</v>
      </c>
      <c r="BE442" s="257">
        <f>IF(N442="základní",J442,0)</f>
        <v>0</v>
      </c>
      <c r="BF442" s="257">
        <f>IF(N442="snížená",J442,0)</f>
        <v>0</v>
      </c>
      <c r="BG442" s="257">
        <f>IF(N442="zákl. přenesená",J442,0)</f>
        <v>0</v>
      </c>
      <c r="BH442" s="257">
        <f>IF(N442="sníž. přenesená",J442,0)</f>
        <v>0</v>
      </c>
      <c r="BI442" s="257">
        <f>IF(N442="nulová",J442,0)</f>
        <v>0</v>
      </c>
      <c r="BJ442" s="18" t="s">
        <v>81</v>
      </c>
      <c r="BK442" s="257">
        <f>ROUND(I442*H442,2)</f>
        <v>0</v>
      </c>
      <c r="BL442" s="18" t="s">
        <v>186</v>
      </c>
      <c r="BM442" s="256" t="s">
        <v>546</v>
      </c>
    </row>
    <row r="443" s="13" customFormat="1">
      <c r="A443" s="13"/>
      <c r="B443" s="258"/>
      <c r="C443" s="259"/>
      <c r="D443" s="260" t="s">
        <v>187</v>
      </c>
      <c r="E443" s="261" t="s">
        <v>1</v>
      </c>
      <c r="F443" s="262" t="s">
        <v>533</v>
      </c>
      <c r="G443" s="259"/>
      <c r="H443" s="261" t="s">
        <v>1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8" t="s">
        <v>187</v>
      </c>
      <c r="AU443" s="268" t="s">
        <v>83</v>
      </c>
      <c r="AV443" s="13" t="s">
        <v>81</v>
      </c>
      <c r="AW443" s="13" t="s">
        <v>31</v>
      </c>
      <c r="AX443" s="13" t="s">
        <v>74</v>
      </c>
      <c r="AY443" s="268" t="s">
        <v>179</v>
      </c>
    </row>
    <row r="444" s="13" customFormat="1">
      <c r="A444" s="13"/>
      <c r="B444" s="258"/>
      <c r="C444" s="259"/>
      <c r="D444" s="260" t="s">
        <v>187</v>
      </c>
      <c r="E444" s="261" t="s">
        <v>1</v>
      </c>
      <c r="F444" s="262" t="s">
        <v>534</v>
      </c>
      <c r="G444" s="259"/>
      <c r="H444" s="261" t="s">
        <v>1</v>
      </c>
      <c r="I444" s="263"/>
      <c r="J444" s="259"/>
      <c r="K444" s="259"/>
      <c r="L444" s="264"/>
      <c r="M444" s="265"/>
      <c r="N444" s="266"/>
      <c r="O444" s="266"/>
      <c r="P444" s="266"/>
      <c r="Q444" s="266"/>
      <c r="R444" s="266"/>
      <c r="S444" s="266"/>
      <c r="T444" s="26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8" t="s">
        <v>187</v>
      </c>
      <c r="AU444" s="268" t="s">
        <v>83</v>
      </c>
      <c r="AV444" s="13" t="s">
        <v>81</v>
      </c>
      <c r="AW444" s="13" t="s">
        <v>31</v>
      </c>
      <c r="AX444" s="13" t="s">
        <v>74</v>
      </c>
      <c r="AY444" s="268" t="s">
        <v>179</v>
      </c>
    </row>
    <row r="445" s="14" customFormat="1">
      <c r="A445" s="14"/>
      <c r="B445" s="269"/>
      <c r="C445" s="270"/>
      <c r="D445" s="260" t="s">
        <v>187</v>
      </c>
      <c r="E445" s="271" t="s">
        <v>1</v>
      </c>
      <c r="F445" s="272" t="s">
        <v>547</v>
      </c>
      <c r="G445" s="270"/>
      <c r="H445" s="273">
        <v>3.4500000000000002</v>
      </c>
      <c r="I445" s="274"/>
      <c r="J445" s="270"/>
      <c r="K445" s="270"/>
      <c r="L445" s="275"/>
      <c r="M445" s="276"/>
      <c r="N445" s="277"/>
      <c r="O445" s="277"/>
      <c r="P445" s="277"/>
      <c r="Q445" s="277"/>
      <c r="R445" s="277"/>
      <c r="S445" s="277"/>
      <c r="T445" s="27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9" t="s">
        <v>187</v>
      </c>
      <c r="AU445" s="279" t="s">
        <v>83</v>
      </c>
      <c r="AV445" s="14" t="s">
        <v>83</v>
      </c>
      <c r="AW445" s="14" t="s">
        <v>31</v>
      </c>
      <c r="AX445" s="14" t="s">
        <v>74</v>
      </c>
      <c r="AY445" s="279" t="s">
        <v>179</v>
      </c>
    </row>
    <row r="446" s="15" customFormat="1">
      <c r="A446" s="15"/>
      <c r="B446" s="280"/>
      <c r="C446" s="281"/>
      <c r="D446" s="260" t="s">
        <v>187</v>
      </c>
      <c r="E446" s="282" t="s">
        <v>130</v>
      </c>
      <c r="F446" s="283" t="s">
        <v>108</v>
      </c>
      <c r="G446" s="281"/>
      <c r="H446" s="284">
        <v>3.4500000000000002</v>
      </c>
      <c r="I446" s="285"/>
      <c r="J446" s="281"/>
      <c r="K446" s="281"/>
      <c r="L446" s="286"/>
      <c r="M446" s="287"/>
      <c r="N446" s="288"/>
      <c r="O446" s="288"/>
      <c r="P446" s="288"/>
      <c r="Q446" s="288"/>
      <c r="R446" s="288"/>
      <c r="S446" s="288"/>
      <c r="T446" s="289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90" t="s">
        <v>187</v>
      </c>
      <c r="AU446" s="290" t="s">
        <v>83</v>
      </c>
      <c r="AV446" s="15" t="s">
        <v>186</v>
      </c>
      <c r="AW446" s="15" t="s">
        <v>31</v>
      </c>
      <c r="AX446" s="15" t="s">
        <v>81</v>
      </c>
      <c r="AY446" s="290" t="s">
        <v>179</v>
      </c>
    </row>
    <row r="447" s="2" customFormat="1" ht="21.75" customHeight="1">
      <c r="A447" s="39"/>
      <c r="B447" s="40"/>
      <c r="C447" s="245" t="s">
        <v>451</v>
      </c>
      <c r="D447" s="245" t="s">
        <v>181</v>
      </c>
      <c r="E447" s="246" t="s">
        <v>548</v>
      </c>
      <c r="F447" s="247" t="s">
        <v>549</v>
      </c>
      <c r="G447" s="248" t="s">
        <v>230</v>
      </c>
      <c r="H447" s="249">
        <v>22.835000000000001</v>
      </c>
      <c r="I447" s="250"/>
      <c r="J447" s="251">
        <f>ROUND(I447*H447,2)</f>
        <v>0</v>
      </c>
      <c r="K447" s="247" t="s">
        <v>185</v>
      </c>
      <c r="L447" s="45"/>
      <c r="M447" s="252" t="s">
        <v>1</v>
      </c>
      <c r="N447" s="253" t="s">
        <v>39</v>
      </c>
      <c r="O447" s="92"/>
      <c r="P447" s="254">
        <f>O447*H447</f>
        <v>0</v>
      </c>
      <c r="Q447" s="254">
        <v>0.00025999999999999998</v>
      </c>
      <c r="R447" s="254">
        <f>Q447*H447</f>
        <v>0.0059370999999999998</v>
      </c>
      <c r="S447" s="254">
        <v>0</v>
      </c>
      <c r="T447" s="25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56" t="s">
        <v>186</v>
      </c>
      <c r="AT447" s="256" t="s">
        <v>181</v>
      </c>
      <c r="AU447" s="256" t="s">
        <v>83</v>
      </c>
      <c r="AY447" s="18" t="s">
        <v>179</v>
      </c>
      <c r="BE447" s="257">
        <f>IF(N447="základní",J447,0)</f>
        <v>0</v>
      </c>
      <c r="BF447" s="257">
        <f>IF(N447="snížená",J447,0)</f>
        <v>0</v>
      </c>
      <c r="BG447" s="257">
        <f>IF(N447="zákl. přenesená",J447,0)</f>
        <v>0</v>
      </c>
      <c r="BH447" s="257">
        <f>IF(N447="sníž. přenesená",J447,0)</f>
        <v>0</v>
      </c>
      <c r="BI447" s="257">
        <f>IF(N447="nulová",J447,0)</f>
        <v>0</v>
      </c>
      <c r="BJ447" s="18" t="s">
        <v>81</v>
      </c>
      <c r="BK447" s="257">
        <f>ROUND(I447*H447,2)</f>
        <v>0</v>
      </c>
      <c r="BL447" s="18" t="s">
        <v>186</v>
      </c>
      <c r="BM447" s="256" t="s">
        <v>550</v>
      </c>
    </row>
    <row r="448" s="13" customFormat="1">
      <c r="A448" s="13"/>
      <c r="B448" s="258"/>
      <c r="C448" s="259"/>
      <c r="D448" s="260" t="s">
        <v>187</v>
      </c>
      <c r="E448" s="261" t="s">
        <v>1</v>
      </c>
      <c r="F448" s="262" t="s">
        <v>533</v>
      </c>
      <c r="G448" s="259"/>
      <c r="H448" s="261" t="s">
        <v>1</v>
      </c>
      <c r="I448" s="263"/>
      <c r="J448" s="259"/>
      <c r="K448" s="259"/>
      <c r="L448" s="264"/>
      <c r="M448" s="265"/>
      <c r="N448" s="266"/>
      <c r="O448" s="266"/>
      <c r="P448" s="266"/>
      <c r="Q448" s="266"/>
      <c r="R448" s="266"/>
      <c r="S448" s="266"/>
      <c r="T448" s="26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8" t="s">
        <v>187</v>
      </c>
      <c r="AU448" s="268" t="s">
        <v>83</v>
      </c>
      <c r="AV448" s="13" t="s">
        <v>81</v>
      </c>
      <c r="AW448" s="13" t="s">
        <v>31</v>
      </c>
      <c r="AX448" s="13" t="s">
        <v>74</v>
      </c>
      <c r="AY448" s="268" t="s">
        <v>179</v>
      </c>
    </row>
    <row r="449" s="13" customFormat="1">
      <c r="A449" s="13"/>
      <c r="B449" s="258"/>
      <c r="C449" s="259"/>
      <c r="D449" s="260" t="s">
        <v>187</v>
      </c>
      <c r="E449" s="261" t="s">
        <v>1</v>
      </c>
      <c r="F449" s="262" t="s">
        <v>534</v>
      </c>
      <c r="G449" s="259"/>
      <c r="H449" s="261" t="s">
        <v>1</v>
      </c>
      <c r="I449" s="263"/>
      <c r="J449" s="259"/>
      <c r="K449" s="259"/>
      <c r="L449" s="264"/>
      <c r="M449" s="265"/>
      <c r="N449" s="266"/>
      <c r="O449" s="266"/>
      <c r="P449" s="266"/>
      <c r="Q449" s="266"/>
      <c r="R449" s="266"/>
      <c r="S449" s="266"/>
      <c r="T449" s="26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8" t="s">
        <v>187</v>
      </c>
      <c r="AU449" s="268" t="s">
        <v>83</v>
      </c>
      <c r="AV449" s="13" t="s">
        <v>81</v>
      </c>
      <c r="AW449" s="13" t="s">
        <v>31</v>
      </c>
      <c r="AX449" s="13" t="s">
        <v>74</v>
      </c>
      <c r="AY449" s="268" t="s">
        <v>179</v>
      </c>
    </row>
    <row r="450" s="13" customFormat="1">
      <c r="A450" s="13"/>
      <c r="B450" s="258"/>
      <c r="C450" s="259"/>
      <c r="D450" s="260" t="s">
        <v>187</v>
      </c>
      <c r="E450" s="261" t="s">
        <v>1</v>
      </c>
      <c r="F450" s="262" t="s">
        <v>535</v>
      </c>
      <c r="G450" s="259"/>
      <c r="H450" s="261" t="s">
        <v>1</v>
      </c>
      <c r="I450" s="263"/>
      <c r="J450" s="259"/>
      <c r="K450" s="259"/>
      <c r="L450" s="264"/>
      <c r="M450" s="265"/>
      <c r="N450" s="266"/>
      <c r="O450" s="266"/>
      <c r="P450" s="266"/>
      <c r="Q450" s="266"/>
      <c r="R450" s="266"/>
      <c r="S450" s="266"/>
      <c r="T450" s="26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8" t="s">
        <v>187</v>
      </c>
      <c r="AU450" s="268" t="s">
        <v>83</v>
      </c>
      <c r="AV450" s="13" t="s">
        <v>81</v>
      </c>
      <c r="AW450" s="13" t="s">
        <v>31</v>
      </c>
      <c r="AX450" s="13" t="s">
        <v>74</v>
      </c>
      <c r="AY450" s="268" t="s">
        <v>179</v>
      </c>
    </row>
    <row r="451" s="14" customFormat="1">
      <c r="A451" s="14"/>
      <c r="B451" s="269"/>
      <c r="C451" s="270"/>
      <c r="D451" s="260" t="s">
        <v>187</v>
      </c>
      <c r="E451" s="271" t="s">
        <v>1</v>
      </c>
      <c r="F451" s="272" t="s">
        <v>132</v>
      </c>
      <c r="G451" s="270"/>
      <c r="H451" s="273">
        <v>22.835000000000001</v>
      </c>
      <c r="I451" s="274"/>
      <c r="J451" s="270"/>
      <c r="K451" s="270"/>
      <c r="L451" s="275"/>
      <c r="M451" s="276"/>
      <c r="N451" s="277"/>
      <c r="O451" s="277"/>
      <c r="P451" s="277"/>
      <c r="Q451" s="277"/>
      <c r="R451" s="277"/>
      <c r="S451" s="277"/>
      <c r="T451" s="27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9" t="s">
        <v>187</v>
      </c>
      <c r="AU451" s="279" t="s">
        <v>83</v>
      </c>
      <c r="AV451" s="14" t="s">
        <v>83</v>
      </c>
      <c r="AW451" s="14" t="s">
        <v>31</v>
      </c>
      <c r="AX451" s="14" t="s">
        <v>81</v>
      </c>
      <c r="AY451" s="279" t="s">
        <v>179</v>
      </c>
    </row>
    <row r="452" s="2" customFormat="1" ht="21.75" customHeight="1">
      <c r="A452" s="39"/>
      <c r="B452" s="40"/>
      <c r="C452" s="245" t="s">
        <v>126</v>
      </c>
      <c r="D452" s="245" t="s">
        <v>181</v>
      </c>
      <c r="E452" s="246" t="s">
        <v>551</v>
      </c>
      <c r="F452" s="247" t="s">
        <v>552</v>
      </c>
      <c r="G452" s="248" t="s">
        <v>230</v>
      </c>
      <c r="H452" s="249">
        <v>22.835000000000001</v>
      </c>
      <c r="I452" s="250"/>
      <c r="J452" s="251">
        <f>ROUND(I452*H452,2)</f>
        <v>0</v>
      </c>
      <c r="K452" s="247" t="s">
        <v>185</v>
      </c>
      <c r="L452" s="45"/>
      <c r="M452" s="252" t="s">
        <v>1</v>
      </c>
      <c r="N452" s="253" t="s">
        <v>39</v>
      </c>
      <c r="O452" s="92"/>
      <c r="P452" s="254">
        <f>O452*H452</f>
        <v>0</v>
      </c>
      <c r="Q452" s="254">
        <v>0.0043800000000000002</v>
      </c>
      <c r="R452" s="254">
        <f>Q452*H452</f>
        <v>0.1000173</v>
      </c>
      <c r="S452" s="254">
        <v>0</v>
      </c>
      <c r="T452" s="25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56" t="s">
        <v>186</v>
      </c>
      <c r="AT452" s="256" t="s">
        <v>181</v>
      </c>
      <c r="AU452" s="256" t="s">
        <v>83</v>
      </c>
      <c r="AY452" s="18" t="s">
        <v>179</v>
      </c>
      <c r="BE452" s="257">
        <f>IF(N452="základní",J452,0)</f>
        <v>0</v>
      </c>
      <c r="BF452" s="257">
        <f>IF(N452="snížená",J452,0)</f>
        <v>0</v>
      </c>
      <c r="BG452" s="257">
        <f>IF(N452="zákl. přenesená",J452,0)</f>
        <v>0</v>
      </c>
      <c r="BH452" s="257">
        <f>IF(N452="sníž. přenesená",J452,0)</f>
        <v>0</v>
      </c>
      <c r="BI452" s="257">
        <f>IF(N452="nulová",J452,0)</f>
        <v>0</v>
      </c>
      <c r="BJ452" s="18" t="s">
        <v>81</v>
      </c>
      <c r="BK452" s="257">
        <f>ROUND(I452*H452,2)</f>
        <v>0</v>
      </c>
      <c r="BL452" s="18" t="s">
        <v>186</v>
      </c>
      <c r="BM452" s="256" t="s">
        <v>553</v>
      </c>
    </row>
    <row r="453" s="13" customFormat="1">
      <c r="A453" s="13"/>
      <c r="B453" s="258"/>
      <c r="C453" s="259"/>
      <c r="D453" s="260" t="s">
        <v>187</v>
      </c>
      <c r="E453" s="261" t="s">
        <v>1</v>
      </c>
      <c r="F453" s="262" t="s">
        <v>533</v>
      </c>
      <c r="G453" s="259"/>
      <c r="H453" s="261" t="s">
        <v>1</v>
      </c>
      <c r="I453" s="263"/>
      <c r="J453" s="259"/>
      <c r="K453" s="259"/>
      <c r="L453" s="264"/>
      <c r="M453" s="265"/>
      <c r="N453" s="266"/>
      <c r="O453" s="266"/>
      <c r="P453" s="266"/>
      <c r="Q453" s="266"/>
      <c r="R453" s="266"/>
      <c r="S453" s="266"/>
      <c r="T453" s="26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8" t="s">
        <v>187</v>
      </c>
      <c r="AU453" s="268" t="s">
        <v>83</v>
      </c>
      <c r="AV453" s="13" t="s">
        <v>81</v>
      </c>
      <c r="AW453" s="13" t="s">
        <v>31</v>
      </c>
      <c r="AX453" s="13" t="s">
        <v>74</v>
      </c>
      <c r="AY453" s="268" t="s">
        <v>179</v>
      </c>
    </row>
    <row r="454" s="13" customFormat="1">
      <c r="A454" s="13"/>
      <c r="B454" s="258"/>
      <c r="C454" s="259"/>
      <c r="D454" s="260" t="s">
        <v>187</v>
      </c>
      <c r="E454" s="261" t="s">
        <v>1</v>
      </c>
      <c r="F454" s="262" t="s">
        <v>534</v>
      </c>
      <c r="G454" s="259"/>
      <c r="H454" s="261" t="s">
        <v>1</v>
      </c>
      <c r="I454" s="263"/>
      <c r="J454" s="259"/>
      <c r="K454" s="259"/>
      <c r="L454" s="264"/>
      <c r="M454" s="265"/>
      <c r="N454" s="266"/>
      <c r="O454" s="266"/>
      <c r="P454" s="266"/>
      <c r="Q454" s="266"/>
      <c r="R454" s="266"/>
      <c r="S454" s="266"/>
      <c r="T454" s="26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8" t="s">
        <v>187</v>
      </c>
      <c r="AU454" s="268" t="s">
        <v>83</v>
      </c>
      <c r="AV454" s="13" t="s">
        <v>81</v>
      </c>
      <c r="AW454" s="13" t="s">
        <v>31</v>
      </c>
      <c r="AX454" s="13" t="s">
        <v>74</v>
      </c>
      <c r="AY454" s="268" t="s">
        <v>179</v>
      </c>
    </row>
    <row r="455" s="14" customFormat="1">
      <c r="A455" s="14"/>
      <c r="B455" s="269"/>
      <c r="C455" s="270"/>
      <c r="D455" s="260" t="s">
        <v>187</v>
      </c>
      <c r="E455" s="271" t="s">
        <v>1</v>
      </c>
      <c r="F455" s="272" t="s">
        <v>132</v>
      </c>
      <c r="G455" s="270"/>
      <c r="H455" s="273">
        <v>22.835000000000001</v>
      </c>
      <c r="I455" s="274"/>
      <c r="J455" s="270"/>
      <c r="K455" s="270"/>
      <c r="L455" s="275"/>
      <c r="M455" s="276"/>
      <c r="N455" s="277"/>
      <c r="O455" s="277"/>
      <c r="P455" s="277"/>
      <c r="Q455" s="277"/>
      <c r="R455" s="277"/>
      <c r="S455" s="277"/>
      <c r="T455" s="27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9" t="s">
        <v>187</v>
      </c>
      <c r="AU455" s="279" t="s">
        <v>83</v>
      </c>
      <c r="AV455" s="14" t="s">
        <v>83</v>
      </c>
      <c r="AW455" s="14" t="s">
        <v>31</v>
      </c>
      <c r="AX455" s="14" t="s">
        <v>81</v>
      </c>
      <c r="AY455" s="279" t="s">
        <v>179</v>
      </c>
    </row>
    <row r="456" s="2" customFormat="1" ht="21.75" customHeight="1">
      <c r="A456" s="39"/>
      <c r="B456" s="40"/>
      <c r="C456" s="245" t="s">
        <v>456</v>
      </c>
      <c r="D456" s="245" t="s">
        <v>181</v>
      </c>
      <c r="E456" s="246" t="s">
        <v>554</v>
      </c>
      <c r="F456" s="247" t="s">
        <v>555</v>
      </c>
      <c r="G456" s="248" t="s">
        <v>230</v>
      </c>
      <c r="H456" s="249">
        <v>22.835000000000001</v>
      </c>
      <c r="I456" s="250"/>
      <c r="J456" s="251">
        <f>ROUND(I456*H456,2)</f>
        <v>0</v>
      </c>
      <c r="K456" s="247" t="s">
        <v>185</v>
      </c>
      <c r="L456" s="45"/>
      <c r="M456" s="252" t="s">
        <v>1</v>
      </c>
      <c r="N456" s="253" t="s">
        <v>39</v>
      </c>
      <c r="O456" s="92"/>
      <c r="P456" s="254">
        <f>O456*H456</f>
        <v>0</v>
      </c>
      <c r="Q456" s="254">
        <v>0.018380000000000001</v>
      </c>
      <c r="R456" s="254">
        <f>Q456*H456</f>
        <v>0.41970730000000001</v>
      </c>
      <c r="S456" s="254">
        <v>0</v>
      </c>
      <c r="T456" s="25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56" t="s">
        <v>186</v>
      </c>
      <c r="AT456" s="256" t="s">
        <v>181</v>
      </c>
      <c r="AU456" s="256" t="s">
        <v>83</v>
      </c>
      <c r="AY456" s="18" t="s">
        <v>179</v>
      </c>
      <c r="BE456" s="257">
        <f>IF(N456="základní",J456,0)</f>
        <v>0</v>
      </c>
      <c r="BF456" s="257">
        <f>IF(N456="snížená",J456,0)</f>
        <v>0</v>
      </c>
      <c r="BG456" s="257">
        <f>IF(N456="zákl. přenesená",J456,0)</f>
        <v>0</v>
      </c>
      <c r="BH456" s="257">
        <f>IF(N456="sníž. přenesená",J456,0)</f>
        <v>0</v>
      </c>
      <c r="BI456" s="257">
        <f>IF(N456="nulová",J456,0)</f>
        <v>0</v>
      </c>
      <c r="BJ456" s="18" t="s">
        <v>81</v>
      </c>
      <c r="BK456" s="257">
        <f>ROUND(I456*H456,2)</f>
        <v>0</v>
      </c>
      <c r="BL456" s="18" t="s">
        <v>186</v>
      </c>
      <c r="BM456" s="256" t="s">
        <v>556</v>
      </c>
    </row>
    <row r="457" s="13" customFormat="1">
      <c r="A457" s="13"/>
      <c r="B457" s="258"/>
      <c r="C457" s="259"/>
      <c r="D457" s="260" t="s">
        <v>187</v>
      </c>
      <c r="E457" s="261" t="s">
        <v>1</v>
      </c>
      <c r="F457" s="262" t="s">
        <v>533</v>
      </c>
      <c r="G457" s="259"/>
      <c r="H457" s="261" t="s">
        <v>1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8" t="s">
        <v>187</v>
      </c>
      <c r="AU457" s="268" t="s">
        <v>83</v>
      </c>
      <c r="AV457" s="13" t="s">
        <v>81</v>
      </c>
      <c r="AW457" s="13" t="s">
        <v>31</v>
      </c>
      <c r="AX457" s="13" t="s">
        <v>74</v>
      </c>
      <c r="AY457" s="268" t="s">
        <v>179</v>
      </c>
    </row>
    <row r="458" s="13" customFormat="1">
      <c r="A458" s="13"/>
      <c r="B458" s="258"/>
      <c r="C458" s="259"/>
      <c r="D458" s="260" t="s">
        <v>187</v>
      </c>
      <c r="E458" s="261" t="s">
        <v>1</v>
      </c>
      <c r="F458" s="262" t="s">
        <v>534</v>
      </c>
      <c r="G458" s="259"/>
      <c r="H458" s="261" t="s">
        <v>1</v>
      </c>
      <c r="I458" s="263"/>
      <c r="J458" s="259"/>
      <c r="K458" s="259"/>
      <c r="L458" s="264"/>
      <c r="M458" s="265"/>
      <c r="N458" s="266"/>
      <c r="O458" s="266"/>
      <c r="P458" s="266"/>
      <c r="Q458" s="266"/>
      <c r="R458" s="266"/>
      <c r="S458" s="266"/>
      <c r="T458" s="26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8" t="s">
        <v>187</v>
      </c>
      <c r="AU458" s="268" t="s">
        <v>83</v>
      </c>
      <c r="AV458" s="13" t="s">
        <v>81</v>
      </c>
      <c r="AW458" s="13" t="s">
        <v>31</v>
      </c>
      <c r="AX458" s="13" t="s">
        <v>74</v>
      </c>
      <c r="AY458" s="268" t="s">
        <v>179</v>
      </c>
    </row>
    <row r="459" s="14" customFormat="1">
      <c r="A459" s="14"/>
      <c r="B459" s="269"/>
      <c r="C459" s="270"/>
      <c r="D459" s="260" t="s">
        <v>187</v>
      </c>
      <c r="E459" s="271" t="s">
        <v>1</v>
      </c>
      <c r="F459" s="272" t="s">
        <v>132</v>
      </c>
      <c r="G459" s="270"/>
      <c r="H459" s="273">
        <v>22.835000000000001</v>
      </c>
      <c r="I459" s="274"/>
      <c r="J459" s="270"/>
      <c r="K459" s="270"/>
      <c r="L459" s="275"/>
      <c r="M459" s="276"/>
      <c r="N459" s="277"/>
      <c r="O459" s="277"/>
      <c r="P459" s="277"/>
      <c r="Q459" s="277"/>
      <c r="R459" s="277"/>
      <c r="S459" s="277"/>
      <c r="T459" s="27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9" t="s">
        <v>187</v>
      </c>
      <c r="AU459" s="279" t="s">
        <v>83</v>
      </c>
      <c r="AV459" s="14" t="s">
        <v>83</v>
      </c>
      <c r="AW459" s="14" t="s">
        <v>31</v>
      </c>
      <c r="AX459" s="14" t="s">
        <v>81</v>
      </c>
      <c r="AY459" s="279" t="s">
        <v>179</v>
      </c>
    </row>
    <row r="460" s="2" customFormat="1" ht="21.75" customHeight="1">
      <c r="A460" s="39"/>
      <c r="B460" s="40"/>
      <c r="C460" s="245" t="s">
        <v>557</v>
      </c>
      <c r="D460" s="245" t="s">
        <v>181</v>
      </c>
      <c r="E460" s="246" t="s">
        <v>558</v>
      </c>
      <c r="F460" s="247" t="s">
        <v>559</v>
      </c>
      <c r="G460" s="248" t="s">
        <v>230</v>
      </c>
      <c r="H460" s="249">
        <v>22.835000000000001</v>
      </c>
      <c r="I460" s="250"/>
      <c r="J460" s="251">
        <f>ROUND(I460*H460,2)</f>
        <v>0</v>
      </c>
      <c r="K460" s="247" t="s">
        <v>1</v>
      </c>
      <c r="L460" s="45"/>
      <c r="M460" s="252" t="s">
        <v>1</v>
      </c>
      <c r="N460" s="253" t="s">
        <v>39</v>
      </c>
      <c r="O460" s="92"/>
      <c r="P460" s="254">
        <f>O460*H460</f>
        <v>0</v>
      </c>
      <c r="Q460" s="254">
        <v>0</v>
      </c>
      <c r="R460" s="254">
        <f>Q460*H460</f>
        <v>0</v>
      </c>
      <c r="S460" s="254">
        <v>0</v>
      </c>
      <c r="T460" s="25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56" t="s">
        <v>186</v>
      </c>
      <c r="AT460" s="256" t="s">
        <v>181</v>
      </c>
      <c r="AU460" s="256" t="s">
        <v>83</v>
      </c>
      <c r="AY460" s="18" t="s">
        <v>179</v>
      </c>
      <c r="BE460" s="257">
        <f>IF(N460="základní",J460,0)</f>
        <v>0</v>
      </c>
      <c r="BF460" s="257">
        <f>IF(N460="snížená",J460,0)</f>
        <v>0</v>
      </c>
      <c r="BG460" s="257">
        <f>IF(N460="zákl. přenesená",J460,0)</f>
        <v>0</v>
      </c>
      <c r="BH460" s="257">
        <f>IF(N460="sníž. přenesená",J460,0)</f>
        <v>0</v>
      </c>
      <c r="BI460" s="257">
        <f>IF(N460="nulová",J460,0)</f>
        <v>0</v>
      </c>
      <c r="BJ460" s="18" t="s">
        <v>81</v>
      </c>
      <c r="BK460" s="257">
        <f>ROUND(I460*H460,2)</f>
        <v>0</v>
      </c>
      <c r="BL460" s="18" t="s">
        <v>186</v>
      </c>
      <c r="BM460" s="256" t="s">
        <v>560</v>
      </c>
    </row>
    <row r="461" s="13" customFormat="1">
      <c r="A461" s="13"/>
      <c r="B461" s="258"/>
      <c r="C461" s="259"/>
      <c r="D461" s="260" t="s">
        <v>187</v>
      </c>
      <c r="E461" s="261" t="s">
        <v>1</v>
      </c>
      <c r="F461" s="262" t="s">
        <v>533</v>
      </c>
      <c r="G461" s="259"/>
      <c r="H461" s="261" t="s">
        <v>1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8" t="s">
        <v>187</v>
      </c>
      <c r="AU461" s="268" t="s">
        <v>83</v>
      </c>
      <c r="AV461" s="13" t="s">
        <v>81</v>
      </c>
      <c r="AW461" s="13" t="s">
        <v>31</v>
      </c>
      <c r="AX461" s="13" t="s">
        <v>74</v>
      </c>
      <c r="AY461" s="268" t="s">
        <v>179</v>
      </c>
    </row>
    <row r="462" s="13" customFormat="1">
      <c r="A462" s="13"/>
      <c r="B462" s="258"/>
      <c r="C462" s="259"/>
      <c r="D462" s="260" t="s">
        <v>187</v>
      </c>
      <c r="E462" s="261" t="s">
        <v>1</v>
      </c>
      <c r="F462" s="262" t="s">
        <v>534</v>
      </c>
      <c r="G462" s="259"/>
      <c r="H462" s="261" t="s">
        <v>1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8" t="s">
        <v>187</v>
      </c>
      <c r="AU462" s="268" t="s">
        <v>83</v>
      </c>
      <c r="AV462" s="13" t="s">
        <v>81</v>
      </c>
      <c r="AW462" s="13" t="s">
        <v>31</v>
      </c>
      <c r="AX462" s="13" t="s">
        <v>74</v>
      </c>
      <c r="AY462" s="268" t="s">
        <v>179</v>
      </c>
    </row>
    <row r="463" s="14" customFormat="1">
      <c r="A463" s="14"/>
      <c r="B463" s="269"/>
      <c r="C463" s="270"/>
      <c r="D463" s="260" t="s">
        <v>187</v>
      </c>
      <c r="E463" s="271" t="s">
        <v>1</v>
      </c>
      <c r="F463" s="272" t="s">
        <v>561</v>
      </c>
      <c r="G463" s="270"/>
      <c r="H463" s="273">
        <v>24.885000000000002</v>
      </c>
      <c r="I463" s="274"/>
      <c r="J463" s="270"/>
      <c r="K463" s="270"/>
      <c r="L463" s="275"/>
      <c r="M463" s="276"/>
      <c r="N463" s="277"/>
      <c r="O463" s="277"/>
      <c r="P463" s="277"/>
      <c r="Q463" s="277"/>
      <c r="R463" s="277"/>
      <c r="S463" s="277"/>
      <c r="T463" s="27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9" t="s">
        <v>187</v>
      </c>
      <c r="AU463" s="279" t="s">
        <v>83</v>
      </c>
      <c r="AV463" s="14" t="s">
        <v>83</v>
      </c>
      <c r="AW463" s="14" t="s">
        <v>31</v>
      </c>
      <c r="AX463" s="14" t="s">
        <v>74</v>
      </c>
      <c r="AY463" s="279" t="s">
        <v>179</v>
      </c>
    </row>
    <row r="464" s="14" customFormat="1">
      <c r="A464" s="14"/>
      <c r="B464" s="269"/>
      <c r="C464" s="270"/>
      <c r="D464" s="260" t="s">
        <v>187</v>
      </c>
      <c r="E464" s="271" t="s">
        <v>1</v>
      </c>
      <c r="F464" s="272" t="s">
        <v>562</v>
      </c>
      <c r="G464" s="270"/>
      <c r="H464" s="273">
        <v>-2.0499999999999998</v>
      </c>
      <c r="I464" s="274"/>
      <c r="J464" s="270"/>
      <c r="K464" s="270"/>
      <c r="L464" s="275"/>
      <c r="M464" s="276"/>
      <c r="N464" s="277"/>
      <c r="O464" s="277"/>
      <c r="P464" s="277"/>
      <c r="Q464" s="277"/>
      <c r="R464" s="277"/>
      <c r="S464" s="277"/>
      <c r="T464" s="27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9" t="s">
        <v>187</v>
      </c>
      <c r="AU464" s="279" t="s">
        <v>83</v>
      </c>
      <c r="AV464" s="14" t="s">
        <v>83</v>
      </c>
      <c r="AW464" s="14" t="s">
        <v>31</v>
      </c>
      <c r="AX464" s="14" t="s">
        <v>74</v>
      </c>
      <c r="AY464" s="279" t="s">
        <v>179</v>
      </c>
    </row>
    <row r="465" s="15" customFormat="1">
      <c r="A465" s="15"/>
      <c r="B465" s="280"/>
      <c r="C465" s="281"/>
      <c r="D465" s="260" t="s">
        <v>187</v>
      </c>
      <c r="E465" s="282" t="s">
        <v>132</v>
      </c>
      <c r="F465" s="283" t="s">
        <v>108</v>
      </c>
      <c r="G465" s="281"/>
      <c r="H465" s="284">
        <v>22.835000000000001</v>
      </c>
      <c r="I465" s="285"/>
      <c r="J465" s="281"/>
      <c r="K465" s="281"/>
      <c r="L465" s="286"/>
      <c r="M465" s="287"/>
      <c r="N465" s="288"/>
      <c r="O465" s="288"/>
      <c r="P465" s="288"/>
      <c r="Q465" s="288"/>
      <c r="R465" s="288"/>
      <c r="S465" s="288"/>
      <c r="T465" s="289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90" t="s">
        <v>187</v>
      </c>
      <c r="AU465" s="290" t="s">
        <v>83</v>
      </c>
      <c r="AV465" s="15" t="s">
        <v>186</v>
      </c>
      <c r="AW465" s="15" t="s">
        <v>31</v>
      </c>
      <c r="AX465" s="15" t="s">
        <v>81</v>
      </c>
      <c r="AY465" s="290" t="s">
        <v>179</v>
      </c>
    </row>
    <row r="466" s="2" customFormat="1" ht="16.5" customHeight="1">
      <c r="A466" s="39"/>
      <c r="B466" s="40"/>
      <c r="C466" s="291" t="s">
        <v>459</v>
      </c>
      <c r="D466" s="291" t="s">
        <v>340</v>
      </c>
      <c r="E466" s="292" t="s">
        <v>563</v>
      </c>
      <c r="F466" s="293" t="s">
        <v>564</v>
      </c>
      <c r="G466" s="294" t="s">
        <v>343</v>
      </c>
      <c r="H466" s="295">
        <v>20</v>
      </c>
      <c r="I466" s="296"/>
      <c r="J466" s="297">
        <f>ROUND(I466*H466,2)</f>
        <v>0</v>
      </c>
      <c r="K466" s="293" t="s">
        <v>1</v>
      </c>
      <c r="L466" s="298"/>
      <c r="M466" s="299" t="s">
        <v>1</v>
      </c>
      <c r="N466" s="300" t="s">
        <v>39</v>
      </c>
      <c r="O466" s="92"/>
      <c r="P466" s="254">
        <f>O466*H466</f>
        <v>0</v>
      </c>
      <c r="Q466" s="254">
        <v>0.001</v>
      </c>
      <c r="R466" s="254">
        <f>Q466*H466</f>
        <v>0.02</v>
      </c>
      <c r="S466" s="254">
        <v>0</v>
      </c>
      <c r="T466" s="25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56" t="s">
        <v>221</v>
      </c>
      <c r="AT466" s="256" t="s">
        <v>340</v>
      </c>
      <c r="AU466" s="256" t="s">
        <v>83</v>
      </c>
      <c r="AY466" s="18" t="s">
        <v>179</v>
      </c>
      <c r="BE466" s="257">
        <f>IF(N466="základní",J466,0)</f>
        <v>0</v>
      </c>
      <c r="BF466" s="257">
        <f>IF(N466="snížená",J466,0)</f>
        <v>0</v>
      </c>
      <c r="BG466" s="257">
        <f>IF(N466="zákl. přenesená",J466,0)</f>
        <v>0</v>
      </c>
      <c r="BH466" s="257">
        <f>IF(N466="sníž. přenesená",J466,0)</f>
        <v>0</v>
      </c>
      <c r="BI466" s="257">
        <f>IF(N466="nulová",J466,0)</f>
        <v>0</v>
      </c>
      <c r="BJ466" s="18" t="s">
        <v>81</v>
      </c>
      <c r="BK466" s="257">
        <f>ROUND(I466*H466,2)</f>
        <v>0</v>
      </c>
      <c r="BL466" s="18" t="s">
        <v>186</v>
      </c>
      <c r="BM466" s="256" t="s">
        <v>565</v>
      </c>
    </row>
    <row r="467" s="13" customFormat="1">
      <c r="A467" s="13"/>
      <c r="B467" s="258"/>
      <c r="C467" s="259"/>
      <c r="D467" s="260" t="s">
        <v>187</v>
      </c>
      <c r="E467" s="261" t="s">
        <v>1</v>
      </c>
      <c r="F467" s="262" t="s">
        <v>533</v>
      </c>
      <c r="G467" s="259"/>
      <c r="H467" s="261" t="s">
        <v>1</v>
      </c>
      <c r="I467" s="263"/>
      <c r="J467" s="259"/>
      <c r="K467" s="259"/>
      <c r="L467" s="264"/>
      <c r="M467" s="265"/>
      <c r="N467" s="266"/>
      <c r="O467" s="266"/>
      <c r="P467" s="266"/>
      <c r="Q467" s="266"/>
      <c r="R467" s="266"/>
      <c r="S467" s="266"/>
      <c r="T467" s="26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68" t="s">
        <v>187</v>
      </c>
      <c r="AU467" s="268" t="s">
        <v>83</v>
      </c>
      <c r="AV467" s="13" t="s">
        <v>81</v>
      </c>
      <c r="AW467" s="13" t="s">
        <v>31</v>
      </c>
      <c r="AX467" s="13" t="s">
        <v>74</v>
      </c>
      <c r="AY467" s="268" t="s">
        <v>179</v>
      </c>
    </row>
    <row r="468" s="13" customFormat="1">
      <c r="A468" s="13"/>
      <c r="B468" s="258"/>
      <c r="C468" s="259"/>
      <c r="D468" s="260" t="s">
        <v>187</v>
      </c>
      <c r="E468" s="261" t="s">
        <v>1</v>
      </c>
      <c r="F468" s="262" t="s">
        <v>534</v>
      </c>
      <c r="G468" s="259"/>
      <c r="H468" s="261" t="s">
        <v>1</v>
      </c>
      <c r="I468" s="263"/>
      <c r="J468" s="259"/>
      <c r="K468" s="259"/>
      <c r="L468" s="264"/>
      <c r="M468" s="265"/>
      <c r="N468" s="266"/>
      <c r="O468" s="266"/>
      <c r="P468" s="266"/>
      <c r="Q468" s="266"/>
      <c r="R468" s="266"/>
      <c r="S468" s="266"/>
      <c r="T468" s="26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8" t="s">
        <v>187</v>
      </c>
      <c r="AU468" s="268" t="s">
        <v>83</v>
      </c>
      <c r="AV468" s="13" t="s">
        <v>81</v>
      </c>
      <c r="AW468" s="13" t="s">
        <v>31</v>
      </c>
      <c r="AX468" s="13" t="s">
        <v>74</v>
      </c>
      <c r="AY468" s="268" t="s">
        <v>179</v>
      </c>
    </row>
    <row r="469" s="14" customFormat="1">
      <c r="A469" s="14"/>
      <c r="B469" s="269"/>
      <c r="C469" s="270"/>
      <c r="D469" s="260" t="s">
        <v>187</v>
      </c>
      <c r="E469" s="271" t="s">
        <v>1</v>
      </c>
      <c r="F469" s="272" t="s">
        <v>566</v>
      </c>
      <c r="G469" s="270"/>
      <c r="H469" s="273">
        <v>18.399999999999999</v>
      </c>
      <c r="I469" s="274"/>
      <c r="J469" s="270"/>
      <c r="K469" s="270"/>
      <c r="L469" s="275"/>
      <c r="M469" s="276"/>
      <c r="N469" s="277"/>
      <c r="O469" s="277"/>
      <c r="P469" s="277"/>
      <c r="Q469" s="277"/>
      <c r="R469" s="277"/>
      <c r="S469" s="277"/>
      <c r="T469" s="278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9" t="s">
        <v>187</v>
      </c>
      <c r="AU469" s="279" t="s">
        <v>83</v>
      </c>
      <c r="AV469" s="14" t="s">
        <v>83</v>
      </c>
      <c r="AW469" s="14" t="s">
        <v>31</v>
      </c>
      <c r="AX469" s="14" t="s">
        <v>74</v>
      </c>
      <c r="AY469" s="279" t="s">
        <v>179</v>
      </c>
    </row>
    <row r="470" s="14" customFormat="1">
      <c r="A470" s="14"/>
      <c r="B470" s="269"/>
      <c r="C470" s="270"/>
      <c r="D470" s="260" t="s">
        <v>187</v>
      </c>
      <c r="E470" s="271" t="s">
        <v>1</v>
      </c>
      <c r="F470" s="272" t="s">
        <v>567</v>
      </c>
      <c r="G470" s="270"/>
      <c r="H470" s="273">
        <v>20</v>
      </c>
      <c r="I470" s="274"/>
      <c r="J470" s="270"/>
      <c r="K470" s="270"/>
      <c r="L470" s="275"/>
      <c r="M470" s="276"/>
      <c r="N470" s="277"/>
      <c r="O470" s="277"/>
      <c r="P470" s="277"/>
      <c r="Q470" s="277"/>
      <c r="R470" s="277"/>
      <c r="S470" s="277"/>
      <c r="T470" s="27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79" t="s">
        <v>187</v>
      </c>
      <c r="AU470" s="279" t="s">
        <v>83</v>
      </c>
      <c r="AV470" s="14" t="s">
        <v>83</v>
      </c>
      <c r="AW470" s="14" t="s">
        <v>31</v>
      </c>
      <c r="AX470" s="14" t="s">
        <v>81</v>
      </c>
      <c r="AY470" s="279" t="s">
        <v>179</v>
      </c>
    </row>
    <row r="471" s="2" customFormat="1" ht="21.75" customHeight="1">
      <c r="A471" s="39"/>
      <c r="B471" s="40"/>
      <c r="C471" s="245" t="s">
        <v>568</v>
      </c>
      <c r="D471" s="245" t="s">
        <v>181</v>
      </c>
      <c r="E471" s="246" t="s">
        <v>569</v>
      </c>
      <c r="F471" s="247" t="s">
        <v>570</v>
      </c>
      <c r="G471" s="248" t="s">
        <v>230</v>
      </c>
      <c r="H471" s="249">
        <v>2.3450000000000002</v>
      </c>
      <c r="I471" s="250"/>
      <c r="J471" s="251">
        <f>ROUND(I471*H471,2)</f>
        <v>0</v>
      </c>
      <c r="K471" s="247" t="s">
        <v>185</v>
      </c>
      <c r="L471" s="45"/>
      <c r="M471" s="252" t="s">
        <v>1</v>
      </c>
      <c r="N471" s="253" t="s">
        <v>39</v>
      </c>
      <c r="O471" s="92"/>
      <c r="P471" s="254">
        <f>O471*H471</f>
        <v>0</v>
      </c>
      <c r="Q471" s="254">
        <v>0.0043800000000000002</v>
      </c>
      <c r="R471" s="254">
        <f>Q471*H471</f>
        <v>0.010271100000000002</v>
      </c>
      <c r="S471" s="254">
        <v>0</v>
      </c>
      <c r="T471" s="25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56" t="s">
        <v>186</v>
      </c>
      <c r="AT471" s="256" t="s">
        <v>181</v>
      </c>
      <c r="AU471" s="256" t="s">
        <v>83</v>
      </c>
      <c r="AY471" s="18" t="s">
        <v>179</v>
      </c>
      <c r="BE471" s="257">
        <f>IF(N471="základní",J471,0)</f>
        <v>0</v>
      </c>
      <c r="BF471" s="257">
        <f>IF(N471="snížená",J471,0)</f>
        <v>0</v>
      </c>
      <c r="BG471" s="257">
        <f>IF(N471="zákl. přenesená",J471,0)</f>
        <v>0</v>
      </c>
      <c r="BH471" s="257">
        <f>IF(N471="sníž. přenesená",J471,0)</f>
        <v>0</v>
      </c>
      <c r="BI471" s="257">
        <f>IF(N471="nulová",J471,0)</f>
        <v>0</v>
      </c>
      <c r="BJ471" s="18" t="s">
        <v>81</v>
      </c>
      <c r="BK471" s="257">
        <f>ROUND(I471*H471,2)</f>
        <v>0</v>
      </c>
      <c r="BL471" s="18" t="s">
        <v>186</v>
      </c>
      <c r="BM471" s="256" t="s">
        <v>571</v>
      </c>
    </row>
    <row r="472" s="13" customFormat="1">
      <c r="A472" s="13"/>
      <c r="B472" s="258"/>
      <c r="C472" s="259"/>
      <c r="D472" s="260" t="s">
        <v>187</v>
      </c>
      <c r="E472" s="261" t="s">
        <v>1</v>
      </c>
      <c r="F472" s="262" t="s">
        <v>533</v>
      </c>
      <c r="G472" s="259"/>
      <c r="H472" s="261" t="s">
        <v>1</v>
      </c>
      <c r="I472" s="263"/>
      <c r="J472" s="259"/>
      <c r="K472" s="259"/>
      <c r="L472" s="264"/>
      <c r="M472" s="265"/>
      <c r="N472" s="266"/>
      <c r="O472" s="266"/>
      <c r="P472" s="266"/>
      <c r="Q472" s="266"/>
      <c r="R472" s="266"/>
      <c r="S472" s="266"/>
      <c r="T472" s="26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8" t="s">
        <v>187</v>
      </c>
      <c r="AU472" s="268" t="s">
        <v>83</v>
      </c>
      <c r="AV472" s="13" t="s">
        <v>81</v>
      </c>
      <c r="AW472" s="13" t="s">
        <v>31</v>
      </c>
      <c r="AX472" s="13" t="s">
        <v>74</v>
      </c>
      <c r="AY472" s="268" t="s">
        <v>179</v>
      </c>
    </row>
    <row r="473" s="13" customFormat="1">
      <c r="A473" s="13"/>
      <c r="B473" s="258"/>
      <c r="C473" s="259"/>
      <c r="D473" s="260" t="s">
        <v>187</v>
      </c>
      <c r="E473" s="261" t="s">
        <v>1</v>
      </c>
      <c r="F473" s="262" t="s">
        <v>572</v>
      </c>
      <c r="G473" s="259"/>
      <c r="H473" s="261" t="s">
        <v>1</v>
      </c>
      <c r="I473" s="263"/>
      <c r="J473" s="259"/>
      <c r="K473" s="259"/>
      <c r="L473" s="264"/>
      <c r="M473" s="265"/>
      <c r="N473" s="266"/>
      <c r="O473" s="266"/>
      <c r="P473" s="266"/>
      <c r="Q473" s="266"/>
      <c r="R473" s="266"/>
      <c r="S473" s="266"/>
      <c r="T473" s="26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8" t="s">
        <v>187</v>
      </c>
      <c r="AU473" s="268" t="s">
        <v>83</v>
      </c>
      <c r="AV473" s="13" t="s">
        <v>81</v>
      </c>
      <c r="AW473" s="13" t="s">
        <v>31</v>
      </c>
      <c r="AX473" s="13" t="s">
        <v>74</v>
      </c>
      <c r="AY473" s="268" t="s">
        <v>179</v>
      </c>
    </row>
    <row r="474" s="14" customFormat="1">
      <c r="A474" s="14"/>
      <c r="B474" s="269"/>
      <c r="C474" s="270"/>
      <c r="D474" s="260" t="s">
        <v>187</v>
      </c>
      <c r="E474" s="271" t="s">
        <v>1</v>
      </c>
      <c r="F474" s="272" t="s">
        <v>573</v>
      </c>
      <c r="G474" s="270"/>
      <c r="H474" s="273">
        <v>1.625</v>
      </c>
      <c r="I474" s="274"/>
      <c r="J474" s="270"/>
      <c r="K474" s="270"/>
      <c r="L474" s="275"/>
      <c r="M474" s="276"/>
      <c r="N474" s="277"/>
      <c r="O474" s="277"/>
      <c r="P474" s="277"/>
      <c r="Q474" s="277"/>
      <c r="R474" s="277"/>
      <c r="S474" s="277"/>
      <c r="T474" s="27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9" t="s">
        <v>187</v>
      </c>
      <c r="AU474" s="279" t="s">
        <v>83</v>
      </c>
      <c r="AV474" s="14" t="s">
        <v>83</v>
      </c>
      <c r="AW474" s="14" t="s">
        <v>31</v>
      </c>
      <c r="AX474" s="14" t="s">
        <v>74</v>
      </c>
      <c r="AY474" s="279" t="s">
        <v>179</v>
      </c>
    </row>
    <row r="475" s="13" customFormat="1">
      <c r="A475" s="13"/>
      <c r="B475" s="258"/>
      <c r="C475" s="259"/>
      <c r="D475" s="260" t="s">
        <v>187</v>
      </c>
      <c r="E475" s="261" t="s">
        <v>1</v>
      </c>
      <c r="F475" s="262" t="s">
        <v>574</v>
      </c>
      <c r="G475" s="259"/>
      <c r="H475" s="261" t="s">
        <v>1</v>
      </c>
      <c r="I475" s="263"/>
      <c r="J475" s="259"/>
      <c r="K475" s="259"/>
      <c r="L475" s="264"/>
      <c r="M475" s="265"/>
      <c r="N475" s="266"/>
      <c r="O475" s="266"/>
      <c r="P475" s="266"/>
      <c r="Q475" s="266"/>
      <c r="R475" s="266"/>
      <c r="S475" s="266"/>
      <c r="T475" s="26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8" t="s">
        <v>187</v>
      </c>
      <c r="AU475" s="268" t="s">
        <v>83</v>
      </c>
      <c r="AV475" s="13" t="s">
        <v>81</v>
      </c>
      <c r="AW475" s="13" t="s">
        <v>31</v>
      </c>
      <c r="AX475" s="13" t="s">
        <v>74</v>
      </c>
      <c r="AY475" s="268" t="s">
        <v>179</v>
      </c>
    </row>
    <row r="476" s="14" customFormat="1">
      <c r="A476" s="14"/>
      <c r="B476" s="269"/>
      <c r="C476" s="270"/>
      <c r="D476" s="260" t="s">
        <v>187</v>
      </c>
      <c r="E476" s="271" t="s">
        <v>1</v>
      </c>
      <c r="F476" s="272" t="s">
        <v>575</v>
      </c>
      <c r="G476" s="270"/>
      <c r="H476" s="273">
        <v>0.71999999999999997</v>
      </c>
      <c r="I476" s="274"/>
      <c r="J476" s="270"/>
      <c r="K476" s="270"/>
      <c r="L476" s="275"/>
      <c r="M476" s="276"/>
      <c r="N476" s="277"/>
      <c r="O476" s="277"/>
      <c r="P476" s="277"/>
      <c r="Q476" s="277"/>
      <c r="R476" s="277"/>
      <c r="S476" s="277"/>
      <c r="T476" s="27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9" t="s">
        <v>187</v>
      </c>
      <c r="AU476" s="279" t="s">
        <v>83</v>
      </c>
      <c r="AV476" s="14" t="s">
        <v>83</v>
      </c>
      <c r="AW476" s="14" t="s">
        <v>31</v>
      </c>
      <c r="AX476" s="14" t="s">
        <v>74</v>
      </c>
      <c r="AY476" s="279" t="s">
        <v>179</v>
      </c>
    </row>
    <row r="477" s="15" customFormat="1">
      <c r="A477" s="15"/>
      <c r="B477" s="280"/>
      <c r="C477" s="281"/>
      <c r="D477" s="260" t="s">
        <v>187</v>
      </c>
      <c r="E477" s="282" t="s">
        <v>1</v>
      </c>
      <c r="F477" s="283" t="s">
        <v>108</v>
      </c>
      <c r="G477" s="281"/>
      <c r="H477" s="284">
        <v>2.3450000000000002</v>
      </c>
      <c r="I477" s="285"/>
      <c r="J477" s="281"/>
      <c r="K477" s="281"/>
      <c r="L477" s="286"/>
      <c r="M477" s="287"/>
      <c r="N477" s="288"/>
      <c r="O477" s="288"/>
      <c r="P477" s="288"/>
      <c r="Q477" s="288"/>
      <c r="R477" s="288"/>
      <c r="S477" s="288"/>
      <c r="T477" s="289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90" t="s">
        <v>187</v>
      </c>
      <c r="AU477" s="290" t="s">
        <v>83</v>
      </c>
      <c r="AV477" s="15" t="s">
        <v>186</v>
      </c>
      <c r="AW477" s="15" t="s">
        <v>31</v>
      </c>
      <c r="AX477" s="15" t="s">
        <v>81</v>
      </c>
      <c r="AY477" s="290" t="s">
        <v>179</v>
      </c>
    </row>
    <row r="478" s="2" customFormat="1" ht="21.75" customHeight="1">
      <c r="A478" s="39"/>
      <c r="B478" s="40"/>
      <c r="C478" s="245" t="s">
        <v>464</v>
      </c>
      <c r="D478" s="245" t="s">
        <v>181</v>
      </c>
      <c r="E478" s="246" t="s">
        <v>576</v>
      </c>
      <c r="F478" s="247" t="s">
        <v>577</v>
      </c>
      <c r="G478" s="248" t="s">
        <v>372</v>
      </c>
      <c r="H478" s="249">
        <v>7.0999999999999996</v>
      </c>
      <c r="I478" s="250"/>
      <c r="J478" s="251">
        <f>ROUND(I478*H478,2)</f>
        <v>0</v>
      </c>
      <c r="K478" s="247" t="s">
        <v>185</v>
      </c>
      <c r="L478" s="45"/>
      <c r="M478" s="252" t="s">
        <v>1</v>
      </c>
      <c r="N478" s="253" t="s">
        <v>39</v>
      </c>
      <c r="O478" s="92"/>
      <c r="P478" s="254">
        <f>O478*H478</f>
        <v>0</v>
      </c>
      <c r="Q478" s="254">
        <v>0</v>
      </c>
      <c r="R478" s="254">
        <f>Q478*H478</f>
        <v>0</v>
      </c>
      <c r="S478" s="254">
        <v>0</v>
      </c>
      <c r="T478" s="25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56" t="s">
        <v>186</v>
      </c>
      <c r="AT478" s="256" t="s">
        <v>181</v>
      </c>
      <c r="AU478" s="256" t="s">
        <v>83</v>
      </c>
      <c r="AY478" s="18" t="s">
        <v>179</v>
      </c>
      <c r="BE478" s="257">
        <f>IF(N478="základní",J478,0)</f>
        <v>0</v>
      </c>
      <c r="BF478" s="257">
        <f>IF(N478="snížená",J478,0)</f>
        <v>0</v>
      </c>
      <c r="BG478" s="257">
        <f>IF(N478="zákl. přenesená",J478,0)</f>
        <v>0</v>
      </c>
      <c r="BH478" s="257">
        <f>IF(N478="sníž. přenesená",J478,0)</f>
        <v>0</v>
      </c>
      <c r="BI478" s="257">
        <f>IF(N478="nulová",J478,0)</f>
        <v>0</v>
      </c>
      <c r="BJ478" s="18" t="s">
        <v>81</v>
      </c>
      <c r="BK478" s="257">
        <f>ROUND(I478*H478,2)</f>
        <v>0</v>
      </c>
      <c r="BL478" s="18" t="s">
        <v>186</v>
      </c>
      <c r="BM478" s="256" t="s">
        <v>578</v>
      </c>
    </row>
    <row r="479" s="13" customFormat="1">
      <c r="A479" s="13"/>
      <c r="B479" s="258"/>
      <c r="C479" s="259"/>
      <c r="D479" s="260" t="s">
        <v>187</v>
      </c>
      <c r="E479" s="261" t="s">
        <v>1</v>
      </c>
      <c r="F479" s="262" t="s">
        <v>533</v>
      </c>
      <c r="G479" s="259"/>
      <c r="H479" s="261" t="s">
        <v>1</v>
      </c>
      <c r="I479" s="263"/>
      <c r="J479" s="259"/>
      <c r="K479" s="259"/>
      <c r="L479" s="264"/>
      <c r="M479" s="265"/>
      <c r="N479" s="266"/>
      <c r="O479" s="266"/>
      <c r="P479" s="266"/>
      <c r="Q479" s="266"/>
      <c r="R479" s="266"/>
      <c r="S479" s="266"/>
      <c r="T479" s="267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8" t="s">
        <v>187</v>
      </c>
      <c r="AU479" s="268" t="s">
        <v>83</v>
      </c>
      <c r="AV479" s="13" t="s">
        <v>81</v>
      </c>
      <c r="AW479" s="13" t="s">
        <v>31</v>
      </c>
      <c r="AX479" s="13" t="s">
        <v>74</v>
      </c>
      <c r="AY479" s="268" t="s">
        <v>179</v>
      </c>
    </row>
    <row r="480" s="14" customFormat="1">
      <c r="A480" s="14"/>
      <c r="B480" s="269"/>
      <c r="C480" s="270"/>
      <c r="D480" s="260" t="s">
        <v>187</v>
      </c>
      <c r="E480" s="271" t="s">
        <v>1</v>
      </c>
      <c r="F480" s="272" t="s">
        <v>579</v>
      </c>
      <c r="G480" s="270"/>
      <c r="H480" s="273">
        <v>7.0999999999999996</v>
      </c>
      <c r="I480" s="274"/>
      <c r="J480" s="270"/>
      <c r="K480" s="270"/>
      <c r="L480" s="275"/>
      <c r="M480" s="276"/>
      <c r="N480" s="277"/>
      <c r="O480" s="277"/>
      <c r="P480" s="277"/>
      <c r="Q480" s="277"/>
      <c r="R480" s="277"/>
      <c r="S480" s="277"/>
      <c r="T480" s="27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9" t="s">
        <v>187</v>
      </c>
      <c r="AU480" s="279" t="s">
        <v>83</v>
      </c>
      <c r="AV480" s="14" t="s">
        <v>83</v>
      </c>
      <c r="AW480" s="14" t="s">
        <v>31</v>
      </c>
      <c r="AX480" s="14" t="s">
        <v>74</v>
      </c>
      <c r="AY480" s="279" t="s">
        <v>179</v>
      </c>
    </row>
    <row r="481" s="15" customFormat="1">
      <c r="A481" s="15"/>
      <c r="B481" s="280"/>
      <c r="C481" s="281"/>
      <c r="D481" s="260" t="s">
        <v>187</v>
      </c>
      <c r="E481" s="282" t="s">
        <v>1</v>
      </c>
      <c r="F481" s="283" t="s">
        <v>108</v>
      </c>
      <c r="G481" s="281"/>
      <c r="H481" s="284">
        <v>7.0999999999999996</v>
      </c>
      <c r="I481" s="285"/>
      <c r="J481" s="281"/>
      <c r="K481" s="281"/>
      <c r="L481" s="286"/>
      <c r="M481" s="287"/>
      <c r="N481" s="288"/>
      <c r="O481" s="288"/>
      <c r="P481" s="288"/>
      <c r="Q481" s="288"/>
      <c r="R481" s="288"/>
      <c r="S481" s="288"/>
      <c r="T481" s="289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90" t="s">
        <v>187</v>
      </c>
      <c r="AU481" s="290" t="s">
        <v>83</v>
      </c>
      <c r="AV481" s="15" t="s">
        <v>186</v>
      </c>
      <c r="AW481" s="15" t="s">
        <v>31</v>
      </c>
      <c r="AX481" s="15" t="s">
        <v>81</v>
      </c>
      <c r="AY481" s="290" t="s">
        <v>179</v>
      </c>
    </row>
    <row r="482" s="2" customFormat="1" ht="16.5" customHeight="1">
      <c r="A482" s="39"/>
      <c r="B482" s="40"/>
      <c r="C482" s="291" t="s">
        <v>580</v>
      </c>
      <c r="D482" s="291" t="s">
        <v>340</v>
      </c>
      <c r="E482" s="292" t="s">
        <v>581</v>
      </c>
      <c r="F482" s="293" t="s">
        <v>582</v>
      </c>
      <c r="G482" s="294" t="s">
        <v>372</v>
      </c>
      <c r="H482" s="295">
        <v>7.4550000000000001</v>
      </c>
      <c r="I482" s="296"/>
      <c r="J482" s="297">
        <f>ROUND(I482*H482,2)</f>
        <v>0</v>
      </c>
      <c r="K482" s="293" t="s">
        <v>1</v>
      </c>
      <c r="L482" s="298"/>
      <c r="M482" s="299" t="s">
        <v>1</v>
      </c>
      <c r="N482" s="300" t="s">
        <v>39</v>
      </c>
      <c r="O482" s="92"/>
      <c r="P482" s="254">
        <f>O482*H482</f>
        <v>0</v>
      </c>
      <c r="Q482" s="254">
        <v>0</v>
      </c>
      <c r="R482" s="254">
        <f>Q482*H482</f>
        <v>0</v>
      </c>
      <c r="S482" s="254">
        <v>0</v>
      </c>
      <c r="T482" s="25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56" t="s">
        <v>221</v>
      </c>
      <c r="AT482" s="256" t="s">
        <v>340</v>
      </c>
      <c r="AU482" s="256" t="s">
        <v>83</v>
      </c>
      <c r="AY482" s="18" t="s">
        <v>179</v>
      </c>
      <c r="BE482" s="257">
        <f>IF(N482="základní",J482,0)</f>
        <v>0</v>
      </c>
      <c r="BF482" s="257">
        <f>IF(N482="snížená",J482,0)</f>
        <v>0</v>
      </c>
      <c r="BG482" s="257">
        <f>IF(N482="zákl. přenesená",J482,0)</f>
        <v>0</v>
      </c>
      <c r="BH482" s="257">
        <f>IF(N482="sníž. přenesená",J482,0)</f>
        <v>0</v>
      </c>
      <c r="BI482" s="257">
        <f>IF(N482="nulová",J482,0)</f>
        <v>0</v>
      </c>
      <c r="BJ482" s="18" t="s">
        <v>81</v>
      </c>
      <c r="BK482" s="257">
        <f>ROUND(I482*H482,2)</f>
        <v>0</v>
      </c>
      <c r="BL482" s="18" t="s">
        <v>186</v>
      </c>
      <c r="BM482" s="256" t="s">
        <v>583</v>
      </c>
    </row>
    <row r="483" s="13" customFormat="1">
      <c r="A483" s="13"/>
      <c r="B483" s="258"/>
      <c r="C483" s="259"/>
      <c r="D483" s="260" t="s">
        <v>187</v>
      </c>
      <c r="E483" s="261" t="s">
        <v>1</v>
      </c>
      <c r="F483" s="262" t="s">
        <v>533</v>
      </c>
      <c r="G483" s="259"/>
      <c r="H483" s="261" t="s">
        <v>1</v>
      </c>
      <c r="I483" s="263"/>
      <c r="J483" s="259"/>
      <c r="K483" s="259"/>
      <c r="L483" s="264"/>
      <c r="M483" s="265"/>
      <c r="N483" s="266"/>
      <c r="O483" s="266"/>
      <c r="P483" s="266"/>
      <c r="Q483" s="266"/>
      <c r="R483" s="266"/>
      <c r="S483" s="266"/>
      <c r="T483" s="26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8" t="s">
        <v>187</v>
      </c>
      <c r="AU483" s="268" t="s">
        <v>83</v>
      </c>
      <c r="AV483" s="13" t="s">
        <v>81</v>
      </c>
      <c r="AW483" s="13" t="s">
        <v>31</v>
      </c>
      <c r="AX483" s="13" t="s">
        <v>74</v>
      </c>
      <c r="AY483" s="268" t="s">
        <v>179</v>
      </c>
    </row>
    <row r="484" s="14" customFormat="1">
      <c r="A484" s="14"/>
      <c r="B484" s="269"/>
      <c r="C484" s="270"/>
      <c r="D484" s="260" t="s">
        <v>187</v>
      </c>
      <c r="E484" s="271" t="s">
        <v>1</v>
      </c>
      <c r="F484" s="272" t="s">
        <v>584</v>
      </c>
      <c r="G484" s="270"/>
      <c r="H484" s="273">
        <v>7.4550000000000001</v>
      </c>
      <c r="I484" s="274"/>
      <c r="J484" s="270"/>
      <c r="K484" s="270"/>
      <c r="L484" s="275"/>
      <c r="M484" s="276"/>
      <c r="N484" s="277"/>
      <c r="O484" s="277"/>
      <c r="P484" s="277"/>
      <c r="Q484" s="277"/>
      <c r="R484" s="277"/>
      <c r="S484" s="277"/>
      <c r="T484" s="27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9" t="s">
        <v>187</v>
      </c>
      <c r="AU484" s="279" t="s">
        <v>83</v>
      </c>
      <c r="AV484" s="14" t="s">
        <v>83</v>
      </c>
      <c r="AW484" s="14" t="s">
        <v>31</v>
      </c>
      <c r="AX484" s="14" t="s">
        <v>81</v>
      </c>
      <c r="AY484" s="279" t="s">
        <v>179</v>
      </c>
    </row>
    <row r="485" s="2" customFormat="1" ht="21.75" customHeight="1">
      <c r="A485" s="39"/>
      <c r="B485" s="40"/>
      <c r="C485" s="245" t="s">
        <v>468</v>
      </c>
      <c r="D485" s="245" t="s">
        <v>181</v>
      </c>
      <c r="E485" s="246" t="s">
        <v>585</v>
      </c>
      <c r="F485" s="247" t="s">
        <v>586</v>
      </c>
      <c r="G485" s="248" t="s">
        <v>372</v>
      </c>
      <c r="H485" s="249">
        <v>11.15</v>
      </c>
      <c r="I485" s="250"/>
      <c r="J485" s="251">
        <f>ROUND(I485*H485,2)</f>
        <v>0</v>
      </c>
      <c r="K485" s="247" t="s">
        <v>185</v>
      </c>
      <c r="L485" s="45"/>
      <c r="M485" s="252" t="s">
        <v>1</v>
      </c>
      <c r="N485" s="253" t="s">
        <v>39</v>
      </c>
      <c r="O485" s="92"/>
      <c r="P485" s="254">
        <f>O485*H485</f>
        <v>0</v>
      </c>
      <c r="Q485" s="254">
        <v>0</v>
      </c>
      <c r="R485" s="254">
        <f>Q485*H485</f>
        <v>0</v>
      </c>
      <c r="S485" s="254">
        <v>0</v>
      </c>
      <c r="T485" s="25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56" t="s">
        <v>186</v>
      </c>
      <c r="AT485" s="256" t="s">
        <v>181</v>
      </c>
      <c r="AU485" s="256" t="s">
        <v>83</v>
      </c>
      <c r="AY485" s="18" t="s">
        <v>179</v>
      </c>
      <c r="BE485" s="257">
        <f>IF(N485="základní",J485,0)</f>
        <v>0</v>
      </c>
      <c r="BF485" s="257">
        <f>IF(N485="snížená",J485,0)</f>
        <v>0</v>
      </c>
      <c r="BG485" s="257">
        <f>IF(N485="zákl. přenesená",J485,0)</f>
        <v>0</v>
      </c>
      <c r="BH485" s="257">
        <f>IF(N485="sníž. přenesená",J485,0)</f>
        <v>0</v>
      </c>
      <c r="BI485" s="257">
        <f>IF(N485="nulová",J485,0)</f>
        <v>0</v>
      </c>
      <c r="BJ485" s="18" t="s">
        <v>81</v>
      </c>
      <c r="BK485" s="257">
        <f>ROUND(I485*H485,2)</f>
        <v>0</v>
      </c>
      <c r="BL485" s="18" t="s">
        <v>186</v>
      </c>
      <c r="BM485" s="256" t="s">
        <v>587</v>
      </c>
    </row>
    <row r="486" s="13" customFormat="1">
      <c r="A486" s="13"/>
      <c r="B486" s="258"/>
      <c r="C486" s="259"/>
      <c r="D486" s="260" t="s">
        <v>187</v>
      </c>
      <c r="E486" s="261" t="s">
        <v>1</v>
      </c>
      <c r="F486" s="262" t="s">
        <v>533</v>
      </c>
      <c r="G486" s="259"/>
      <c r="H486" s="261" t="s">
        <v>1</v>
      </c>
      <c r="I486" s="263"/>
      <c r="J486" s="259"/>
      <c r="K486" s="259"/>
      <c r="L486" s="264"/>
      <c r="M486" s="265"/>
      <c r="N486" s="266"/>
      <c r="O486" s="266"/>
      <c r="P486" s="266"/>
      <c r="Q486" s="266"/>
      <c r="R486" s="266"/>
      <c r="S486" s="266"/>
      <c r="T486" s="26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8" t="s">
        <v>187</v>
      </c>
      <c r="AU486" s="268" t="s">
        <v>83</v>
      </c>
      <c r="AV486" s="13" t="s">
        <v>81</v>
      </c>
      <c r="AW486" s="13" t="s">
        <v>31</v>
      </c>
      <c r="AX486" s="13" t="s">
        <v>74</v>
      </c>
      <c r="AY486" s="268" t="s">
        <v>179</v>
      </c>
    </row>
    <row r="487" s="14" customFormat="1">
      <c r="A487" s="14"/>
      <c r="B487" s="269"/>
      <c r="C487" s="270"/>
      <c r="D487" s="260" t="s">
        <v>187</v>
      </c>
      <c r="E487" s="271" t="s">
        <v>1</v>
      </c>
      <c r="F487" s="272" t="s">
        <v>588</v>
      </c>
      <c r="G487" s="270"/>
      <c r="H487" s="273">
        <v>4.9500000000000002</v>
      </c>
      <c r="I487" s="274"/>
      <c r="J487" s="270"/>
      <c r="K487" s="270"/>
      <c r="L487" s="275"/>
      <c r="M487" s="276"/>
      <c r="N487" s="277"/>
      <c r="O487" s="277"/>
      <c r="P487" s="277"/>
      <c r="Q487" s="277"/>
      <c r="R487" s="277"/>
      <c r="S487" s="277"/>
      <c r="T487" s="27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9" t="s">
        <v>187</v>
      </c>
      <c r="AU487" s="279" t="s">
        <v>83</v>
      </c>
      <c r="AV487" s="14" t="s">
        <v>83</v>
      </c>
      <c r="AW487" s="14" t="s">
        <v>31</v>
      </c>
      <c r="AX487" s="14" t="s">
        <v>74</v>
      </c>
      <c r="AY487" s="279" t="s">
        <v>179</v>
      </c>
    </row>
    <row r="488" s="14" customFormat="1">
      <c r="A488" s="14"/>
      <c r="B488" s="269"/>
      <c r="C488" s="270"/>
      <c r="D488" s="260" t="s">
        <v>187</v>
      </c>
      <c r="E488" s="271" t="s">
        <v>1</v>
      </c>
      <c r="F488" s="272" t="s">
        <v>589</v>
      </c>
      <c r="G488" s="270"/>
      <c r="H488" s="273">
        <v>6.2000000000000002</v>
      </c>
      <c r="I488" s="274"/>
      <c r="J488" s="270"/>
      <c r="K488" s="270"/>
      <c r="L488" s="275"/>
      <c r="M488" s="276"/>
      <c r="N488" s="277"/>
      <c r="O488" s="277"/>
      <c r="P488" s="277"/>
      <c r="Q488" s="277"/>
      <c r="R488" s="277"/>
      <c r="S488" s="277"/>
      <c r="T488" s="27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9" t="s">
        <v>187</v>
      </c>
      <c r="AU488" s="279" t="s">
        <v>83</v>
      </c>
      <c r="AV488" s="14" t="s">
        <v>83</v>
      </c>
      <c r="AW488" s="14" t="s">
        <v>31</v>
      </c>
      <c r="AX488" s="14" t="s">
        <v>74</v>
      </c>
      <c r="AY488" s="279" t="s">
        <v>179</v>
      </c>
    </row>
    <row r="489" s="15" customFormat="1">
      <c r="A489" s="15"/>
      <c r="B489" s="280"/>
      <c r="C489" s="281"/>
      <c r="D489" s="260" t="s">
        <v>187</v>
      </c>
      <c r="E489" s="282" t="s">
        <v>1</v>
      </c>
      <c r="F489" s="283" t="s">
        <v>108</v>
      </c>
      <c r="G489" s="281"/>
      <c r="H489" s="284">
        <v>11.15</v>
      </c>
      <c r="I489" s="285"/>
      <c r="J489" s="281"/>
      <c r="K489" s="281"/>
      <c r="L489" s="286"/>
      <c r="M489" s="287"/>
      <c r="N489" s="288"/>
      <c r="O489" s="288"/>
      <c r="P489" s="288"/>
      <c r="Q489" s="288"/>
      <c r="R489" s="288"/>
      <c r="S489" s="288"/>
      <c r="T489" s="289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90" t="s">
        <v>187</v>
      </c>
      <c r="AU489" s="290" t="s">
        <v>83</v>
      </c>
      <c r="AV489" s="15" t="s">
        <v>186</v>
      </c>
      <c r="AW489" s="15" t="s">
        <v>31</v>
      </c>
      <c r="AX489" s="15" t="s">
        <v>81</v>
      </c>
      <c r="AY489" s="290" t="s">
        <v>179</v>
      </c>
    </row>
    <row r="490" s="2" customFormat="1" ht="16.5" customHeight="1">
      <c r="A490" s="39"/>
      <c r="B490" s="40"/>
      <c r="C490" s="291" t="s">
        <v>590</v>
      </c>
      <c r="D490" s="291" t="s">
        <v>340</v>
      </c>
      <c r="E490" s="292" t="s">
        <v>591</v>
      </c>
      <c r="F490" s="293" t="s">
        <v>592</v>
      </c>
      <c r="G490" s="294" t="s">
        <v>372</v>
      </c>
      <c r="H490" s="295">
        <v>11.708</v>
      </c>
      <c r="I490" s="296"/>
      <c r="J490" s="297">
        <f>ROUND(I490*H490,2)</f>
        <v>0</v>
      </c>
      <c r="K490" s="293" t="s">
        <v>1</v>
      </c>
      <c r="L490" s="298"/>
      <c r="M490" s="299" t="s">
        <v>1</v>
      </c>
      <c r="N490" s="300" t="s">
        <v>39</v>
      </c>
      <c r="O490" s="92"/>
      <c r="P490" s="254">
        <f>O490*H490</f>
        <v>0</v>
      </c>
      <c r="Q490" s="254">
        <v>0</v>
      </c>
      <c r="R490" s="254">
        <f>Q490*H490</f>
        <v>0</v>
      </c>
      <c r="S490" s="254">
        <v>0</v>
      </c>
      <c r="T490" s="25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56" t="s">
        <v>221</v>
      </c>
      <c r="AT490" s="256" t="s">
        <v>340</v>
      </c>
      <c r="AU490" s="256" t="s">
        <v>83</v>
      </c>
      <c r="AY490" s="18" t="s">
        <v>179</v>
      </c>
      <c r="BE490" s="257">
        <f>IF(N490="základní",J490,0)</f>
        <v>0</v>
      </c>
      <c r="BF490" s="257">
        <f>IF(N490="snížená",J490,0)</f>
        <v>0</v>
      </c>
      <c r="BG490" s="257">
        <f>IF(N490="zákl. přenesená",J490,0)</f>
        <v>0</v>
      </c>
      <c r="BH490" s="257">
        <f>IF(N490="sníž. přenesená",J490,0)</f>
        <v>0</v>
      </c>
      <c r="BI490" s="257">
        <f>IF(N490="nulová",J490,0)</f>
        <v>0</v>
      </c>
      <c r="BJ490" s="18" t="s">
        <v>81</v>
      </c>
      <c r="BK490" s="257">
        <f>ROUND(I490*H490,2)</f>
        <v>0</v>
      </c>
      <c r="BL490" s="18" t="s">
        <v>186</v>
      </c>
      <c r="BM490" s="256" t="s">
        <v>593</v>
      </c>
    </row>
    <row r="491" s="13" customFormat="1">
      <c r="A491" s="13"/>
      <c r="B491" s="258"/>
      <c r="C491" s="259"/>
      <c r="D491" s="260" t="s">
        <v>187</v>
      </c>
      <c r="E491" s="261" t="s">
        <v>1</v>
      </c>
      <c r="F491" s="262" t="s">
        <v>533</v>
      </c>
      <c r="G491" s="259"/>
      <c r="H491" s="261" t="s">
        <v>1</v>
      </c>
      <c r="I491" s="263"/>
      <c r="J491" s="259"/>
      <c r="K491" s="259"/>
      <c r="L491" s="264"/>
      <c r="M491" s="265"/>
      <c r="N491" s="266"/>
      <c r="O491" s="266"/>
      <c r="P491" s="266"/>
      <c r="Q491" s="266"/>
      <c r="R491" s="266"/>
      <c r="S491" s="266"/>
      <c r="T491" s="26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8" t="s">
        <v>187</v>
      </c>
      <c r="AU491" s="268" t="s">
        <v>83</v>
      </c>
      <c r="AV491" s="13" t="s">
        <v>81</v>
      </c>
      <c r="AW491" s="13" t="s">
        <v>31</v>
      </c>
      <c r="AX491" s="13" t="s">
        <v>74</v>
      </c>
      <c r="AY491" s="268" t="s">
        <v>179</v>
      </c>
    </row>
    <row r="492" s="14" customFormat="1">
      <c r="A492" s="14"/>
      <c r="B492" s="269"/>
      <c r="C492" s="270"/>
      <c r="D492" s="260" t="s">
        <v>187</v>
      </c>
      <c r="E492" s="271" t="s">
        <v>1</v>
      </c>
      <c r="F492" s="272" t="s">
        <v>594</v>
      </c>
      <c r="G492" s="270"/>
      <c r="H492" s="273">
        <v>11.708</v>
      </c>
      <c r="I492" s="274"/>
      <c r="J492" s="270"/>
      <c r="K492" s="270"/>
      <c r="L492" s="275"/>
      <c r="M492" s="276"/>
      <c r="N492" s="277"/>
      <c r="O492" s="277"/>
      <c r="P492" s="277"/>
      <c r="Q492" s="277"/>
      <c r="R492" s="277"/>
      <c r="S492" s="277"/>
      <c r="T492" s="27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79" t="s">
        <v>187</v>
      </c>
      <c r="AU492" s="279" t="s">
        <v>83</v>
      </c>
      <c r="AV492" s="14" t="s">
        <v>83</v>
      </c>
      <c r="AW492" s="14" t="s">
        <v>31</v>
      </c>
      <c r="AX492" s="14" t="s">
        <v>81</v>
      </c>
      <c r="AY492" s="279" t="s">
        <v>179</v>
      </c>
    </row>
    <row r="493" s="2" customFormat="1" ht="21.75" customHeight="1">
      <c r="A493" s="39"/>
      <c r="B493" s="40"/>
      <c r="C493" s="245" t="s">
        <v>473</v>
      </c>
      <c r="D493" s="245" t="s">
        <v>181</v>
      </c>
      <c r="E493" s="246" t="s">
        <v>595</v>
      </c>
      <c r="F493" s="247" t="s">
        <v>596</v>
      </c>
      <c r="G493" s="248" t="s">
        <v>230</v>
      </c>
      <c r="H493" s="249">
        <v>21.75</v>
      </c>
      <c r="I493" s="250"/>
      <c r="J493" s="251">
        <f>ROUND(I493*H493,2)</f>
        <v>0</v>
      </c>
      <c r="K493" s="247" t="s">
        <v>185</v>
      </c>
      <c r="L493" s="45"/>
      <c r="M493" s="252" t="s">
        <v>1</v>
      </c>
      <c r="N493" s="253" t="s">
        <v>39</v>
      </c>
      <c r="O493" s="92"/>
      <c r="P493" s="254">
        <f>O493*H493</f>
        <v>0</v>
      </c>
      <c r="Q493" s="254">
        <v>0.0083499999999999998</v>
      </c>
      <c r="R493" s="254">
        <f>Q493*H493</f>
        <v>0.18161249999999998</v>
      </c>
      <c r="S493" s="254">
        <v>0</v>
      </c>
      <c r="T493" s="25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56" t="s">
        <v>186</v>
      </c>
      <c r="AT493" s="256" t="s">
        <v>181</v>
      </c>
      <c r="AU493" s="256" t="s">
        <v>83</v>
      </c>
      <c r="AY493" s="18" t="s">
        <v>179</v>
      </c>
      <c r="BE493" s="257">
        <f>IF(N493="základní",J493,0)</f>
        <v>0</v>
      </c>
      <c r="BF493" s="257">
        <f>IF(N493="snížená",J493,0)</f>
        <v>0</v>
      </c>
      <c r="BG493" s="257">
        <f>IF(N493="zákl. přenesená",J493,0)</f>
        <v>0</v>
      </c>
      <c r="BH493" s="257">
        <f>IF(N493="sníž. přenesená",J493,0)</f>
        <v>0</v>
      </c>
      <c r="BI493" s="257">
        <f>IF(N493="nulová",J493,0)</f>
        <v>0</v>
      </c>
      <c r="BJ493" s="18" t="s">
        <v>81</v>
      </c>
      <c r="BK493" s="257">
        <f>ROUND(I493*H493,2)</f>
        <v>0</v>
      </c>
      <c r="BL493" s="18" t="s">
        <v>186</v>
      </c>
      <c r="BM493" s="256" t="s">
        <v>597</v>
      </c>
    </row>
    <row r="494" s="13" customFormat="1">
      <c r="A494" s="13"/>
      <c r="B494" s="258"/>
      <c r="C494" s="259"/>
      <c r="D494" s="260" t="s">
        <v>187</v>
      </c>
      <c r="E494" s="261" t="s">
        <v>1</v>
      </c>
      <c r="F494" s="262" t="s">
        <v>533</v>
      </c>
      <c r="G494" s="259"/>
      <c r="H494" s="261" t="s">
        <v>1</v>
      </c>
      <c r="I494" s="263"/>
      <c r="J494" s="259"/>
      <c r="K494" s="259"/>
      <c r="L494" s="264"/>
      <c r="M494" s="265"/>
      <c r="N494" s="266"/>
      <c r="O494" s="266"/>
      <c r="P494" s="266"/>
      <c r="Q494" s="266"/>
      <c r="R494" s="266"/>
      <c r="S494" s="266"/>
      <c r="T494" s="26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8" t="s">
        <v>187</v>
      </c>
      <c r="AU494" s="268" t="s">
        <v>83</v>
      </c>
      <c r="AV494" s="13" t="s">
        <v>81</v>
      </c>
      <c r="AW494" s="13" t="s">
        <v>31</v>
      </c>
      <c r="AX494" s="13" t="s">
        <v>74</v>
      </c>
      <c r="AY494" s="268" t="s">
        <v>179</v>
      </c>
    </row>
    <row r="495" s="14" customFormat="1">
      <c r="A495" s="14"/>
      <c r="B495" s="269"/>
      <c r="C495" s="270"/>
      <c r="D495" s="260" t="s">
        <v>187</v>
      </c>
      <c r="E495" s="271" t="s">
        <v>1</v>
      </c>
      <c r="F495" s="272" t="s">
        <v>598</v>
      </c>
      <c r="G495" s="270"/>
      <c r="H495" s="273">
        <v>21.75</v>
      </c>
      <c r="I495" s="274"/>
      <c r="J495" s="270"/>
      <c r="K495" s="270"/>
      <c r="L495" s="275"/>
      <c r="M495" s="276"/>
      <c r="N495" s="277"/>
      <c r="O495" s="277"/>
      <c r="P495" s="277"/>
      <c r="Q495" s="277"/>
      <c r="R495" s="277"/>
      <c r="S495" s="277"/>
      <c r="T495" s="27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9" t="s">
        <v>187</v>
      </c>
      <c r="AU495" s="279" t="s">
        <v>83</v>
      </c>
      <c r="AV495" s="14" t="s">
        <v>83</v>
      </c>
      <c r="AW495" s="14" t="s">
        <v>31</v>
      </c>
      <c r="AX495" s="14" t="s">
        <v>74</v>
      </c>
      <c r="AY495" s="279" t="s">
        <v>179</v>
      </c>
    </row>
    <row r="496" s="15" customFormat="1">
      <c r="A496" s="15"/>
      <c r="B496" s="280"/>
      <c r="C496" s="281"/>
      <c r="D496" s="260" t="s">
        <v>187</v>
      </c>
      <c r="E496" s="282" t="s">
        <v>1</v>
      </c>
      <c r="F496" s="283" t="s">
        <v>108</v>
      </c>
      <c r="G496" s="281"/>
      <c r="H496" s="284">
        <v>21.75</v>
      </c>
      <c r="I496" s="285"/>
      <c r="J496" s="281"/>
      <c r="K496" s="281"/>
      <c r="L496" s="286"/>
      <c r="M496" s="287"/>
      <c r="N496" s="288"/>
      <c r="O496" s="288"/>
      <c r="P496" s="288"/>
      <c r="Q496" s="288"/>
      <c r="R496" s="288"/>
      <c r="S496" s="288"/>
      <c r="T496" s="289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90" t="s">
        <v>187</v>
      </c>
      <c r="AU496" s="290" t="s">
        <v>83</v>
      </c>
      <c r="AV496" s="15" t="s">
        <v>186</v>
      </c>
      <c r="AW496" s="15" t="s">
        <v>31</v>
      </c>
      <c r="AX496" s="15" t="s">
        <v>81</v>
      </c>
      <c r="AY496" s="290" t="s">
        <v>179</v>
      </c>
    </row>
    <row r="497" s="2" customFormat="1" ht="21.75" customHeight="1">
      <c r="A497" s="39"/>
      <c r="B497" s="40"/>
      <c r="C497" s="291" t="s">
        <v>599</v>
      </c>
      <c r="D497" s="291" t="s">
        <v>340</v>
      </c>
      <c r="E497" s="292" t="s">
        <v>600</v>
      </c>
      <c r="F497" s="293" t="s">
        <v>601</v>
      </c>
      <c r="G497" s="294" t="s">
        <v>230</v>
      </c>
      <c r="H497" s="295">
        <v>14.65</v>
      </c>
      <c r="I497" s="296"/>
      <c r="J497" s="297">
        <f>ROUND(I497*H497,2)</f>
        <v>0</v>
      </c>
      <c r="K497" s="293" t="s">
        <v>1</v>
      </c>
      <c r="L497" s="298"/>
      <c r="M497" s="299" t="s">
        <v>1</v>
      </c>
      <c r="N497" s="300" t="s">
        <v>39</v>
      </c>
      <c r="O497" s="92"/>
      <c r="P497" s="254">
        <f>O497*H497</f>
        <v>0</v>
      </c>
      <c r="Q497" s="254">
        <v>0</v>
      </c>
      <c r="R497" s="254">
        <f>Q497*H497</f>
        <v>0</v>
      </c>
      <c r="S497" s="254">
        <v>0</v>
      </c>
      <c r="T497" s="25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56" t="s">
        <v>221</v>
      </c>
      <c r="AT497" s="256" t="s">
        <v>340</v>
      </c>
      <c r="AU497" s="256" t="s">
        <v>83</v>
      </c>
      <c r="AY497" s="18" t="s">
        <v>179</v>
      </c>
      <c r="BE497" s="257">
        <f>IF(N497="základní",J497,0)</f>
        <v>0</v>
      </c>
      <c r="BF497" s="257">
        <f>IF(N497="snížená",J497,0)</f>
        <v>0</v>
      </c>
      <c r="BG497" s="257">
        <f>IF(N497="zákl. přenesená",J497,0)</f>
        <v>0</v>
      </c>
      <c r="BH497" s="257">
        <f>IF(N497="sníž. přenesená",J497,0)</f>
        <v>0</v>
      </c>
      <c r="BI497" s="257">
        <f>IF(N497="nulová",J497,0)</f>
        <v>0</v>
      </c>
      <c r="BJ497" s="18" t="s">
        <v>81</v>
      </c>
      <c r="BK497" s="257">
        <f>ROUND(I497*H497,2)</f>
        <v>0</v>
      </c>
      <c r="BL497" s="18" t="s">
        <v>186</v>
      </c>
      <c r="BM497" s="256" t="s">
        <v>602</v>
      </c>
    </row>
    <row r="498" s="13" customFormat="1">
      <c r="A498" s="13"/>
      <c r="B498" s="258"/>
      <c r="C498" s="259"/>
      <c r="D498" s="260" t="s">
        <v>187</v>
      </c>
      <c r="E498" s="261" t="s">
        <v>1</v>
      </c>
      <c r="F498" s="262" t="s">
        <v>533</v>
      </c>
      <c r="G498" s="259"/>
      <c r="H498" s="261" t="s">
        <v>1</v>
      </c>
      <c r="I498" s="263"/>
      <c r="J498" s="259"/>
      <c r="K498" s="259"/>
      <c r="L498" s="264"/>
      <c r="M498" s="265"/>
      <c r="N498" s="266"/>
      <c r="O498" s="266"/>
      <c r="P498" s="266"/>
      <c r="Q498" s="266"/>
      <c r="R498" s="266"/>
      <c r="S498" s="266"/>
      <c r="T498" s="26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68" t="s">
        <v>187</v>
      </c>
      <c r="AU498" s="268" t="s">
        <v>83</v>
      </c>
      <c r="AV498" s="13" t="s">
        <v>81</v>
      </c>
      <c r="AW498" s="13" t="s">
        <v>31</v>
      </c>
      <c r="AX498" s="13" t="s">
        <v>74</v>
      </c>
      <c r="AY498" s="268" t="s">
        <v>179</v>
      </c>
    </row>
    <row r="499" s="14" customFormat="1">
      <c r="A499" s="14"/>
      <c r="B499" s="269"/>
      <c r="C499" s="270"/>
      <c r="D499" s="260" t="s">
        <v>187</v>
      </c>
      <c r="E499" s="271" t="s">
        <v>1</v>
      </c>
      <c r="F499" s="272" t="s">
        <v>598</v>
      </c>
      <c r="G499" s="270"/>
      <c r="H499" s="273">
        <v>21.75</v>
      </c>
      <c r="I499" s="274"/>
      <c r="J499" s="270"/>
      <c r="K499" s="270"/>
      <c r="L499" s="275"/>
      <c r="M499" s="276"/>
      <c r="N499" s="277"/>
      <c r="O499" s="277"/>
      <c r="P499" s="277"/>
      <c r="Q499" s="277"/>
      <c r="R499" s="277"/>
      <c r="S499" s="277"/>
      <c r="T499" s="27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9" t="s">
        <v>187</v>
      </c>
      <c r="AU499" s="279" t="s">
        <v>83</v>
      </c>
      <c r="AV499" s="14" t="s">
        <v>83</v>
      </c>
      <c r="AW499" s="14" t="s">
        <v>31</v>
      </c>
      <c r="AX499" s="14" t="s">
        <v>74</v>
      </c>
      <c r="AY499" s="279" t="s">
        <v>179</v>
      </c>
    </row>
    <row r="500" s="14" customFormat="1">
      <c r="A500" s="14"/>
      <c r="B500" s="269"/>
      <c r="C500" s="270"/>
      <c r="D500" s="260" t="s">
        <v>187</v>
      </c>
      <c r="E500" s="271" t="s">
        <v>1</v>
      </c>
      <c r="F500" s="272" t="s">
        <v>603</v>
      </c>
      <c r="G500" s="270"/>
      <c r="H500" s="273">
        <v>-7.0999999999999996</v>
      </c>
      <c r="I500" s="274"/>
      <c r="J500" s="270"/>
      <c r="K500" s="270"/>
      <c r="L500" s="275"/>
      <c r="M500" s="276"/>
      <c r="N500" s="277"/>
      <c r="O500" s="277"/>
      <c r="P500" s="277"/>
      <c r="Q500" s="277"/>
      <c r="R500" s="277"/>
      <c r="S500" s="277"/>
      <c r="T500" s="27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9" t="s">
        <v>187</v>
      </c>
      <c r="AU500" s="279" t="s">
        <v>83</v>
      </c>
      <c r="AV500" s="14" t="s">
        <v>83</v>
      </c>
      <c r="AW500" s="14" t="s">
        <v>31</v>
      </c>
      <c r="AX500" s="14" t="s">
        <v>74</v>
      </c>
      <c r="AY500" s="279" t="s">
        <v>179</v>
      </c>
    </row>
    <row r="501" s="15" customFormat="1">
      <c r="A501" s="15"/>
      <c r="B501" s="280"/>
      <c r="C501" s="281"/>
      <c r="D501" s="260" t="s">
        <v>187</v>
      </c>
      <c r="E501" s="282" t="s">
        <v>1</v>
      </c>
      <c r="F501" s="283" t="s">
        <v>108</v>
      </c>
      <c r="G501" s="281"/>
      <c r="H501" s="284">
        <v>14.65</v>
      </c>
      <c r="I501" s="285"/>
      <c r="J501" s="281"/>
      <c r="K501" s="281"/>
      <c r="L501" s="286"/>
      <c r="M501" s="287"/>
      <c r="N501" s="288"/>
      <c r="O501" s="288"/>
      <c r="P501" s="288"/>
      <c r="Q501" s="288"/>
      <c r="R501" s="288"/>
      <c r="S501" s="288"/>
      <c r="T501" s="289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90" t="s">
        <v>187</v>
      </c>
      <c r="AU501" s="290" t="s">
        <v>83</v>
      </c>
      <c r="AV501" s="15" t="s">
        <v>186</v>
      </c>
      <c r="AW501" s="15" t="s">
        <v>31</v>
      </c>
      <c r="AX501" s="15" t="s">
        <v>81</v>
      </c>
      <c r="AY501" s="290" t="s">
        <v>179</v>
      </c>
    </row>
    <row r="502" s="2" customFormat="1" ht="21.75" customHeight="1">
      <c r="A502" s="39"/>
      <c r="B502" s="40"/>
      <c r="C502" s="291" t="s">
        <v>478</v>
      </c>
      <c r="D502" s="291" t="s">
        <v>340</v>
      </c>
      <c r="E502" s="292" t="s">
        <v>604</v>
      </c>
      <c r="F502" s="293" t="s">
        <v>605</v>
      </c>
      <c r="G502" s="294" t="s">
        <v>230</v>
      </c>
      <c r="H502" s="295">
        <v>7.0999999999999996</v>
      </c>
      <c r="I502" s="296"/>
      <c r="J502" s="297">
        <f>ROUND(I502*H502,2)</f>
        <v>0</v>
      </c>
      <c r="K502" s="293" t="s">
        <v>1</v>
      </c>
      <c r="L502" s="298"/>
      <c r="M502" s="299" t="s">
        <v>1</v>
      </c>
      <c r="N502" s="300" t="s">
        <v>39</v>
      </c>
      <c r="O502" s="92"/>
      <c r="P502" s="254">
        <f>O502*H502</f>
        <v>0</v>
      </c>
      <c r="Q502" s="254">
        <v>0</v>
      </c>
      <c r="R502" s="254">
        <f>Q502*H502</f>
        <v>0</v>
      </c>
      <c r="S502" s="254">
        <v>0</v>
      </c>
      <c r="T502" s="25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56" t="s">
        <v>221</v>
      </c>
      <c r="AT502" s="256" t="s">
        <v>340</v>
      </c>
      <c r="AU502" s="256" t="s">
        <v>83</v>
      </c>
      <c r="AY502" s="18" t="s">
        <v>179</v>
      </c>
      <c r="BE502" s="257">
        <f>IF(N502="základní",J502,0)</f>
        <v>0</v>
      </c>
      <c r="BF502" s="257">
        <f>IF(N502="snížená",J502,0)</f>
        <v>0</v>
      </c>
      <c r="BG502" s="257">
        <f>IF(N502="zákl. přenesená",J502,0)</f>
        <v>0</v>
      </c>
      <c r="BH502" s="257">
        <f>IF(N502="sníž. přenesená",J502,0)</f>
        <v>0</v>
      </c>
      <c r="BI502" s="257">
        <f>IF(N502="nulová",J502,0)</f>
        <v>0</v>
      </c>
      <c r="BJ502" s="18" t="s">
        <v>81</v>
      </c>
      <c r="BK502" s="257">
        <f>ROUND(I502*H502,2)</f>
        <v>0</v>
      </c>
      <c r="BL502" s="18" t="s">
        <v>186</v>
      </c>
      <c r="BM502" s="256" t="s">
        <v>606</v>
      </c>
    </row>
    <row r="503" s="13" customFormat="1">
      <c r="A503" s="13"/>
      <c r="B503" s="258"/>
      <c r="C503" s="259"/>
      <c r="D503" s="260" t="s">
        <v>187</v>
      </c>
      <c r="E503" s="261" t="s">
        <v>1</v>
      </c>
      <c r="F503" s="262" t="s">
        <v>533</v>
      </c>
      <c r="G503" s="259"/>
      <c r="H503" s="261" t="s">
        <v>1</v>
      </c>
      <c r="I503" s="263"/>
      <c r="J503" s="259"/>
      <c r="K503" s="259"/>
      <c r="L503" s="264"/>
      <c r="M503" s="265"/>
      <c r="N503" s="266"/>
      <c r="O503" s="266"/>
      <c r="P503" s="266"/>
      <c r="Q503" s="266"/>
      <c r="R503" s="266"/>
      <c r="S503" s="266"/>
      <c r="T503" s="26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8" t="s">
        <v>187</v>
      </c>
      <c r="AU503" s="268" t="s">
        <v>83</v>
      </c>
      <c r="AV503" s="13" t="s">
        <v>81</v>
      </c>
      <c r="AW503" s="13" t="s">
        <v>31</v>
      </c>
      <c r="AX503" s="13" t="s">
        <v>74</v>
      </c>
      <c r="AY503" s="268" t="s">
        <v>179</v>
      </c>
    </row>
    <row r="504" s="14" customFormat="1">
      <c r="A504" s="14"/>
      <c r="B504" s="269"/>
      <c r="C504" s="270"/>
      <c r="D504" s="260" t="s">
        <v>187</v>
      </c>
      <c r="E504" s="271" t="s">
        <v>1</v>
      </c>
      <c r="F504" s="272" t="s">
        <v>607</v>
      </c>
      <c r="G504" s="270"/>
      <c r="H504" s="273">
        <v>7.0999999999999996</v>
      </c>
      <c r="I504" s="274"/>
      <c r="J504" s="270"/>
      <c r="K504" s="270"/>
      <c r="L504" s="275"/>
      <c r="M504" s="276"/>
      <c r="N504" s="277"/>
      <c r="O504" s="277"/>
      <c r="P504" s="277"/>
      <c r="Q504" s="277"/>
      <c r="R504" s="277"/>
      <c r="S504" s="277"/>
      <c r="T504" s="27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9" t="s">
        <v>187</v>
      </c>
      <c r="AU504" s="279" t="s">
        <v>83</v>
      </c>
      <c r="AV504" s="14" t="s">
        <v>83</v>
      </c>
      <c r="AW504" s="14" t="s">
        <v>31</v>
      </c>
      <c r="AX504" s="14" t="s">
        <v>74</v>
      </c>
      <c r="AY504" s="279" t="s">
        <v>179</v>
      </c>
    </row>
    <row r="505" s="15" customFormat="1">
      <c r="A505" s="15"/>
      <c r="B505" s="280"/>
      <c r="C505" s="281"/>
      <c r="D505" s="260" t="s">
        <v>187</v>
      </c>
      <c r="E505" s="282" t="s">
        <v>1</v>
      </c>
      <c r="F505" s="283" t="s">
        <v>108</v>
      </c>
      <c r="G505" s="281"/>
      <c r="H505" s="284">
        <v>7.0999999999999996</v>
      </c>
      <c r="I505" s="285"/>
      <c r="J505" s="281"/>
      <c r="K505" s="281"/>
      <c r="L505" s="286"/>
      <c r="M505" s="287"/>
      <c r="N505" s="288"/>
      <c r="O505" s="288"/>
      <c r="P505" s="288"/>
      <c r="Q505" s="288"/>
      <c r="R505" s="288"/>
      <c r="S505" s="288"/>
      <c r="T505" s="289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90" t="s">
        <v>187</v>
      </c>
      <c r="AU505" s="290" t="s">
        <v>83</v>
      </c>
      <c r="AV505" s="15" t="s">
        <v>186</v>
      </c>
      <c r="AW505" s="15" t="s">
        <v>31</v>
      </c>
      <c r="AX505" s="15" t="s">
        <v>81</v>
      </c>
      <c r="AY505" s="290" t="s">
        <v>179</v>
      </c>
    </row>
    <row r="506" s="2" customFormat="1" ht="21.75" customHeight="1">
      <c r="A506" s="39"/>
      <c r="B506" s="40"/>
      <c r="C506" s="245" t="s">
        <v>608</v>
      </c>
      <c r="D506" s="245" t="s">
        <v>181</v>
      </c>
      <c r="E506" s="246" t="s">
        <v>609</v>
      </c>
      <c r="F506" s="247" t="s">
        <v>610</v>
      </c>
      <c r="G506" s="248" t="s">
        <v>230</v>
      </c>
      <c r="H506" s="249">
        <v>2.8399999999999999</v>
      </c>
      <c r="I506" s="250"/>
      <c r="J506" s="251">
        <f>ROUND(I506*H506,2)</f>
        <v>0</v>
      </c>
      <c r="K506" s="247" t="s">
        <v>185</v>
      </c>
      <c r="L506" s="45"/>
      <c r="M506" s="252" t="s">
        <v>1</v>
      </c>
      <c r="N506" s="253" t="s">
        <v>39</v>
      </c>
      <c r="O506" s="92"/>
      <c r="P506" s="254">
        <f>O506*H506</f>
        <v>0</v>
      </c>
      <c r="Q506" s="254">
        <v>0.00198</v>
      </c>
      <c r="R506" s="254">
        <f>Q506*H506</f>
        <v>0.0056232000000000001</v>
      </c>
      <c r="S506" s="254">
        <v>0</v>
      </c>
      <c r="T506" s="25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56" t="s">
        <v>186</v>
      </c>
      <c r="AT506" s="256" t="s">
        <v>181</v>
      </c>
      <c r="AU506" s="256" t="s">
        <v>83</v>
      </c>
      <c r="AY506" s="18" t="s">
        <v>179</v>
      </c>
      <c r="BE506" s="257">
        <f>IF(N506="základní",J506,0)</f>
        <v>0</v>
      </c>
      <c r="BF506" s="257">
        <f>IF(N506="snížená",J506,0)</f>
        <v>0</v>
      </c>
      <c r="BG506" s="257">
        <f>IF(N506="zákl. přenesená",J506,0)</f>
        <v>0</v>
      </c>
      <c r="BH506" s="257">
        <f>IF(N506="sníž. přenesená",J506,0)</f>
        <v>0</v>
      </c>
      <c r="BI506" s="257">
        <f>IF(N506="nulová",J506,0)</f>
        <v>0</v>
      </c>
      <c r="BJ506" s="18" t="s">
        <v>81</v>
      </c>
      <c r="BK506" s="257">
        <f>ROUND(I506*H506,2)</f>
        <v>0</v>
      </c>
      <c r="BL506" s="18" t="s">
        <v>186</v>
      </c>
      <c r="BM506" s="256" t="s">
        <v>611</v>
      </c>
    </row>
    <row r="507" s="13" customFormat="1">
      <c r="A507" s="13"/>
      <c r="B507" s="258"/>
      <c r="C507" s="259"/>
      <c r="D507" s="260" t="s">
        <v>187</v>
      </c>
      <c r="E507" s="261" t="s">
        <v>1</v>
      </c>
      <c r="F507" s="262" t="s">
        <v>533</v>
      </c>
      <c r="G507" s="259"/>
      <c r="H507" s="261" t="s">
        <v>1</v>
      </c>
      <c r="I507" s="263"/>
      <c r="J507" s="259"/>
      <c r="K507" s="259"/>
      <c r="L507" s="264"/>
      <c r="M507" s="265"/>
      <c r="N507" s="266"/>
      <c r="O507" s="266"/>
      <c r="P507" s="266"/>
      <c r="Q507" s="266"/>
      <c r="R507" s="266"/>
      <c r="S507" s="266"/>
      <c r="T507" s="26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8" t="s">
        <v>187</v>
      </c>
      <c r="AU507" s="268" t="s">
        <v>83</v>
      </c>
      <c r="AV507" s="13" t="s">
        <v>81</v>
      </c>
      <c r="AW507" s="13" t="s">
        <v>31</v>
      </c>
      <c r="AX507" s="13" t="s">
        <v>74</v>
      </c>
      <c r="AY507" s="268" t="s">
        <v>179</v>
      </c>
    </row>
    <row r="508" s="14" customFormat="1">
      <c r="A508" s="14"/>
      <c r="B508" s="269"/>
      <c r="C508" s="270"/>
      <c r="D508" s="260" t="s">
        <v>187</v>
      </c>
      <c r="E508" s="271" t="s">
        <v>1</v>
      </c>
      <c r="F508" s="272" t="s">
        <v>612</v>
      </c>
      <c r="G508" s="270"/>
      <c r="H508" s="273">
        <v>2.8399999999999999</v>
      </c>
      <c r="I508" s="274"/>
      <c r="J508" s="270"/>
      <c r="K508" s="270"/>
      <c r="L508" s="275"/>
      <c r="M508" s="276"/>
      <c r="N508" s="277"/>
      <c r="O508" s="277"/>
      <c r="P508" s="277"/>
      <c r="Q508" s="277"/>
      <c r="R508" s="277"/>
      <c r="S508" s="277"/>
      <c r="T508" s="27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79" t="s">
        <v>187</v>
      </c>
      <c r="AU508" s="279" t="s">
        <v>83</v>
      </c>
      <c r="AV508" s="14" t="s">
        <v>83</v>
      </c>
      <c r="AW508" s="14" t="s">
        <v>31</v>
      </c>
      <c r="AX508" s="14" t="s">
        <v>74</v>
      </c>
      <c r="AY508" s="279" t="s">
        <v>179</v>
      </c>
    </row>
    <row r="509" s="15" customFormat="1">
      <c r="A509" s="15"/>
      <c r="B509" s="280"/>
      <c r="C509" s="281"/>
      <c r="D509" s="260" t="s">
        <v>187</v>
      </c>
      <c r="E509" s="282" t="s">
        <v>1</v>
      </c>
      <c r="F509" s="283" t="s">
        <v>108</v>
      </c>
      <c r="G509" s="281"/>
      <c r="H509" s="284">
        <v>2.8399999999999999</v>
      </c>
      <c r="I509" s="285"/>
      <c r="J509" s="281"/>
      <c r="K509" s="281"/>
      <c r="L509" s="286"/>
      <c r="M509" s="287"/>
      <c r="N509" s="288"/>
      <c r="O509" s="288"/>
      <c r="P509" s="288"/>
      <c r="Q509" s="288"/>
      <c r="R509" s="288"/>
      <c r="S509" s="288"/>
      <c r="T509" s="289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90" t="s">
        <v>187</v>
      </c>
      <c r="AU509" s="290" t="s">
        <v>83</v>
      </c>
      <c r="AV509" s="15" t="s">
        <v>186</v>
      </c>
      <c r="AW509" s="15" t="s">
        <v>31</v>
      </c>
      <c r="AX509" s="15" t="s">
        <v>81</v>
      </c>
      <c r="AY509" s="290" t="s">
        <v>179</v>
      </c>
    </row>
    <row r="510" s="2" customFormat="1" ht="21.75" customHeight="1">
      <c r="A510" s="39"/>
      <c r="B510" s="40"/>
      <c r="C510" s="245" t="s">
        <v>482</v>
      </c>
      <c r="D510" s="245" t="s">
        <v>181</v>
      </c>
      <c r="E510" s="246" t="s">
        <v>613</v>
      </c>
      <c r="F510" s="247" t="s">
        <v>614</v>
      </c>
      <c r="G510" s="248" t="s">
        <v>230</v>
      </c>
      <c r="H510" s="249">
        <v>16.280000000000001</v>
      </c>
      <c r="I510" s="250"/>
      <c r="J510" s="251">
        <f>ROUND(I510*H510,2)</f>
        <v>0</v>
      </c>
      <c r="K510" s="247" t="s">
        <v>185</v>
      </c>
      <c r="L510" s="45"/>
      <c r="M510" s="252" t="s">
        <v>1</v>
      </c>
      <c r="N510" s="253" t="s">
        <v>39</v>
      </c>
      <c r="O510" s="92"/>
      <c r="P510" s="254">
        <f>O510*H510</f>
        <v>0</v>
      </c>
      <c r="Q510" s="254">
        <v>0.0026800000000000001</v>
      </c>
      <c r="R510" s="254">
        <f>Q510*H510</f>
        <v>0.043630400000000007</v>
      </c>
      <c r="S510" s="254">
        <v>0</v>
      </c>
      <c r="T510" s="25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56" t="s">
        <v>186</v>
      </c>
      <c r="AT510" s="256" t="s">
        <v>181</v>
      </c>
      <c r="AU510" s="256" t="s">
        <v>83</v>
      </c>
      <c r="AY510" s="18" t="s">
        <v>179</v>
      </c>
      <c r="BE510" s="257">
        <f>IF(N510="základní",J510,0)</f>
        <v>0</v>
      </c>
      <c r="BF510" s="257">
        <f>IF(N510="snížená",J510,0)</f>
        <v>0</v>
      </c>
      <c r="BG510" s="257">
        <f>IF(N510="zákl. přenesená",J510,0)</f>
        <v>0</v>
      </c>
      <c r="BH510" s="257">
        <f>IF(N510="sníž. přenesená",J510,0)</f>
        <v>0</v>
      </c>
      <c r="BI510" s="257">
        <f>IF(N510="nulová",J510,0)</f>
        <v>0</v>
      </c>
      <c r="BJ510" s="18" t="s">
        <v>81</v>
      </c>
      <c r="BK510" s="257">
        <f>ROUND(I510*H510,2)</f>
        <v>0</v>
      </c>
      <c r="BL510" s="18" t="s">
        <v>186</v>
      </c>
      <c r="BM510" s="256" t="s">
        <v>615</v>
      </c>
    </row>
    <row r="511" s="13" customFormat="1">
      <c r="A511" s="13"/>
      <c r="B511" s="258"/>
      <c r="C511" s="259"/>
      <c r="D511" s="260" t="s">
        <v>187</v>
      </c>
      <c r="E511" s="261" t="s">
        <v>1</v>
      </c>
      <c r="F511" s="262" t="s">
        <v>533</v>
      </c>
      <c r="G511" s="259"/>
      <c r="H511" s="261" t="s">
        <v>1</v>
      </c>
      <c r="I511" s="263"/>
      <c r="J511" s="259"/>
      <c r="K511" s="259"/>
      <c r="L511" s="264"/>
      <c r="M511" s="265"/>
      <c r="N511" s="266"/>
      <c r="O511" s="266"/>
      <c r="P511" s="266"/>
      <c r="Q511" s="266"/>
      <c r="R511" s="266"/>
      <c r="S511" s="266"/>
      <c r="T511" s="26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68" t="s">
        <v>187</v>
      </c>
      <c r="AU511" s="268" t="s">
        <v>83</v>
      </c>
      <c r="AV511" s="13" t="s">
        <v>81</v>
      </c>
      <c r="AW511" s="13" t="s">
        <v>31</v>
      </c>
      <c r="AX511" s="13" t="s">
        <v>74</v>
      </c>
      <c r="AY511" s="268" t="s">
        <v>179</v>
      </c>
    </row>
    <row r="512" s="13" customFormat="1">
      <c r="A512" s="13"/>
      <c r="B512" s="258"/>
      <c r="C512" s="259"/>
      <c r="D512" s="260" t="s">
        <v>187</v>
      </c>
      <c r="E512" s="261" t="s">
        <v>1</v>
      </c>
      <c r="F512" s="262" t="s">
        <v>616</v>
      </c>
      <c r="G512" s="259"/>
      <c r="H512" s="261" t="s">
        <v>1</v>
      </c>
      <c r="I512" s="263"/>
      <c r="J512" s="259"/>
      <c r="K512" s="259"/>
      <c r="L512" s="264"/>
      <c r="M512" s="265"/>
      <c r="N512" s="266"/>
      <c r="O512" s="266"/>
      <c r="P512" s="266"/>
      <c r="Q512" s="266"/>
      <c r="R512" s="266"/>
      <c r="S512" s="266"/>
      <c r="T512" s="26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8" t="s">
        <v>187</v>
      </c>
      <c r="AU512" s="268" t="s">
        <v>83</v>
      </c>
      <c r="AV512" s="13" t="s">
        <v>81</v>
      </c>
      <c r="AW512" s="13" t="s">
        <v>31</v>
      </c>
      <c r="AX512" s="13" t="s">
        <v>74</v>
      </c>
      <c r="AY512" s="268" t="s">
        <v>179</v>
      </c>
    </row>
    <row r="513" s="14" customFormat="1">
      <c r="A513" s="14"/>
      <c r="B513" s="269"/>
      <c r="C513" s="270"/>
      <c r="D513" s="260" t="s">
        <v>187</v>
      </c>
      <c r="E513" s="271" t="s">
        <v>1</v>
      </c>
      <c r="F513" s="272" t="s">
        <v>598</v>
      </c>
      <c r="G513" s="270"/>
      <c r="H513" s="273">
        <v>21.75</v>
      </c>
      <c r="I513" s="274"/>
      <c r="J513" s="270"/>
      <c r="K513" s="270"/>
      <c r="L513" s="275"/>
      <c r="M513" s="276"/>
      <c r="N513" s="277"/>
      <c r="O513" s="277"/>
      <c r="P513" s="277"/>
      <c r="Q513" s="277"/>
      <c r="R513" s="277"/>
      <c r="S513" s="277"/>
      <c r="T513" s="27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9" t="s">
        <v>187</v>
      </c>
      <c r="AU513" s="279" t="s">
        <v>83</v>
      </c>
      <c r="AV513" s="14" t="s">
        <v>83</v>
      </c>
      <c r="AW513" s="14" t="s">
        <v>31</v>
      </c>
      <c r="AX513" s="14" t="s">
        <v>74</v>
      </c>
      <c r="AY513" s="279" t="s">
        <v>179</v>
      </c>
    </row>
    <row r="514" s="14" customFormat="1">
      <c r="A514" s="14"/>
      <c r="B514" s="269"/>
      <c r="C514" s="270"/>
      <c r="D514" s="260" t="s">
        <v>187</v>
      </c>
      <c r="E514" s="271" t="s">
        <v>1</v>
      </c>
      <c r="F514" s="272" t="s">
        <v>603</v>
      </c>
      <c r="G514" s="270"/>
      <c r="H514" s="273">
        <v>-7.0999999999999996</v>
      </c>
      <c r="I514" s="274"/>
      <c r="J514" s="270"/>
      <c r="K514" s="270"/>
      <c r="L514" s="275"/>
      <c r="M514" s="276"/>
      <c r="N514" s="277"/>
      <c r="O514" s="277"/>
      <c r="P514" s="277"/>
      <c r="Q514" s="277"/>
      <c r="R514" s="277"/>
      <c r="S514" s="277"/>
      <c r="T514" s="27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9" t="s">
        <v>187</v>
      </c>
      <c r="AU514" s="279" t="s">
        <v>83</v>
      </c>
      <c r="AV514" s="14" t="s">
        <v>83</v>
      </c>
      <c r="AW514" s="14" t="s">
        <v>31</v>
      </c>
      <c r="AX514" s="14" t="s">
        <v>74</v>
      </c>
      <c r="AY514" s="279" t="s">
        <v>179</v>
      </c>
    </row>
    <row r="515" s="13" customFormat="1">
      <c r="A515" s="13"/>
      <c r="B515" s="258"/>
      <c r="C515" s="259"/>
      <c r="D515" s="260" t="s">
        <v>187</v>
      </c>
      <c r="E515" s="261" t="s">
        <v>1</v>
      </c>
      <c r="F515" s="262" t="s">
        <v>617</v>
      </c>
      <c r="G515" s="259"/>
      <c r="H515" s="261" t="s">
        <v>1</v>
      </c>
      <c r="I515" s="263"/>
      <c r="J515" s="259"/>
      <c r="K515" s="259"/>
      <c r="L515" s="264"/>
      <c r="M515" s="265"/>
      <c r="N515" s="266"/>
      <c r="O515" s="266"/>
      <c r="P515" s="266"/>
      <c r="Q515" s="266"/>
      <c r="R515" s="266"/>
      <c r="S515" s="266"/>
      <c r="T515" s="26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8" t="s">
        <v>187</v>
      </c>
      <c r="AU515" s="268" t="s">
        <v>83</v>
      </c>
      <c r="AV515" s="13" t="s">
        <v>81</v>
      </c>
      <c r="AW515" s="13" t="s">
        <v>31</v>
      </c>
      <c r="AX515" s="13" t="s">
        <v>74</v>
      </c>
      <c r="AY515" s="268" t="s">
        <v>179</v>
      </c>
    </row>
    <row r="516" s="14" customFormat="1">
      <c r="A516" s="14"/>
      <c r="B516" s="269"/>
      <c r="C516" s="270"/>
      <c r="D516" s="260" t="s">
        <v>187</v>
      </c>
      <c r="E516" s="271" t="s">
        <v>1</v>
      </c>
      <c r="F516" s="272" t="s">
        <v>575</v>
      </c>
      <c r="G516" s="270"/>
      <c r="H516" s="273">
        <v>0.71999999999999997</v>
      </c>
      <c r="I516" s="274"/>
      <c r="J516" s="270"/>
      <c r="K516" s="270"/>
      <c r="L516" s="275"/>
      <c r="M516" s="276"/>
      <c r="N516" s="277"/>
      <c r="O516" s="277"/>
      <c r="P516" s="277"/>
      <c r="Q516" s="277"/>
      <c r="R516" s="277"/>
      <c r="S516" s="277"/>
      <c r="T516" s="27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9" t="s">
        <v>187</v>
      </c>
      <c r="AU516" s="279" t="s">
        <v>83</v>
      </c>
      <c r="AV516" s="14" t="s">
        <v>83</v>
      </c>
      <c r="AW516" s="14" t="s">
        <v>31</v>
      </c>
      <c r="AX516" s="14" t="s">
        <v>74</v>
      </c>
      <c r="AY516" s="279" t="s">
        <v>179</v>
      </c>
    </row>
    <row r="517" s="13" customFormat="1">
      <c r="A517" s="13"/>
      <c r="B517" s="258"/>
      <c r="C517" s="259"/>
      <c r="D517" s="260" t="s">
        <v>187</v>
      </c>
      <c r="E517" s="261" t="s">
        <v>1</v>
      </c>
      <c r="F517" s="262" t="s">
        <v>618</v>
      </c>
      <c r="G517" s="259"/>
      <c r="H517" s="261" t="s">
        <v>1</v>
      </c>
      <c r="I517" s="263"/>
      <c r="J517" s="259"/>
      <c r="K517" s="259"/>
      <c r="L517" s="264"/>
      <c r="M517" s="265"/>
      <c r="N517" s="266"/>
      <c r="O517" s="266"/>
      <c r="P517" s="266"/>
      <c r="Q517" s="266"/>
      <c r="R517" s="266"/>
      <c r="S517" s="266"/>
      <c r="T517" s="26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68" t="s">
        <v>187</v>
      </c>
      <c r="AU517" s="268" t="s">
        <v>83</v>
      </c>
      <c r="AV517" s="13" t="s">
        <v>81</v>
      </c>
      <c r="AW517" s="13" t="s">
        <v>31</v>
      </c>
      <c r="AX517" s="13" t="s">
        <v>74</v>
      </c>
      <c r="AY517" s="268" t="s">
        <v>179</v>
      </c>
    </row>
    <row r="518" s="14" customFormat="1">
      <c r="A518" s="14"/>
      <c r="B518" s="269"/>
      <c r="C518" s="270"/>
      <c r="D518" s="260" t="s">
        <v>187</v>
      </c>
      <c r="E518" s="271" t="s">
        <v>1</v>
      </c>
      <c r="F518" s="272" t="s">
        <v>619</v>
      </c>
      <c r="G518" s="270"/>
      <c r="H518" s="273">
        <v>0.91000000000000003</v>
      </c>
      <c r="I518" s="274"/>
      <c r="J518" s="270"/>
      <c r="K518" s="270"/>
      <c r="L518" s="275"/>
      <c r="M518" s="276"/>
      <c r="N518" s="277"/>
      <c r="O518" s="277"/>
      <c r="P518" s="277"/>
      <c r="Q518" s="277"/>
      <c r="R518" s="277"/>
      <c r="S518" s="277"/>
      <c r="T518" s="27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79" t="s">
        <v>187</v>
      </c>
      <c r="AU518" s="279" t="s">
        <v>83</v>
      </c>
      <c r="AV518" s="14" t="s">
        <v>83</v>
      </c>
      <c r="AW518" s="14" t="s">
        <v>31</v>
      </c>
      <c r="AX518" s="14" t="s">
        <v>74</v>
      </c>
      <c r="AY518" s="279" t="s">
        <v>179</v>
      </c>
    </row>
    <row r="519" s="15" customFormat="1">
      <c r="A519" s="15"/>
      <c r="B519" s="280"/>
      <c r="C519" s="281"/>
      <c r="D519" s="260" t="s">
        <v>187</v>
      </c>
      <c r="E519" s="282" t="s">
        <v>1</v>
      </c>
      <c r="F519" s="283" t="s">
        <v>108</v>
      </c>
      <c r="G519" s="281"/>
      <c r="H519" s="284">
        <v>16.280000000000001</v>
      </c>
      <c r="I519" s="285"/>
      <c r="J519" s="281"/>
      <c r="K519" s="281"/>
      <c r="L519" s="286"/>
      <c r="M519" s="287"/>
      <c r="N519" s="288"/>
      <c r="O519" s="288"/>
      <c r="P519" s="288"/>
      <c r="Q519" s="288"/>
      <c r="R519" s="288"/>
      <c r="S519" s="288"/>
      <c r="T519" s="289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90" t="s">
        <v>187</v>
      </c>
      <c r="AU519" s="290" t="s">
        <v>83</v>
      </c>
      <c r="AV519" s="15" t="s">
        <v>186</v>
      </c>
      <c r="AW519" s="15" t="s">
        <v>31</v>
      </c>
      <c r="AX519" s="15" t="s">
        <v>81</v>
      </c>
      <c r="AY519" s="290" t="s">
        <v>179</v>
      </c>
    </row>
    <row r="520" s="2" customFormat="1" ht="21.75" customHeight="1">
      <c r="A520" s="39"/>
      <c r="B520" s="40"/>
      <c r="C520" s="245" t="s">
        <v>620</v>
      </c>
      <c r="D520" s="245" t="s">
        <v>181</v>
      </c>
      <c r="E520" s="246" t="s">
        <v>621</v>
      </c>
      <c r="F520" s="247" t="s">
        <v>622</v>
      </c>
      <c r="G520" s="248" t="s">
        <v>230</v>
      </c>
      <c r="H520" s="249">
        <v>70.995000000000005</v>
      </c>
      <c r="I520" s="250"/>
      <c r="J520" s="251">
        <f>ROUND(I520*H520,2)</f>
        <v>0</v>
      </c>
      <c r="K520" s="247" t="s">
        <v>185</v>
      </c>
      <c r="L520" s="45"/>
      <c r="M520" s="252" t="s">
        <v>1</v>
      </c>
      <c r="N520" s="253" t="s">
        <v>39</v>
      </c>
      <c r="O520" s="92"/>
      <c r="P520" s="254">
        <f>O520*H520</f>
        <v>0</v>
      </c>
      <c r="Q520" s="254">
        <v>0.105</v>
      </c>
      <c r="R520" s="254">
        <f>Q520*H520</f>
        <v>7.4544750000000004</v>
      </c>
      <c r="S520" s="254">
        <v>0</v>
      </c>
      <c r="T520" s="25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56" t="s">
        <v>186</v>
      </c>
      <c r="AT520" s="256" t="s">
        <v>181</v>
      </c>
      <c r="AU520" s="256" t="s">
        <v>83</v>
      </c>
      <c r="AY520" s="18" t="s">
        <v>179</v>
      </c>
      <c r="BE520" s="257">
        <f>IF(N520="základní",J520,0)</f>
        <v>0</v>
      </c>
      <c r="BF520" s="257">
        <f>IF(N520="snížená",J520,0)</f>
        <v>0</v>
      </c>
      <c r="BG520" s="257">
        <f>IF(N520="zákl. přenesená",J520,0)</f>
        <v>0</v>
      </c>
      <c r="BH520" s="257">
        <f>IF(N520="sníž. přenesená",J520,0)</f>
        <v>0</v>
      </c>
      <c r="BI520" s="257">
        <f>IF(N520="nulová",J520,0)</f>
        <v>0</v>
      </c>
      <c r="BJ520" s="18" t="s">
        <v>81</v>
      </c>
      <c r="BK520" s="257">
        <f>ROUND(I520*H520,2)</f>
        <v>0</v>
      </c>
      <c r="BL520" s="18" t="s">
        <v>186</v>
      </c>
      <c r="BM520" s="256" t="s">
        <v>623</v>
      </c>
    </row>
    <row r="521" s="13" customFormat="1">
      <c r="A521" s="13"/>
      <c r="B521" s="258"/>
      <c r="C521" s="259"/>
      <c r="D521" s="260" t="s">
        <v>187</v>
      </c>
      <c r="E521" s="261" t="s">
        <v>1</v>
      </c>
      <c r="F521" s="262" t="s">
        <v>533</v>
      </c>
      <c r="G521" s="259"/>
      <c r="H521" s="261" t="s">
        <v>1</v>
      </c>
      <c r="I521" s="263"/>
      <c r="J521" s="259"/>
      <c r="K521" s="259"/>
      <c r="L521" s="264"/>
      <c r="M521" s="265"/>
      <c r="N521" s="266"/>
      <c r="O521" s="266"/>
      <c r="P521" s="266"/>
      <c r="Q521" s="266"/>
      <c r="R521" s="266"/>
      <c r="S521" s="266"/>
      <c r="T521" s="26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8" t="s">
        <v>187</v>
      </c>
      <c r="AU521" s="268" t="s">
        <v>83</v>
      </c>
      <c r="AV521" s="13" t="s">
        <v>81</v>
      </c>
      <c r="AW521" s="13" t="s">
        <v>31</v>
      </c>
      <c r="AX521" s="13" t="s">
        <v>74</v>
      </c>
      <c r="AY521" s="268" t="s">
        <v>179</v>
      </c>
    </row>
    <row r="522" s="14" customFormat="1">
      <c r="A522" s="14"/>
      <c r="B522" s="269"/>
      <c r="C522" s="270"/>
      <c r="D522" s="260" t="s">
        <v>187</v>
      </c>
      <c r="E522" s="271" t="s">
        <v>1</v>
      </c>
      <c r="F522" s="272" t="s">
        <v>624</v>
      </c>
      <c r="G522" s="270"/>
      <c r="H522" s="273">
        <v>70.995000000000005</v>
      </c>
      <c r="I522" s="274"/>
      <c r="J522" s="270"/>
      <c r="K522" s="270"/>
      <c r="L522" s="275"/>
      <c r="M522" s="276"/>
      <c r="N522" s="277"/>
      <c r="O522" s="277"/>
      <c r="P522" s="277"/>
      <c r="Q522" s="277"/>
      <c r="R522" s="277"/>
      <c r="S522" s="277"/>
      <c r="T522" s="27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9" t="s">
        <v>187</v>
      </c>
      <c r="AU522" s="279" t="s">
        <v>83</v>
      </c>
      <c r="AV522" s="14" t="s">
        <v>83</v>
      </c>
      <c r="AW522" s="14" t="s">
        <v>31</v>
      </c>
      <c r="AX522" s="14" t="s">
        <v>74</v>
      </c>
      <c r="AY522" s="279" t="s">
        <v>179</v>
      </c>
    </row>
    <row r="523" s="15" customFormat="1">
      <c r="A523" s="15"/>
      <c r="B523" s="280"/>
      <c r="C523" s="281"/>
      <c r="D523" s="260" t="s">
        <v>187</v>
      </c>
      <c r="E523" s="282" t="s">
        <v>1</v>
      </c>
      <c r="F523" s="283" t="s">
        <v>108</v>
      </c>
      <c r="G523" s="281"/>
      <c r="H523" s="284">
        <v>70.995000000000005</v>
      </c>
      <c r="I523" s="285"/>
      <c r="J523" s="281"/>
      <c r="K523" s="281"/>
      <c r="L523" s="286"/>
      <c r="M523" s="287"/>
      <c r="N523" s="288"/>
      <c r="O523" s="288"/>
      <c r="P523" s="288"/>
      <c r="Q523" s="288"/>
      <c r="R523" s="288"/>
      <c r="S523" s="288"/>
      <c r="T523" s="289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90" t="s">
        <v>187</v>
      </c>
      <c r="AU523" s="290" t="s">
        <v>83</v>
      </c>
      <c r="AV523" s="15" t="s">
        <v>186</v>
      </c>
      <c r="AW523" s="15" t="s">
        <v>31</v>
      </c>
      <c r="AX523" s="15" t="s">
        <v>81</v>
      </c>
      <c r="AY523" s="290" t="s">
        <v>179</v>
      </c>
    </row>
    <row r="524" s="2" customFormat="1" ht="21.75" customHeight="1">
      <c r="A524" s="39"/>
      <c r="B524" s="40"/>
      <c r="C524" s="245" t="s">
        <v>485</v>
      </c>
      <c r="D524" s="245" t="s">
        <v>181</v>
      </c>
      <c r="E524" s="246" t="s">
        <v>625</v>
      </c>
      <c r="F524" s="247" t="s">
        <v>626</v>
      </c>
      <c r="G524" s="248" t="s">
        <v>230</v>
      </c>
      <c r="H524" s="249">
        <v>5.25</v>
      </c>
      <c r="I524" s="250"/>
      <c r="J524" s="251">
        <f>ROUND(I524*H524,2)</f>
        <v>0</v>
      </c>
      <c r="K524" s="247" t="s">
        <v>1</v>
      </c>
      <c r="L524" s="45"/>
      <c r="M524" s="252" t="s">
        <v>1</v>
      </c>
      <c r="N524" s="253" t="s">
        <v>39</v>
      </c>
      <c r="O524" s="92"/>
      <c r="P524" s="254">
        <f>O524*H524</f>
        <v>0</v>
      </c>
      <c r="Q524" s="254">
        <v>0</v>
      </c>
      <c r="R524" s="254">
        <f>Q524*H524</f>
        <v>0</v>
      </c>
      <c r="S524" s="254">
        <v>0</v>
      </c>
      <c r="T524" s="25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56" t="s">
        <v>186</v>
      </c>
      <c r="AT524" s="256" t="s">
        <v>181</v>
      </c>
      <c r="AU524" s="256" t="s">
        <v>83</v>
      </c>
      <c r="AY524" s="18" t="s">
        <v>179</v>
      </c>
      <c r="BE524" s="257">
        <f>IF(N524="základní",J524,0)</f>
        <v>0</v>
      </c>
      <c r="BF524" s="257">
        <f>IF(N524="snížená",J524,0)</f>
        <v>0</v>
      </c>
      <c r="BG524" s="257">
        <f>IF(N524="zákl. přenesená",J524,0)</f>
        <v>0</v>
      </c>
      <c r="BH524" s="257">
        <f>IF(N524="sníž. přenesená",J524,0)</f>
        <v>0</v>
      </c>
      <c r="BI524" s="257">
        <f>IF(N524="nulová",J524,0)</f>
        <v>0</v>
      </c>
      <c r="BJ524" s="18" t="s">
        <v>81</v>
      </c>
      <c r="BK524" s="257">
        <f>ROUND(I524*H524,2)</f>
        <v>0</v>
      </c>
      <c r="BL524" s="18" t="s">
        <v>186</v>
      </c>
      <c r="BM524" s="256" t="s">
        <v>627</v>
      </c>
    </row>
    <row r="525" s="13" customFormat="1">
      <c r="A525" s="13"/>
      <c r="B525" s="258"/>
      <c r="C525" s="259"/>
      <c r="D525" s="260" t="s">
        <v>187</v>
      </c>
      <c r="E525" s="261" t="s">
        <v>1</v>
      </c>
      <c r="F525" s="262" t="s">
        <v>533</v>
      </c>
      <c r="G525" s="259"/>
      <c r="H525" s="261" t="s">
        <v>1</v>
      </c>
      <c r="I525" s="263"/>
      <c r="J525" s="259"/>
      <c r="K525" s="259"/>
      <c r="L525" s="264"/>
      <c r="M525" s="265"/>
      <c r="N525" s="266"/>
      <c r="O525" s="266"/>
      <c r="P525" s="266"/>
      <c r="Q525" s="266"/>
      <c r="R525" s="266"/>
      <c r="S525" s="266"/>
      <c r="T525" s="26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8" t="s">
        <v>187</v>
      </c>
      <c r="AU525" s="268" t="s">
        <v>83</v>
      </c>
      <c r="AV525" s="13" t="s">
        <v>81</v>
      </c>
      <c r="AW525" s="13" t="s">
        <v>31</v>
      </c>
      <c r="AX525" s="13" t="s">
        <v>74</v>
      </c>
      <c r="AY525" s="268" t="s">
        <v>179</v>
      </c>
    </row>
    <row r="526" s="14" customFormat="1">
      <c r="A526" s="14"/>
      <c r="B526" s="269"/>
      <c r="C526" s="270"/>
      <c r="D526" s="260" t="s">
        <v>187</v>
      </c>
      <c r="E526" s="271" t="s">
        <v>1</v>
      </c>
      <c r="F526" s="272" t="s">
        <v>628</v>
      </c>
      <c r="G526" s="270"/>
      <c r="H526" s="273">
        <v>5.25</v>
      </c>
      <c r="I526" s="274"/>
      <c r="J526" s="270"/>
      <c r="K526" s="270"/>
      <c r="L526" s="275"/>
      <c r="M526" s="276"/>
      <c r="N526" s="277"/>
      <c r="O526" s="277"/>
      <c r="P526" s="277"/>
      <c r="Q526" s="277"/>
      <c r="R526" s="277"/>
      <c r="S526" s="277"/>
      <c r="T526" s="278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79" t="s">
        <v>187</v>
      </c>
      <c r="AU526" s="279" t="s">
        <v>83</v>
      </c>
      <c r="AV526" s="14" t="s">
        <v>83</v>
      </c>
      <c r="AW526" s="14" t="s">
        <v>31</v>
      </c>
      <c r="AX526" s="14" t="s">
        <v>74</v>
      </c>
      <c r="AY526" s="279" t="s">
        <v>179</v>
      </c>
    </row>
    <row r="527" s="15" customFormat="1">
      <c r="A527" s="15"/>
      <c r="B527" s="280"/>
      <c r="C527" s="281"/>
      <c r="D527" s="260" t="s">
        <v>187</v>
      </c>
      <c r="E527" s="282" t="s">
        <v>1</v>
      </c>
      <c r="F527" s="283" t="s">
        <v>108</v>
      </c>
      <c r="G527" s="281"/>
      <c r="H527" s="284">
        <v>5.25</v>
      </c>
      <c r="I527" s="285"/>
      <c r="J527" s="281"/>
      <c r="K527" s="281"/>
      <c r="L527" s="286"/>
      <c r="M527" s="287"/>
      <c r="N527" s="288"/>
      <c r="O527" s="288"/>
      <c r="P527" s="288"/>
      <c r="Q527" s="288"/>
      <c r="R527" s="288"/>
      <c r="S527" s="288"/>
      <c r="T527" s="289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90" t="s">
        <v>187</v>
      </c>
      <c r="AU527" s="290" t="s">
        <v>83</v>
      </c>
      <c r="AV527" s="15" t="s">
        <v>186</v>
      </c>
      <c r="AW527" s="15" t="s">
        <v>31</v>
      </c>
      <c r="AX527" s="15" t="s">
        <v>81</v>
      </c>
      <c r="AY527" s="290" t="s">
        <v>179</v>
      </c>
    </row>
    <row r="528" s="2" customFormat="1" ht="16.5" customHeight="1">
      <c r="A528" s="39"/>
      <c r="B528" s="40"/>
      <c r="C528" s="245" t="s">
        <v>629</v>
      </c>
      <c r="D528" s="245" t="s">
        <v>181</v>
      </c>
      <c r="E528" s="246" t="s">
        <v>630</v>
      </c>
      <c r="F528" s="247" t="s">
        <v>631</v>
      </c>
      <c r="G528" s="248" t="s">
        <v>230</v>
      </c>
      <c r="H528" s="249">
        <v>70.995000000000005</v>
      </c>
      <c r="I528" s="250"/>
      <c r="J528" s="251">
        <f>ROUND(I528*H528,2)</f>
        <v>0</v>
      </c>
      <c r="K528" s="247" t="s">
        <v>185</v>
      </c>
      <c r="L528" s="45"/>
      <c r="M528" s="252" t="s">
        <v>1</v>
      </c>
      <c r="N528" s="253" t="s">
        <v>39</v>
      </c>
      <c r="O528" s="92"/>
      <c r="P528" s="254">
        <f>O528*H528</f>
        <v>0</v>
      </c>
      <c r="Q528" s="254">
        <v>0</v>
      </c>
      <c r="R528" s="254">
        <f>Q528*H528</f>
        <v>0</v>
      </c>
      <c r="S528" s="254">
        <v>0</v>
      </c>
      <c r="T528" s="25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56" t="s">
        <v>186</v>
      </c>
      <c r="AT528" s="256" t="s">
        <v>181</v>
      </c>
      <c r="AU528" s="256" t="s">
        <v>83</v>
      </c>
      <c r="AY528" s="18" t="s">
        <v>179</v>
      </c>
      <c r="BE528" s="257">
        <f>IF(N528="základní",J528,0)</f>
        <v>0</v>
      </c>
      <c r="BF528" s="257">
        <f>IF(N528="snížená",J528,0)</f>
        <v>0</v>
      </c>
      <c r="BG528" s="257">
        <f>IF(N528="zákl. přenesená",J528,0)</f>
        <v>0</v>
      </c>
      <c r="BH528" s="257">
        <f>IF(N528="sníž. přenesená",J528,0)</f>
        <v>0</v>
      </c>
      <c r="BI528" s="257">
        <f>IF(N528="nulová",J528,0)</f>
        <v>0</v>
      </c>
      <c r="BJ528" s="18" t="s">
        <v>81</v>
      </c>
      <c r="BK528" s="257">
        <f>ROUND(I528*H528,2)</f>
        <v>0</v>
      </c>
      <c r="BL528" s="18" t="s">
        <v>186</v>
      </c>
      <c r="BM528" s="256" t="s">
        <v>632</v>
      </c>
    </row>
    <row r="529" s="13" customFormat="1">
      <c r="A529" s="13"/>
      <c r="B529" s="258"/>
      <c r="C529" s="259"/>
      <c r="D529" s="260" t="s">
        <v>187</v>
      </c>
      <c r="E529" s="261" t="s">
        <v>1</v>
      </c>
      <c r="F529" s="262" t="s">
        <v>533</v>
      </c>
      <c r="G529" s="259"/>
      <c r="H529" s="261" t="s">
        <v>1</v>
      </c>
      <c r="I529" s="263"/>
      <c r="J529" s="259"/>
      <c r="K529" s="259"/>
      <c r="L529" s="264"/>
      <c r="M529" s="265"/>
      <c r="N529" s="266"/>
      <c r="O529" s="266"/>
      <c r="P529" s="266"/>
      <c r="Q529" s="266"/>
      <c r="R529" s="266"/>
      <c r="S529" s="266"/>
      <c r="T529" s="267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8" t="s">
        <v>187</v>
      </c>
      <c r="AU529" s="268" t="s">
        <v>83</v>
      </c>
      <c r="AV529" s="13" t="s">
        <v>81</v>
      </c>
      <c r="AW529" s="13" t="s">
        <v>31</v>
      </c>
      <c r="AX529" s="13" t="s">
        <v>74</v>
      </c>
      <c r="AY529" s="268" t="s">
        <v>179</v>
      </c>
    </row>
    <row r="530" s="14" customFormat="1">
      <c r="A530" s="14"/>
      <c r="B530" s="269"/>
      <c r="C530" s="270"/>
      <c r="D530" s="260" t="s">
        <v>187</v>
      </c>
      <c r="E530" s="271" t="s">
        <v>1</v>
      </c>
      <c r="F530" s="272" t="s">
        <v>624</v>
      </c>
      <c r="G530" s="270"/>
      <c r="H530" s="273">
        <v>70.995000000000005</v>
      </c>
      <c r="I530" s="274"/>
      <c r="J530" s="270"/>
      <c r="K530" s="270"/>
      <c r="L530" s="275"/>
      <c r="M530" s="276"/>
      <c r="N530" s="277"/>
      <c r="O530" s="277"/>
      <c r="P530" s="277"/>
      <c r="Q530" s="277"/>
      <c r="R530" s="277"/>
      <c r="S530" s="277"/>
      <c r="T530" s="278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9" t="s">
        <v>187</v>
      </c>
      <c r="AU530" s="279" t="s">
        <v>83</v>
      </c>
      <c r="AV530" s="14" t="s">
        <v>83</v>
      </c>
      <c r="AW530" s="14" t="s">
        <v>31</v>
      </c>
      <c r="AX530" s="14" t="s">
        <v>74</v>
      </c>
      <c r="AY530" s="279" t="s">
        <v>179</v>
      </c>
    </row>
    <row r="531" s="15" customFormat="1">
      <c r="A531" s="15"/>
      <c r="B531" s="280"/>
      <c r="C531" s="281"/>
      <c r="D531" s="260" t="s">
        <v>187</v>
      </c>
      <c r="E531" s="282" t="s">
        <v>1</v>
      </c>
      <c r="F531" s="283" t="s">
        <v>108</v>
      </c>
      <c r="G531" s="281"/>
      <c r="H531" s="284">
        <v>70.995000000000005</v>
      </c>
      <c r="I531" s="285"/>
      <c r="J531" s="281"/>
      <c r="K531" s="281"/>
      <c r="L531" s="286"/>
      <c r="M531" s="287"/>
      <c r="N531" s="288"/>
      <c r="O531" s="288"/>
      <c r="P531" s="288"/>
      <c r="Q531" s="288"/>
      <c r="R531" s="288"/>
      <c r="S531" s="288"/>
      <c r="T531" s="289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90" t="s">
        <v>187</v>
      </c>
      <c r="AU531" s="290" t="s">
        <v>83</v>
      </c>
      <c r="AV531" s="15" t="s">
        <v>186</v>
      </c>
      <c r="AW531" s="15" t="s">
        <v>31</v>
      </c>
      <c r="AX531" s="15" t="s">
        <v>81</v>
      </c>
      <c r="AY531" s="290" t="s">
        <v>179</v>
      </c>
    </row>
    <row r="532" s="2" customFormat="1" ht="21.75" customHeight="1">
      <c r="A532" s="39"/>
      <c r="B532" s="40"/>
      <c r="C532" s="245" t="s">
        <v>490</v>
      </c>
      <c r="D532" s="245" t="s">
        <v>181</v>
      </c>
      <c r="E532" s="246" t="s">
        <v>633</v>
      </c>
      <c r="F532" s="247" t="s">
        <v>634</v>
      </c>
      <c r="G532" s="248" t="s">
        <v>230</v>
      </c>
      <c r="H532" s="249">
        <v>12.380000000000001</v>
      </c>
      <c r="I532" s="250"/>
      <c r="J532" s="251">
        <f>ROUND(I532*H532,2)</f>
        <v>0</v>
      </c>
      <c r="K532" s="247" t="s">
        <v>1</v>
      </c>
      <c r="L532" s="45"/>
      <c r="M532" s="252" t="s">
        <v>1</v>
      </c>
      <c r="N532" s="253" t="s">
        <v>39</v>
      </c>
      <c r="O532" s="92"/>
      <c r="P532" s="254">
        <f>O532*H532</f>
        <v>0</v>
      </c>
      <c r="Q532" s="254">
        <v>0</v>
      </c>
      <c r="R532" s="254">
        <f>Q532*H532</f>
        <v>0</v>
      </c>
      <c r="S532" s="254">
        <v>0</v>
      </c>
      <c r="T532" s="255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56" t="s">
        <v>186</v>
      </c>
      <c r="AT532" s="256" t="s">
        <v>181</v>
      </c>
      <c r="AU532" s="256" t="s">
        <v>83</v>
      </c>
      <c r="AY532" s="18" t="s">
        <v>179</v>
      </c>
      <c r="BE532" s="257">
        <f>IF(N532="základní",J532,0)</f>
        <v>0</v>
      </c>
      <c r="BF532" s="257">
        <f>IF(N532="snížená",J532,0)</f>
        <v>0</v>
      </c>
      <c r="BG532" s="257">
        <f>IF(N532="zákl. přenesená",J532,0)</f>
        <v>0</v>
      </c>
      <c r="BH532" s="257">
        <f>IF(N532="sníž. přenesená",J532,0)</f>
        <v>0</v>
      </c>
      <c r="BI532" s="257">
        <f>IF(N532="nulová",J532,0)</f>
        <v>0</v>
      </c>
      <c r="BJ532" s="18" t="s">
        <v>81</v>
      </c>
      <c r="BK532" s="257">
        <f>ROUND(I532*H532,2)</f>
        <v>0</v>
      </c>
      <c r="BL532" s="18" t="s">
        <v>186</v>
      </c>
      <c r="BM532" s="256" t="s">
        <v>635</v>
      </c>
    </row>
    <row r="533" s="13" customFormat="1">
      <c r="A533" s="13"/>
      <c r="B533" s="258"/>
      <c r="C533" s="259"/>
      <c r="D533" s="260" t="s">
        <v>187</v>
      </c>
      <c r="E533" s="261" t="s">
        <v>1</v>
      </c>
      <c r="F533" s="262" t="s">
        <v>533</v>
      </c>
      <c r="G533" s="259"/>
      <c r="H533" s="261" t="s">
        <v>1</v>
      </c>
      <c r="I533" s="263"/>
      <c r="J533" s="259"/>
      <c r="K533" s="259"/>
      <c r="L533" s="264"/>
      <c r="M533" s="265"/>
      <c r="N533" s="266"/>
      <c r="O533" s="266"/>
      <c r="P533" s="266"/>
      <c r="Q533" s="266"/>
      <c r="R533" s="266"/>
      <c r="S533" s="266"/>
      <c r="T533" s="267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8" t="s">
        <v>187</v>
      </c>
      <c r="AU533" s="268" t="s">
        <v>83</v>
      </c>
      <c r="AV533" s="13" t="s">
        <v>81</v>
      </c>
      <c r="AW533" s="13" t="s">
        <v>31</v>
      </c>
      <c r="AX533" s="13" t="s">
        <v>74</v>
      </c>
      <c r="AY533" s="268" t="s">
        <v>179</v>
      </c>
    </row>
    <row r="534" s="14" customFormat="1">
      <c r="A534" s="14"/>
      <c r="B534" s="269"/>
      <c r="C534" s="270"/>
      <c r="D534" s="260" t="s">
        <v>187</v>
      </c>
      <c r="E534" s="271" t="s">
        <v>1</v>
      </c>
      <c r="F534" s="272" t="s">
        <v>521</v>
      </c>
      <c r="G534" s="270"/>
      <c r="H534" s="273">
        <v>7.1299999999999999</v>
      </c>
      <c r="I534" s="274"/>
      <c r="J534" s="270"/>
      <c r="K534" s="270"/>
      <c r="L534" s="275"/>
      <c r="M534" s="276"/>
      <c r="N534" s="277"/>
      <c r="O534" s="277"/>
      <c r="P534" s="277"/>
      <c r="Q534" s="277"/>
      <c r="R534" s="277"/>
      <c r="S534" s="277"/>
      <c r="T534" s="27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79" t="s">
        <v>187</v>
      </c>
      <c r="AU534" s="279" t="s">
        <v>83</v>
      </c>
      <c r="AV534" s="14" t="s">
        <v>83</v>
      </c>
      <c r="AW534" s="14" t="s">
        <v>31</v>
      </c>
      <c r="AX534" s="14" t="s">
        <v>74</v>
      </c>
      <c r="AY534" s="279" t="s">
        <v>179</v>
      </c>
    </row>
    <row r="535" s="14" customFormat="1">
      <c r="A535" s="14"/>
      <c r="B535" s="269"/>
      <c r="C535" s="270"/>
      <c r="D535" s="260" t="s">
        <v>187</v>
      </c>
      <c r="E535" s="271" t="s">
        <v>1</v>
      </c>
      <c r="F535" s="272" t="s">
        <v>522</v>
      </c>
      <c r="G535" s="270"/>
      <c r="H535" s="273">
        <v>2.125</v>
      </c>
      <c r="I535" s="274"/>
      <c r="J535" s="270"/>
      <c r="K535" s="270"/>
      <c r="L535" s="275"/>
      <c r="M535" s="276"/>
      <c r="N535" s="277"/>
      <c r="O535" s="277"/>
      <c r="P535" s="277"/>
      <c r="Q535" s="277"/>
      <c r="R535" s="277"/>
      <c r="S535" s="277"/>
      <c r="T535" s="27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9" t="s">
        <v>187</v>
      </c>
      <c r="AU535" s="279" t="s">
        <v>83</v>
      </c>
      <c r="AV535" s="14" t="s">
        <v>83</v>
      </c>
      <c r="AW535" s="14" t="s">
        <v>31</v>
      </c>
      <c r="AX535" s="14" t="s">
        <v>74</v>
      </c>
      <c r="AY535" s="279" t="s">
        <v>179</v>
      </c>
    </row>
    <row r="536" s="14" customFormat="1">
      <c r="A536" s="14"/>
      <c r="B536" s="269"/>
      <c r="C536" s="270"/>
      <c r="D536" s="260" t="s">
        <v>187</v>
      </c>
      <c r="E536" s="271" t="s">
        <v>1</v>
      </c>
      <c r="F536" s="272" t="s">
        <v>522</v>
      </c>
      <c r="G536" s="270"/>
      <c r="H536" s="273">
        <v>2.125</v>
      </c>
      <c r="I536" s="274"/>
      <c r="J536" s="270"/>
      <c r="K536" s="270"/>
      <c r="L536" s="275"/>
      <c r="M536" s="276"/>
      <c r="N536" s="277"/>
      <c r="O536" s="277"/>
      <c r="P536" s="277"/>
      <c r="Q536" s="277"/>
      <c r="R536" s="277"/>
      <c r="S536" s="277"/>
      <c r="T536" s="278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9" t="s">
        <v>187</v>
      </c>
      <c r="AU536" s="279" t="s">
        <v>83</v>
      </c>
      <c r="AV536" s="14" t="s">
        <v>83</v>
      </c>
      <c r="AW536" s="14" t="s">
        <v>31</v>
      </c>
      <c r="AX536" s="14" t="s">
        <v>74</v>
      </c>
      <c r="AY536" s="279" t="s">
        <v>179</v>
      </c>
    </row>
    <row r="537" s="14" customFormat="1">
      <c r="A537" s="14"/>
      <c r="B537" s="269"/>
      <c r="C537" s="270"/>
      <c r="D537" s="260" t="s">
        <v>187</v>
      </c>
      <c r="E537" s="271" t="s">
        <v>1</v>
      </c>
      <c r="F537" s="272" t="s">
        <v>523</v>
      </c>
      <c r="G537" s="270"/>
      <c r="H537" s="273">
        <v>1</v>
      </c>
      <c r="I537" s="274"/>
      <c r="J537" s="270"/>
      <c r="K537" s="270"/>
      <c r="L537" s="275"/>
      <c r="M537" s="276"/>
      <c r="N537" s="277"/>
      <c r="O537" s="277"/>
      <c r="P537" s="277"/>
      <c r="Q537" s="277"/>
      <c r="R537" s="277"/>
      <c r="S537" s="277"/>
      <c r="T537" s="27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9" t="s">
        <v>187</v>
      </c>
      <c r="AU537" s="279" t="s">
        <v>83</v>
      </c>
      <c r="AV537" s="14" t="s">
        <v>83</v>
      </c>
      <c r="AW537" s="14" t="s">
        <v>31</v>
      </c>
      <c r="AX537" s="14" t="s">
        <v>74</v>
      </c>
      <c r="AY537" s="279" t="s">
        <v>179</v>
      </c>
    </row>
    <row r="538" s="15" customFormat="1">
      <c r="A538" s="15"/>
      <c r="B538" s="280"/>
      <c r="C538" s="281"/>
      <c r="D538" s="260" t="s">
        <v>187</v>
      </c>
      <c r="E538" s="282" t="s">
        <v>1</v>
      </c>
      <c r="F538" s="283" t="s">
        <v>108</v>
      </c>
      <c r="G538" s="281"/>
      <c r="H538" s="284">
        <v>12.380000000000001</v>
      </c>
      <c r="I538" s="285"/>
      <c r="J538" s="281"/>
      <c r="K538" s="281"/>
      <c r="L538" s="286"/>
      <c r="M538" s="287"/>
      <c r="N538" s="288"/>
      <c r="O538" s="288"/>
      <c r="P538" s="288"/>
      <c r="Q538" s="288"/>
      <c r="R538" s="288"/>
      <c r="S538" s="288"/>
      <c r="T538" s="289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90" t="s">
        <v>187</v>
      </c>
      <c r="AU538" s="290" t="s">
        <v>83</v>
      </c>
      <c r="AV538" s="15" t="s">
        <v>186</v>
      </c>
      <c r="AW538" s="15" t="s">
        <v>31</v>
      </c>
      <c r="AX538" s="15" t="s">
        <v>81</v>
      </c>
      <c r="AY538" s="290" t="s">
        <v>179</v>
      </c>
    </row>
    <row r="539" s="2" customFormat="1" ht="21.75" customHeight="1">
      <c r="A539" s="39"/>
      <c r="B539" s="40"/>
      <c r="C539" s="245" t="s">
        <v>636</v>
      </c>
      <c r="D539" s="245" t="s">
        <v>181</v>
      </c>
      <c r="E539" s="246" t="s">
        <v>637</v>
      </c>
      <c r="F539" s="247" t="s">
        <v>638</v>
      </c>
      <c r="G539" s="248" t="s">
        <v>372</v>
      </c>
      <c r="H539" s="249">
        <v>25.760000000000002</v>
      </c>
      <c r="I539" s="250"/>
      <c r="J539" s="251">
        <f>ROUND(I539*H539,2)</f>
        <v>0</v>
      </c>
      <c r="K539" s="247" t="s">
        <v>185</v>
      </c>
      <c r="L539" s="45"/>
      <c r="M539" s="252" t="s">
        <v>1</v>
      </c>
      <c r="N539" s="253" t="s">
        <v>39</v>
      </c>
      <c r="O539" s="92"/>
      <c r="P539" s="254">
        <f>O539*H539</f>
        <v>0</v>
      </c>
      <c r="Q539" s="254">
        <v>0.12895000000000001</v>
      </c>
      <c r="R539" s="254">
        <f>Q539*H539</f>
        <v>3.3217520000000005</v>
      </c>
      <c r="S539" s="254">
        <v>0</v>
      </c>
      <c r="T539" s="25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56" t="s">
        <v>186</v>
      </c>
      <c r="AT539" s="256" t="s">
        <v>181</v>
      </c>
      <c r="AU539" s="256" t="s">
        <v>83</v>
      </c>
      <c r="AY539" s="18" t="s">
        <v>179</v>
      </c>
      <c r="BE539" s="257">
        <f>IF(N539="základní",J539,0)</f>
        <v>0</v>
      </c>
      <c r="BF539" s="257">
        <f>IF(N539="snížená",J539,0)</f>
        <v>0</v>
      </c>
      <c r="BG539" s="257">
        <f>IF(N539="zákl. přenesená",J539,0)</f>
        <v>0</v>
      </c>
      <c r="BH539" s="257">
        <f>IF(N539="sníž. přenesená",J539,0)</f>
        <v>0</v>
      </c>
      <c r="BI539" s="257">
        <f>IF(N539="nulová",J539,0)</f>
        <v>0</v>
      </c>
      <c r="BJ539" s="18" t="s">
        <v>81</v>
      </c>
      <c r="BK539" s="257">
        <f>ROUND(I539*H539,2)</f>
        <v>0</v>
      </c>
      <c r="BL539" s="18" t="s">
        <v>186</v>
      </c>
      <c r="BM539" s="256" t="s">
        <v>639</v>
      </c>
    </row>
    <row r="540" s="13" customFormat="1">
      <c r="A540" s="13"/>
      <c r="B540" s="258"/>
      <c r="C540" s="259"/>
      <c r="D540" s="260" t="s">
        <v>187</v>
      </c>
      <c r="E540" s="261" t="s">
        <v>1</v>
      </c>
      <c r="F540" s="262" t="s">
        <v>533</v>
      </c>
      <c r="G540" s="259"/>
      <c r="H540" s="261" t="s">
        <v>1</v>
      </c>
      <c r="I540" s="263"/>
      <c r="J540" s="259"/>
      <c r="K540" s="259"/>
      <c r="L540" s="264"/>
      <c r="M540" s="265"/>
      <c r="N540" s="266"/>
      <c r="O540" s="266"/>
      <c r="P540" s="266"/>
      <c r="Q540" s="266"/>
      <c r="R540" s="266"/>
      <c r="S540" s="266"/>
      <c r="T540" s="267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8" t="s">
        <v>187</v>
      </c>
      <c r="AU540" s="268" t="s">
        <v>83</v>
      </c>
      <c r="AV540" s="13" t="s">
        <v>81</v>
      </c>
      <c r="AW540" s="13" t="s">
        <v>31</v>
      </c>
      <c r="AX540" s="13" t="s">
        <v>74</v>
      </c>
      <c r="AY540" s="268" t="s">
        <v>179</v>
      </c>
    </row>
    <row r="541" s="14" customFormat="1">
      <c r="A541" s="14"/>
      <c r="B541" s="269"/>
      <c r="C541" s="270"/>
      <c r="D541" s="260" t="s">
        <v>187</v>
      </c>
      <c r="E541" s="271" t="s">
        <v>1</v>
      </c>
      <c r="F541" s="272" t="s">
        <v>640</v>
      </c>
      <c r="G541" s="270"/>
      <c r="H541" s="273">
        <v>15.26</v>
      </c>
      <c r="I541" s="274"/>
      <c r="J541" s="270"/>
      <c r="K541" s="270"/>
      <c r="L541" s="275"/>
      <c r="M541" s="276"/>
      <c r="N541" s="277"/>
      <c r="O541" s="277"/>
      <c r="P541" s="277"/>
      <c r="Q541" s="277"/>
      <c r="R541" s="277"/>
      <c r="S541" s="277"/>
      <c r="T541" s="27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9" t="s">
        <v>187</v>
      </c>
      <c r="AU541" s="279" t="s">
        <v>83</v>
      </c>
      <c r="AV541" s="14" t="s">
        <v>83</v>
      </c>
      <c r="AW541" s="14" t="s">
        <v>31</v>
      </c>
      <c r="AX541" s="14" t="s">
        <v>74</v>
      </c>
      <c r="AY541" s="279" t="s">
        <v>179</v>
      </c>
    </row>
    <row r="542" s="14" customFormat="1">
      <c r="A542" s="14"/>
      <c r="B542" s="269"/>
      <c r="C542" s="270"/>
      <c r="D542" s="260" t="s">
        <v>187</v>
      </c>
      <c r="E542" s="271" t="s">
        <v>1</v>
      </c>
      <c r="F542" s="272" t="s">
        <v>641</v>
      </c>
      <c r="G542" s="270"/>
      <c r="H542" s="273">
        <v>4.75</v>
      </c>
      <c r="I542" s="274"/>
      <c r="J542" s="270"/>
      <c r="K542" s="270"/>
      <c r="L542" s="275"/>
      <c r="M542" s="276"/>
      <c r="N542" s="277"/>
      <c r="O542" s="277"/>
      <c r="P542" s="277"/>
      <c r="Q542" s="277"/>
      <c r="R542" s="277"/>
      <c r="S542" s="277"/>
      <c r="T542" s="27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79" t="s">
        <v>187</v>
      </c>
      <c r="AU542" s="279" t="s">
        <v>83</v>
      </c>
      <c r="AV542" s="14" t="s">
        <v>83</v>
      </c>
      <c r="AW542" s="14" t="s">
        <v>31</v>
      </c>
      <c r="AX542" s="14" t="s">
        <v>74</v>
      </c>
      <c r="AY542" s="279" t="s">
        <v>179</v>
      </c>
    </row>
    <row r="543" s="14" customFormat="1">
      <c r="A543" s="14"/>
      <c r="B543" s="269"/>
      <c r="C543" s="270"/>
      <c r="D543" s="260" t="s">
        <v>187</v>
      </c>
      <c r="E543" s="271" t="s">
        <v>1</v>
      </c>
      <c r="F543" s="272" t="s">
        <v>642</v>
      </c>
      <c r="G543" s="270"/>
      <c r="H543" s="273">
        <v>5.75</v>
      </c>
      <c r="I543" s="274"/>
      <c r="J543" s="270"/>
      <c r="K543" s="270"/>
      <c r="L543" s="275"/>
      <c r="M543" s="276"/>
      <c r="N543" s="277"/>
      <c r="O543" s="277"/>
      <c r="P543" s="277"/>
      <c r="Q543" s="277"/>
      <c r="R543" s="277"/>
      <c r="S543" s="277"/>
      <c r="T543" s="27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9" t="s">
        <v>187</v>
      </c>
      <c r="AU543" s="279" t="s">
        <v>83</v>
      </c>
      <c r="AV543" s="14" t="s">
        <v>83</v>
      </c>
      <c r="AW543" s="14" t="s">
        <v>31</v>
      </c>
      <c r="AX543" s="14" t="s">
        <v>74</v>
      </c>
      <c r="AY543" s="279" t="s">
        <v>179</v>
      </c>
    </row>
    <row r="544" s="15" customFormat="1">
      <c r="A544" s="15"/>
      <c r="B544" s="280"/>
      <c r="C544" s="281"/>
      <c r="D544" s="260" t="s">
        <v>187</v>
      </c>
      <c r="E544" s="282" t="s">
        <v>1</v>
      </c>
      <c r="F544" s="283" t="s">
        <v>108</v>
      </c>
      <c r="G544" s="281"/>
      <c r="H544" s="284">
        <v>25.760000000000002</v>
      </c>
      <c r="I544" s="285"/>
      <c r="J544" s="281"/>
      <c r="K544" s="281"/>
      <c r="L544" s="286"/>
      <c r="M544" s="287"/>
      <c r="N544" s="288"/>
      <c r="O544" s="288"/>
      <c r="P544" s="288"/>
      <c r="Q544" s="288"/>
      <c r="R544" s="288"/>
      <c r="S544" s="288"/>
      <c r="T544" s="289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90" t="s">
        <v>187</v>
      </c>
      <c r="AU544" s="290" t="s">
        <v>83</v>
      </c>
      <c r="AV544" s="15" t="s">
        <v>186</v>
      </c>
      <c r="AW544" s="15" t="s">
        <v>31</v>
      </c>
      <c r="AX544" s="15" t="s">
        <v>81</v>
      </c>
      <c r="AY544" s="290" t="s">
        <v>179</v>
      </c>
    </row>
    <row r="545" s="12" customFormat="1" ht="22.8" customHeight="1">
      <c r="A545" s="12"/>
      <c r="B545" s="229"/>
      <c r="C545" s="230"/>
      <c r="D545" s="231" t="s">
        <v>73</v>
      </c>
      <c r="E545" s="243" t="s">
        <v>221</v>
      </c>
      <c r="F545" s="243" t="s">
        <v>643</v>
      </c>
      <c r="G545" s="230"/>
      <c r="H545" s="230"/>
      <c r="I545" s="233"/>
      <c r="J545" s="244">
        <f>BK545</f>
        <v>0</v>
      </c>
      <c r="K545" s="230"/>
      <c r="L545" s="235"/>
      <c r="M545" s="236"/>
      <c r="N545" s="237"/>
      <c r="O545" s="237"/>
      <c r="P545" s="238">
        <f>SUM(P546:P579)</f>
        <v>0</v>
      </c>
      <c r="Q545" s="237"/>
      <c r="R545" s="238">
        <f>SUM(R546:R579)</f>
        <v>0.27681600000000001</v>
      </c>
      <c r="S545" s="237"/>
      <c r="T545" s="239">
        <f>SUM(T546:T579)</f>
        <v>0.19400000000000001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40" t="s">
        <v>81</v>
      </c>
      <c r="AT545" s="241" t="s">
        <v>73</v>
      </c>
      <c r="AU545" s="241" t="s">
        <v>81</v>
      </c>
      <c r="AY545" s="240" t="s">
        <v>179</v>
      </c>
      <c r="BK545" s="242">
        <f>SUM(BK546:BK579)</f>
        <v>0</v>
      </c>
    </row>
    <row r="546" s="2" customFormat="1" ht="21.75" customHeight="1">
      <c r="A546" s="39"/>
      <c r="B546" s="40"/>
      <c r="C546" s="245" t="s">
        <v>193</v>
      </c>
      <c r="D546" s="245" t="s">
        <v>181</v>
      </c>
      <c r="E546" s="246" t="s">
        <v>644</v>
      </c>
      <c r="F546" s="247" t="s">
        <v>645</v>
      </c>
      <c r="G546" s="248" t="s">
        <v>372</v>
      </c>
      <c r="H546" s="249">
        <v>2</v>
      </c>
      <c r="I546" s="250"/>
      <c r="J546" s="251">
        <f>ROUND(I546*H546,2)</f>
        <v>0</v>
      </c>
      <c r="K546" s="247" t="s">
        <v>1</v>
      </c>
      <c r="L546" s="45"/>
      <c r="M546" s="252" t="s">
        <v>1</v>
      </c>
      <c r="N546" s="253" t="s">
        <v>39</v>
      </c>
      <c r="O546" s="92"/>
      <c r="P546" s="254">
        <f>O546*H546</f>
        <v>0</v>
      </c>
      <c r="Q546" s="254">
        <v>0</v>
      </c>
      <c r="R546" s="254">
        <f>Q546*H546</f>
        <v>0</v>
      </c>
      <c r="S546" s="254">
        <v>0.097000000000000003</v>
      </c>
      <c r="T546" s="255">
        <f>S546*H546</f>
        <v>0.19400000000000001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56" t="s">
        <v>186</v>
      </c>
      <c r="AT546" s="256" t="s">
        <v>181</v>
      </c>
      <c r="AU546" s="256" t="s">
        <v>83</v>
      </c>
      <c r="AY546" s="18" t="s">
        <v>179</v>
      </c>
      <c r="BE546" s="257">
        <f>IF(N546="základní",J546,0)</f>
        <v>0</v>
      </c>
      <c r="BF546" s="257">
        <f>IF(N546="snížená",J546,0)</f>
        <v>0</v>
      </c>
      <c r="BG546" s="257">
        <f>IF(N546="zákl. přenesená",J546,0)</f>
        <v>0</v>
      </c>
      <c r="BH546" s="257">
        <f>IF(N546="sníž. přenesená",J546,0)</f>
        <v>0</v>
      </c>
      <c r="BI546" s="257">
        <f>IF(N546="nulová",J546,0)</f>
        <v>0</v>
      </c>
      <c r="BJ546" s="18" t="s">
        <v>81</v>
      </c>
      <c r="BK546" s="257">
        <f>ROUND(I546*H546,2)</f>
        <v>0</v>
      </c>
      <c r="BL546" s="18" t="s">
        <v>186</v>
      </c>
      <c r="BM546" s="256" t="s">
        <v>646</v>
      </c>
    </row>
    <row r="547" s="13" customFormat="1">
      <c r="A547" s="13"/>
      <c r="B547" s="258"/>
      <c r="C547" s="259"/>
      <c r="D547" s="260" t="s">
        <v>187</v>
      </c>
      <c r="E547" s="261" t="s">
        <v>1</v>
      </c>
      <c r="F547" s="262" t="s">
        <v>647</v>
      </c>
      <c r="G547" s="259"/>
      <c r="H547" s="261" t="s">
        <v>1</v>
      </c>
      <c r="I547" s="263"/>
      <c r="J547" s="259"/>
      <c r="K547" s="259"/>
      <c r="L547" s="264"/>
      <c r="M547" s="265"/>
      <c r="N547" s="266"/>
      <c r="O547" s="266"/>
      <c r="P547" s="266"/>
      <c r="Q547" s="266"/>
      <c r="R547" s="266"/>
      <c r="S547" s="266"/>
      <c r="T547" s="26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68" t="s">
        <v>187</v>
      </c>
      <c r="AU547" s="268" t="s">
        <v>83</v>
      </c>
      <c r="AV547" s="13" t="s">
        <v>81</v>
      </c>
      <c r="AW547" s="13" t="s">
        <v>31</v>
      </c>
      <c r="AX547" s="13" t="s">
        <v>74</v>
      </c>
      <c r="AY547" s="268" t="s">
        <v>179</v>
      </c>
    </row>
    <row r="548" s="14" customFormat="1">
      <c r="A548" s="14"/>
      <c r="B548" s="269"/>
      <c r="C548" s="270"/>
      <c r="D548" s="260" t="s">
        <v>187</v>
      </c>
      <c r="E548" s="271" t="s">
        <v>1</v>
      </c>
      <c r="F548" s="272" t="s">
        <v>648</v>
      </c>
      <c r="G548" s="270"/>
      <c r="H548" s="273">
        <v>2</v>
      </c>
      <c r="I548" s="274"/>
      <c r="J548" s="270"/>
      <c r="K548" s="270"/>
      <c r="L548" s="275"/>
      <c r="M548" s="276"/>
      <c r="N548" s="277"/>
      <c r="O548" s="277"/>
      <c r="P548" s="277"/>
      <c r="Q548" s="277"/>
      <c r="R548" s="277"/>
      <c r="S548" s="277"/>
      <c r="T548" s="27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79" t="s">
        <v>187</v>
      </c>
      <c r="AU548" s="279" t="s">
        <v>83</v>
      </c>
      <c r="AV548" s="14" t="s">
        <v>83</v>
      </c>
      <c r="AW548" s="14" t="s">
        <v>31</v>
      </c>
      <c r="AX548" s="14" t="s">
        <v>81</v>
      </c>
      <c r="AY548" s="279" t="s">
        <v>179</v>
      </c>
    </row>
    <row r="549" s="2" customFormat="1" ht="21.75" customHeight="1">
      <c r="A549" s="39"/>
      <c r="B549" s="40"/>
      <c r="C549" s="245" t="s">
        <v>649</v>
      </c>
      <c r="D549" s="245" t="s">
        <v>181</v>
      </c>
      <c r="E549" s="246" t="s">
        <v>650</v>
      </c>
      <c r="F549" s="247" t="s">
        <v>651</v>
      </c>
      <c r="G549" s="248" t="s">
        <v>477</v>
      </c>
      <c r="H549" s="249">
        <v>2</v>
      </c>
      <c r="I549" s="250"/>
      <c r="J549" s="251">
        <f>ROUND(I549*H549,2)</f>
        <v>0</v>
      </c>
      <c r="K549" s="247" t="s">
        <v>1</v>
      </c>
      <c r="L549" s="45"/>
      <c r="M549" s="252" t="s">
        <v>1</v>
      </c>
      <c r="N549" s="253" t="s">
        <v>39</v>
      </c>
      <c r="O549" s="92"/>
      <c r="P549" s="254">
        <f>O549*H549</f>
        <v>0</v>
      </c>
      <c r="Q549" s="254">
        <v>0</v>
      </c>
      <c r="R549" s="254">
        <f>Q549*H549</f>
        <v>0</v>
      </c>
      <c r="S549" s="254">
        <v>0</v>
      </c>
      <c r="T549" s="255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56" t="s">
        <v>186</v>
      </c>
      <c r="AT549" s="256" t="s">
        <v>181</v>
      </c>
      <c r="AU549" s="256" t="s">
        <v>83</v>
      </c>
      <c r="AY549" s="18" t="s">
        <v>179</v>
      </c>
      <c r="BE549" s="257">
        <f>IF(N549="základní",J549,0)</f>
        <v>0</v>
      </c>
      <c r="BF549" s="257">
        <f>IF(N549="snížená",J549,0)</f>
        <v>0</v>
      </c>
      <c r="BG549" s="257">
        <f>IF(N549="zákl. přenesená",J549,0)</f>
        <v>0</v>
      </c>
      <c r="BH549" s="257">
        <f>IF(N549="sníž. přenesená",J549,0)</f>
        <v>0</v>
      </c>
      <c r="BI549" s="257">
        <f>IF(N549="nulová",J549,0)</f>
        <v>0</v>
      </c>
      <c r="BJ549" s="18" t="s">
        <v>81</v>
      </c>
      <c r="BK549" s="257">
        <f>ROUND(I549*H549,2)</f>
        <v>0</v>
      </c>
      <c r="BL549" s="18" t="s">
        <v>186</v>
      </c>
      <c r="BM549" s="256" t="s">
        <v>652</v>
      </c>
    </row>
    <row r="550" s="13" customFormat="1">
      <c r="A550" s="13"/>
      <c r="B550" s="258"/>
      <c r="C550" s="259"/>
      <c r="D550" s="260" t="s">
        <v>187</v>
      </c>
      <c r="E550" s="261" t="s">
        <v>1</v>
      </c>
      <c r="F550" s="262" t="s">
        <v>647</v>
      </c>
      <c r="G550" s="259"/>
      <c r="H550" s="261" t="s">
        <v>1</v>
      </c>
      <c r="I550" s="263"/>
      <c r="J550" s="259"/>
      <c r="K550" s="259"/>
      <c r="L550" s="264"/>
      <c r="M550" s="265"/>
      <c r="N550" s="266"/>
      <c r="O550" s="266"/>
      <c r="P550" s="266"/>
      <c r="Q550" s="266"/>
      <c r="R550" s="266"/>
      <c r="S550" s="266"/>
      <c r="T550" s="26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68" t="s">
        <v>187</v>
      </c>
      <c r="AU550" s="268" t="s">
        <v>83</v>
      </c>
      <c r="AV550" s="13" t="s">
        <v>81</v>
      </c>
      <c r="AW550" s="13" t="s">
        <v>31</v>
      </c>
      <c r="AX550" s="13" t="s">
        <v>74</v>
      </c>
      <c r="AY550" s="268" t="s">
        <v>179</v>
      </c>
    </row>
    <row r="551" s="14" customFormat="1">
      <c r="A551" s="14"/>
      <c r="B551" s="269"/>
      <c r="C551" s="270"/>
      <c r="D551" s="260" t="s">
        <v>187</v>
      </c>
      <c r="E551" s="271" t="s">
        <v>1</v>
      </c>
      <c r="F551" s="272" t="s">
        <v>653</v>
      </c>
      <c r="G551" s="270"/>
      <c r="H551" s="273">
        <v>2</v>
      </c>
      <c r="I551" s="274"/>
      <c r="J551" s="270"/>
      <c r="K551" s="270"/>
      <c r="L551" s="275"/>
      <c r="M551" s="276"/>
      <c r="N551" s="277"/>
      <c r="O551" s="277"/>
      <c r="P551" s="277"/>
      <c r="Q551" s="277"/>
      <c r="R551" s="277"/>
      <c r="S551" s="277"/>
      <c r="T551" s="27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79" t="s">
        <v>187</v>
      </c>
      <c r="AU551" s="279" t="s">
        <v>83</v>
      </c>
      <c r="AV551" s="14" t="s">
        <v>83</v>
      </c>
      <c r="AW551" s="14" t="s">
        <v>31</v>
      </c>
      <c r="AX551" s="14" t="s">
        <v>81</v>
      </c>
      <c r="AY551" s="279" t="s">
        <v>179</v>
      </c>
    </row>
    <row r="552" s="2" customFormat="1" ht="16.5" customHeight="1">
      <c r="A552" s="39"/>
      <c r="B552" s="40"/>
      <c r="C552" s="245" t="s">
        <v>497</v>
      </c>
      <c r="D552" s="245" t="s">
        <v>181</v>
      </c>
      <c r="E552" s="246" t="s">
        <v>654</v>
      </c>
      <c r="F552" s="247" t="s">
        <v>655</v>
      </c>
      <c r="G552" s="248" t="s">
        <v>477</v>
      </c>
      <c r="H552" s="249">
        <v>1</v>
      </c>
      <c r="I552" s="250"/>
      <c r="J552" s="251">
        <f>ROUND(I552*H552,2)</f>
        <v>0</v>
      </c>
      <c r="K552" s="247" t="s">
        <v>1</v>
      </c>
      <c r="L552" s="45"/>
      <c r="M552" s="252" t="s">
        <v>1</v>
      </c>
      <c r="N552" s="253" t="s">
        <v>39</v>
      </c>
      <c r="O552" s="92"/>
      <c r="P552" s="254">
        <f>O552*H552</f>
        <v>0</v>
      </c>
      <c r="Q552" s="254">
        <v>0</v>
      </c>
      <c r="R552" s="254">
        <f>Q552*H552</f>
        <v>0</v>
      </c>
      <c r="S552" s="254">
        <v>0</v>
      </c>
      <c r="T552" s="255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56" t="s">
        <v>186</v>
      </c>
      <c r="AT552" s="256" t="s">
        <v>181</v>
      </c>
      <c r="AU552" s="256" t="s">
        <v>83</v>
      </c>
      <c r="AY552" s="18" t="s">
        <v>179</v>
      </c>
      <c r="BE552" s="257">
        <f>IF(N552="základní",J552,0)</f>
        <v>0</v>
      </c>
      <c r="BF552" s="257">
        <f>IF(N552="snížená",J552,0)</f>
        <v>0</v>
      </c>
      <c r="BG552" s="257">
        <f>IF(N552="zákl. přenesená",J552,0)</f>
        <v>0</v>
      </c>
      <c r="BH552" s="257">
        <f>IF(N552="sníž. přenesená",J552,0)</f>
        <v>0</v>
      </c>
      <c r="BI552" s="257">
        <f>IF(N552="nulová",J552,0)</f>
        <v>0</v>
      </c>
      <c r="BJ552" s="18" t="s">
        <v>81</v>
      </c>
      <c r="BK552" s="257">
        <f>ROUND(I552*H552,2)</f>
        <v>0</v>
      </c>
      <c r="BL552" s="18" t="s">
        <v>186</v>
      </c>
      <c r="BM552" s="256" t="s">
        <v>656</v>
      </c>
    </row>
    <row r="553" s="13" customFormat="1">
      <c r="A553" s="13"/>
      <c r="B553" s="258"/>
      <c r="C553" s="259"/>
      <c r="D553" s="260" t="s">
        <v>187</v>
      </c>
      <c r="E553" s="261" t="s">
        <v>1</v>
      </c>
      <c r="F553" s="262" t="s">
        <v>533</v>
      </c>
      <c r="G553" s="259"/>
      <c r="H553" s="261" t="s">
        <v>1</v>
      </c>
      <c r="I553" s="263"/>
      <c r="J553" s="259"/>
      <c r="K553" s="259"/>
      <c r="L553" s="264"/>
      <c r="M553" s="265"/>
      <c r="N553" s="266"/>
      <c r="O553" s="266"/>
      <c r="P553" s="266"/>
      <c r="Q553" s="266"/>
      <c r="R553" s="266"/>
      <c r="S553" s="266"/>
      <c r="T553" s="267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8" t="s">
        <v>187</v>
      </c>
      <c r="AU553" s="268" t="s">
        <v>83</v>
      </c>
      <c r="AV553" s="13" t="s">
        <v>81</v>
      </c>
      <c r="AW553" s="13" t="s">
        <v>31</v>
      </c>
      <c r="AX553" s="13" t="s">
        <v>74</v>
      </c>
      <c r="AY553" s="268" t="s">
        <v>179</v>
      </c>
    </row>
    <row r="554" s="14" customFormat="1">
      <c r="A554" s="14"/>
      <c r="B554" s="269"/>
      <c r="C554" s="270"/>
      <c r="D554" s="260" t="s">
        <v>187</v>
      </c>
      <c r="E554" s="271" t="s">
        <v>1</v>
      </c>
      <c r="F554" s="272" t="s">
        <v>81</v>
      </c>
      <c r="G554" s="270"/>
      <c r="H554" s="273">
        <v>1</v>
      </c>
      <c r="I554" s="274"/>
      <c r="J554" s="270"/>
      <c r="K554" s="270"/>
      <c r="L554" s="275"/>
      <c r="M554" s="276"/>
      <c r="N554" s="277"/>
      <c r="O554" s="277"/>
      <c r="P554" s="277"/>
      <c r="Q554" s="277"/>
      <c r="R554" s="277"/>
      <c r="S554" s="277"/>
      <c r="T554" s="27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79" t="s">
        <v>187</v>
      </c>
      <c r="AU554" s="279" t="s">
        <v>83</v>
      </c>
      <c r="AV554" s="14" t="s">
        <v>83</v>
      </c>
      <c r="AW554" s="14" t="s">
        <v>31</v>
      </c>
      <c r="AX554" s="14" t="s">
        <v>81</v>
      </c>
      <c r="AY554" s="279" t="s">
        <v>179</v>
      </c>
    </row>
    <row r="555" s="2" customFormat="1" ht="21.75" customHeight="1">
      <c r="A555" s="39"/>
      <c r="B555" s="40"/>
      <c r="C555" s="245" t="s">
        <v>657</v>
      </c>
      <c r="D555" s="245" t="s">
        <v>181</v>
      </c>
      <c r="E555" s="246" t="s">
        <v>658</v>
      </c>
      <c r="F555" s="247" t="s">
        <v>659</v>
      </c>
      <c r="G555" s="248" t="s">
        <v>372</v>
      </c>
      <c r="H555" s="249">
        <v>9</v>
      </c>
      <c r="I555" s="250"/>
      <c r="J555" s="251">
        <f>ROUND(I555*H555,2)</f>
        <v>0</v>
      </c>
      <c r="K555" s="247" t="s">
        <v>185</v>
      </c>
      <c r="L555" s="45"/>
      <c r="M555" s="252" t="s">
        <v>1</v>
      </c>
      <c r="N555" s="253" t="s">
        <v>39</v>
      </c>
      <c r="O555" s="92"/>
      <c r="P555" s="254">
        <f>O555*H555</f>
        <v>0</v>
      </c>
      <c r="Q555" s="254">
        <v>0.029579999999999999</v>
      </c>
      <c r="R555" s="254">
        <f>Q555*H555</f>
        <v>0.26622000000000001</v>
      </c>
      <c r="S555" s="254">
        <v>0</v>
      </c>
      <c r="T555" s="255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56" t="s">
        <v>186</v>
      </c>
      <c r="AT555" s="256" t="s">
        <v>181</v>
      </c>
      <c r="AU555" s="256" t="s">
        <v>83</v>
      </c>
      <c r="AY555" s="18" t="s">
        <v>179</v>
      </c>
      <c r="BE555" s="257">
        <f>IF(N555="základní",J555,0)</f>
        <v>0</v>
      </c>
      <c r="BF555" s="257">
        <f>IF(N555="snížená",J555,0)</f>
        <v>0</v>
      </c>
      <c r="BG555" s="257">
        <f>IF(N555="zákl. přenesená",J555,0)</f>
        <v>0</v>
      </c>
      <c r="BH555" s="257">
        <f>IF(N555="sníž. přenesená",J555,0)</f>
        <v>0</v>
      </c>
      <c r="BI555" s="257">
        <f>IF(N555="nulová",J555,0)</f>
        <v>0</v>
      </c>
      <c r="BJ555" s="18" t="s">
        <v>81</v>
      </c>
      <c r="BK555" s="257">
        <f>ROUND(I555*H555,2)</f>
        <v>0</v>
      </c>
      <c r="BL555" s="18" t="s">
        <v>186</v>
      </c>
      <c r="BM555" s="256" t="s">
        <v>660</v>
      </c>
    </row>
    <row r="556" s="13" customFormat="1">
      <c r="A556" s="13"/>
      <c r="B556" s="258"/>
      <c r="C556" s="259"/>
      <c r="D556" s="260" t="s">
        <v>187</v>
      </c>
      <c r="E556" s="261" t="s">
        <v>1</v>
      </c>
      <c r="F556" s="262" t="s">
        <v>533</v>
      </c>
      <c r="G556" s="259"/>
      <c r="H556" s="261" t="s">
        <v>1</v>
      </c>
      <c r="I556" s="263"/>
      <c r="J556" s="259"/>
      <c r="K556" s="259"/>
      <c r="L556" s="264"/>
      <c r="M556" s="265"/>
      <c r="N556" s="266"/>
      <c r="O556" s="266"/>
      <c r="P556" s="266"/>
      <c r="Q556" s="266"/>
      <c r="R556" s="266"/>
      <c r="S556" s="266"/>
      <c r="T556" s="26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8" t="s">
        <v>187</v>
      </c>
      <c r="AU556" s="268" t="s">
        <v>83</v>
      </c>
      <c r="AV556" s="13" t="s">
        <v>81</v>
      </c>
      <c r="AW556" s="13" t="s">
        <v>31</v>
      </c>
      <c r="AX556" s="13" t="s">
        <v>74</v>
      </c>
      <c r="AY556" s="268" t="s">
        <v>179</v>
      </c>
    </row>
    <row r="557" s="13" customFormat="1">
      <c r="A557" s="13"/>
      <c r="B557" s="258"/>
      <c r="C557" s="259"/>
      <c r="D557" s="260" t="s">
        <v>187</v>
      </c>
      <c r="E557" s="261" t="s">
        <v>1</v>
      </c>
      <c r="F557" s="262" t="s">
        <v>661</v>
      </c>
      <c r="G557" s="259"/>
      <c r="H557" s="261" t="s">
        <v>1</v>
      </c>
      <c r="I557" s="263"/>
      <c r="J557" s="259"/>
      <c r="K557" s="259"/>
      <c r="L557" s="264"/>
      <c r="M557" s="265"/>
      <c r="N557" s="266"/>
      <c r="O557" s="266"/>
      <c r="P557" s="266"/>
      <c r="Q557" s="266"/>
      <c r="R557" s="266"/>
      <c r="S557" s="266"/>
      <c r="T557" s="267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8" t="s">
        <v>187</v>
      </c>
      <c r="AU557" s="268" t="s">
        <v>83</v>
      </c>
      <c r="AV557" s="13" t="s">
        <v>81</v>
      </c>
      <c r="AW557" s="13" t="s">
        <v>31</v>
      </c>
      <c r="AX557" s="13" t="s">
        <v>74</v>
      </c>
      <c r="AY557" s="268" t="s">
        <v>179</v>
      </c>
    </row>
    <row r="558" s="13" customFormat="1">
      <c r="A558" s="13"/>
      <c r="B558" s="258"/>
      <c r="C558" s="259"/>
      <c r="D558" s="260" t="s">
        <v>187</v>
      </c>
      <c r="E558" s="261" t="s">
        <v>1</v>
      </c>
      <c r="F558" s="262" t="s">
        <v>662</v>
      </c>
      <c r="G558" s="259"/>
      <c r="H558" s="261" t="s">
        <v>1</v>
      </c>
      <c r="I558" s="263"/>
      <c r="J558" s="259"/>
      <c r="K558" s="259"/>
      <c r="L558" s="264"/>
      <c r="M558" s="265"/>
      <c r="N558" s="266"/>
      <c r="O558" s="266"/>
      <c r="P558" s="266"/>
      <c r="Q558" s="266"/>
      <c r="R558" s="266"/>
      <c r="S558" s="266"/>
      <c r="T558" s="267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8" t="s">
        <v>187</v>
      </c>
      <c r="AU558" s="268" t="s">
        <v>83</v>
      </c>
      <c r="AV558" s="13" t="s">
        <v>81</v>
      </c>
      <c r="AW558" s="13" t="s">
        <v>31</v>
      </c>
      <c r="AX558" s="13" t="s">
        <v>74</v>
      </c>
      <c r="AY558" s="268" t="s">
        <v>179</v>
      </c>
    </row>
    <row r="559" s="14" customFormat="1">
      <c r="A559" s="14"/>
      <c r="B559" s="269"/>
      <c r="C559" s="270"/>
      <c r="D559" s="260" t="s">
        <v>187</v>
      </c>
      <c r="E559" s="271" t="s">
        <v>1</v>
      </c>
      <c r="F559" s="272" t="s">
        <v>663</v>
      </c>
      <c r="G559" s="270"/>
      <c r="H559" s="273">
        <v>9</v>
      </c>
      <c r="I559" s="274"/>
      <c r="J559" s="270"/>
      <c r="K559" s="270"/>
      <c r="L559" s="275"/>
      <c r="M559" s="276"/>
      <c r="N559" s="277"/>
      <c r="O559" s="277"/>
      <c r="P559" s="277"/>
      <c r="Q559" s="277"/>
      <c r="R559" s="277"/>
      <c r="S559" s="277"/>
      <c r="T559" s="278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9" t="s">
        <v>187</v>
      </c>
      <c r="AU559" s="279" t="s">
        <v>83</v>
      </c>
      <c r="AV559" s="14" t="s">
        <v>83</v>
      </c>
      <c r="AW559" s="14" t="s">
        <v>31</v>
      </c>
      <c r="AX559" s="14" t="s">
        <v>81</v>
      </c>
      <c r="AY559" s="279" t="s">
        <v>179</v>
      </c>
    </row>
    <row r="560" s="2" customFormat="1" ht="21.75" customHeight="1">
      <c r="A560" s="39"/>
      <c r="B560" s="40"/>
      <c r="C560" s="245" t="s">
        <v>502</v>
      </c>
      <c r="D560" s="245" t="s">
        <v>181</v>
      </c>
      <c r="E560" s="246" t="s">
        <v>664</v>
      </c>
      <c r="F560" s="247" t="s">
        <v>665</v>
      </c>
      <c r="G560" s="248" t="s">
        <v>477</v>
      </c>
      <c r="H560" s="249">
        <v>4</v>
      </c>
      <c r="I560" s="250"/>
      <c r="J560" s="251">
        <f>ROUND(I560*H560,2)</f>
        <v>0</v>
      </c>
      <c r="K560" s="247" t="s">
        <v>185</v>
      </c>
      <c r="L560" s="45"/>
      <c r="M560" s="252" t="s">
        <v>1</v>
      </c>
      <c r="N560" s="253" t="s">
        <v>39</v>
      </c>
      <c r="O560" s="92"/>
      <c r="P560" s="254">
        <f>O560*H560</f>
        <v>0</v>
      </c>
      <c r="Q560" s="254">
        <v>1.0000000000000001E-05</v>
      </c>
      <c r="R560" s="254">
        <f>Q560*H560</f>
        <v>4.0000000000000003E-05</v>
      </c>
      <c r="S560" s="254">
        <v>0</v>
      </c>
      <c r="T560" s="25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56" t="s">
        <v>186</v>
      </c>
      <c r="AT560" s="256" t="s">
        <v>181</v>
      </c>
      <c r="AU560" s="256" t="s">
        <v>83</v>
      </c>
      <c r="AY560" s="18" t="s">
        <v>179</v>
      </c>
      <c r="BE560" s="257">
        <f>IF(N560="základní",J560,0)</f>
        <v>0</v>
      </c>
      <c r="BF560" s="257">
        <f>IF(N560="snížená",J560,0)</f>
        <v>0</v>
      </c>
      <c r="BG560" s="257">
        <f>IF(N560="zákl. přenesená",J560,0)</f>
        <v>0</v>
      </c>
      <c r="BH560" s="257">
        <f>IF(N560="sníž. přenesená",J560,0)</f>
        <v>0</v>
      </c>
      <c r="BI560" s="257">
        <f>IF(N560="nulová",J560,0)</f>
        <v>0</v>
      </c>
      <c r="BJ560" s="18" t="s">
        <v>81</v>
      </c>
      <c r="BK560" s="257">
        <f>ROUND(I560*H560,2)</f>
        <v>0</v>
      </c>
      <c r="BL560" s="18" t="s">
        <v>186</v>
      </c>
      <c r="BM560" s="256" t="s">
        <v>666</v>
      </c>
    </row>
    <row r="561" s="13" customFormat="1">
      <c r="A561" s="13"/>
      <c r="B561" s="258"/>
      <c r="C561" s="259"/>
      <c r="D561" s="260" t="s">
        <v>187</v>
      </c>
      <c r="E561" s="261" t="s">
        <v>1</v>
      </c>
      <c r="F561" s="262" t="s">
        <v>533</v>
      </c>
      <c r="G561" s="259"/>
      <c r="H561" s="261" t="s">
        <v>1</v>
      </c>
      <c r="I561" s="263"/>
      <c r="J561" s="259"/>
      <c r="K561" s="259"/>
      <c r="L561" s="264"/>
      <c r="M561" s="265"/>
      <c r="N561" s="266"/>
      <c r="O561" s="266"/>
      <c r="P561" s="266"/>
      <c r="Q561" s="266"/>
      <c r="R561" s="266"/>
      <c r="S561" s="266"/>
      <c r="T561" s="267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8" t="s">
        <v>187</v>
      </c>
      <c r="AU561" s="268" t="s">
        <v>83</v>
      </c>
      <c r="AV561" s="13" t="s">
        <v>81</v>
      </c>
      <c r="AW561" s="13" t="s">
        <v>31</v>
      </c>
      <c r="AX561" s="13" t="s">
        <v>74</v>
      </c>
      <c r="AY561" s="268" t="s">
        <v>179</v>
      </c>
    </row>
    <row r="562" s="13" customFormat="1">
      <c r="A562" s="13"/>
      <c r="B562" s="258"/>
      <c r="C562" s="259"/>
      <c r="D562" s="260" t="s">
        <v>187</v>
      </c>
      <c r="E562" s="261" t="s">
        <v>1</v>
      </c>
      <c r="F562" s="262" t="s">
        <v>667</v>
      </c>
      <c r="G562" s="259"/>
      <c r="H562" s="261" t="s">
        <v>1</v>
      </c>
      <c r="I562" s="263"/>
      <c r="J562" s="259"/>
      <c r="K562" s="259"/>
      <c r="L562" s="264"/>
      <c r="M562" s="265"/>
      <c r="N562" s="266"/>
      <c r="O562" s="266"/>
      <c r="P562" s="266"/>
      <c r="Q562" s="266"/>
      <c r="R562" s="266"/>
      <c r="S562" s="266"/>
      <c r="T562" s="26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8" t="s">
        <v>187</v>
      </c>
      <c r="AU562" s="268" t="s">
        <v>83</v>
      </c>
      <c r="AV562" s="13" t="s">
        <v>81</v>
      </c>
      <c r="AW562" s="13" t="s">
        <v>31</v>
      </c>
      <c r="AX562" s="13" t="s">
        <v>74</v>
      </c>
      <c r="AY562" s="268" t="s">
        <v>179</v>
      </c>
    </row>
    <row r="563" s="14" customFormat="1">
      <c r="A563" s="14"/>
      <c r="B563" s="269"/>
      <c r="C563" s="270"/>
      <c r="D563" s="260" t="s">
        <v>187</v>
      </c>
      <c r="E563" s="271" t="s">
        <v>1</v>
      </c>
      <c r="F563" s="272" t="s">
        <v>668</v>
      </c>
      <c r="G563" s="270"/>
      <c r="H563" s="273">
        <v>4</v>
      </c>
      <c r="I563" s="274"/>
      <c r="J563" s="270"/>
      <c r="K563" s="270"/>
      <c r="L563" s="275"/>
      <c r="M563" s="276"/>
      <c r="N563" s="277"/>
      <c r="O563" s="277"/>
      <c r="P563" s="277"/>
      <c r="Q563" s="277"/>
      <c r="R563" s="277"/>
      <c r="S563" s="277"/>
      <c r="T563" s="278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9" t="s">
        <v>187</v>
      </c>
      <c r="AU563" s="279" t="s">
        <v>83</v>
      </c>
      <c r="AV563" s="14" t="s">
        <v>83</v>
      </c>
      <c r="AW563" s="14" t="s">
        <v>31</v>
      </c>
      <c r="AX563" s="14" t="s">
        <v>81</v>
      </c>
      <c r="AY563" s="279" t="s">
        <v>179</v>
      </c>
    </row>
    <row r="564" s="2" customFormat="1" ht="16.5" customHeight="1">
      <c r="A564" s="39"/>
      <c r="B564" s="40"/>
      <c r="C564" s="291" t="s">
        <v>669</v>
      </c>
      <c r="D564" s="291" t="s">
        <v>340</v>
      </c>
      <c r="E564" s="292" t="s">
        <v>670</v>
      </c>
      <c r="F564" s="293" t="s">
        <v>671</v>
      </c>
      <c r="G564" s="294" t="s">
        <v>477</v>
      </c>
      <c r="H564" s="295">
        <v>1.0149999999999999</v>
      </c>
      <c r="I564" s="296"/>
      <c r="J564" s="297">
        <f>ROUND(I564*H564,2)</f>
        <v>0</v>
      </c>
      <c r="K564" s="293" t="s">
        <v>185</v>
      </c>
      <c r="L564" s="298"/>
      <c r="M564" s="299" t="s">
        <v>1</v>
      </c>
      <c r="N564" s="300" t="s">
        <v>39</v>
      </c>
      <c r="O564" s="92"/>
      <c r="P564" s="254">
        <f>O564*H564</f>
        <v>0</v>
      </c>
      <c r="Q564" s="254">
        <v>0.0020600000000000002</v>
      </c>
      <c r="R564" s="254">
        <f>Q564*H564</f>
        <v>0.0020909000000000001</v>
      </c>
      <c r="S564" s="254">
        <v>0</v>
      </c>
      <c r="T564" s="25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56" t="s">
        <v>221</v>
      </c>
      <c r="AT564" s="256" t="s">
        <v>340</v>
      </c>
      <c r="AU564" s="256" t="s">
        <v>83</v>
      </c>
      <c r="AY564" s="18" t="s">
        <v>179</v>
      </c>
      <c r="BE564" s="257">
        <f>IF(N564="základní",J564,0)</f>
        <v>0</v>
      </c>
      <c r="BF564" s="257">
        <f>IF(N564="snížená",J564,0)</f>
        <v>0</v>
      </c>
      <c r="BG564" s="257">
        <f>IF(N564="zákl. přenesená",J564,0)</f>
        <v>0</v>
      </c>
      <c r="BH564" s="257">
        <f>IF(N564="sníž. přenesená",J564,0)</f>
        <v>0</v>
      </c>
      <c r="BI564" s="257">
        <f>IF(N564="nulová",J564,0)</f>
        <v>0</v>
      </c>
      <c r="BJ564" s="18" t="s">
        <v>81</v>
      </c>
      <c r="BK564" s="257">
        <f>ROUND(I564*H564,2)</f>
        <v>0</v>
      </c>
      <c r="BL564" s="18" t="s">
        <v>186</v>
      </c>
      <c r="BM564" s="256" t="s">
        <v>672</v>
      </c>
    </row>
    <row r="565" s="13" customFormat="1">
      <c r="A565" s="13"/>
      <c r="B565" s="258"/>
      <c r="C565" s="259"/>
      <c r="D565" s="260" t="s">
        <v>187</v>
      </c>
      <c r="E565" s="261" t="s">
        <v>1</v>
      </c>
      <c r="F565" s="262" t="s">
        <v>533</v>
      </c>
      <c r="G565" s="259"/>
      <c r="H565" s="261" t="s">
        <v>1</v>
      </c>
      <c r="I565" s="263"/>
      <c r="J565" s="259"/>
      <c r="K565" s="259"/>
      <c r="L565" s="264"/>
      <c r="M565" s="265"/>
      <c r="N565" s="266"/>
      <c r="O565" s="266"/>
      <c r="P565" s="266"/>
      <c r="Q565" s="266"/>
      <c r="R565" s="266"/>
      <c r="S565" s="266"/>
      <c r="T565" s="26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8" t="s">
        <v>187</v>
      </c>
      <c r="AU565" s="268" t="s">
        <v>83</v>
      </c>
      <c r="AV565" s="13" t="s">
        <v>81</v>
      </c>
      <c r="AW565" s="13" t="s">
        <v>31</v>
      </c>
      <c r="AX565" s="13" t="s">
        <v>74</v>
      </c>
      <c r="AY565" s="268" t="s">
        <v>179</v>
      </c>
    </row>
    <row r="566" s="14" customFormat="1">
      <c r="A566" s="14"/>
      <c r="B566" s="269"/>
      <c r="C566" s="270"/>
      <c r="D566" s="260" t="s">
        <v>187</v>
      </c>
      <c r="E566" s="271" t="s">
        <v>1</v>
      </c>
      <c r="F566" s="272" t="s">
        <v>673</v>
      </c>
      <c r="G566" s="270"/>
      <c r="H566" s="273">
        <v>1.0149999999999999</v>
      </c>
      <c r="I566" s="274"/>
      <c r="J566" s="270"/>
      <c r="K566" s="270"/>
      <c r="L566" s="275"/>
      <c r="M566" s="276"/>
      <c r="N566" s="277"/>
      <c r="O566" s="277"/>
      <c r="P566" s="277"/>
      <c r="Q566" s="277"/>
      <c r="R566" s="277"/>
      <c r="S566" s="277"/>
      <c r="T566" s="278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9" t="s">
        <v>187</v>
      </c>
      <c r="AU566" s="279" t="s">
        <v>83</v>
      </c>
      <c r="AV566" s="14" t="s">
        <v>83</v>
      </c>
      <c r="AW566" s="14" t="s">
        <v>31</v>
      </c>
      <c r="AX566" s="14" t="s">
        <v>81</v>
      </c>
      <c r="AY566" s="279" t="s">
        <v>179</v>
      </c>
    </row>
    <row r="567" s="2" customFormat="1" ht="16.5" customHeight="1">
      <c r="A567" s="39"/>
      <c r="B567" s="40"/>
      <c r="C567" s="291" t="s">
        <v>507</v>
      </c>
      <c r="D567" s="291" t="s">
        <v>340</v>
      </c>
      <c r="E567" s="292" t="s">
        <v>674</v>
      </c>
      <c r="F567" s="293" t="s">
        <v>675</v>
      </c>
      <c r="G567" s="294" t="s">
        <v>477</v>
      </c>
      <c r="H567" s="295">
        <v>1.0149999999999999</v>
      </c>
      <c r="I567" s="296"/>
      <c r="J567" s="297">
        <f>ROUND(I567*H567,2)</f>
        <v>0</v>
      </c>
      <c r="K567" s="293" t="s">
        <v>185</v>
      </c>
      <c r="L567" s="298"/>
      <c r="M567" s="299" t="s">
        <v>1</v>
      </c>
      <c r="N567" s="300" t="s">
        <v>39</v>
      </c>
      <c r="O567" s="92"/>
      <c r="P567" s="254">
        <f>O567*H567</f>
        <v>0</v>
      </c>
      <c r="Q567" s="254">
        <v>0.0023400000000000001</v>
      </c>
      <c r="R567" s="254">
        <f>Q567*H567</f>
        <v>0.0023750999999999998</v>
      </c>
      <c r="S567" s="254">
        <v>0</v>
      </c>
      <c r="T567" s="25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56" t="s">
        <v>221</v>
      </c>
      <c r="AT567" s="256" t="s">
        <v>340</v>
      </c>
      <c r="AU567" s="256" t="s">
        <v>83</v>
      </c>
      <c r="AY567" s="18" t="s">
        <v>179</v>
      </c>
      <c r="BE567" s="257">
        <f>IF(N567="základní",J567,0)</f>
        <v>0</v>
      </c>
      <c r="BF567" s="257">
        <f>IF(N567="snížená",J567,0)</f>
        <v>0</v>
      </c>
      <c r="BG567" s="257">
        <f>IF(N567="zákl. přenesená",J567,0)</f>
        <v>0</v>
      </c>
      <c r="BH567" s="257">
        <f>IF(N567="sníž. přenesená",J567,0)</f>
        <v>0</v>
      </c>
      <c r="BI567" s="257">
        <f>IF(N567="nulová",J567,0)</f>
        <v>0</v>
      </c>
      <c r="BJ567" s="18" t="s">
        <v>81</v>
      </c>
      <c r="BK567" s="257">
        <f>ROUND(I567*H567,2)</f>
        <v>0</v>
      </c>
      <c r="BL567" s="18" t="s">
        <v>186</v>
      </c>
      <c r="BM567" s="256" t="s">
        <v>676</v>
      </c>
    </row>
    <row r="568" s="13" customFormat="1">
      <c r="A568" s="13"/>
      <c r="B568" s="258"/>
      <c r="C568" s="259"/>
      <c r="D568" s="260" t="s">
        <v>187</v>
      </c>
      <c r="E568" s="261" t="s">
        <v>1</v>
      </c>
      <c r="F568" s="262" t="s">
        <v>533</v>
      </c>
      <c r="G568" s="259"/>
      <c r="H568" s="261" t="s">
        <v>1</v>
      </c>
      <c r="I568" s="263"/>
      <c r="J568" s="259"/>
      <c r="K568" s="259"/>
      <c r="L568" s="264"/>
      <c r="M568" s="265"/>
      <c r="N568" s="266"/>
      <c r="O568" s="266"/>
      <c r="P568" s="266"/>
      <c r="Q568" s="266"/>
      <c r="R568" s="266"/>
      <c r="S568" s="266"/>
      <c r="T568" s="26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8" t="s">
        <v>187</v>
      </c>
      <c r="AU568" s="268" t="s">
        <v>83</v>
      </c>
      <c r="AV568" s="13" t="s">
        <v>81</v>
      </c>
      <c r="AW568" s="13" t="s">
        <v>31</v>
      </c>
      <c r="AX568" s="13" t="s">
        <v>74</v>
      </c>
      <c r="AY568" s="268" t="s">
        <v>179</v>
      </c>
    </row>
    <row r="569" s="14" customFormat="1">
      <c r="A569" s="14"/>
      <c r="B569" s="269"/>
      <c r="C569" s="270"/>
      <c r="D569" s="260" t="s">
        <v>187</v>
      </c>
      <c r="E569" s="271" t="s">
        <v>1</v>
      </c>
      <c r="F569" s="272" t="s">
        <v>673</v>
      </c>
      <c r="G569" s="270"/>
      <c r="H569" s="273">
        <v>1.0149999999999999</v>
      </c>
      <c r="I569" s="274"/>
      <c r="J569" s="270"/>
      <c r="K569" s="270"/>
      <c r="L569" s="275"/>
      <c r="M569" s="276"/>
      <c r="N569" s="277"/>
      <c r="O569" s="277"/>
      <c r="P569" s="277"/>
      <c r="Q569" s="277"/>
      <c r="R569" s="277"/>
      <c r="S569" s="277"/>
      <c r="T569" s="278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9" t="s">
        <v>187</v>
      </c>
      <c r="AU569" s="279" t="s">
        <v>83</v>
      </c>
      <c r="AV569" s="14" t="s">
        <v>83</v>
      </c>
      <c r="AW569" s="14" t="s">
        <v>31</v>
      </c>
      <c r="AX569" s="14" t="s">
        <v>81</v>
      </c>
      <c r="AY569" s="279" t="s">
        <v>179</v>
      </c>
    </row>
    <row r="570" s="2" customFormat="1" ht="16.5" customHeight="1">
      <c r="A570" s="39"/>
      <c r="B570" s="40"/>
      <c r="C570" s="291" t="s">
        <v>677</v>
      </c>
      <c r="D570" s="291" t="s">
        <v>340</v>
      </c>
      <c r="E570" s="292" t="s">
        <v>678</v>
      </c>
      <c r="F570" s="293" t="s">
        <v>679</v>
      </c>
      <c r="G570" s="294" t="s">
        <v>477</v>
      </c>
      <c r="H570" s="295">
        <v>1.0149999999999999</v>
      </c>
      <c r="I570" s="296"/>
      <c r="J570" s="297">
        <f>ROUND(I570*H570,2)</f>
        <v>0</v>
      </c>
      <c r="K570" s="293" t="s">
        <v>185</v>
      </c>
      <c r="L570" s="298"/>
      <c r="M570" s="299" t="s">
        <v>1</v>
      </c>
      <c r="N570" s="300" t="s">
        <v>39</v>
      </c>
      <c r="O570" s="92"/>
      <c r="P570" s="254">
        <f>O570*H570</f>
        <v>0</v>
      </c>
      <c r="Q570" s="254">
        <v>0.0025999999999999999</v>
      </c>
      <c r="R570" s="254">
        <f>Q570*H570</f>
        <v>0.0026389999999999994</v>
      </c>
      <c r="S570" s="254">
        <v>0</v>
      </c>
      <c r="T570" s="25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56" t="s">
        <v>221</v>
      </c>
      <c r="AT570" s="256" t="s">
        <v>340</v>
      </c>
      <c r="AU570" s="256" t="s">
        <v>83</v>
      </c>
      <c r="AY570" s="18" t="s">
        <v>179</v>
      </c>
      <c r="BE570" s="257">
        <f>IF(N570="základní",J570,0)</f>
        <v>0</v>
      </c>
      <c r="BF570" s="257">
        <f>IF(N570="snížená",J570,0)</f>
        <v>0</v>
      </c>
      <c r="BG570" s="257">
        <f>IF(N570="zákl. přenesená",J570,0)</f>
        <v>0</v>
      </c>
      <c r="BH570" s="257">
        <f>IF(N570="sníž. přenesená",J570,0)</f>
        <v>0</v>
      </c>
      <c r="BI570" s="257">
        <f>IF(N570="nulová",J570,0)</f>
        <v>0</v>
      </c>
      <c r="BJ570" s="18" t="s">
        <v>81</v>
      </c>
      <c r="BK570" s="257">
        <f>ROUND(I570*H570,2)</f>
        <v>0</v>
      </c>
      <c r="BL570" s="18" t="s">
        <v>186</v>
      </c>
      <c r="BM570" s="256" t="s">
        <v>680</v>
      </c>
    </row>
    <row r="571" s="13" customFormat="1">
      <c r="A571" s="13"/>
      <c r="B571" s="258"/>
      <c r="C571" s="259"/>
      <c r="D571" s="260" t="s">
        <v>187</v>
      </c>
      <c r="E571" s="261" t="s">
        <v>1</v>
      </c>
      <c r="F571" s="262" t="s">
        <v>533</v>
      </c>
      <c r="G571" s="259"/>
      <c r="H571" s="261" t="s">
        <v>1</v>
      </c>
      <c r="I571" s="263"/>
      <c r="J571" s="259"/>
      <c r="K571" s="259"/>
      <c r="L571" s="264"/>
      <c r="M571" s="265"/>
      <c r="N571" s="266"/>
      <c r="O571" s="266"/>
      <c r="P571" s="266"/>
      <c r="Q571" s="266"/>
      <c r="R571" s="266"/>
      <c r="S571" s="266"/>
      <c r="T571" s="267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68" t="s">
        <v>187</v>
      </c>
      <c r="AU571" s="268" t="s">
        <v>83</v>
      </c>
      <c r="AV571" s="13" t="s">
        <v>81</v>
      </c>
      <c r="AW571" s="13" t="s">
        <v>31</v>
      </c>
      <c r="AX571" s="13" t="s">
        <v>74</v>
      </c>
      <c r="AY571" s="268" t="s">
        <v>179</v>
      </c>
    </row>
    <row r="572" s="14" customFormat="1">
      <c r="A572" s="14"/>
      <c r="B572" s="269"/>
      <c r="C572" s="270"/>
      <c r="D572" s="260" t="s">
        <v>187</v>
      </c>
      <c r="E572" s="271" t="s">
        <v>1</v>
      </c>
      <c r="F572" s="272" t="s">
        <v>673</v>
      </c>
      <c r="G572" s="270"/>
      <c r="H572" s="273">
        <v>1.0149999999999999</v>
      </c>
      <c r="I572" s="274"/>
      <c r="J572" s="270"/>
      <c r="K572" s="270"/>
      <c r="L572" s="275"/>
      <c r="M572" s="276"/>
      <c r="N572" s="277"/>
      <c r="O572" s="277"/>
      <c r="P572" s="277"/>
      <c r="Q572" s="277"/>
      <c r="R572" s="277"/>
      <c r="S572" s="277"/>
      <c r="T572" s="278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9" t="s">
        <v>187</v>
      </c>
      <c r="AU572" s="279" t="s">
        <v>83</v>
      </c>
      <c r="AV572" s="14" t="s">
        <v>83</v>
      </c>
      <c r="AW572" s="14" t="s">
        <v>31</v>
      </c>
      <c r="AX572" s="14" t="s">
        <v>81</v>
      </c>
      <c r="AY572" s="279" t="s">
        <v>179</v>
      </c>
    </row>
    <row r="573" s="2" customFormat="1" ht="16.5" customHeight="1">
      <c r="A573" s="39"/>
      <c r="B573" s="40"/>
      <c r="C573" s="291" t="s">
        <v>512</v>
      </c>
      <c r="D573" s="291" t="s">
        <v>340</v>
      </c>
      <c r="E573" s="292" t="s">
        <v>681</v>
      </c>
      <c r="F573" s="293" t="s">
        <v>682</v>
      </c>
      <c r="G573" s="294" t="s">
        <v>477</v>
      </c>
      <c r="H573" s="295">
        <v>1.0149999999999999</v>
      </c>
      <c r="I573" s="296"/>
      <c r="J573" s="297">
        <f>ROUND(I573*H573,2)</f>
        <v>0</v>
      </c>
      <c r="K573" s="293" t="s">
        <v>185</v>
      </c>
      <c r="L573" s="298"/>
      <c r="M573" s="299" t="s">
        <v>1</v>
      </c>
      <c r="N573" s="300" t="s">
        <v>39</v>
      </c>
      <c r="O573" s="92"/>
      <c r="P573" s="254">
        <f>O573*H573</f>
        <v>0</v>
      </c>
      <c r="Q573" s="254">
        <v>0.0033999999999999998</v>
      </c>
      <c r="R573" s="254">
        <f>Q573*H573</f>
        <v>0.0034509999999999996</v>
      </c>
      <c r="S573" s="254">
        <v>0</v>
      </c>
      <c r="T573" s="25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56" t="s">
        <v>221</v>
      </c>
      <c r="AT573" s="256" t="s">
        <v>340</v>
      </c>
      <c r="AU573" s="256" t="s">
        <v>83</v>
      </c>
      <c r="AY573" s="18" t="s">
        <v>179</v>
      </c>
      <c r="BE573" s="257">
        <f>IF(N573="základní",J573,0)</f>
        <v>0</v>
      </c>
      <c r="BF573" s="257">
        <f>IF(N573="snížená",J573,0)</f>
        <v>0</v>
      </c>
      <c r="BG573" s="257">
        <f>IF(N573="zákl. přenesená",J573,0)</f>
        <v>0</v>
      </c>
      <c r="BH573" s="257">
        <f>IF(N573="sníž. přenesená",J573,0)</f>
        <v>0</v>
      </c>
      <c r="BI573" s="257">
        <f>IF(N573="nulová",J573,0)</f>
        <v>0</v>
      </c>
      <c r="BJ573" s="18" t="s">
        <v>81</v>
      </c>
      <c r="BK573" s="257">
        <f>ROUND(I573*H573,2)</f>
        <v>0</v>
      </c>
      <c r="BL573" s="18" t="s">
        <v>186</v>
      </c>
      <c r="BM573" s="256" t="s">
        <v>683</v>
      </c>
    </row>
    <row r="574" s="13" customFormat="1">
      <c r="A574" s="13"/>
      <c r="B574" s="258"/>
      <c r="C574" s="259"/>
      <c r="D574" s="260" t="s">
        <v>187</v>
      </c>
      <c r="E574" s="261" t="s">
        <v>1</v>
      </c>
      <c r="F574" s="262" t="s">
        <v>533</v>
      </c>
      <c r="G574" s="259"/>
      <c r="H574" s="261" t="s">
        <v>1</v>
      </c>
      <c r="I574" s="263"/>
      <c r="J574" s="259"/>
      <c r="K574" s="259"/>
      <c r="L574" s="264"/>
      <c r="M574" s="265"/>
      <c r="N574" s="266"/>
      <c r="O574" s="266"/>
      <c r="P574" s="266"/>
      <c r="Q574" s="266"/>
      <c r="R574" s="266"/>
      <c r="S574" s="266"/>
      <c r="T574" s="26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68" t="s">
        <v>187</v>
      </c>
      <c r="AU574" s="268" t="s">
        <v>83</v>
      </c>
      <c r="AV574" s="13" t="s">
        <v>81</v>
      </c>
      <c r="AW574" s="13" t="s">
        <v>31</v>
      </c>
      <c r="AX574" s="13" t="s">
        <v>74</v>
      </c>
      <c r="AY574" s="268" t="s">
        <v>179</v>
      </c>
    </row>
    <row r="575" s="14" customFormat="1">
      <c r="A575" s="14"/>
      <c r="B575" s="269"/>
      <c r="C575" s="270"/>
      <c r="D575" s="260" t="s">
        <v>187</v>
      </c>
      <c r="E575" s="271" t="s">
        <v>1</v>
      </c>
      <c r="F575" s="272" t="s">
        <v>673</v>
      </c>
      <c r="G575" s="270"/>
      <c r="H575" s="273">
        <v>1.0149999999999999</v>
      </c>
      <c r="I575" s="274"/>
      <c r="J575" s="270"/>
      <c r="K575" s="270"/>
      <c r="L575" s="275"/>
      <c r="M575" s="276"/>
      <c r="N575" s="277"/>
      <c r="O575" s="277"/>
      <c r="P575" s="277"/>
      <c r="Q575" s="277"/>
      <c r="R575" s="277"/>
      <c r="S575" s="277"/>
      <c r="T575" s="27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79" t="s">
        <v>187</v>
      </c>
      <c r="AU575" s="279" t="s">
        <v>83</v>
      </c>
      <c r="AV575" s="14" t="s">
        <v>83</v>
      </c>
      <c r="AW575" s="14" t="s">
        <v>31</v>
      </c>
      <c r="AX575" s="14" t="s">
        <v>81</v>
      </c>
      <c r="AY575" s="279" t="s">
        <v>179</v>
      </c>
    </row>
    <row r="576" s="2" customFormat="1" ht="16.5" customHeight="1">
      <c r="A576" s="39"/>
      <c r="B576" s="40"/>
      <c r="C576" s="245" t="s">
        <v>684</v>
      </c>
      <c r="D576" s="245" t="s">
        <v>181</v>
      </c>
      <c r="E576" s="246" t="s">
        <v>685</v>
      </c>
      <c r="F576" s="247" t="s">
        <v>686</v>
      </c>
      <c r="G576" s="248" t="s">
        <v>477</v>
      </c>
      <c r="H576" s="249">
        <v>2</v>
      </c>
      <c r="I576" s="250"/>
      <c r="J576" s="251">
        <f>ROUND(I576*H576,2)</f>
        <v>0</v>
      </c>
      <c r="K576" s="247" t="s">
        <v>1</v>
      </c>
      <c r="L576" s="45"/>
      <c r="M576" s="252" t="s">
        <v>1</v>
      </c>
      <c r="N576" s="253" t="s">
        <v>39</v>
      </c>
      <c r="O576" s="92"/>
      <c r="P576" s="254">
        <f>O576*H576</f>
        <v>0</v>
      </c>
      <c r="Q576" s="254">
        <v>0</v>
      </c>
      <c r="R576" s="254">
        <f>Q576*H576</f>
        <v>0</v>
      </c>
      <c r="S576" s="254">
        <v>0</v>
      </c>
      <c r="T576" s="25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56" t="s">
        <v>186</v>
      </c>
      <c r="AT576" s="256" t="s">
        <v>181</v>
      </c>
      <c r="AU576" s="256" t="s">
        <v>83</v>
      </c>
      <c r="AY576" s="18" t="s">
        <v>179</v>
      </c>
      <c r="BE576" s="257">
        <f>IF(N576="základní",J576,0)</f>
        <v>0</v>
      </c>
      <c r="BF576" s="257">
        <f>IF(N576="snížená",J576,0)</f>
        <v>0</v>
      </c>
      <c r="BG576" s="257">
        <f>IF(N576="zákl. přenesená",J576,0)</f>
        <v>0</v>
      </c>
      <c r="BH576" s="257">
        <f>IF(N576="sníž. přenesená",J576,0)</f>
        <v>0</v>
      </c>
      <c r="BI576" s="257">
        <f>IF(N576="nulová",J576,0)</f>
        <v>0</v>
      </c>
      <c r="BJ576" s="18" t="s">
        <v>81</v>
      </c>
      <c r="BK576" s="257">
        <f>ROUND(I576*H576,2)</f>
        <v>0</v>
      </c>
      <c r="BL576" s="18" t="s">
        <v>186</v>
      </c>
      <c r="BM576" s="256" t="s">
        <v>687</v>
      </c>
    </row>
    <row r="577" s="13" customFormat="1">
      <c r="A577" s="13"/>
      <c r="B577" s="258"/>
      <c r="C577" s="259"/>
      <c r="D577" s="260" t="s">
        <v>187</v>
      </c>
      <c r="E577" s="261" t="s">
        <v>1</v>
      </c>
      <c r="F577" s="262" t="s">
        <v>533</v>
      </c>
      <c r="G577" s="259"/>
      <c r="H577" s="261" t="s">
        <v>1</v>
      </c>
      <c r="I577" s="263"/>
      <c r="J577" s="259"/>
      <c r="K577" s="259"/>
      <c r="L577" s="264"/>
      <c r="M577" s="265"/>
      <c r="N577" s="266"/>
      <c r="O577" s="266"/>
      <c r="P577" s="266"/>
      <c r="Q577" s="266"/>
      <c r="R577" s="266"/>
      <c r="S577" s="266"/>
      <c r="T577" s="26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8" t="s">
        <v>187</v>
      </c>
      <c r="AU577" s="268" t="s">
        <v>83</v>
      </c>
      <c r="AV577" s="13" t="s">
        <v>81</v>
      </c>
      <c r="AW577" s="13" t="s">
        <v>31</v>
      </c>
      <c r="AX577" s="13" t="s">
        <v>74</v>
      </c>
      <c r="AY577" s="268" t="s">
        <v>179</v>
      </c>
    </row>
    <row r="578" s="13" customFormat="1">
      <c r="A578" s="13"/>
      <c r="B578" s="258"/>
      <c r="C578" s="259"/>
      <c r="D578" s="260" t="s">
        <v>187</v>
      </c>
      <c r="E578" s="261" t="s">
        <v>1</v>
      </c>
      <c r="F578" s="262" t="s">
        <v>688</v>
      </c>
      <c r="G578" s="259"/>
      <c r="H578" s="261" t="s">
        <v>1</v>
      </c>
      <c r="I578" s="263"/>
      <c r="J578" s="259"/>
      <c r="K578" s="259"/>
      <c r="L578" s="264"/>
      <c r="M578" s="265"/>
      <c r="N578" s="266"/>
      <c r="O578" s="266"/>
      <c r="P578" s="266"/>
      <c r="Q578" s="266"/>
      <c r="R578" s="266"/>
      <c r="S578" s="266"/>
      <c r="T578" s="26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68" t="s">
        <v>187</v>
      </c>
      <c r="AU578" s="268" t="s">
        <v>83</v>
      </c>
      <c r="AV578" s="13" t="s">
        <v>81</v>
      </c>
      <c r="AW578" s="13" t="s">
        <v>31</v>
      </c>
      <c r="AX578" s="13" t="s">
        <v>74</v>
      </c>
      <c r="AY578" s="268" t="s">
        <v>179</v>
      </c>
    </row>
    <row r="579" s="14" customFormat="1">
      <c r="A579" s="14"/>
      <c r="B579" s="269"/>
      <c r="C579" s="270"/>
      <c r="D579" s="260" t="s">
        <v>187</v>
      </c>
      <c r="E579" s="271" t="s">
        <v>1</v>
      </c>
      <c r="F579" s="272" t="s">
        <v>83</v>
      </c>
      <c r="G579" s="270"/>
      <c r="H579" s="273">
        <v>2</v>
      </c>
      <c r="I579" s="274"/>
      <c r="J579" s="270"/>
      <c r="K579" s="270"/>
      <c r="L579" s="275"/>
      <c r="M579" s="276"/>
      <c r="N579" s="277"/>
      <c r="O579" s="277"/>
      <c r="P579" s="277"/>
      <c r="Q579" s="277"/>
      <c r="R579" s="277"/>
      <c r="S579" s="277"/>
      <c r="T579" s="27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79" t="s">
        <v>187</v>
      </c>
      <c r="AU579" s="279" t="s">
        <v>83</v>
      </c>
      <c r="AV579" s="14" t="s">
        <v>83</v>
      </c>
      <c r="AW579" s="14" t="s">
        <v>31</v>
      </c>
      <c r="AX579" s="14" t="s">
        <v>81</v>
      </c>
      <c r="AY579" s="279" t="s">
        <v>179</v>
      </c>
    </row>
    <row r="580" s="12" customFormat="1" ht="22.8" customHeight="1">
      <c r="A580" s="12"/>
      <c r="B580" s="229"/>
      <c r="C580" s="230"/>
      <c r="D580" s="231" t="s">
        <v>73</v>
      </c>
      <c r="E580" s="243" t="s">
        <v>227</v>
      </c>
      <c r="F580" s="243" t="s">
        <v>689</v>
      </c>
      <c r="G580" s="230"/>
      <c r="H580" s="230"/>
      <c r="I580" s="233"/>
      <c r="J580" s="244">
        <f>BK580</f>
        <v>0</v>
      </c>
      <c r="K580" s="230"/>
      <c r="L580" s="235"/>
      <c r="M580" s="236"/>
      <c r="N580" s="237"/>
      <c r="O580" s="237"/>
      <c r="P580" s="238">
        <f>SUM(P581:P680)</f>
        <v>0</v>
      </c>
      <c r="Q580" s="237"/>
      <c r="R580" s="238">
        <f>SUM(R581:R680)</f>
        <v>2.09861502</v>
      </c>
      <c r="S580" s="237"/>
      <c r="T580" s="239">
        <f>SUM(T581:T680)</f>
        <v>4.7995000000000001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40" t="s">
        <v>81</v>
      </c>
      <c r="AT580" s="241" t="s">
        <v>73</v>
      </c>
      <c r="AU580" s="241" t="s">
        <v>81</v>
      </c>
      <c r="AY580" s="240" t="s">
        <v>179</v>
      </c>
      <c r="BK580" s="242">
        <f>SUM(BK581:BK680)</f>
        <v>0</v>
      </c>
    </row>
    <row r="581" s="2" customFormat="1" ht="16.5" customHeight="1">
      <c r="A581" s="39"/>
      <c r="B581" s="40"/>
      <c r="C581" s="245" t="s">
        <v>517</v>
      </c>
      <c r="D581" s="245" t="s">
        <v>181</v>
      </c>
      <c r="E581" s="246" t="s">
        <v>690</v>
      </c>
      <c r="F581" s="247" t="s">
        <v>691</v>
      </c>
      <c r="G581" s="248" t="s">
        <v>197</v>
      </c>
      <c r="H581" s="249">
        <v>332.96899999999999</v>
      </c>
      <c r="I581" s="250"/>
      <c r="J581" s="251">
        <f>ROUND(I581*H581,2)</f>
        <v>0</v>
      </c>
      <c r="K581" s="247" t="s">
        <v>185</v>
      </c>
      <c r="L581" s="45"/>
      <c r="M581" s="252" t="s">
        <v>1</v>
      </c>
      <c r="N581" s="253" t="s">
        <v>39</v>
      </c>
      <c r="O581" s="92"/>
      <c r="P581" s="254">
        <f>O581*H581</f>
        <v>0</v>
      </c>
      <c r="Q581" s="254">
        <v>1.0000000000000001E-05</v>
      </c>
      <c r="R581" s="254">
        <f>Q581*H581</f>
        <v>0.0033296900000000002</v>
      </c>
      <c r="S581" s="254">
        <v>0</v>
      </c>
      <c r="T581" s="25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56" t="s">
        <v>186</v>
      </c>
      <c r="AT581" s="256" t="s">
        <v>181</v>
      </c>
      <c r="AU581" s="256" t="s">
        <v>83</v>
      </c>
      <c r="AY581" s="18" t="s">
        <v>179</v>
      </c>
      <c r="BE581" s="257">
        <f>IF(N581="základní",J581,0)</f>
        <v>0</v>
      </c>
      <c r="BF581" s="257">
        <f>IF(N581="snížená",J581,0)</f>
        <v>0</v>
      </c>
      <c r="BG581" s="257">
        <f>IF(N581="zákl. přenesená",J581,0)</f>
        <v>0</v>
      </c>
      <c r="BH581" s="257">
        <f>IF(N581="sníž. přenesená",J581,0)</f>
        <v>0</v>
      </c>
      <c r="BI581" s="257">
        <f>IF(N581="nulová",J581,0)</f>
        <v>0</v>
      </c>
      <c r="BJ581" s="18" t="s">
        <v>81</v>
      </c>
      <c r="BK581" s="257">
        <f>ROUND(I581*H581,2)</f>
        <v>0</v>
      </c>
      <c r="BL581" s="18" t="s">
        <v>186</v>
      </c>
      <c r="BM581" s="256" t="s">
        <v>692</v>
      </c>
    </row>
    <row r="582" s="13" customFormat="1">
      <c r="A582" s="13"/>
      <c r="B582" s="258"/>
      <c r="C582" s="259"/>
      <c r="D582" s="260" t="s">
        <v>187</v>
      </c>
      <c r="E582" s="261" t="s">
        <v>1</v>
      </c>
      <c r="F582" s="262" t="s">
        <v>647</v>
      </c>
      <c r="G582" s="259"/>
      <c r="H582" s="261" t="s">
        <v>1</v>
      </c>
      <c r="I582" s="263"/>
      <c r="J582" s="259"/>
      <c r="K582" s="259"/>
      <c r="L582" s="264"/>
      <c r="M582" s="265"/>
      <c r="N582" s="266"/>
      <c r="O582" s="266"/>
      <c r="P582" s="266"/>
      <c r="Q582" s="266"/>
      <c r="R582" s="266"/>
      <c r="S582" s="266"/>
      <c r="T582" s="267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68" t="s">
        <v>187</v>
      </c>
      <c r="AU582" s="268" t="s">
        <v>83</v>
      </c>
      <c r="AV582" s="13" t="s">
        <v>81</v>
      </c>
      <c r="AW582" s="13" t="s">
        <v>31</v>
      </c>
      <c r="AX582" s="13" t="s">
        <v>74</v>
      </c>
      <c r="AY582" s="268" t="s">
        <v>179</v>
      </c>
    </row>
    <row r="583" s="14" customFormat="1">
      <c r="A583" s="14"/>
      <c r="B583" s="269"/>
      <c r="C583" s="270"/>
      <c r="D583" s="260" t="s">
        <v>187</v>
      </c>
      <c r="E583" s="271" t="s">
        <v>1</v>
      </c>
      <c r="F583" s="272" t="s">
        <v>693</v>
      </c>
      <c r="G583" s="270"/>
      <c r="H583" s="273">
        <v>332.96899999999999</v>
      </c>
      <c r="I583" s="274"/>
      <c r="J583" s="270"/>
      <c r="K583" s="270"/>
      <c r="L583" s="275"/>
      <c r="M583" s="276"/>
      <c r="N583" s="277"/>
      <c r="O583" s="277"/>
      <c r="P583" s="277"/>
      <c r="Q583" s="277"/>
      <c r="R583" s="277"/>
      <c r="S583" s="277"/>
      <c r="T583" s="278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79" t="s">
        <v>187</v>
      </c>
      <c r="AU583" s="279" t="s">
        <v>83</v>
      </c>
      <c r="AV583" s="14" t="s">
        <v>83</v>
      </c>
      <c r="AW583" s="14" t="s">
        <v>31</v>
      </c>
      <c r="AX583" s="14" t="s">
        <v>81</v>
      </c>
      <c r="AY583" s="279" t="s">
        <v>179</v>
      </c>
    </row>
    <row r="584" s="2" customFormat="1" ht="21.75" customHeight="1">
      <c r="A584" s="39"/>
      <c r="B584" s="40"/>
      <c r="C584" s="245" t="s">
        <v>694</v>
      </c>
      <c r="D584" s="245" t="s">
        <v>181</v>
      </c>
      <c r="E584" s="246" t="s">
        <v>695</v>
      </c>
      <c r="F584" s="247" t="s">
        <v>696</v>
      </c>
      <c r="G584" s="248" t="s">
        <v>230</v>
      </c>
      <c r="H584" s="249">
        <v>111.115</v>
      </c>
      <c r="I584" s="250"/>
      <c r="J584" s="251">
        <f>ROUND(I584*H584,2)</f>
        <v>0</v>
      </c>
      <c r="K584" s="247" t="s">
        <v>185</v>
      </c>
      <c r="L584" s="45"/>
      <c r="M584" s="252" t="s">
        <v>1</v>
      </c>
      <c r="N584" s="253" t="s">
        <v>39</v>
      </c>
      <c r="O584" s="92"/>
      <c r="P584" s="254">
        <f>O584*H584</f>
        <v>0</v>
      </c>
      <c r="Q584" s="254">
        <v>1.0000000000000001E-05</v>
      </c>
      <c r="R584" s="254">
        <f>Q584*H584</f>
        <v>0.00111115</v>
      </c>
      <c r="S584" s="254">
        <v>0</v>
      </c>
      <c r="T584" s="25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56" t="s">
        <v>186</v>
      </c>
      <c r="AT584" s="256" t="s">
        <v>181</v>
      </c>
      <c r="AU584" s="256" t="s">
        <v>83</v>
      </c>
      <c r="AY584" s="18" t="s">
        <v>179</v>
      </c>
      <c r="BE584" s="257">
        <f>IF(N584="základní",J584,0)</f>
        <v>0</v>
      </c>
      <c r="BF584" s="257">
        <f>IF(N584="snížená",J584,0)</f>
        <v>0</v>
      </c>
      <c r="BG584" s="257">
        <f>IF(N584="zákl. přenesená",J584,0)</f>
        <v>0</v>
      </c>
      <c r="BH584" s="257">
        <f>IF(N584="sníž. přenesená",J584,0)</f>
        <v>0</v>
      </c>
      <c r="BI584" s="257">
        <f>IF(N584="nulová",J584,0)</f>
        <v>0</v>
      </c>
      <c r="BJ584" s="18" t="s">
        <v>81</v>
      </c>
      <c r="BK584" s="257">
        <f>ROUND(I584*H584,2)</f>
        <v>0</v>
      </c>
      <c r="BL584" s="18" t="s">
        <v>186</v>
      </c>
      <c r="BM584" s="256" t="s">
        <v>697</v>
      </c>
    </row>
    <row r="585" s="13" customFormat="1">
      <c r="A585" s="13"/>
      <c r="B585" s="258"/>
      <c r="C585" s="259"/>
      <c r="D585" s="260" t="s">
        <v>187</v>
      </c>
      <c r="E585" s="261" t="s">
        <v>1</v>
      </c>
      <c r="F585" s="262" t="s">
        <v>647</v>
      </c>
      <c r="G585" s="259"/>
      <c r="H585" s="261" t="s">
        <v>1</v>
      </c>
      <c r="I585" s="263"/>
      <c r="J585" s="259"/>
      <c r="K585" s="259"/>
      <c r="L585" s="264"/>
      <c r="M585" s="265"/>
      <c r="N585" s="266"/>
      <c r="O585" s="266"/>
      <c r="P585" s="266"/>
      <c r="Q585" s="266"/>
      <c r="R585" s="266"/>
      <c r="S585" s="266"/>
      <c r="T585" s="267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68" t="s">
        <v>187</v>
      </c>
      <c r="AU585" s="268" t="s">
        <v>83</v>
      </c>
      <c r="AV585" s="13" t="s">
        <v>81</v>
      </c>
      <c r="AW585" s="13" t="s">
        <v>31</v>
      </c>
      <c r="AX585" s="13" t="s">
        <v>74</v>
      </c>
      <c r="AY585" s="268" t="s">
        <v>179</v>
      </c>
    </row>
    <row r="586" s="14" customFormat="1">
      <c r="A586" s="14"/>
      <c r="B586" s="269"/>
      <c r="C586" s="270"/>
      <c r="D586" s="260" t="s">
        <v>187</v>
      </c>
      <c r="E586" s="271" t="s">
        <v>1</v>
      </c>
      <c r="F586" s="272" t="s">
        <v>698</v>
      </c>
      <c r="G586" s="270"/>
      <c r="H586" s="273">
        <v>71</v>
      </c>
      <c r="I586" s="274"/>
      <c r="J586" s="270"/>
      <c r="K586" s="270"/>
      <c r="L586" s="275"/>
      <c r="M586" s="276"/>
      <c r="N586" s="277"/>
      <c r="O586" s="277"/>
      <c r="P586" s="277"/>
      <c r="Q586" s="277"/>
      <c r="R586" s="277"/>
      <c r="S586" s="277"/>
      <c r="T586" s="278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79" t="s">
        <v>187</v>
      </c>
      <c r="AU586" s="279" t="s">
        <v>83</v>
      </c>
      <c r="AV586" s="14" t="s">
        <v>83</v>
      </c>
      <c r="AW586" s="14" t="s">
        <v>31</v>
      </c>
      <c r="AX586" s="14" t="s">
        <v>74</v>
      </c>
      <c r="AY586" s="279" t="s">
        <v>179</v>
      </c>
    </row>
    <row r="587" s="14" customFormat="1">
      <c r="A587" s="14"/>
      <c r="B587" s="269"/>
      <c r="C587" s="270"/>
      <c r="D587" s="260" t="s">
        <v>187</v>
      </c>
      <c r="E587" s="271" t="s">
        <v>1</v>
      </c>
      <c r="F587" s="272" t="s">
        <v>699</v>
      </c>
      <c r="G587" s="270"/>
      <c r="H587" s="273">
        <v>40.115000000000002</v>
      </c>
      <c r="I587" s="274"/>
      <c r="J587" s="270"/>
      <c r="K587" s="270"/>
      <c r="L587" s="275"/>
      <c r="M587" s="276"/>
      <c r="N587" s="277"/>
      <c r="O587" s="277"/>
      <c r="P587" s="277"/>
      <c r="Q587" s="277"/>
      <c r="R587" s="277"/>
      <c r="S587" s="277"/>
      <c r="T587" s="278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79" t="s">
        <v>187</v>
      </c>
      <c r="AU587" s="279" t="s">
        <v>83</v>
      </c>
      <c r="AV587" s="14" t="s">
        <v>83</v>
      </c>
      <c r="AW587" s="14" t="s">
        <v>31</v>
      </c>
      <c r="AX587" s="14" t="s">
        <v>74</v>
      </c>
      <c r="AY587" s="279" t="s">
        <v>179</v>
      </c>
    </row>
    <row r="588" s="15" customFormat="1">
      <c r="A588" s="15"/>
      <c r="B588" s="280"/>
      <c r="C588" s="281"/>
      <c r="D588" s="260" t="s">
        <v>187</v>
      </c>
      <c r="E588" s="282" t="s">
        <v>1</v>
      </c>
      <c r="F588" s="283" t="s">
        <v>108</v>
      </c>
      <c r="G588" s="281"/>
      <c r="H588" s="284">
        <v>111.115</v>
      </c>
      <c r="I588" s="285"/>
      <c r="J588" s="281"/>
      <c r="K588" s="281"/>
      <c r="L588" s="286"/>
      <c r="M588" s="287"/>
      <c r="N588" s="288"/>
      <c r="O588" s="288"/>
      <c r="P588" s="288"/>
      <c r="Q588" s="288"/>
      <c r="R588" s="288"/>
      <c r="S588" s="288"/>
      <c r="T588" s="289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90" t="s">
        <v>187</v>
      </c>
      <c r="AU588" s="290" t="s">
        <v>83</v>
      </c>
      <c r="AV588" s="15" t="s">
        <v>186</v>
      </c>
      <c r="AW588" s="15" t="s">
        <v>31</v>
      </c>
      <c r="AX588" s="15" t="s">
        <v>81</v>
      </c>
      <c r="AY588" s="290" t="s">
        <v>179</v>
      </c>
    </row>
    <row r="589" s="2" customFormat="1" ht="21.75" customHeight="1">
      <c r="A589" s="39"/>
      <c r="B589" s="40"/>
      <c r="C589" s="245" t="s">
        <v>520</v>
      </c>
      <c r="D589" s="245" t="s">
        <v>181</v>
      </c>
      <c r="E589" s="246" t="s">
        <v>700</v>
      </c>
      <c r="F589" s="247" t="s">
        <v>701</v>
      </c>
      <c r="G589" s="248" t="s">
        <v>230</v>
      </c>
      <c r="H589" s="249">
        <v>111.115</v>
      </c>
      <c r="I589" s="250"/>
      <c r="J589" s="251">
        <f>ROUND(I589*H589,2)</f>
        <v>0</v>
      </c>
      <c r="K589" s="247" t="s">
        <v>185</v>
      </c>
      <c r="L589" s="45"/>
      <c r="M589" s="252" t="s">
        <v>1</v>
      </c>
      <c r="N589" s="253" t="s">
        <v>39</v>
      </c>
      <c r="O589" s="92"/>
      <c r="P589" s="254">
        <f>O589*H589</f>
        <v>0</v>
      </c>
      <c r="Q589" s="254">
        <v>0</v>
      </c>
      <c r="R589" s="254">
        <f>Q589*H589</f>
        <v>0</v>
      </c>
      <c r="S589" s="254">
        <v>0</v>
      </c>
      <c r="T589" s="25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56" t="s">
        <v>186</v>
      </c>
      <c r="AT589" s="256" t="s">
        <v>181</v>
      </c>
      <c r="AU589" s="256" t="s">
        <v>83</v>
      </c>
      <c r="AY589" s="18" t="s">
        <v>179</v>
      </c>
      <c r="BE589" s="257">
        <f>IF(N589="základní",J589,0)</f>
        <v>0</v>
      </c>
      <c r="BF589" s="257">
        <f>IF(N589="snížená",J589,0)</f>
        <v>0</v>
      </c>
      <c r="BG589" s="257">
        <f>IF(N589="zákl. přenesená",J589,0)</f>
        <v>0</v>
      </c>
      <c r="BH589" s="257">
        <f>IF(N589="sníž. přenesená",J589,0)</f>
        <v>0</v>
      </c>
      <c r="BI589" s="257">
        <f>IF(N589="nulová",J589,0)</f>
        <v>0</v>
      </c>
      <c r="BJ589" s="18" t="s">
        <v>81</v>
      </c>
      <c r="BK589" s="257">
        <f>ROUND(I589*H589,2)</f>
        <v>0</v>
      </c>
      <c r="BL589" s="18" t="s">
        <v>186</v>
      </c>
      <c r="BM589" s="256" t="s">
        <v>702</v>
      </c>
    </row>
    <row r="590" s="13" customFormat="1">
      <c r="A590" s="13"/>
      <c r="B590" s="258"/>
      <c r="C590" s="259"/>
      <c r="D590" s="260" t="s">
        <v>187</v>
      </c>
      <c r="E590" s="261" t="s">
        <v>1</v>
      </c>
      <c r="F590" s="262" t="s">
        <v>188</v>
      </c>
      <c r="G590" s="259"/>
      <c r="H590" s="261" t="s">
        <v>1</v>
      </c>
      <c r="I590" s="263"/>
      <c r="J590" s="259"/>
      <c r="K590" s="259"/>
      <c r="L590" s="264"/>
      <c r="M590" s="265"/>
      <c r="N590" s="266"/>
      <c r="O590" s="266"/>
      <c r="P590" s="266"/>
      <c r="Q590" s="266"/>
      <c r="R590" s="266"/>
      <c r="S590" s="266"/>
      <c r="T590" s="267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68" t="s">
        <v>187</v>
      </c>
      <c r="AU590" s="268" t="s">
        <v>83</v>
      </c>
      <c r="AV590" s="13" t="s">
        <v>81</v>
      </c>
      <c r="AW590" s="13" t="s">
        <v>31</v>
      </c>
      <c r="AX590" s="13" t="s">
        <v>74</v>
      </c>
      <c r="AY590" s="268" t="s">
        <v>179</v>
      </c>
    </row>
    <row r="591" s="14" customFormat="1">
      <c r="A591" s="14"/>
      <c r="B591" s="269"/>
      <c r="C591" s="270"/>
      <c r="D591" s="260" t="s">
        <v>187</v>
      </c>
      <c r="E591" s="271" t="s">
        <v>1</v>
      </c>
      <c r="F591" s="272" t="s">
        <v>698</v>
      </c>
      <c r="G591" s="270"/>
      <c r="H591" s="273">
        <v>71</v>
      </c>
      <c r="I591" s="274"/>
      <c r="J591" s="270"/>
      <c r="K591" s="270"/>
      <c r="L591" s="275"/>
      <c r="M591" s="276"/>
      <c r="N591" s="277"/>
      <c r="O591" s="277"/>
      <c r="P591" s="277"/>
      <c r="Q591" s="277"/>
      <c r="R591" s="277"/>
      <c r="S591" s="277"/>
      <c r="T591" s="278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79" t="s">
        <v>187</v>
      </c>
      <c r="AU591" s="279" t="s">
        <v>83</v>
      </c>
      <c r="AV591" s="14" t="s">
        <v>83</v>
      </c>
      <c r="AW591" s="14" t="s">
        <v>31</v>
      </c>
      <c r="AX591" s="14" t="s">
        <v>74</v>
      </c>
      <c r="AY591" s="279" t="s">
        <v>179</v>
      </c>
    </row>
    <row r="592" s="14" customFormat="1">
      <c r="A592" s="14"/>
      <c r="B592" s="269"/>
      <c r="C592" s="270"/>
      <c r="D592" s="260" t="s">
        <v>187</v>
      </c>
      <c r="E592" s="271" t="s">
        <v>1</v>
      </c>
      <c r="F592" s="272" t="s">
        <v>703</v>
      </c>
      <c r="G592" s="270"/>
      <c r="H592" s="273">
        <v>40.115000000000002</v>
      </c>
      <c r="I592" s="274"/>
      <c r="J592" s="270"/>
      <c r="K592" s="270"/>
      <c r="L592" s="275"/>
      <c r="M592" s="276"/>
      <c r="N592" s="277"/>
      <c r="O592" s="277"/>
      <c r="P592" s="277"/>
      <c r="Q592" s="277"/>
      <c r="R592" s="277"/>
      <c r="S592" s="277"/>
      <c r="T592" s="27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79" t="s">
        <v>187</v>
      </c>
      <c r="AU592" s="279" t="s">
        <v>83</v>
      </c>
      <c r="AV592" s="14" t="s">
        <v>83</v>
      </c>
      <c r="AW592" s="14" t="s">
        <v>31</v>
      </c>
      <c r="AX592" s="14" t="s">
        <v>74</v>
      </c>
      <c r="AY592" s="279" t="s">
        <v>179</v>
      </c>
    </row>
    <row r="593" s="15" customFormat="1">
      <c r="A593" s="15"/>
      <c r="B593" s="280"/>
      <c r="C593" s="281"/>
      <c r="D593" s="260" t="s">
        <v>187</v>
      </c>
      <c r="E593" s="282" t="s">
        <v>1</v>
      </c>
      <c r="F593" s="283" t="s">
        <v>108</v>
      </c>
      <c r="G593" s="281"/>
      <c r="H593" s="284">
        <v>111.115</v>
      </c>
      <c r="I593" s="285"/>
      <c r="J593" s="281"/>
      <c r="K593" s="281"/>
      <c r="L593" s="286"/>
      <c r="M593" s="287"/>
      <c r="N593" s="288"/>
      <c r="O593" s="288"/>
      <c r="P593" s="288"/>
      <c r="Q593" s="288"/>
      <c r="R593" s="288"/>
      <c r="S593" s="288"/>
      <c r="T593" s="289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90" t="s">
        <v>187</v>
      </c>
      <c r="AU593" s="290" t="s">
        <v>83</v>
      </c>
      <c r="AV593" s="15" t="s">
        <v>186</v>
      </c>
      <c r="AW593" s="15" t="s">
        <v>31</v>
      </c>
      <c r="AX593" s="15" t="s">
        <v>81</v>
      </c>
      <c r="AY593" s="290" t="s">
        <v>179</v>
      </c>
    </row>
    <row r="594" s="2" customFormat="1" ht="21.75" customHeight="1">
      <c r="A594" s="39"/>
      <c r="B594" s="40"/>
      <c r="C594" s="245" t="s">
        <v>704</v>
      </c>
      <c r="D594" s="245" t="s">
        <v>181</v>
      </c>
      <c r="E594" s="246" t="s">
        <v>705</v>
      </c>
      <c r="F594" s="247" t="s">
        <v>706</v>
      </c>
      <c r="G594" s="248" t="s">
        <v>477</v>
      </c>
      <c r="H594" s="249">
        <v>1</v>
      </c>
      <c r="I594" s="250"/>
      <c r="J594" s="251">
        <f>ROUND(I594*H594,2)</f>
        <v>0</v>
      </c>
      <c r="K594" s="247" t="s">
        <v>185</v>
      </c>
      <c r="L594" s="45"/>
      <c r="M594" s="252" t="s">
        <v>1</v>
      </c>
      <c r="N594" s="253" t="s">
        <v>39</v>
      </c>
      <c r="O594" s="92"/>
      <c r="P594" s="254">
        <f>O594*H594</f>
        <v>0</v>
      </c>
      <c r="Q594" s="254">
        <v>0.0068799999999999998</v>
      </c>
      <c r="R594" s="254">
        <f>Q594*H594</f>
        <v>0.0068799999999999998</v>
      </c>
      <c r="S594" s="254">
        <v>0</v>
      </c>
      <c r="T594" s="255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56" t="s">
        <v>186</v>
      </c>
      <c r="AT594" s="256" t="s">
        <v>181</v>
      </c>
      <c r="AU594" s="256" t="s">
        <v>83</v>
      </c>
      <c r="AY594" s="18" t="s">
        <v>179</v>
      </c>
      <c r="BE594" s="257">
        <f>IF(N594="základní",J594,0)</f>
        <v>0</v>
      </c>
      <c r="BF594" s="257">
        <f>IF(N594="snížená",J594,0)</f>
        <v>0</v>
      </c>
      <c r="BG594" s="257">
        <f>IF(N594="zákl. přenesená",J594,0)</f>
        <v>0</v>
      </c>
      <c r="BH594" s="257">
        <f>IF(N594="sníž. přenesená",J594,0)</f>
        <v>0</v>
      </c>
      <c r="BI594" s="257">
        <f>IF(N594="nulová",J594,0)</f>
        <v>0</v>
      </c>
      <c r="BJ594" s="18" t="s">
        <v>81</v>
      </c>
      <c r="BK594" s="257">
        <f>ROUND(I594*H594,2)</f>
        <v>0</v>
      </c>
      <c r="BL594" s="18" t="s">
        <v>186</v>
      </c>
      <c r="BM594" s="256" t="s">
        <v>707</v>
      </c>
    </row>
    <row r="595" s="13" customFormat="1">
      <c r="A595" s="13"/>
      <c r="B595" s="258"/>
      <c r="C595" s="259"/>
      <c r="D595" s="260" t="s">
        <v>187</v>
      </c>
      <c r="E595" s="261" t="s">
        <v>1</v>
      </c>
      <c r="F595" s="262" t="s">
        <v>533</v>
      </c>
      <c r="G595" s="259"/>
      <c r="H595" s="261" t="s">
        <v>1</v>
      </c>
      <c r="I595" s="263"/>
      <c r="J595" s="259"/>
      <c r="K595" s="259"/>
      <c r="L595" s="264"/>
      <c r="M595" s="265"/>
      <c r="N595" s="266"/>
      <c r="O595" s="266"/>
      <c r="P595" s="266"/>
      <c r="Q595" s="266"/>
      <c r="R595" s="266"/>
      <c r="S595" s="266"/>
      <c r="T595" s="26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68" t="s">
        <v>187</v>
      </c>
      <c r="AU595" s="268" t="s">
        <v>83</v>
      </c>
      <c r="AV595" s="13" t="s">
        <v>81</v>
      </c>
      <c r="AW595" s="13" t="s">
        <v>31</v>
      </c>
      <c r="AX595" s="13" t="s">
        <v>74</v>
      </c>
      <c r="AY595" s="268" t="s">
        <v>179</v>
      </c>
    </row>
    <row r="596" s="14" customFormat="1">
      <c r="A596" s="14"/>
      <c r="B596" s="269"/>
      <c r="C596" s="270"/>
      <c r="D596" s="260" t="s">
        <v>187</v>
      </c>
      <c r="E596" s="271" t="s">
        <v>1</v>
      </c>
      <c r="F596" s="272" t="s">
        <v>708</v>
      </c>
      <c r="G596" s="270"/>
      <c r="H596" s="273">
        <v>1</v>
      </c>
      <c r="I596" s="274"/>
      <c r="J596" s="270"/>
      <c r="K596" s="270"/>
      <c r="L596" s="275"/>
      <c r="M596" s="276"/>
      <c r="N596" s="277"/>
      <c r="O596" s="277"/>
      <c r="P596" s="277"/>
      <c r="Q596" s="277"/>
      <c r="R596" s="277"/>
      <c r="S596" s="277"/>
      <c r="T596" s="278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79" t="s">
        <v>187</v>
      </c>
      <c r="AU596" s="279" t="s">
        <v>83</v>
      </c>
      <c r="AV596" s="14" t="s">
        <v>83</v>
      </c>
      <c r="AW596" s="14" t="s">
        <v>31</v>
      </c>
      <c r="AX596" s="14" t="s">
        <v>81</v>
      </c>
      <c r="AY596" s="279" t="s">
        <v>179</v>
      </c>
    </row>
    <row r="597" s="2" customFormat="1" ht="16.5" customHeight="1">
      <c r="A597" s="39"/>
      <c r="B597" s="40"/>
      <c r="C597" s="291" t="s">
        <v>528</v>
      </c>
      <c r="D597" s="291" t="s">
        <v>340</v>
      </c>
      <c r="E597" s="292" t="s">
        <v>709</v>
      </c>
      <c r="F597" s="293" t="s">
        <v>710</v>
      </c>
      <c r="G597" s="294" t="s">
        <v>477</v>
      </c>
      <c r="H597" s="295">
        <v>1</v>
      </c>
      <c r="I597" s="296"/>
      <c r="J597" s="297">
        <f>ROUND(I597*H597,2)</f>
        <v>0</v>
      </c>
      <c r="K597" s="293" t="s">
        <v>1</v>
      </c>
      <c r="L597" s="298"/>
      <c r="M597" s="299" t="s">
        <v>1</v>
      </c>
      <c r="N597" s="300" t="s">
        <v>39</v>
      </c>
      <c r="O597" s="92"/>
      <c r="P597" s="254">
        <f>O597*H597</f>
        <v>0</v>
      </c>
      <c r="Q597" s="254">
        <v>0.16600000000000001</v>
      </c>
      <c r="R597" s="254">
        <f>Q597*H597</f>
        <v>0.16600000000000001</v>
      </c>
      <c r="S597" s="254">
        <v>0</v>
      </c>
      <c r="T597" s="25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56" t="s">
        <v>221</v>
      </c>
      <c r="AT597" s="256" t="s">
        <v>340</v>
      </c>
      <c r="AU597" s="256" t="s">
        <v>83</v>
      </c>
      <c r="AY597" s="18" t="s">
        <v>179</v>
      </c>
      <c r="BE597" s="257">
        <f>IF(N597="základní",J597,0)</f>
        <v>0</v>
      </c>
      <c r="BF597" s="257">
        <f>IF(N597="snížená",J597,0)</f>
        <v>0</v>
      </c>
      <c r="BG597" s="257">
        <f>IF(N597="zákl. přenesená",J597,0)</f>
        <v>0</v>
      </c>
      <c r="BH597" s="257">
        <f>IF(N597="sníž. přenesená",J597,0)</f>
        <v>0</v>
      </c>
      <c r="BI597" s="257">
        <f>IF(N597="nulová",J597,0)</f>
        <v>0</v>
      </c>
      <c r="BJ597" s="18" t="s">
        <v>81</v>
      </c>
      <c r="BK597" s="257">
        <f>ROUND(I597*H597,2)</f>
        <v>0</v>
      </c>
      <c r="BL597" s="18" t="s">
        <v>186</v>
      </c>
      <c r="BM597" s="256" t="s">
        <v>711</v>
      </c>
    </row>
    <row r="598" s="13" customFormat="1">
      <c r="A598" s="13"/>
      <c r="B598" s="258"/>
      <c r="C598" s="259"/>
      <c r="D598" s="260" t="s">
        <v>187</v>
      </c>
      <c r="E598" s="261" t="s">
        <v>1</v>
      </c>
      <c r="F598" s="262" t="s">
        <v>533</v>
      </c>
      <c r="G598" s="259"/>
      <c r="H598" s="261" t="s">
        <v>1</v>
      </c>
      <c r="I598" s="263"/>
      <c r="J598" s="259"/>
      <c r="K598" s="259"/>
      <c r="L598" s="264"/>
      <c r="M598" s="265"/>
      <c r="N598" s="266"/>
      <c r="O598" s="266"/>
      <c r="P598" s="266"/>
      <c r="Q598" s="266"/>
      <c r="R598" s="266"/>
      <c r="S598" s="266"/>
      <c r="T598" s="267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68" t="s">
        <v>187</v>
      </c>
      <c r="AU598" s="268" t="s">
        <v>83</v>
      </c>
      <c r="AV598" s="13" t="s">
        <v>81</v>
      </c>
      <c r="AW598" s="13" t="s">
        <v>31</v>
      </c>
      <c r="AX598" s="13" t="s">
        <v>74</v>
      </c>
      <c r="AY598" s="268" t="s">
        <v>179</v>
      </c>
    </row>
    <row r="599" s="13" customFormat="1">
      <c r="A599" s="13"/>
      <c r="B599" s="258"/>
      <c r="C599" s="259"/>
      <c r="D599" s="260" t="s">
        <v>187</v>
      </c>
      <c r="E599" s="261" t="s">
        <v>1</v>
      </c>
      <c r="F599" s="262" t="s">
        <v>712</v>
      </c>
      <c r="G599" s="259"/>
      <c r="H599" s="261" t="s">
        <v>1</v>
      </c>
      <c r="I599" s="263"/>
      <c r="J599" s="259"/>
      <c r="K599" s="259"/>
      <c r="L599" s="264"/>
      <c r="M599" s="265"/>
      <c r="N599" s="266"/>
      <c r="O599" s="266"/>
      <c r="P599" s="266"/>
      <c r="Q599" s="266"/>
      <c r="R599" s="266"/>
      <c r="S599" s="266"/>
      <c r="T599" s="267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68" t="s">
        <v>187</v>
      </c>
      <c r="AU599" s="268" t="s">
        <v>83</v>
      </c>
      <c r="AV599" s="13" t="s">
        <v>81</v>
      </c>
      <c r="AW599" s="13" t="s">
        <v>31</v>
      </c>
      <c r="AX599" s="13" t="s">
        <v>74</v>
      </c>
      <c r="AY599" s="268" t="s">
        <v>179</v>
      </c>
    </row>
    <row r="600" s="13" customFormat="1">
      <c r="A600" s="13"/>
      <c r="B600" s="258"/>
      <c r="C600" s="259"/>
      <c r="D600" s="260" t="s">
        <v>187</v>
      </c>
      <c r="E600" s="261" t="s">
        <v>1</v>
      </c>
      <c r="F600" s="262" t="s">
        <v>713</v>
      </c>
      <c r="G600" s="259"/>
      <c r="H600" s="261" t="s">
        <v>1</v>
      </c>
      <c r="I600" s="263"/>
      <c r="J600" s="259"/>
      <c r="K600" s="259"/>
      <c r="L600" s="264"/>
      <c r="M600" s="265"/>
      <c r="N600" s="266"/>
      <c r="O600" s="266"/>
      <c r="P600" s="266"/>
      <c r="Q600" s="266"/>
      <c r="R600" s="266"/>
      <c r="S600" s="266"/>
      <c r="T600" s="267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68" t="s">
        <v>187</v>
      </c>
      <c r="AU600" s="268" t="s">
        <v>83</v>
      </c>
      <c r="AV600" s="13" t="s">
        <v>81</v>
      </c>
      <c r="AW600" s="13" t="s">
        <v>31</v>
      </c>
      <c r="AX600" s="13" t="s">
        <v>74</v>
      </c>
      <c r="AY600" s="268" t="s">
        <v>179</v>
      </c>
    </row>
    <row r="601" s="14" customFormat="1">
      <c r="A601" s="14"/>
      <c r="B601" s="269"/>
      <c r="C601" s="270"/>
      <c r="D601" s="260" t="s">
        <v>187</v>
      </c>
      <c r="E601" s="271" t="s">
        <v>1</v>
      </c>
      <c r="F601" s="272" t="s">
        <v>81</v>
      </c>
      <c r="G601" s="270"/>
      <c r="H601" s="273">
        <v>1</v>
      </c>
      <c r="I601" s="274"/>
      <c r="J601" s="270"/>
      <c r="K601" s="270"/>
      <c r="L601" s="275"/>
      <c r="M601" s="276"/>
      <c r="N601" s="277"/>
      <c r="O601" s="277"/>
      <c r="P601" s="277"/>
      <c r="Q601" s="277"/>
      <c r="R601" s="277"/>
      <c r="S601" s="277"/>
      <c r="T601" s="27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79" t="s">
        <v>187</v>
      </c>
      <c r="AU601" s="279" t="s">
        <v>83</v>
      </c>
      <c r="AV601" s="14" t="s">
        <v>83</v>
      </c>
      <c r="AW601" s="14" t="s">
        <v>31</v>
      </c>
      <c r="AX601" s="14" t="s">
        <v>81</v>
      </c>
      <c r="AY601" s="279" t="s">
        <v>179</v>
      </c>
    </row>
    <row r="602" s="2" customFormat="1" ht="21.75" customHeight="1">
      <c r="A602" s="39"/>
      <c r="B602" s="40"/>
      <c r="C602" s="245" t="s">
        <v>714</v>
      </c>
      <c r="D602" s="245" t="s">
        <v>181</v>
      </c>
      <c r="E602" s="246" t="s">
        <v>715</v>
      </c>
      <c r="F602" s="247" t="s">
        <v>716</v>
      </c>
      <c r="G602" s="248" t="s">
        <v>372</v>
      </c>
      <c r="H602" s="249">
        <v>12.717000000000001</v>
      </c>
      <c r="I602" s="250"/>
      <c r="J602" s="251">
        <f>ROUND(I602*H602,2)</f>
        <v>0</v>
      </c>
      <c r="K602" s="247" t="s">
        <v>185</v>
      </c>
      <c r="L602" s="45"/>
      <c r="M602" s="252" t="s">
        <v>1</v>
      </c>
      <c r="N602" s="253" t="s">
        <v>39</v>
      </c>
      <c r="O602" s="92"/>
      <c r="P602" s="254">
        <f>O602*H602</f>
        <v>0</v>
      </c>
      <c r="Q602" s="254">
        <v>0.00069999999999999999</v>
      </c>
      <c r="R602" s="254">
        <f>Q602*H602</f>
        <v>0.0089019000000000008</v>
      </c>
      <c r="S602" s="254">
        <v>0</v>
      </c>
      <c r="T602" s="25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56" t="s">
        <v>186</v>
      </c>
      <c r="AT602" s="256" t="s">
        <v>181</v>
      </c>
      <c r="AU602" s="256" t="s">
        <v>83</v>
      </c>
      <c r="AY602" s="18" t="s">
        <v>179</v>
      </c>
      <c r="BE602" s="257">
        <f>IF(N602="základní",J602,0)</f>
        <v>0</v>
      </c>
      <c r="BF602" s="257">
        <f>IF(N602="snížená",J602,0)</f>
        <v>0</v>
      </c>
      <c r="BG602" s="257">
        <f>IF(N602="zákl. přenesená",J602,0)</f>
        <v>0</v>
      </c>
      <c r="BH602" s="257">
        <f>IF(N602="sníž. přenesená",J602,0)</f>
        <v>0</v>
      </c>
      <c r="BI602" s="257">
        <f>IF(N602="nulová",J602,0)</f>
        <v>0</v>
      </c>
      <c r="BJ602" s="18" t="s">
        <v>81</v>
      </c>
      <c r="BK602" s="257">
        <f>ROUND(I602*H602,2)</f>
        <v>0</v>
      </c>
      <c r="BL602" s="18" t="s">
        <v>186</v>
      </c>
      <c r="BM602" s="256" t="s">
        <v>717</v>
      </c>
    </row>
    <row r="603" s="13" customFormat="1">
      <c r="A603" s="13"/>
      <c r="B603" s="258"/>
      <c r="C603" s="259"/>
      <c r="D603" s="260" t="s">
        <v>187</v>
      </c>
      <c r="E603" s="261" t="s">
        <v>1</v>
      </c>
      <c r="F603" s="262" t="s">
        <v>533</v>
      </c>
      <c r="G603" s="259"/>
      <c r="H603" s="261" t="s">
        <v>1</v>
      </c>
      <c r="I603" s="263"/>
      <c r="J603" s="259"/>
      <c r="K603" s="259"/>
      <c r="L603" s="264"/>
      <c r="M603" s="265"/>
      <c r="N603" s="266"/>
      <c r="O603" s="266"/>
      <c r="P603" s="266"/>
      <c r="Q603" s="266"/>
      <c r="R603" s="266"/>
      <c r="S603" s="266"/>
      <c r="T603" s="267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68" t="s">
        <v>187</v>
      </c>
      <c r="AU603" s="268" t="s">
        <v>83</v>
      </c>
      <c r="AV603" s="13" t="s">
        <v>81</v>
      </c>
      <c r="AW603" s="13" t="s">
        <v>31</v>
      </c>
      <c r="AX603" s="13" t="s">
        <v>74</v>
      </c>
      <c r="AY603" s="268" t="s">
        <v>179</v>
      </c>
    </row>
    <row r="604" s="14" customFormat="1">
      <c r="A604" s="14"/>
      <c r="B604" s="269"/>
      <c r="C604" s="270"/>
      <c r="D604" s="260" t="s">
        <v>187</v>
      </c>
      <c r="E604" s="271" t="s">
        <v>1</v>
      </c>
      <c r="F604" s="272" t="s">
        <v>718</v>
      </c>
      <c r="G604" s="270"/>
      <c r="H604" s="273">
        <v>12.717000000000001</v>
      </c>
      <c r="I604" s="274"/>
      <c r="J604" s="270"/>
      <c r="K604" s="270"/>
      <c r="L604" s="275"/>
      <c r="M604" s="276"/>
      <c r="N604" s="277"/>
      <c r="O604" s="277"/>
      <c r="P604" s="277"/>
      <c r="Q604" s="277"/>
      <c r="R604" s="277"/>
      <c r="S604" s="277"/>
      <c r="T604" s="278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79" t="s">
        <v>187</v>
      </c>
      <c r="AU604" s="279" t="s">
        <v>83</v>
      </c>
      <c r="AV604" s="14" t="s">
        <v>83</v>
      </c>
      <c r="AW604" s="14" t="s">
        <v>31</v>
      </c>
      <c r="AX604" s="14" t="s">
        <v>81</v>
      </c>
      <c r="AY604" s="279" t="s">
        <v>179</v>
      </c>
    </row>
    <row r="605" s="2" customFormat="1" ht="21.75" customHeight="1">
      <c r="A605" s="39"/>
      <c r="B605" s="40"/>
      <c r="C605" s="291" t="s">
        <v>719</v>
      </c>
      <c r="D605" s="291" t="s">
        <v>340</v>
      </c>
      <c r="E605" s="292" t="s">
        <v>720</v>
      </c>
      <c r="F605" s="293" t="s">
        <v>721</v>
      </c>
      <c r="G605" s="294" t="s">
        <v>343</v>
      </c>
      <c r="H605" s="295">
        <v>440</v>
      </c>
      <c r="I605" s="296"/>
      <c r="J605" s="297">
        <f>ROUND(I605*H605,2)</f>
        <v>0</v>
      </c>
      <c r="K605" s="293" t="s">
        <v>1</v>
      </c>
      <c r="L605" s="298"/>
      <c r="M605" s="299" t="s">
        <v>1</v>
      </c>
      <c r="N605" s="300" t="s">
        <v>39</v>
      </c>
      <c r="O605" s="92"/>
      <c r="P605" s="254">
        <f>O605*H605</f>
        <v>0</v>
      </c>
      <c r="Q605" s="254">
        <v>0.001</v>
      </c>
      <c r="R605" s="254">
        <f>Q605*H605</f>
        <v>0.44</v>
      </c>
      <c r="S605" s="254">
        <v>0</v>
      </c>
      <c r="T605" s="255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56" t="s">
        <v>221</v>
      </c>
      <c r="AT605" s="256" t="s">
        <v>340</v>
      </c>
      <c r="AU605" s="256" t="s">
        <v>83</v>
      </c>
      <c r="AY605" s="18" t="s">
        <v>179</v>
      </c>
      <c r="BE605" s="257">
        <f>IF(N605="základní",J605,0)</f>
        <v>0</v>
      </c>
      <c r="BF605" s="257">
        <f>IF(N605="snížená",J605,0)</f>
        <v>0</v>
      </c>
      <c r="BG605" s="257">
        <f>IF(N605="zákl. přenesená",J605,0)</f>
        <v>0</v>
      </c>
      <c r="BH605" s="257">
        <f>IF(N605="sníž. přenesená",J605,0)</f>
        <v>0</v>
      </c>
      <c r="BI605" s="257">
        <f>IF(N605="nulová",J605,0)</f>
        <v>0</v>
      </c>
      <c r="BJ605" s="18" t="s">
        <v>81</v>
      </c>
      <c r="BK605" s="257">
        <f>ROUND(I605*H605,2)</f>
        <v>0</v>
      </c>
      <c r="BL605" s="18" t="s">
        <v>186</v>
      </c>
      <c r="BM605" s="256" t="s">
        <v>722</v>
      </c>
    </row>
    <row r="606" s="13" customFormat="1">
      <c r="A606" s="13"/>
      <c r="B606" s="258"/>
      <c r="C606" s="259"/>
      <c r="D606" s="260" t="s">
        <v>187</v>
      </c>
      <c r="E606" s="261" t="s">
        <v>1</v>
      </c>
      <c r="F606" s="262" t="s">
        <v>533</v>
      </c>
      <c r="G606" s="259"/>
      <c r="H606" s="261" t="s">
        <v>1</v>
      </c>
      <c r="I606" s="263"/>
      <c r="J606" s="259"/>
      <c r="K606" s="259"/>
      <c r="L606" s="264"/>
      <c r="M606" s="265"/>
      <c r="N606" s="266"/>
      <c r="O606" s="266"/>
      <c r="P606" s="266"/>
      <c r="Q606" s="266"/>
      <c r="R606" s="266"/>
      <c r="S606" s="266"/>
      <c r="T606" s="267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8" t="s">
        <v>187</v>
      </c>
      <c r="AU606" s="268" t="s">
        <v>83</v>
      </c>
      <c r="AV606" s="13" t="s">
        <v>81</v>
      </c>
      <c r="AW606" s="13" t="s">
        <v>31</v>
      </c>
      <c r="AX606" s="13" t="s">
        <v>74</v>
      </c>
      <c r="AY606" s="268" t="s">
        <v>179</v>
      </c>
    </row>
    <row r="607" s="14" customFormat="1">
      <c r="A607" s="14"/>
      <c r="B607" s="269"/>
      <c r="C607" s="270"/>
      <c r="D607" s="260" t="s">
        <v>187</v>
      </c>
      <c r="E607" s="271" t="s">
        <v>1</v>
      </c>
      <c r="F607" s="272" t="s">
        <v>723</v>
      </c>
      <c r="G607" s="270"/>
      <c r="H607" s="273">
        <v>440</v>
      </c>
      <c r="I607" s="274"/>
      <c r="J607" s="270"/>
      <c r="K607" s="270"/>
      <c r="L607" s="275"/>
      <c r="M607" s="276"/>
      <c r="N607" s="277"/>
      <c r="O607" s="277"/>
      <c r="P607" s="277"/>
      <c r="Q607" s="277"/>
      <c r="R607" s="277"/>
      <c r="S607" s="277"/>
      <c r="T607" s="27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79" t="s">
        <v>187</v>
      </c>
      <c r="AU607" s="279" t="s">
        <v>83</v>
      </c>
      <c r="AV607" s="14" t="s">
        <v>83</v>
      </c>
      <c r="AW607" s="14" t="s">
        <v>31</v>
      </c>
      <c r="AX607" s="14" t="s">
        <v>81</v>
      </c>
      <c r="AY607" s="279" t="s">
        <v>179</v>
      </c>
    </row>
    <row r="608" s="2" customFormat="1" ht="16.5" customHeight="1">
      <c r="A608" s="39"/>
      <c r="B608" s="40"/>
      <c r="C608" s="245" t="s">
        <v>724</v>
      </c>
      <c r="D608" s="245" t="s">
        <v>181</v>
      </c>
      <c r="E608" s="246" t="s">
        <v>725</v>
      </c>
      <c r="F608" s="247" t="s">
        <v>726</v>
      </c>
      <c r="G608" s="248" t="s">
        <v>197</v>
      </c>
      <c r="H608" s="249">
        <v>4.5830000000000002</v>
      </c>
      <c r="I608" s="250"/>
      <c r="J608" s="251">
        <f>ROUND(I608*H608,2)</f>
        <v>0</v>
      </c>
      <c r="K608" s="247" t="s">
        <v>1</v>
      </c>
      <c r="L608" s="45"/>
      <c r="M608" s="252" t="s">
        <v>1</v>
      </c>
      <c r="N608" s="253" t="s">
        <v>39</v>
      </c>
      <c r="O608" s="92"/>
      <c r="P608" s="254">
        <f>O608*H608</f>
        <v>0</v>
      </c>
      <c r="Q608" s="254">
        <v>0</v>
      </c>
      <c r="R608" s="254">
        <f>Q608*H608</f>
        <v>0</v>
      </c>
      <c r="S608" s="254">
        <v>0</v>
      </c>
      <c r="T608" s="255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56" t="s">
        <v>186</v>
      </c>
      <c r="AT608" s="256" t="s">
        <v>181</v>
      </c>
      <c r="AU608" s="256" t="s">
        <v>83</v>
      </c>
      <c r="AY608" s="18" t="s">
        <v>179</v>
      </c>
      <c r="BE608" s="257">
        <f>IF(N608="základní",J608,0)</f>
        <v>0</v>
      </c>
      <c r="BF608" s="257">
        <f>IF(N608="snížená",J608,0)</f>
        <v>0</v>
      </c>
      <c r="BG608" s="257">
        <f>IF(N608="zákl. přenesená",J608,0)</f>
        <v>0</v>
      </c>
      <c r="BH608" s="257">
        <f>IF(N608="sníž. přenesená",J608,0)</f>
        <v>0</v>
      </c>
      <c r="BI608" s="257">
        <f>IF(N608="nulová",J608,0)</f>
        <v>0</v>
      </c>
      <c r="BJ608" s="18" t="s">
        <v>81</v>
      </c>
      <c r="BK608" s="257">
        <f>ROUND(I608*H608,2)</f>
        <v>0</v>
      </c>
      <c r="BL608" s="18" t="s">
        <v>186</v>
      </c>
      <c r="BM608" s="256" t="s">
        <v>727</v>
      </c>
    </row>
    <row r="609" s="13" customFormat="1">
      <c r="A609" s="13"/>
      <c r="B609" s="258"/>
      <c r="C609" s="259"/>
      <c r="D609" s="260" t="s">
        <v>187</v>
      </c>
      <c r="E609" s="261" t="s">
        <v>1</v>
      </c>
      <c r="F609" s="262" t="s">
        <v>533</v>
      </c>
      <c r="G609" s="259"/>
      <c r="H609" s="261" t="s">
        <v>1</v>
      </c>
      <c r="I609" s="263"/>
      <c r="J609" s="259"/>
      <c r="K609" s="259"/>
      <c r="L609" s="264"/>
      <c r="M609" s="265"/>
      <c r="N609" s="266"/>
      <c r="O609" s="266"/>
      <c r="P609" s="266"/>
      <c r="Q609" s="266"/>
      <c r="R609" s="266"/>
      <c r="S609" s="266"/>
      <c r="T609" s="26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68" t="s">
        <v>187</v>
      </c>
      <c r="AU609" s="268" t="s">
        <v>83</v>
      </c>
      <c r="AV609" s="13" t="s">
        <v>81</v>
      </c>
      <c r="AW609" s="13" t="s">
        <v>31</v>
      </c>
      <c r="AX609" s="13" t="s">
        <v>74</v>
      </c>
      <c r="AY609" s="268" t="s">
        <v>179</v>
      </c>
    </row>
    <row r="610" s="14" customFormat="1">
      <c r="A610" s="14"/>
      <c r="B610" s="269"/>
      <c r="C610" s="270"/>
      <c r="D610" s="260" t="s">
        <v>187</v>
      </c>
      <c r="E610" s="271" t="s">
        <v>1</v>
      </c>
      <c r="F610" s="272" t="s">
        <v>728</v>
      </c>
      <c r="G610" s="270"/>
      <c r="H610" s="273">
        <v>4.5830000000000002</v>
      </c>
      <c r="I610" s="274"/>
      <c r="J610" s="270"/>
      <c r="K610" s="270"/>
      <c r="L610" s="275"/>
      <c r="M610" s="276"/>
      <c r="N610" s="277"/>
      <c r="O610" s="277"/>
      <c r="P610" s="277"/>
      <c r="Q610" s="277"/>
      <c r="R610" s="277"/>
      <c r="S610" s="277"/>
      <c r="T610" s="278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79" t="s">
        <v>187</v>
      </c>
      <c r="AU610" s="279" t="s">
        <v>83</v>
      </c>
      <c r="AV610" s="14" t="s">
        <v>83</v>
      </c>
      <c r="AW610" s="14" t="s">
        <v>31</v>
      </c>
      <c r="AX610" s="14" t="s">
        <v>74</v>
      </c>
      <c r="AY610" s="279" t="s">
        <v>179</v>
      </c>
    </row>
    <row r="611" s="15" customFormat="1">
      <c r="A611" s="15"/>
      <c r="B611" s="280"/>
      <c r="C611" s="281"/>
      <c r="D611" s="260" t="s">
        <v>187</v>
      </c>
      <c r="E611" s="282" t="s">
        <v>1</v>
      </c>
      <c r="F611" s="283" t="s">
        <v>108</v>
      </c>
      <c r="G611" s="281"/>
      <c r="H611" s="284">
        <v>4.5830000000000002</v>
      </c>
      <c r="I611" s="285"/>
      <c r="J611" s="281"/>
      <c r="K611" s="281"/>
      <c r="L611" s="286"/>
      <c r="M611" s="287"/>
      <c r="N611" s="288"/>
      <c r="O611" s="288"/>
      <c r="P611" s="288"/>
      <c r="Q611" s="288"/>
      <c r="R611" s="288"/>
      <c r="S611" s="288"/>
      <c r="T611" s="289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90" t="s">
        <v>187</v>
      </c>
      <c r="AU611" s="290" t="s">
        <v>83</v>
      </c>
      <c r="AV611" s="15" t="s">
        <v>186</v>
      </c>
      <c r="AW611" s="15" t="s">
        <v>31</v>
      </c>
      <c r="AX611" s="15" t="s">
        <v>81</v>
      </c>
      <c r="AY611" s="290" t="s">
        <v>179</v>
      </c>
    </row>
    <row r="612" s="2" customFormat="1" ht="16.5" customHeight="1">
      <c r="A612" s="39"/>
      <c r="B612" s="40"/>
      <c r="C612" s="245" t="s">
        <v>729</v>
      </c>
      <c r="D612" s="245" t="s">
        <v>181</v>
      </c>
      <c r="E612" s="246" t="s">
        <v>730</v>
      </c>
      <c r="F612" s="247" t="s">
        <v>731</v>
      </c>
      <c r="G612" s="248" t="s">
        <v>420</v>
      </c>
      <c r="H612" s="249">
        <v>1</v>
      </c>
      <c r="I612" s="250"/>
      <c r="J612" s="251">
        <f>ROUND(I612*H612,2)</f>
        <v>0</v>
      </c>
      <c r="K612" s="247" t="s">
        <v>1</v>
      </c>
      <c r="L612" s="45"/>
      <c r="M612" s="252" t="s">
        <v>1</v>
      </c>
      <c r="N612" s="253" t="s">
        <v>39</v>
      </c>
      <c r="O612" s="92"/>
      <c r="P612" s="254">
        <f>O612*H612</f>
        <v>0</v>
      </c>
      <c r="Q612" s="254">
        <v>0</v>
      </c>
      <c r="R612" s="254">
        <f>Q612*H612</f>
        <v>0</v>
      </c>
      <c r="S612" s="254">
        <v>0</v>
      </c>
      <c r="T612" s="255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56" t="s">
        <v>186</v>
      </c>
      <c r="AT612" s="256" t="s">
        <v>181</v>
      </c>
      <c r="AU612" s="256" t="s">
        <v>83</v>
      </c>
      <c r="AY612" s="18" t="s">
        <v>179</v>
      </c>
      <c r="BE612" s="257">
        <f>IF(N612="základní",J612,0)</f>
        <v>0</v>
      </c>
      <c r="BF612" s="257">
        <f>IF(N612="snížená",J612,0)</f>
        <v>0</v>
      </c>
      <c r="BG612" s="257">
        <f>IF(N612="zákl. přenesená",J612,0)</f>
        <v>0</v>
      </c>
      <c r="BH612" s="257">
        <f>IF(N612="sníž. přenesená",J612,0)</f>
        <v>0</v>
      </c>
      <c r="BI612" s="257">
        <f>IF(N612="nulová",J612,0)</f>
        <v>0</v>
      </c>
      <c r="BJ612" s="18" t="s">
        <v>81</v>
      </c>
      <c r="BK612" s="257">
        <f>ROUND(I612*H612,2)</f>
        <v>0</v>
      </c>
      <c r="BL612" s="18" t="s">
        <v>186</v>
      </c>
      <c r="BM612" s="256" t="s">
        <v>124</v>
      </c>
    </row>
    <row r="613" s="13" customFormat="1">
      <c r="A613" s="13"/>
      <c r="B613" s="258"/>
      <c r="C613" s="259"/>
      <c r="D613" s="260" t="s">
        <v>187</v>
      </c>
      <c r="E613" s="261" t="s">
        <v>1</v>
      </c>
      <c r="F613" s="262" t="s">
        <v>533</v>
      </c>
      <c r="G613" s="259"/>
      <c r="H613" s="261" t="s">
        <v>1</v>
      </c>
      <c r="I613" s="263"/>
      <c r="J613" s="259"/>
      <c r="K613" s="259"/>
      <c r="L613" s="264"/>
      <c r="M613" s="265"/>
      <c r="N613" s="266"/>
      <c r="O613" s="266"/>
      <c r="P613" s="266"/>
      <c r="Q613" s="266"/>
      <c r="R613" s="266"/>
      <c r="S613" s="266"/>
      <c r="T613" s="26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68" t="s">
        <v>187</v>
      </c>
      <c r="AU613" s="268" t="s">
        <v>83</v>
      </c>
      <c r="AV613" s="13" t="s">
        <v>81</v>
      </c>
      <c r="AW613" s="13" t="s">
        <v>31</v>
      </c>
      <c r="AX613" s="13" t="s">
        <v>74</v>
      </c>
      <c r="AY613" s="268" t="s">
        <v>179</v>
      </c>
    </row>
    <row r="614" s="14" customFormat="1">
      <c r="A614" s="14"/>
      <c r="B614" s="269"/>
      <c r="C614" s="270"/>
      <c r="D614" s="260" t="s">
        <v>187</v>
      </c>
      <c r="E614" s="271" t="s">
        <v>1</v>
      </c>
      <c r="F614" s="272" t="s">
        <v>708</v>
      </c>
      <c r="G614" s="270"/>
      <c r="H614" s="273">
        <v>1</v>
      </c>
      <c r="I614" s="274"/>
      <c r="J614" s="270"/>
      <c r="K614" s="270"/>
      <c r="L614" s="275"/>
      <c r="M614" s="276"/>
      <c r="N614" s="277"/>
      <c r="O614" s="277"/>
      <c r="P614" s="277"/>
      <c r="Q614" s="277"/>
      <c r="R614" s="277"/>
      <c r="S614" s="277"/>
      <c r="T614" s="278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79" t="s">
        <v>187</v>
      </c>
      <c r="AU614" s="279" t="s">
        <v>83</v>
      </c>
      <c r="AV614" s="14" t="s">
        <v>83</v>
      </c>
      <c r="AW614" s="14" t="s">
        <v>31</v>
      </c>
      <c r="AX614" s="14" t="s">
        <v>81</v>
      </c>
      <c r="AY614" s="279" t="s">
        <v>179</v>
      </c>
    </row>
    <row r="615" s="2" customFormat="1" ht="21.75" customHeight="1">
      <c r="A615" s="39"/>
      <c r="B615" s="40"/>
      <c r="C615" s="245" t="s">
        <v>732</v>
      </c>
      <c r="D615" s="245" t="s">
        <v>181</v>
      </c>
      <c r="E615" s="246" t="s">
        <v>733</v>
      </c>
      <c r="F615" s="247" t="s">
        <v>734</v>
      </c>
      <c r="G615" s="248" t="s">
        <v>197</v>
      </c>
      <c r="H615" s="249">
        <v>1.5600000000000001</v>
      </c>
      <c r="I615" s="250"/>
      <c r="J615" s="251">
        <f>ROUND(I615*H615,2)</f>
        <v>0</v>
      </c>
      <c r="K615" s="247" t="s">
        <v>185</v>
      </c>
      <c r="L615" s="45"/>
      <c r="M615" s="252" t="s">
        <v>1</v>
      </c>
      <c r="N615" s="253" t="s">
        <v>39</v>
      </c>
      <c r="O615" s="92"/>
      <c r="P615" s="254">
        <f>O615*H615</f>
        <v>0</v>
      </c>
      <c r="Q615" s="254">
        <v>0</v>
      </c>
      <c r="R615" s="254">
        <f>Q615*H615</f>
        <v>0</v>
      </c>
      <c r="S615" s="254">
        <v>1.8</v>
      </c>
      <c r="T615" s="255">
        <f>S615*H615</f>
        <v>2.8080000000000003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56" t="s">
        <v>186</v>
      </c>
      <c r="AT615" s="256" t="s">
        <v>181</v>
      </c>
      <c r="AU615" s="256" t="s">
        <v>83</v>
      </c>
      <c r="AY615" s="18" t="s">
        <v>179</v>
      </c>
      <c r="BE615" s="257">
        <f>IF(N615="základní",J615,0)</f>
        <v>0</v>
      </c>
      <c r="BF615" s="257">
        <f>IF(N615="snížená",J615,0)</f>
        <v>0</v>
      </c>
      <c r="BG615" s="257">
        <f>IF(N615="zákl. přenesená",J615,0)</f>
        <v>0</v>
      </c>
      <c r="BH615" s="257">
        <f>IF(N615="sníž. přenesená",J615,0)</f>
        <v>0</v>
      </c>
      <c r="BI615" s="257">
        <f>IF(N615="nulová",J615,0)</f>
        <v>0</v>
      </c>
      <c r="BJ615" s="18" t="s">
        <v>81</v>
      </c>
      <c r="BK615" s="257">
        <f>ROUND(I615*H615,2)</f>
        <v>0</v>
      </c>
      <c r="BL615" s="18" t="s">
        <v>186</v>
      </c>
      <c r="BM615" s="256" t="s">
        <v>735</v>
      </c>
    </row>
    <row r="616" s="13" customFormat="1">
      <c r="A616" s="13"/>
      <c r="B616" s="258"/>
      <c r="C616" s="259"/>
      <c r="D616" s="260" t="s">
        <v>187</v>
      </c>
      <c r="E616" s="261" t="s">
        <v>1</v>
      </c>
      <c r="F616" s="262" t="s">
        <v>533</v>
      </c>
      <c r="G616" s="259"/>
      <c r="H616" s="261" t="s">
        <v>1</v>
      </c>
      <c r="I616" s="263"/>
      <c r="J616" s="259"/>
      <c r="K616" s="259"/>
      <c r="L616" s="264"/>
      <c r="M616" s="265"/>
      <c r="N616" s="266"/>
      <c r="O616" s="266"/>
      <c r="P616" s="266"/>
      <c r="Q616" s="266"/>
      <c r="R616" s="266"/>
      <c r="S616" s="266"/>
      <c r="T616" s="26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68" t="s">
        <v>187</v>
      </c>
      <c r="AU616" s="268" t="s">
        <v>83</v>
      </c>
      <c r="AV616" s="13" t="s">
        <v>81</v>
      </c>
      <c r="AW616" s="13" t="s">
        <v>31</v>
      </c>
      <c r="AX616" s="13" t="s">
        <v>74</v>
      </c>
      <c r="AY616" s="268" t="s">
        <v>179</v>
      </c>
    </row>
    <row r="617" s="14" customFormat="1">
      <c r="A617" s="14"/>
      <c r="B617" s="269"/>
      <c r="C617" s="270"/>
      <c r="D617" s="260" t="s">
        <v>187</v>
      </c>
      <c r="E617" s="271" t="s">
        <v>1</v>
      </c>
      <c r="F617" s="272" t="s">
        <v>736</v>
      </c>
      <c r="G617" s="270"/>
      <c r="H617" s="273">
        <v>1.5600000000000001</v>
      </c>
      <c r="I617" s="274"/>
      <c r="J617" s="270"/>
      <c r="K617" s="270"/>
      <c r="L617" s="275"/>
      <c r="M617" s="276"/>
      <c r="N617" s="277"/>
      <c r="O617" s="277"/>
      <c r="P617" s="277"/>
      <c r="Q617" s="277"/>
      <c r="R617" s="277"/>
      <c r="S617" s="277"/>
      <c r="T617" s="278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79" t="s">
        <v>187</v>
      </c>
      <c r="AU617" s="279" t="s">
        <v>83</v>
      </c>
      <c r="AV617" s="14" t="s">
        <v>83</v>
      </c>
      <c r="AW617" s="14" t="s">
        <v>31</v>
      </c>
      <c r="AX617" s="14" t="s">
        <v>74</v>
      </c>
      <c r="AY617" s="279" t="s">
        <v>179</v>
      </c>
    </row>
    <row r="618" s="15" customFormat="1">
      <c r="A618" s="15"/>
      <c r="B618" s="280"/>
      <c r="C618" s="281"/>
      <c r="D618" s="260" t="s">
        <v>187</v>
      </c>
      <c r="E618" s="282" t="s">
        <v>1</v>
      </c>
      <c r="F618" s="283" t="s">
        <v>108</v>
      </c>
      <c r="G618" s="281"/>
      <c r="H618" s="284">
        <v>1.5600000000000001</v>
      </c>
      <c r="I618" s="285"/>
      <c r="J618" s="281"/>
      <c r="K618" s="281"/>
      <c r="L618" s="286"/>
      <c r="M618" s="287"/>
      <c r="N618" s="288"/>
      <c r="O618" s="288"/>
      <c r="P618" s="288"/>
      <c r="Q618" s="288"/>
      <c r="R618" s="288"/>
      <c r="S618" s="288"/>
      <c r="T618" s="289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90" t="s">
        <v>187</v>
      </c>
      <c r="AU618" s="290" t="s">
        <v>83</v>
      </c>
      <c r="AV618" s="15" t="s">
        <v>186</v>
      </c>
      <c r="AW618" s="15" t="s">
        <v>31</v>
      </c>
      <c r="AX618" s="15" t="s">
        <v>81</v>
      </c>
      <c r="AY618" s="290" t="s">
        <v>179</v>
      </c>
    </row>
    <row r="619" s="2" customFormat="1" ht="21.75" customHeight="1">
      <c r="A619" s="39"/>
      <c r="B619" s="40"/>
      <c r="C619" s="245" t="s">
        <v>571</v>
      </c>
      <c r="D619" s="245" t="s">
        <v>181</v>
      </c>
      <c r="E619" s="246" t="s">
        <v>737</v>
      </c>
      <c r="F619" s="247" t="s">
        <v>738</v>
      </c>
      <c r="G619" s="248" t="s">
        <v>372</v>
      </c>
      <c r="H619" s="249">
        <v>0.80000000000000004</v>
      </c>
      <c r="I619" s="250"/>
      <c r="J619" s="251">
        <f>ROUND(I619*H619,2)</f>
        <v>0</v>
      </c>
      <c r="K619" s="247" t="s">
        <v>185</v>
      </c>
      <c r="L619" s="45"/>
      <c r="M619" s="252" t="s">
        <v>1</v>
      </c>
      <c r="N619" s="253" t="s">
        <v>39</v>
      </c>
      <c r="O619" s="92"/>
      <c r="P619" s="254">
        <f>O619*H619</f>
        <v>0</v>
      </c>
      <c r="Q619" s="254">
        <v>0.00232</v>
      </c>
      <c r="R619" s="254">
        <f>Q619*H619</f>
        <v>0.001856</v>
      </c>
      <c r="S619" s="254">
        <v>0.10100000000000001</v>
      </c>
      <c r="T619" s="255">
        <f>S619*H619</f>
        <v>0.080800000000000011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56" t="s">
        <v>186</v>
      </c>
      <c r="AT619" s="256" t="s">
        <v>181</v>
      </c>
      <c r="AU619" s="256" t="s">
        <v>83</v>
      </c>
      <c r="AY619" s="18" t="s">
        <v>179</v>
      </c>
      <c r="BE619" s="257">
        <f>IF(N619="základní",J619,0)</f>
        <v>0</v>
      </c>
      <c r="BF619" s="257">
        <f>IF(N619="snížená",J619,0)</f>
        <v>0</v>
      </c>
      <c r="BG619" s="257">
        <f>IF(N619="zákl. přenesená",J619,0)</f>
        <v>0</v>
      </c>
      <c r="BH619" s="257">
        <f>IF(N619="sníž. přenesená",J619,0)</f>
        <v>0</v>
      </c>
      <c r="BI619" s="257">
        <f>IF(N619="nulová",J619,0)</f>
        <v>0</v>
      </c>
      <c r="BJ619" s="18" t="s">
        <v>81</v>
      </c>
      <c r="BK619" s="257">
        <f>ROUND(I619*H619,2)</f>
        <v>0</v>
      </c>
      <c r="BL619" s="18" t="s">
        <v>186</v>
      </c>
      <c r="BM619" s="256" t="s">
        <v>739</v>
      </c>
    </row>
    <row r="620" s="13" customFormat="1">
      <c r="A620" s="13"/>
      <c r="B620" s="258"/>
      <c r="C620" s="259"/>
      <c r="D620" s="260" t="s">
        <v>187</v>
      </c>
      <c r="E620" s="261" t="s">
        <v>1</v>
      </c>
      <c r="F620" s="262" t="s">
        <v>533</v>
      </c>
      <c r="G620" s="259"/>
      <c r="H620" s="261" t="s">
        <v>1</v>
      </c>
      <c r="I620" s="263"/>
      <c r="J620" s="259"/>
      <c r="K620" s="259"/>
      <c r="L620" s="264"/>
      <c r="M620" s="265"/>
      <c r="N620" s="266"/>
      <c r="O620" s="266"/>
      <c r="P620" s="266"/>
      <c r="Q620" s="266"/>
      <c r="R620" s="266"/>
      <c r="S620" s="266"/>
      <c r="T620" s="267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68" t="s">
        <v>187</v>
      </c>
      <c r="AU620" s="268" t="s">
        <v>83</v>
      </c>
      <c r="AV620" s="13" t="s">
        <v>81</v>
      </c>
      <c r="AW620" s="13" t="s">
        <v>31</v>
      </c>
      <c r="AX620" s="13" t="s">
        <v>74</v>
      </c>
      <c r="AY620" s="268" t="s">
        <v>179</v>
      </c>
    </row>
    <row r="621" s="14" customFormat="1">
      <c r="A621" s="14"/>
      <c r="B621" s="269"/>
      <c r="C621" s="270"/>
      <c r="D621" s="260" t="s">
        <v>187</v>
      </c>
      <c r="E621" s="271" t="s">
        <v>1</v>
      </c>
      <c r="F621" s="272" t="s">
        <v>740</v>
      </c>
      <c r="G621" s="270"/>
      <c r="H621" s="273">
        <v>0.80000000000000004</v>
      </c>
      <c r="I621" s="274"/>
      <c r="J621" s="270"/>
      <c r="K621" s="270"/>
      <c r="L621" s="275"/>
      <c r="M621" s="276"/>
      <c r="N621" s="277"/>
      <c r="O621" s="277"/>
      <c r="P621" s="277"/>
      <c r="Q621" s="277"/>
      <c r="R621" s="277"/>
      <c r="S621" s="277"/>
      <c r="T621" s="278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79" t="s">
        <v>187</v>
      </c>
      <c r="AU621" s="279" t="s">
        <v>83</v>
      </c>
      <c r="AV621" s="14" t="s">
        <v>83</v>
      </c>
      <c r="AW621" s="14" t="s">
        <v>31</v>
      </c>
      <c r="AX621" s="14" t="s">
        <v>74</v>
      </c>
      <c r="AY621" s="279" t="s">
        <v>179</v>
      </c>
    </row>
    <row r="622" s="15" customFormat="1">
      <c r="A622" s="15"/>
      <c r="B622" s="280"/>
      <c r="C622" s="281"/>
      <c r="D622" s="260" t="s">
        <v>187</v>
      </c>
      <c r="E622" s="282" t="s">
        <v>1</v>
      </c>
      <c r="F622" s="283" t="s">
        <v>108</v>
      </c>
      <c r="G622" s="281"/>
      <c r="H622" s="284">
        <v>0.80000000000000004</v>
      </c>
      <c r="I622" s="285"/>
      <c r="J622" s="281"/>
      <c r="K622" s="281"/>
      <c r="L622" s="286"/>
      <c r="M622" s="287"/>
      <c r="N622" s="288"/>
      <c r="O622" s="288"/>
      <c r="P622" s="288"/>
      <c r="Q622" s="288"/>
      <c r="R622" s="288"/>
      <c r="S622" s="288"/>
      <c r="T622" s="289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90" t="s">
        <v>187</v>
      </c>
      <c r="AU622" s="290" t="s">
        <v>83</v>
      </c>
      <c r="AV622" s="15" t="s">
        <v>186</v>
      </c>
      <c r="AW622" s="15" t="s">
        <v>31</v>
      </c>
      <c r="AX622" s="15" t="s">
        <v>81</v>
      </c>
      <c r="AY622" s="290" t="s">
        <v>179</v>
      </c>
    </row>
    <row r="623" s="2" customFormat="1" ht="21.75" customHeight="1">
      <c r="A623" s="39"/>
      <c r="B623" s="40"/>
      <c r="C623" s="245" t="s">
        <v>741</v>
      </c>
      <c r="D623" s="245" t="s">
        <v>181</v>
      </c>
      <c r="E623" s="246" t="s">
        <v>742</v>
      </c>
      <c r="F623" s="247" t="s">
        <v>743</v>
      </c>
      <c r="G623" s="248" t="s">
        <v>372</v>
      </c>
      <c r="H623" s="249">
        <v>0.45000000000000001</v>
      </c>
      <c r="I623" s="250"/>
      <c r="J623" s="251">
        <f>ROUND(I623*H623,2)</f>
        <v>0</v>
      </c>
      <c r="K623" s="247" t="s">
        <v>185</v>
      </c>
      <c r="L623" s="45"/>
      <c r="M623" s="252" t="s">
        <v>1</v>
      </c>
      <c r="N623" s="253" t="s">
        <v>39</v>
      </c>
      <c r="O623" s="92"/>
      <c r="P623" s="254">
        <f>O623*H623</f>
        <v>0</v>
      </c>
      <c r="Q623" s="254">
        <v>0.00313</v>
      </c>
      <c r="R623" s="254">
        <f>Q623*H623</f>
        <v>0.0014085</v>
      </c>
      <c r="S623" s="254">
        <v>0.19600000000000001</v>
      </c>
      <c r="T623" s="255">
        <f>S623*H623</f>
        <v>0.088200000000000001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56" t="s">
        <v>186</v>
      </c>
      <c r="AT623" s="256" t="s">
        <v>181</v>
      </c>
      <c r="AU623" s="256" t="s">
        <v>83</v>
      </c>
      <c r="AY623" s="18" t="s">
        <v>179</v>
      </c>
      <c r="BE623" s="257">
        <f>IF(N623="základní",J623,0)</f>
        <v>0</v>
      </c>
      <c r="BF623" s="257">
        <f>IF(N623="snížená",J623,0)</f>
        <v>0</v>
      </c>
      <c r="BG623" s="257">
        <f>IF(N623="zákl. přenesená",J623,0)</f>
        <v>0</v>
      </c>
      <c r="BH623" s="257">
        <f>IF(N623="sníž. přenesená",J623,0)</f>
        <v>0</v>
      </c>
      <c r="BI623" s="257">
        <f>IF(N623="nulová",J623,0)</f>
        <v>0</v>
      </c>
      <c r="BJ623" s="18" t="s">
        <v>81</v>
      </c>
      <c r="BK623" s="257">
        <f>ROUND(I623*H623,2)</f>
        <v>0</v>
      </c>
      <c r="BL623" s="18" t="s">
        <v>186</v>
      </c>
      <c r="BM623" s="256" t="s">
        <v>744</v>
      </c>
    </row>
    <row r="624" s="13" customFormat="1">
      <c r="A624" s="13"/>
      <c r="B624" s="258"/>
      <c r="C624" s="259"/>
      <c r="D624" s="260" t="s">
        <v>187</v>
      </c>
      <c r="E624" s="261" t="s">
        <v>1</v>
      </c>
      <c r="F624" s="262" t="s">
        <v>533</v>
      </c>
      <c r="G624" s="259"/>
      <c r="H624" s="261" t="s">
        <v>1</v>
      </c>
      <c r="I624" s="263"/>
      <c r="J624" s="259"/>
      <c r="K624" s="259"/>
      <c r="L624" s="264"/>
      <c r="M624" s="265"/>
      <c r="N624" s="266"/>
      <c r="O624" s="266"/>
      <c r="P624" s="266"/>
      <c r="Q624" s="266"/>
      <c r="R624" s="266"/>
      <c r="S624" s="266"/>
      <c r="T624" s="26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68" t="s">
        <v>187</v>
      </c>
      <c r="AU624" s="268" t="s">
        <v>83</v>
      </c>
      <c r="AV624" s="13" t="s">
        <v>81</v>
      </c>
      <c r="AW624" s="13" t="s">
        <v>31</v>
      </c>
      <c r="AX624" s="13" t="s">
        <v>74</v>
      </c>
      <c r="AY624" s="268" t="s">
        <v>179</v>
      </c>
    </row>
    <row r="625" s="14" customFormat="1">
      <c r="A625" s="14"/>
      <c r="B625" s="269"/>
      <c r="C625" s="270"/>
      <c r="D625" s="260" t="s">
        <v>187</v>
      </c>
      <c r="E625" s="271" t="s">
        <v>1</v>
      </c>
      <c r="F625" s="272" t="s">
        <v>745</v>
      </c>
      <c r="G625" s="270"/>
      <c r="H625" s="273">
        <v>0.45000000000000001</v>
      </c>
      <c r="I625" s="274"/>
      <c r="J625" s="270"/>
      <c r="K625" s="270"/>
      <c r="L625" s="275"/>
      <c r="M625" s="276"/>
      <c r="N625" s="277"/>
      <c r="O625" s="277"/>
      <c r="P625" s="277"/>
      <c r="Q625" s="277"/>
      <c r="R625" s="277"/>
      <c r="S625" s="277"/>
      <c r="T625" s="27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79" t="s">
        <v>187</v>
      </c>
      <c r="AU625" s="279" t="s">
        <v>83</v>
      </c>
      <c r="AV625" s="14" t="s">
        <v>83</v>
      </c>
      <c r="AW625" s="14" t="s">
        <v>31</v>
      </c>
      <c r="AX625" s="14" t="s">
        <v>74</v>
      </c>
      <c r="AY625" s="279" t="s">
        <v>179</v>
      </c>
    </row>
    <row r="626" s="15" customFormat="1">
      <c r="A626" s="15"/>
      <c r="B626" s="280"/>
      <c r="C626" s="281"/>
      <c r="D626" s="260" t="s">
        <v>187</v>
      </c>
      <c r="E626" s="282" t="s">
        <v>1</v>
      </c>
      <c r="F626" s="283" t="s">
        <v>108</v>
      </c>
      <c r="G626" s="281"/>
      <c r="H626" s="284">
        <v>0.45000000000000001</v>
      </c>
      <c r="I626" s="285"/>
      <c r="J626" s="281"/>
      <c r="K626" s="281"/>
      <c r="L626" s="286"/>
      <c r="M626" s="287"/>
      <c r="N626" s="288"/>
      <c r="O626" s="288"/>
      <c r="P626" s="288"/>
      <c r="Q626" s="288"/>
      <c r="R626" s="288"/>
      <c r="S626" s="288"/>
      <c r="T626" s="289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90" t="s">
        <v>187</v>
      </c>
      <c r="AU626" s="290" t="s">
        <v>83</v>
      </c>
      <c r="AV626" s="15" t="s">
        <v>186</v>
      </c>
      <c r="AW626" s="15" t="s">
        <v>31</v>
      </c>
      <c r="AX626" s="15" t="s">
        <v>81</v>
      </c>
      <c r="AY626" s="290" t="s">
        <v>179</v>
      </c>
    </row>
    <row r="627" s="2" customFormat="1" ht="21.75" customHeight="1">
      <c r="A627" s="39"/>
      <c r="B627" s="40"/>
      <c r="C627" s="245" t="s">
        <v>578</v>
      </c>
      <c r="D627" s="245" t="s">
        <v>181</v>
      </c>
      <c r="E627" s="246" t="s">
        <v>746</v>
      </c>
      <c r="F627" s="247" t="s">
        <v>747</v>
      </c>
      <c r="G627" s="248" t="s">
        <v>372</v>
      </c>
      <c r="H627" s="249">
        <v>1.3500000000000001</v>
      </c>
      <c r="I627" s="250"/>
      <c r="J627" s="251">
        <f>ROUND(I627*H627,2)</f>
        <v>0</v>
      </c>
      <c r="K627" s="247" t="s">
        <v>185</v>
      </c>
      <c r="L627" s="45"/>
      <c r="M627" s="252" t="s">
        <v>1</v>
      </c>
      <c r="N627" s="253" t="s">
        <v>39</v>
      </c>
      <c r="O627" s="92"/>
      <c r="P627" s="254">
        <f>O627*H627</f>
        <v>0</v>
      </c>
      <c r="Q627" s="254">
        <v>0.0062199999999999998</v>
      </c>
      <c r="R627" s="254">
        <f>Q627*H627</f>
        <v>0.008397</v>
      </c>
      <c r="S627" s="254">
        <v>0.502</v>
      </c>
      <c r="T627" s="255">
        <f>S627*H627</f>
        <v>0.67770000000000008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56" t="s">
        <v>186</v>
      </c>
      <c r="AT627" s="256" t="s">
        <v>181</v>
      </c>
      <c r="AU627" s="256" t="s">
        <v>83</v>
      </c>
      <c r="AY627" s="18" t="s">
        <v>179</v>
      </c>
      <c r="BE627" s="257">
        <f>IF(N627="základní",J627,0)</f>
        <v>0</v>
      </c>
      <c r="BF627" s="257">
        <f>IF(N627="snížená",J627,0)</f>
        <v>0</v>
      </c>
      <c r="BG627" s="257">
        <f>IF(N627="zákl. přenesená",J627,0)</f>
        <v>0</v>
      </c>
      <c r="BH627" s="257">
        <f>IF(N627="sníž. přenesená",J627,0)</f>
        <v>0</v>
      </c>
      <c r="BI627" s="257">
        <f>IF(N627="nulová",J627,0)</f>
        <v>0</v>
      </c>
      <c r="BJ627" s="18" t="s">
        <v>81</v>
      </c>
      <c r="BK627" s="257">
        <f>ROUND(I627*H627,2)</f>
        <v>0</v>
      </c>
      <c r="BL627" s="18" t="s">
        <v>186</v>
      </c>
      <c r="BM627" s="256" t="s">
        <v>748</v>
      </c>
    </row>
    <row r="628" s="13" customFormat="1">
      <c r="A628" s="13"/>
      <c r="B628" s="258"/>
      <c r="C628" s="259"/>
      <c r="D628" s="260" t="s">
        <v>187</v>
      </c>
      <c r="E628" s="261" t="s">
        <v>1</v>
      </c>
      <c r="F628" s="262" t="s">
        <v>533</v>
      </c>
      <c r="G628" s="259"/>
      <c r="H628" s="261" t="s">
        <v>1</v>
      </c>
      <c r="I628" s="263"/>
      <c r="J628" s="259"/>
      <c r="K628" s="259"/>
      <c r="L628" s="264"/>
      <c r="M628" s="265"/>
      <c r="N628" s="266"/>
      <c r="O628" s="266"/>
      <c r="P628" s="266"/>
      <c r="Q628" s="266"/>
      <c r="R628" s="266"/>
      <c r="S628" s="266"/>
      <c r="T628" s="267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8" t="s">
        <v>187</v>
      </c>
      <c r="AU628" s="268" t="s">
        <v>83</v>
      </c>
      <c r="AV628" s="13" t="s">
        <v>81</v>
      </c>
      <c r="AW628" s="13" t="s">
        <v>31</v>
      </c>
      <c r="AX628" s="13" t="s">
        <v>74</v>
      </c>
      <c r="AY628" s="268" t="s">
        <v>179</v>
      </c>
    </row>
    <row r="629" s="14" customFormat="1">
      <c r="A629" s="14"/>
      <c r="B629" s="269"/>
      <c r="C629" s="270"/>
      <c r="D629" s="260" t="s">
        <v>187</v>
      </c>
      <c r="E629" s="271" t="s">
        <v>1</v>
      </c>
      <c r="F629" s="272" t="s">
        <v>749</v>
      </c>
      <c r="G629" s="270"/>
      <c r="H629" s="273">
        <v>1.3500000000000001</v>
      </c>
      <c r="I629" s="274"/>
      <c r="J629" s="270"/>
      <c r="K629" s="270"/>
      <c r="L629" s="275"/>
      <c r="M629" s="276"/>
      <c r="N629" s="277"/>
      <c r="O629" s="277"/>
      <c r="P629" s="277"/>
      <c r="Q629" s="277"/>
      <c r="R629" s="277"/>
      <c r="S629" s="277"/>
      <c r="T629" s="278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79" t="s">
        <v>187</v>
      </c>
      <c r="AU629" s="279" t="s">
        <v>83</v>
      </c>
      <c r="AV629" s="14" t="s">
        <v>83</v>
      </c>
      <c r="AW629" s="14" t="s">
        <v>31</v>
      </c>
      <c r="AX629" s="14" t="s">
        <v>74</v>
      </c>
      <c r="AY629" s="279" t="s">
        <v>179</v>
      </c>
    </row>
    <row r="630" s="15" customFormat="1">
      <c r="A630" s="15"/>
      <c r="B630" s="280"/>
      <c r="C630" s="281"/>
      <c r="D630" s="260" t="s">
        <v>187</v>
      </c>
      <c r="E630" s="282" t="s">
        <v>1</v>
      </c>
      <c r="F630" s="283" t="s">
        <v>108</v>
      </c>
      <c r="G630" s="281"/>
      <c r="H630" s="284">
        <v>1.3500000000000001</v>
      </c>
      <c r="I630" s="285"/>
      <c r="J630" s="281"/>
      <c r="K630" s="281"/>
      <c r="L630" s="286"/>
      <c r="M630" s="287"/>
      <c r="N630" s="288"/>
      <c r="O630" s="288"/>
      <c r="P630" s="288"/>
      <c r="Q630" s="288"/>
      <c r="R630" s="288"/>
      <c r="S630" s="288"/>
      <c r="T630" s="289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90" t="s">
        <v>187</v>
      </c>
      <c r="AU630" s="290" t="s">
        <v>83</v>
      </c>
      <c r="AV630" s="15" t="s">
        <v>186</v>
      </c>
      <c r="AW630" s="15" t="s">
        <v>31</v>
      </c>
      <c r="AX630" s="15" t="s">
        <v>81</v>
      </c>
      <c r="AY630" s="290" t="s">
        <v>179</v>
      </c>
    </row>
    <row r="631" s="2" customFormat="1" ht="21.75" customHeight="1">
      <c r="A631" s="39"/>
      <c r="B631" s="40"/>
      <c r="C631" s="245" t="s">
        <v>750</v>
      </c>
      <c r="D631" s="245" t="s">
        <v>181</v>
      </c>
      <c r="E631" s="246" t="s">
        <v>751</v>
      </c>
      <c r="F631" s="247" t="s">
        <v>752</v>
      </c>
      <c r="G631" s="248" t="s">
        <v>372</v>
      </c>
      <c r="H631" s="249">
        <v>1.8</v>
      </c>
      <c r="I631" s="250"/>
      <c r="J631" s="251">
        <f>ROUND(I631*H631,2)</f>
        <v>0</v>
      </c>
      <c r="K631" s="247" t="s">
        <v>185</v>
      </c>
      <c r="L631" s="45"/>
      <c r="M631" s="252" t="s">
        <v>1</v>
      </c>
      <c r="N631" s="253" t="s">
        <v>39</v>
      </c>
      <c r="O631" s="92"/>
      <c r="P631" s="254">
        <f>O631*H631</f>
        <v>0</v>
      </c>
      <c r="Q631" s="254">
        <v>0.0076400000000000001</v>
      </c>
      <c r="R631" s="254">
        <f>Q631*H631</f>
        <v>0.013752</v>
      </c>
      <c r="S631" s="254">
        <v>0.63600000000000001</v>
      </c>
      <c r="T631" s="255">
        <f>S631*H631</f>
        <v>1.1448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56" t="s">
        <v>186</v>
      </c>
      <c r="AT631" s="256" t="s">
        <v>181</v>
      </c>
      <c r="AU631" s="256" t="s">
        <v>83</v>
      </c>
      <c r="AY631" s="18" t="s">
        <v>179</v>
      </c>
      <c r="BE631" s="257">
        <f>IF(N631="základní",J631,0)</f>
        <v>0</v>
      </c>
      <c r="BF631" s="257">
        <f>IF(N631="snížená",J631,0)</f>
        <v>0</v>
      </c>
      <c r="BG631" s="257">
        <f>IF(N631="zákl. přenesená",J631,0)</f>
        <v>0</v>
      </c>
      <c r="BH631" s="257">
        <f>IF(N631="sníž. přenesená",J631,0)</f>
        <v>0</v>
      </c>
      <c r="BI631" s="257">
        <f>IF(N631="nulová",J631,0)</f>
        <v>0</v>
      </c>
      <c r="BJ631" s="18" t="s">
        <v>81</v>
      </c>
      <c r="BK631" s="257">
        <f>ROUND(I631*H631,2)</f>
        <v>0</v>
      </c>
      <c r="BL631" s="18" t="s">
        <v>186</v>
      </c>
      <c r="BM631" s="256" t="s">
        <v>753</v>
      </c>
    </row>
    <row r="632" s="13" customFormat="1">
      <c r="A632" s="13"/>
      <c r="B632" s="258"/>
      <c r="C632" s="259"/>
      <c r="D632" s="260" t="s">
        <v>187</v>
      </c>
      <c r="E632" s="261" t="s">
        <v>1</v>
      </c>
      <c r="F632" s="262" t="s">
        <v>533</v>
      </c>
      <c r="G632" s="259"/>
      <c r="H632" s="261" t="s">
        <v>1</v>
      </c>
      <c r="I632" s="263"/>
      <c r="J632" s="259"/>
      <c r="K632" s="259"/>
      <c r="L632" s="264"/>
      <c r="M632" s="265"/>
      <c r="N632" s="266"/>
      <c r="O632" s="266"/>
      <c r="P632" s="266"/>
      <c r="Q632" s="266"/>
      <c r="R632" s="266"/>
      <c r="S632" s="266"/>
      <c r="T632" s="26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68" t="s">
        <v>187</v>
      </c>
      <c r="AU632" s="268" t="s">
        <v>83</v>
      </c>
      <c r="AV632" s="13" t="s">
        <v>81</v>
      </c>
      <c r="AW632" s="13" t="s">
        <v>31</v>
      </c>
      <c r="AX632" s="13" t="s">
        <v>74</v>
      </c>
      <c r="AY632" s="268" t="s">
        <v>179</v>
      </c>
    </row>
    <row r="633" s="14" customFormat="1">
      <c r="A633" s="14"/>
      <c r="B633" s="269"/>
      <c r="C633" s="270"/>
      <c r="D633" s="260" t="s">
        <v>187</v>
      </c>
      <c r="E633" s="271" t="s">
        <v>1</v>
      </c>
      <c r="F633" s="272" t="s">
        <v>754</v>
      </c>
      <c r="G633" s="270"/>
      <c r="H633" s="273">
        <v>1.8</v>
      </c>
      <c r="I633" s="274"/>
      <c r="J633" s="270"/>
      <c r="K633" s="270"/>
      <c r="L633" s="275"/>
      <c r="M633" s="276"/>
      <c r="N633" s="277"/>
      <c r="O633" s="277"/>
      <c r="P633" s="277"/>
      <c r="Q633" s="277"/>
      <c r="R633" s="277"/>
      <c r="S633" s="277"/>
      <c r="T633" s="27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9" t="s">
        <v>187</v>
      </c>
      <c r="AU633" s="279" t="s">
        <v>83</v>
      </c>
      <c r="AV633" s="14" t="s">
        <v>83</v>
      </c>
      <c r="AW633" s="14" t="s">
        <v>31</v>
      </c>
      <c r="AX633" s="14" t="s">
        <v>74</v>
      </c>
      <c r="AY633" s="279" t="s">
        <v>179</v>
      </c>
    </row>
    <row r="634" s="15" customFormat="1">
      <c r="A634" s="15"/>
      <c r="B634" s="280"/>
      <c r="C634" s="281"/>
      <c r="D634" s="260" t="s">
        <v>187</v>
      </c>
      <c r="E634" s="282" t="s">
        <v>1</v>
      </c>
      <c r="F634" s="283" t="s">
        <v>108</v>
      </c>
      <c r="G634" s="281"/>
      <c r="H634" s="284">
        <v>1.8</v>
      </c>
      <c r="I634" s="285"/>
      <c r="J634" s="281"/>
      <c r="K634" s="281"/>
      <c r="L634" s="286"/>
      <c r="M634" s="287"/>
      <c r="N634" s="288"/>
      <c r="O634" s="288"/>
      <c r="P634" s="288"/>
      <c r="Q634" s="288"/>
      <c r="R634" s="288"/>
      <c r="S634" s="288"/>
      <c r="T634" s="289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90" t="s">
        <v>187</v>
      </c>
      <c r="AU634" s="290" t="s">
        <v>83</v>
      </c>
      <c r="AV634" s="15" t="s">
        <v>186</v>
      </c>
      <c r="AW634" s="15" t="s">
        <v>31</v>
      </c>
      <c r="AX634" s="15" t="s">
        <v>81</v>
      </c>
      <c r="AY634" s="290" t="s">
        <v>179</v>
      </c>
    </row>
    <row r="635" s="2" customFormat="1" ht="21.75" customHeight="1">
      <c r="A635" s="39"/>
      <c r="B635" s="40"/>
      <c r="C635" s="245" t="s">
        <v>583</v>
      </c>
      <c r="D635" s="245" t="s">
        <v>181</v>
      </c>
      <c r="E635" s="246" t="s">
        <v>755</v>
      </c>
      <c r="F635" s="247" t="s">
        <v>756</v>
      </c>
      <c r="G635" s="248" t="s">
        <v>372</v>
      </c>
      <c r="H635" s="249">
        <v>0.45000000000000001</v>
      </c>
      <c r="I635" s="250"/>
      <c r="J635" s="251">
        <f>ROUND(I635*H635,2)</f>
        <v>0</v>
      </c>
      <c r="K635" s="247" t="s">
        <v>1</v>
      </c>
      <c r="L635" s="45"/>
      <c r="M635" s="252" t="s">
        <v>1</v>
      </c>
      <c r="N635" s="253" t="s">
        <v>39</v>
      </c>
      <c r="O635" s="92"/>
      <c r="P635" s="254">
        <f>O635*H635</f>
        <v>0</v>
      </c>
      <c r="Q635" s="254">
        <v>0</v>
      </c>
      <c r="R635" s="254">
        <f>Q635*H635</f>
        <v>0</v>
      </c>
      <c r="S635" s="254">
        <v>0</v>
      </c>
      <c r="T635" s="255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56" t="s">
        <v>186</v>
      </c>
      <c r="AT635" s="256" t="s">
        <v>181</v>
      </c>
      <c r="AU635" s="256" t="s">
        <v>83</v>
      </c>
      <c r="AY635" s="18" t="s">
        <v>179</v>
      </c>
      <c r="BE635" s="257">
        <f>IF(N635="základní",J635,0)</f>
        <v>0</v>
      </c>
      <c r="BF635" s="257">
        <f>IF(N635="snížená",J635,0)</f>
        <v>0</v>
      </c>
      <c r="BG635" s="257">
        <f>IF(N635="zákl. přenesená",J635,0)</f>
        <v>0</v>
      </c>
      <c r="BH635" s="257">
        <f>IF(N635="sníž. přenesená",J635,0)</f>
        <v>0</v>
      </c>
      <c r="BI635" s="257">
        <f>IF(N635="nulová",J635,0)</f>
        <v>0</v>
      </c>
      <c r="BJ635" s="18" t="s">
        <v>81</v>
      </c>
      <c r="BK635" s="257">
        <f>ROUND(I635*H635,2)</f>
        <v>0</v>
      </c>
      <c r="BL635" s="18" t="s">
        <v>186</v>
      </c>
      <c r="BM635" s="256" t="s">
        <v>757</v>
      </c>
    </row>
    <row r="636" s="13" customFormat="1">
      <c r="A636" s="13"/>
      <c r="B636" s="258"/>
      <c r="C636" s="259"/>
      <c r="D636" s="260" t="s">
        <v>187</v>
      </c>
      <c r="E636" s="261" t="s">
        <v>1</v>
      </c>
      <c r="F636" s="262" t="s">
        <v>533</v>
      </c>
      <c r="G636" s="259"/>
      <c r="H636" s="261" t="s">
        <v>1</v>
      </c>
      <c r="I636" s="263"/>
      <c r="J636" s="259"/>
      <c r="K636" s="259"/>
      <c r="L636" s="264"/>
      <c r="M636" s="265"/>
      <c r="N636" s="266"/>
      <c r="O636" s="266"/>
      <c r="P636" s="266"/>
      <c r="Q636" s="266"/>
      <c r="R636" s="266"/>
      <c r="S636" s="266"/>
      <c r="T636" s="267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68" t="s">
        <v>187</v>
      </c>
      <c r="AU636" s="268" t="s">
        <v>83</v>
      </c>
      <c r="AV636" s="13" t="s">
        <v>81</v>
      </c>
      <c r="AW636" s="13" t="s">
        <v>31</v>
      </c>
      <c r="AX636" s="13" t="s">
        <v>74</v>
      </c>
      <c r="AY636" s="268" t="s">
        <v>179</v>
      </c>
    </row>
    <row r="637" s="14" customFormat="1">
      <c r="A637" s="14"/>
      <c r="B637" s="269"/>
      <c r="C637" s="270"/>
      <c r="D637" s="260" t="s">
        <v>187</v>
      </c>
      <c r="E637" s="271" t="s">
        <v>1</v>
      </c>
      <c r="F637" s="272" t="s">
        <v>745</v>
      </c>
      <c r="G637" s="270"/>
      <c r="H637" s="273">
        <v>0.45000000000000001</v>
      </c>
      <c r="I637" s="274"/>
      <c r="J637" s="270"/>
      <c r="K637" s="270"/>
      <c r="L637" s="275"/>
      <c r="M637" s="276"/>
      <c r="N637" s="277"/>
      <c r="O637" s="277"/>
      <c r="P637" s="277"/>
      <c r="Q637" s="277"/>
      <c r="R637" s="277"/>
      <c r="S637" s="277"/>
      <c r="T637" s="278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79" t="s">
        <v>187</v>
      </c>
      <c r="AU637" s="279" t="s">
        <v>83</v>
      </c>
      <c r="AV637" s="14" t="s">
        <v>83</v>
      </c>
      <c r="AW637" s="14" t="s">
        <v>31</v>
      </c>
      <c r="AX637" s="14" t="s">
        <v>81</v>
      </c>
      <c r="AY637" s="279" t="s">
        <v>179</v>
      </c>
    </row>
    <row r="638" s="2" customFormat="1" ht="33" customHeight="1">
      <c r="A638" s="39"/>
      <c r="B638" s="40"/>
      <c r="C638" s="245" t="s">
        <v>758</v>
      </c>
      <c r="D638" s="245" t="s">
        <v>181</v>
      </c>
      <c r="E638" s="246" t="s">
        <v>759</v>
      </c>
      <c r="F638" s="247" t="s">
        <v>760</v>
      </c>
      <c r="G638" s="248" t="s">
        <v>477</v>
      </c>
      <c r="H638" s="249">
        <v>1</v>
      </c>
      <c r="I638" s="250"/>
      <c r="J638" s="251">
        <f>ROUND(I638*H638,2)</f>
        <v>0</v>
      </c>
      <c r="K638" s="247" t="s">
        <v>1</v>
      </c>
      <c r="L638" s="45"/>
      <c r="M638" s="252" t="s">
        <v>1</v>
      </c>
      <c r="N638" s="253" t="s">
        <v>39</v>
      </c>
      <c r="O638" s="92"/>
      <c r="P638" s="254">
        <f>O638*H638</f>
        <v>0</v>
      </c>
      <c r="Q638" s="254">
        <v>0</v>
      </c>
      <c r="R638" s="254">
        <f>Q638*H638</f>
        <v>0</v>
      </c>
      <c r="S638" s="254">
        <v>0</v>
      </c>
      <c r="T638" s="255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56" t="s">
        <v>186</v>
      </c>
      <c r="AT638" s="256" t="s">
        <v>181</v>
      </c>
      <c r="AU638" s="256" t="s">
        <v>83</v>
      </c>
      <c r="AY638" s="18" t="s">
        <v>179</v>
      </c>
      <c r="BE638" s="257">
        <f>IF(N638="základní",J638,0)</f>
        <v>0</v>
      </c>
      <c r="BF638" s="257">
        <f>IF(N638="snížená",J638,0)</f>
        <v>0</v>
      </c>
      <c r="BG638" s="257">
        <f>IF(N638="zákl. přenesená",J638,0)</f>
        <v>0</v>
      </c>
      <c r="BH638" s="257">
        <f>IF(N638="sníž. přenesená",J638,0)</f>
        <v>0</v>
      </c>
      <c r="BI638" s="257">
        <f>IF(N638="nulová",J638,0)</f>
        <v>0</v>
      </c>
      <c r="BJ638" s="18" t="s">
        <v>81</v>
      </c>
      <c r="BK638" s="257">
        <f>ROUND(I638*H638,2)</f>
        <v>0</v>
      </c>
      <c r="BL638" s="18" t="s">
        <v>186</v>
      </c>
      <c r="BM638" s="256" t="s">
        <v>761</v>
      </c>
    </row>
    <row r="639" s="13" customFormat="1">
      <c r="A639" s="13"/>
      <c r="B639" s="258"/>
      <c r="C639" s="259"/>
      <c r="D639" s="260" t="s">
        <v>187</v>
      </c>
      <c r="E639" s="261" t="s">
        <v>1</v>
      </c>
      <c r="F639" s="262" t="s">
        <v>533</v>
      </c>
      <c r="G639" s="259"/>
      <c r="H639" s="261" t="s">
        <v>1</v>
      </c>
      <c r="I639" s="263"/>
      <c r="J639" s="259"/>
      <c r="K639" s="259"/>
      <c r="L639" s="264"/>
      <c r="M639" s="265"/>
      <c r="N639" s="266"/>
      <c r="O639" s="266"/>
      <c r="P639" s="266"/>
      <c r="Q639" s="266"/>
      <c r="R639" s="266"/>
      <c r="S639" s="266"/>
      <c r="T639" s="26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68" t="s">
        <v>187</v>
      </c>
      <c r="AU639" s="268" t="s">
        <v>83</v>
      </c>
      <c r="AV639" s="13" t="s">
        <v>81</v>
      </c>
      <c r="AW639" s="13" t="s">
        <v>31</v>
      </c>
      <c r="AX639" s="13" t="s">
        <v>74</v>
      </c>
      <c r="AY639" s="268" t="s">
        <v>179</v>
      </c>
    </row>
    <row r="640" s="14" customFormat="1">
      <c r="A640" s="14"/>
      <c r="B640" s="269"/>
      <c r="C640" s="270"/>
      <c r="D640" s="260" t="s">
        <v>187</v>
      </c>
      <c r="E640" s="271" t="s">
        <v>1</v>
      </c>
      <c r="F640" s="272" t="s">
        <v>708</v>
      </c>
      <c r="G640" s="270"/>
      <c r="H640" s="273">
        <v>1</v>
      </c>
      <c r="I640" s="274"/>
      <c r="J640" s="270"/>
      <c r="K640" s="270"/>
      <c r="L640" s="275"/>
      <c r="M640" s="276"/>
      <c r="N640" s="277"/>
      <c r="O640" s="277"/>
      <c r="P640" s="277"/>
      <c r="Q640" s="277"/>
      <c r="R640" s="277"/>
      <c r="S640" s="277"/>
      <c r="T640" s="278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79" t="s">
        <v>187</v>
      </c>
      <c r="AU640" s="279" t="s">
        <v>83</v>
      </c>
      <c r="AV640" s="14" t="s">
        <v>83</v>
      </c>
      <c r="AW640" s="14" t="s">
        <v>31</v>
      </c>
      <c r="AX640" s="14" t="s">
        <v>81</v>
      </c>
      <c r="AY640" s="279" t="s">
        <v>179</v>
      </c>
    </row>
    <row r="641" s="2" customFormat="1" ht="33" customHeight="1">
      <c r="A641" s="39"/>
      <c r="B641" s="40"/>
      <c r="C641" s="245" t="s">
        <v>587</v>
      </c>
      <c r="D641" s="245" t="s">
        <v>181</v>
      </c>
      <c r="E641" s="246" t="s">
        <v>762</v>
      </c>
      <c r="F641" s="247" t="s">
        <v>763</v>
      </c>
      <c r="G641" s="248" t="s">
        <v>477</v>
      </c>
      <c r="H641" s="249">
        <v>1</v>
      </c>
      <c r="I641" s="250"/>
      <c r="J641" s="251">
        <f>ROUND(I641*H641,2)</f>
        <v>0</v>
      </c>
      <c r="K641" s="247" t="s">
        <v>1</v>
      </c>
      <c r="L641" s="45"/>
      <c r="M641" s="252" t="s">
        <v>1</v>
      </c>
      <c r="N641" s="253" t="s">
        <v>39</v>
      </c>
      <c r="O641" s="92"/>
      <c r="P641" s="254">
        <f>O641*H641</f>
        <v>0</v>
      </c>
      <c r="Q641" s="254">
        <v>0</v>
      </c>
      <c r="R641" s="254">
        <f>Q641*H641</f>
        <v>0</v>
      </c>
      <c r="S641" s="254">
        <v>0</v>
      </c>
      <c r="T641" s="25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56" t="s">
        <v>186</v>
      </c>
      <c r="AT641" s="256" t="s">
        <v>181</v>
      </c>
      <c r="AU641" s="256" t="s">
        <v>83</v>
      </c>
      <c r="AY641" s="18" t="s">
        <v>179</v>
      </c>
      <c r="BE641" s="257">
        <f>IF(N641="základní",J641,0)</f>
        <v>0</v>
      </c>
      <c r="BF641" s="257">
        <f>IF(N641="snížená",J641,0)</f>
        <v>0</v>
      </c>
      <c r="BG641" s="257">
        <f>IF(N641="zákl. přenesená",J641,0)</f>
        <v>0</v>
      </c>
      <c r="BH641" s="257">
        <f>IF(N641="sníž. přenesená",J641,0)</f>
        <v>0</v>
      </c>
      <c r="BI641" s="257">
        <f>IF(N641="nulová",J641,0)</f>
        <v>0</v>
      </c>
      <c r="BJ641" s="18" t="s">
        <v>81</v>
      </c>
      <c r="BK641" s="257">
        <f>ROUND(I641*H641,2)</f>
        <v>0</v>
      </c>
      <c r="BL641" s="18" t="s">
        <v>186</v>
      </c>
      <c r="BM641" s="256" t="s">
        <v>764</v>
      </c>
    </row>
    <row r="642" s="13" customFormat="1">
      <c r="A642" s="13"/>
      <c r="B642" s="258"/>
      <c r="C642" s="259"/>
      <c r="D642" s="260" t="s">
        <v>187</v>
      </c>
      <c r="E642" s="261" t="s">
        <v>1</v>
      </c>
      <c r="F642" s="262" t="s">
        <v>533</v>
      </c>
      <c r="G642" s="259"/>
      <c r="H642" s="261" t="s">
        <v>1</v>
      </c>
      <c r="I642" s="263"/>
      <c r="J642" s="259"/>
      <c r="K642" s="259"/>
      <c r="L642" s="264"/>
      <c r="M642" s="265"/>
      <c r="N642" s="266"/>
      <c r="O642" s="266"/>
      <c r="P642" s="266"/>
      <c r="Q642" s="266"/>
      <c r="R642" s="266"/>
      <c r="S642" s="266"/>
      <c r="T642" s="267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8" t="s">
        <v>187</v>
      </c>
      <c r="AU642" s="268" t="s">
        <v>83</v>
      </c>
      <c r="AV642" s="13" t="s">
        <v>81</v>
      </c>
      <c r="AW642" s="13" t="s">
        <v>31</v>
      </c>
      <c r="AX642" s="13" t="s">
        <v>74</v>
      </c>
      <c r="AY642" s="268" t="s">
        <v>179</v>
      </c>
    </row>
    <row r="643" s="14" customFormat="1">
      <c r="A643" s="14"/>
      <c r="B643" s="269"/>
      <c r="C643" s="270"/>
      <c r="D643" s="260" t="s">
        <v>187</v>
      </c>
      <c r="E643" s="271" t="s">
        <v>1</v>
      </c>
      <c r="F643" s="272" t="s">
        <v>708</v>
      </c>
      <c r="G643" s="270"/>
      <c r="H643" s="273">
        <v>1</v>
      </c>
      <c r="I643" s="274"/>
      <c r="J643" s="270"/>
      <c r="K643" s="270"/>
      <c r="L643" s="275"/>
      <c r="M643" s="276"/>
      <c r="N643" s="277"/>
      <c r="O643" s="277"/>
      <c r="P643" s="277"/>
      <c r="Q643" s="277"/>
      <c r="R643" s="277"/>
      <c r="S643" s="277"/>
      <c r="T643" s="278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9" t="s">
        <v>187</v>
      </c>
      <c r="AU643" s="279" t="s">
        <v>83</v>
      </c>
      <c r="AV643" s="14" t="s">
        <v>83</v>
      </c>
      <c r="AW643" s="14" t="s">
        <v>31</v>
      </c>
      <c r="AX643" s="14" t="s">
        <v>81</v>
      </c>
      <c r="AY643" s="279" t="s">
        <v>179</v>
      </c>
    </row>
    <row r="644" s="2" customFormat="1" ht="33" customHeight="1">
      <c r="A644" s="39"/>
      <c r="B644" s="40"/>
      <c r="C644" s="245" t="s">
        <v>765</v>
      </c>
      <c r="D644" s="245" t="s">
        <v>181</v>
      </c>
      <c r="E644" s="246" t="s">
        <v>766</v>
      </c>
      <c r="F644" s="247" t="s">
        <v>767</v>
      </c>
      <c r="G644" s="248" t="s">
        <v>477</v>
      </c>
      <c r="H644" s="249">
        <v>1</v>
      </c>
      <c r="I644" s="250"/>
      <c r="J644" s="251">
        <f>ROUND(I644*H644,2)</f>
        <v>0</v>
      </c>
      <c r="K644" s="247" t="s">
        <v>1</v>
      </c>
      <c r="L644" s="45"/>
      <c r="M644" s="252" t="s">
        <v>1</v>
      </c>
      <c r="N644" s="253" t="s">
        <v>39</v>
      </c>
      <c r="O644" s="92"/>
      <c r="P644" s="254">
        <f>O644*H644</f>
        <v>0</v>
      </c>
      <c r="Q644" s="254">
        <v>0</v>
      </c>
      <c r="R644" s="254">
        <f>Q644*H644</f>
        <v>0</v>
      </c>
      <c r="S644" s="254">
        <v>0</v>
      </c>
      <c r="T644" s="25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56" t="s">
        <v>186</v>
      </c>
      <c r="AT644" s="256" t="s">
        <v>181</v>
      </c>
      <c r="AU644" s="256" t="s">
        <v>83</v>
      </c>
      <c r="AY644" s="18" t="s">
        <v>179</v>
      </c>
      <c r="BE644" s="257">
        <f>IF(N644="základní",J644,0)</f>
        <v>0</v>
      </c>
      <c r="BF644" s="257">
        <f>IF(N644="snížená",J644,0)</f>
        <v>0</v>
      </c>
      <c r="BG644" s="257">
        <f>IF(N644="zákl. přenesená",J644,0)</f>
        <v>0</v>
      </c>
      <c r="BH644" s="257">
        <f>IF(N644="sníž. přenesená",J644,0)</f>
        <v>0</v>
      </c>
      <c r="BI644" s="257">
        <f>IF(N644="nulová",J644,0)</f>
        <v>0</v>
      </c>
      <c r="BJ644" s="18" t="s">
        <v>81</v>
      </c>
      <c r="BK644" s="257">
        <f>ROUND(I644*H644,2)</f>
        <v>0</v>
      </c>
      <c r="BL644" s="18" t="s">
        <v>186</v>
      </c>
      <c r="BM644" s="256" t="s">
        <v>768</v>
      </c>
    </row>
    <row r="645" s="13" customFormat="1">
      <c r="A645" s="13"/>
      <c r="B645" s="258"/>
      <c r="C645" s="259"/>
      <c r="D645" s="260" t="s">
        <v>187</v>
      </c>
      <c r="E645" s="261" t="s">
        <v>1</v>
      </c>
      <c r="F645" s="262" t="s">
        <v>533</v>
      </c>
      <c r="G645" s="259"/>
      <c r="H645" s="261" t="s">
        <v>1</v>
      </c>
      <c r="I645" s="263"/>
      <c r="J645" s="259"/>
      <c r="K645" s="259"/>
      <c r="L645" s="264"/>
      <c r="M645" s="265"/>
      <c r="N645" s="266"/>
      <c r="O645" s="266"/>
      <c r="P645" s="266"/>
      <c r="Q645" s="266"/>
      <c r="R645" s="266"/>
      <c r="S645" s="266"/>
      <c r="T645" s="26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68" t="s">
        <v>187</v>
      </c>
      <c r="AU645" s="268" t="s">
        <v>83</v>
      </c>
      <c r="AV645" s="13" t="s">
        <v>81</v>
      </c>
      <c r="AW645" s="13" t="s">
        <v>31</v>
      </c>
      <c r="AX645" s="13" t="s">
        <v>74</v>
      </c>
      <c r="AY645" s="268" t="s">
        <v>179</v>
      </c>
    </row>
    <row r="646" s="14" customFormat="1">
      <c r="A646" s="14"/>
      <c r="B646" s="269"/>
      <c r="C646" s="270"/>
      <c r="D646" s="260" t="s">
        <v>187</v>
      </c>
      <c r="E646" s="271" t="s">
        <v>1</v>
      </c>
      <c r="F646" s="272" t="s">
        <v>708</v>
      </c>
      <c r="G646" s="270"/>
      <c r="H646" s="273">
        <v>1</v>
      </c>
      <c r="I646" s="274"/>
      <c r="J646" s="270"/>
      <c r="K646" s="270"/>
      <c r="L646" s="275"/>
      <c r="M646" s="276"/>
      <c r="N646" s="277"/>
      <c r="O646" s="277"/>
      <c r="P646" s="277"/>
      <c r="Q646" s="277"/>
      <c r="R646" s="277"/>
      <c r="S646" s="277"/>
      <c r="T646" s="278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79" t="s">
        <v>187</v>
      </c>
      <c r="AU646" s="279" t="s">
        <v>83</v>
      </c>
      <c r="AV646" s="14" t="s">
        <v>83</v>
      </c>
      <c r="AW646" s="14" t="s">
        <v>31</v>
      </c>
      <c r="AX646" s="14" t="s">
        <v>81</v>
      </c>
      <c r="AY646" s="279" t="s">
        <v>179</v>
      </c>
    </row>
    <row r="647" s="2" customFormat="1" ht="33" customHeight="1">
      <c r="A647" s="39"/>
      <c r="B647" s="40"/>
      <c r="C647" s="245" t="s">
        <v>593</v>
      </c>
      <c r="D647" s="245" t="s">
        <v>181</v>
      </c>
      <c r="E647" s="246" t="s">
        <v>769</v>
      </c>
      <c r="F647" s="247" t="s">
        <v>770</v>
      </c>
      <c r="G647" s="248" t="s">
        <v>477</v>
      </c>
      <c r="H647" s="249">
        <v>1</v>
      </c>
      <c r="I647" s="250"/>
      <c r="J647" s="251">
        <f>ROUND(I647*H647,2)</f>
        <v>0</v>
      </c>
      <c r="K647" s="247" t="s">
        <v>1</v>
      </c>
      <c r="L647" s="45"/>
      <c r="M647" s="252" t="s">
        <v>1</v>
      </c>
      <c r="N647" s="253" t="s">
        <v>39</v>
      </c>
      <c r="O647" s="92"/>
      <c r="P647" s="254">
        <f>O647*H647</f>
        <v>0</v>
      </c>
      <c r="Q647" s="254">
        <v>0</v>
      </c>
      <c r="R647" s="254">
        <f>Q647*H647</f>
        <v>0</v>
      </c>
      <c r="S647" s="254">
        <v>0</v>
      </c>
      <c r="T647" s="255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56" t="s">
        <v>186</v>
      </c>
      <c r="AT647" s="256" t="s">
        <v>181</v>
      </c>
      <c r="AU647" s="256" t="s">
        <v>83</v>
      </c>
      <c r="AY647" s="18" t="s">
        <v>179</v>
      </c>
      <c r="BE647" s="257">
        <f>IF(N647="základní",J647,0)</f>
        <v>0</v>
      </c>
      <c r="BF647" s="257">
        <f>IF(N647="snížená",J647,0)</f>
        <v>0</v>
      </c>
      <c r="BG647" s="257">
        <f>IF(N647="zákl. přenesená",J647,0)</f>
        <v>0</v>
      </c>
      <c r="BH647" s="257">
        <f>IF(N647="sníž. přenesená",J647,0)</f>
        <v>0</v>
      </c>
      <c r="BI647" s="257">
        <f>IF(N647="nulová",J647,0)</f>
        <v>0</v>
      </c>
      <c r="BJ647" s="18" t="s">
        <v>81</v>
      </c>
      <c r="BK647" s="257">
        <f>ROUND(I647*H647,2)</f>
        <v>0</v>
      </c>
      <c r="BL647" s="18" t="s">
        <v>186</v>
      </c>
      <c r="BM647" s="256" t="s">
        <v>771</v>
      </c>
    </row>
    <row r="648" s="13" customFormat="1">
      <c r="A648" s="13"/>
      <c r="B648" s="258"/>
      <c r="C648" s="259"/>
      <c r="D648" s="260" t="s">
        <v>187</v>
      </c>
      <c r="E648" s="261" t="s">
        <v>1</v>
      </c>
      <c r="F648" s="262" t="s">
        <v>533</v>
      </c>
      <c r="G648" s="259"/>
      <c r="H648" s="261" t="s">
        <v>1</v>
      </c>
      <c r="I648" s="263"/>
      <c r="J648" s="259"/>
      <c r="K648" s="259"/>
      <c r="L648" s="264"/>
      <c r="M648" s="265"/>
      <c r="N648" s="266"/>
      <c r="O648" s="266"/>
      <c r="P648" s="266"/>
      <c r="Q648" s="266"/>
      <c r="R648" s="266"/>
      <c r="S648" s="266"/>
      <c r="T648" s="267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68" t="s">
        <v>187</v>
      </c>
      <c r="AU648" s="268" t="s">
        <v>83</v>
      </c>
      <c r="AV648" s="13" t="s">
        <v>81</v>
      </c>
      <c r="AW648" s="13" t="s">
        <v>31</v>
      </c>
      <c r="AX648" s="13" t="s">
        <v>74</v>
      </c>
      <c r="AY648" s="268" t="s">
        <v>179</v>
      </c>
    </row>
    <row r="649" s="14" customFormat="1">
      <c r="A649" s="14"/>
      <c r="B649" s="269"/>
      <c r="C649" s="270"/>
      <c r="D649" s="260" t="s">
        <v>187</v>
      </c>
      <c r="E649" s="271" t="s">
        <v>1</v>
      </c>
      <c r="F649" s="272" t="s">
        <v>708</v>
      </c>
      <c r="G649" s="270"/>
      <c r="H649" s="273">
        <v>1</v>
      </c>
      <c r="I649" s="274"/>
      <c r="J649" s="270"/>
      <c r="K649" s="270"/>
      <c r="L649" s="275"/>
      <c r="M649" s="276"/>
      <c r="N649" s="277"/>
      <c r="O649" s="277"/>
      <c r="P649" s="277"/>
      <c r="Q649" s="277"/>
      <c r="R649" s="277"/>
      <c r="S649" s="277"/>
      <c r="T649" s="278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79" t="s">
        <v>187</v>
      </c>
      <c r="AU649" s="279" t="s">
        <v>83</v>
      </c>
      <c r="AV649" s="14" t="s">
        <v>83</v>
      </c>
      <c r="AW649" s="14" t="s">
        <v>31</v>
      </c>
      <c r="AX649" s="14" t="s">
        <v>81</v>
      </c>
      <c r="AY649" s="279" t="s">
        <v>179</v>
      </c>
    </row>
    <row r="650" s="2" customFormat="1" ht="33" customHeight="1">
      <c r="A650" s="39"/>
      <c r="B650" s="40"/>
      <c r="C650" s="245" t="s">
        <v>772</v>
      </c>
      <c r="D650" s="245" t="s">
        <v>181</v>
      </c>
      <c r="E650" s="246" t="s">
        <v>773</v>
      </c>
      <c r="F650" s="247" t="s">
        <v>774</v>
      </c>
      <c r="G650" s="248" t="s">
        <v>477</v>
      </c>
      <c r="H650" s="249">
        <v>2</v>
      </c>
      <c r="I650" s="250"/>
      <c r="J650" s="251">
        <f>ROUND(I650*H650,2)</f>
        <v>0</v>
      </c>
      <c r="K650" s="247" t="s">
        <v>1</v>
      </c>
      <c r="L650" s="45"/>
      <c r="M650" s="252" t="s">
        <v>1</v>
      </c>
      <c r="N650" s="253" t="s">
        <v>39</v>
      </c>
      <c r="O650" s="92"/>
      <c r="P650" s="254">
        <f>O650*H650</f>
        <v>0</v>
      </c>
      <c r="Q650" s="254">
        <v>0</v>
      </c>
      <c r="R650" s="254">
        <f>Q650*H650</f>
        <v>0</v>
      </c>
      <c r="S650" s="254">
        <v>0</v>
      </c>
      <c r="T650" s="255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56" t="s">
        <v>186</v>
      </c>
      <c r="AT650" s="256" t="s">
        <v>181</v>
      </c>
      <c r="AU650" s="256" t="s">
        <v>83</v>
      </c>
      <c r="AY650" s="18" t="s">
        <v>179</v>
      </c>
      <c r="BE650" s="257">
        <f>IF(N650="základní",J650,0)</f>
        <v>0</v>
      </c>
      <c r="BF650" s="257">
        <f>IF(N650="snížená",J650,0)</f>
        <v>0</v>
      </c>
      <c r="BG650" s="257">
        <f>IF(N650="zákl. přenesená",J650,0)</f>
        <v>0</v>
      </c>
      <c r="BH650" s="257">
        <f>IF(N650="sníž. přenesená",J650,0)</f>
        <v>0</v>
      </c>
      <c r="BI650" s="257">
        <f>IF(N650="nulová",J650,0)</f>
        <v>0</v>
      </c>
      <c r="BJ650" s="18" t="s">
        <v>81</v>
      </c>
      <c r="BK650" s="257">
        <f>ROUND(I650*H650,2)</f>
        <v>0</v>
      </c>
      <c r="BL650" s="18" t="s">
        <v>186</v>
      </c>
      <c r="BM650" s="256" t="s">
        <v>775</v>
      </c>
    </row>
    <row r="651" s="13" customFormat="1">
      <c r="A651" s="13"/>
      <c r="B651" s="258"/>
      <c r="C651" s="259"/>
      <c r="D651" s="260" t="s">
        <v>187</v>
      </c>
      <c r="E651" s="261" t="s">
        <v>1</v>
      </c>
      <c r="F651" s="262" t="s">
        <v>533</v>
      </c>
      <c r="G651" s="259"/>
      <c r="H651" s="261" t="s">
        <v>1</v>
      </c>
      <c r="I651" s="263"/>
      <c r="J651" s="259"/>
      <c r="K651" s="259"/>
      <c r="L651" s="264"/>
      <c r="M651" s="265"/>
      <c r="N651" s="266"/>
      <c r="O651" s="266"/>
      <c r="P651" s="266"/>
      <c r="Q651" s="266"/>
      <c r="R651" s="266"/>
      <c r="S651" s="266"/>
      <c r="T651" s="267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68" t="s">
        <v>187</v>
      </c>
      <c r="AU651" s="268" t="s">
        <v>83</v>
      </c>
      <c r="AV651" s="13" t="s">
        <v>81</v>
      </c>
      <c r="AW651" s="13" t="s">
        <v>31</v>
      </c>
      <c r="AX651" s="13" t="s">
        <v>74</v>
      </c>
      <c r="AY651" s="268" t="s">
        <v>179</v>
      </c>
    </row>
    <row r="652" s="14" customFormat="1">
      <c r="A652" s="14"/>
      <c r="B652" s="269"/>
      <c r="C652" s="270"/>
      <c r="D652" s="260" t="s">
        <v>187</v>
      </c>
      <c r="E652" s="271" t="s">
        <v>1</v>
      </c>
      <c r="F652" s="272" t="s">
        <v>648</v>
      </c>
      <c r="G652" s="270"/>
      <c r="H652" s="273">
        <v>2</v>
      </c>
      <c r="I652" s="274"/>
      <c r="J652" s="270"/>
      <c r="K652" s="270"/>
      <c r="L652" s="275"/>
      <c r="M652" s="276"/>
      <c r="N652" s="277"/>
      <c r="O652" s="277"/>
      <c r="P652" s="277"/>
      <c r="Q652" s="277"/>
      <c r="R652" s="277"/>
      <c r="S652" s="277"/>
      <c r="T652" s="278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79" t="s">
        <v>187</v>
      </c>
      <c r="AU652" s="279" t="s">
        <v>83</v>
      </c>
      <c r="AV652" s="14" t="s">
        <v>83</v>
      </c>
      <c r="AW652" s="14" t="s">
        <v>31</v>
      </c>
      <c r="AX652" s="14" t="s">
        <v>81</v>
      </c>
      <c r="AY652" s="279" t="s">
        <v>179</v>
      </c>
    </row>
    <row r="653" s="2" customFormat="1" ht="33" customHeight="1">
      <c r="A653" s="39"/>
      <c r="B653" s="40"/>
      <c r="C653" s="245" t="s">
        <v>597</v>
      </c>
      <c r="D653" s="245" t="s">
        <v>181</v>
      </c>
      <c r="E653" s="246" t="s">
        <v>776</v>
      </c>
      <c r="F653" s="247" t="s">
        <v>777</v>
      </c>
      <c r="G653" s="248" t="s">
        <v>477</v>
      </c>
      <c r="H653" s="249">
        <v>1</v>
      </c>
      <c r="I653" s="250"/>
      <c r="J653" s="251">
        <f>ROUND(I653*H653,2)</f>
        <v>0</v>
      </c>
      <c r="K653" s="247" t="s">
        <v>1</v>
      </c>
      <c r="L653" s="45"/>
      <c r="M653" s="252" t="s">
        <v>1</v>
      </c>
      <c r="N653" s="253" t="s">
        <v>39</v>
      </c>
      <c r="O653" s="92"/>
      <c r="P653" s="254">
        <f>O653*H653</f>
        <v>0</v>
      </c>
      <c r="Q653" s="254">
        <v>0</v>
      </c>
      <c r="R653" s="254">
        <f>Q653*H653</f>
        <v>0</v>
      </c>
      <c r="S653" s="254">
        <v>0</v>
      </c>
      <c r="T653" s="25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56" t="s">
        <v>186</v>
      </c>
      <c r="AT653" s="256" t="s">
        <v>181</v>
      </c>
      <c r="AU653" s="256" t="s">
        <v>83</v>
      </c>
      <c r="AY653" s="18" t="s">
        <v>179</v>
      </c>
      <c r="BE653" s="257">
        <f>IF(N653="základní",J653,0)</f>
        <v>0</v>
      </c>
      <c r="BF653" s="257">
        <f>IF(N653="snížená",J653,0)</f>
        <v>0</v>
      </c>
      <c r="BG653" s="257">
        <f>IF(N653="zákl. přenesená",J653,0)</f>
        <v>0</v>
      </c>
      <c r="BH653" s="257">
        <f>IF(N653="sníž. přenesená",J653,0)</f>
        <v>0</v>
      </c>
      <c r="BI653" s="257">
        <f>IF(N653="nulová",J653,0)</f>
        <v>0</v>
      </c>
      <c r="BJ653" s="18" t="s">
        <v>81</v>
      </c>
      <c r="BK653" s="257">
        <f>ROUND(I653*H653,2)</f>
        <v>0</v>
      </c>
      <c r="BL653" s="18" t="s">
        <v>186</v>
      </c>
      <c r="BM653" s="256" t="s">
        <v>778</v>
      </c>
    </row>
    <row r="654" s="13" customFormat="1">
      <c r="A654" s="13"/>
      <c r="B654" s="258"/>
      <c r="C654" s="259"/>
      <c r="D654" s="260" t="s">
        <v>187</v>
      </c>
      <c r="E654" s="261" t="s">
        <v>1</v>
      </c>
      <c r="F654" s="262" t="s">
        <v>533</v>
      </c>
      <c r="G654" s="259"/>
      <c r="H654" s="261" t="s">
        <v>1</v>
      </c>
      <c r="I654" s="263"/>
      <c r="J654" s="259"/>
      <c r="K654" s="259"/>
      <c r="L654" s="264"/>
      <c r="M654" s="265"/>
      <c r="N654" s="266"/>
      <c r="O654" s="266"/>
      <c r="P654" s="266"/>
      <c r="Q654" s="266"/>
      <c r="R654" s="266"/>
      <c r="S654" s="266"/>
      <c r="T654" s="26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8" t="s">
        <v>187</v>
      </c>
      <c r="AU654" s="268" t="s">
        <v>83</v>
      </c>
      <c r="AV654" s="13" t="s">
        <v>81</v>
      </c>
      <c r="AW654" s="13" t="s">
        <v>31</v>
      </c>
      <c r="AX654" s="13" t="s">
        <v>74</v>
      </c>
      <c r="AY654" s="268" t="s">
        <v>179</v>
      </c>
    </row>
    <row r="655" s="14" customFormat="1">
      <c r="A655" s="14"/>
      <c r="B655" s="269"/>
      <c r="C655" s="270"/>
      <c r="D655" s="260" t="s">
        <v>187</v>
      </c>
      <c r="E655" s="271" t="s">
        <v>1</v>
      </c>
      <c r="F655" s="272" t="s">
        <v>708</v>
      </c>
      <c r="G655" s="270"/>
      <c r="H655" s="273">
        <v>1</v>
      </c>
      <c r="I655" s="274"/>
      <c r="J655" s="270"/>
      <c r="K655" s="270"/>
      <c r="L655" s="275"/>
      <c r="M655" s="276"/>
      <c r="N655" s="277"/>
      <c r="O655" s="277"/>
      <c r="P655" s="277"/>
      <c r="Q655" s="277"/>
      <c r="R655" s="277"/>
      <c r="S655" s="277"/>
      <c r="T655" s="278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79" t="s">
        <v>187</v>
      </c>
      <c r="AU655" s="279" t="s">
        <v>83</v>
      </c>
      <c r="AV655" s="14" t="s">
        <v>83</v>
      </c>
      <c r="AW655" s="14" t="s">
        <v>31</v>
      </c>
      <c r="AX655" s="14" t="s">
        <v>81</v>
      </c>
      <c r="AY655" s="279" t="s">
        <v>179</v>
      </c>
    </row>
    <row r="656" s="2" customFormat="1" ht="33" customHeight="1">
      <c r="A656" s="39"/>
      <c r="B656" s="40"/>
      <c r="C656" s="245" t="s">
        <v>779</v>
      </c>
      <c r="D656" s="245" t="s">
        <v>181</v>
      </c>
      <c r="E656" s="246" t="s">
        <v>780</v>
      </c>
      <c r="F656" s="247" t="s">
        <v>781</v>
      </c>
      <c r="G656" s="248" t="s">
        <v>477</v>
      </c>
      <c r="H656" s="249">
        <v>1</v>
      </c>
      <c r="I656" s="250"/>
      <c r="J656" s="251">
        <f>ROUND(I656*H656,2)</f>
        <v>0</v>
      </c>
      <c r="K656" s="247" t="s">
        <v>1</v>
      </c>
      <c r="L656" s="45"/>
      <c r="M656" s="252" t="s">
        <v>1</v>
      </c>
      <c r="N656" s="253" t="s">
        <v>39</v>
      </c>
      <c r="O656" s="92"/>
      <c r="P656" s="254">
        <f>O656*H656</f>
        <v>0</v>
      </c>
      <c r="Q656" s="254">
        <v>0</v>
      </c>
      <c r="R656" s="254">
        <f>Q656*H656</f>
        <v>0</v>
      </c>
      <c r="S656" s="254">
        <v>0</v>
      </c>
      <c r="T656" s="255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56" t="s">
        <v>186</v>
      </c>
      <c r="AT656" s="256" t="s">
        <v>181</v>
      </c>
      <c r="AU656" s="256" t="s">
        <v>83</v>
      </c>
      <c r="AY656" s="18" t="s">
        <v>179</v>
      </c>
      <c r="BE656" s="257">
        <f>IF(N656="základní",J656,0)</f>
        <v>0</v>
      </c>
      <c r="BF656" s="257">
        <f>IF(N656="snížená",J656,0)</f>
        <v>0</v>
      </c>
      <c r="BG656" s="257">
        <f>IF(N656="zákl. přenesená",J656,0)</f>
        <v>0</v>
      </c>
      <c r="BH656" s="257">
        <f>IF(N656="sníž. přenesená",J656,0)</f>
        <v>0</v>
      </c>
      <c r="BI656" s="257">
        <f>IF(N656="nulová",J656,0)</f>
        <v>0</v>
      </c>
      <c r="BJ656" s="18" t="s">
        <v>81</v>
      </c>
      <c r="BK656" s="257">
        <f>ROUND(I656*H656,2)</f>
        <v>0</v>
      </c>
      <c r="BL656" s="18" t="s">
        <v>186</v>
      </c>
      <c r="BM656" s="256" t="s">
        <v>782</v>
      </c>
    </row>
    <row r="657" s="13" customFormat="1">
      <c r="A657" s="13"/>
      <c r="B657" s="258"/>
      <c r="C657" s="259"/>
      <c r="D657" s="260" t="s">
        <v>187</v>
      </c>
      <c r="E657" s="261" t="s">
        <v>1</v>
      </c>
      <c r="F657" s="262" t="s">
        <v>533</v>
      </c>
      <c r="G657" s="259"/>
      <c r="H657" s="261" t="s">
        <v>1</v>
      </c>
      <c r="I657" s="263"/>
      <c r="J657" s="259"/>
      <c r="K657" s="259"/>
      <c r="L657" s="264"/>
      <c r="M657" s="265"/>
      <c r="N657" s="266"/>
      <c r="O657" s="266"/>
      <c r="P657" s="266"/>
      <c r="Q657" s="266"/>
      <c r="R657" s="266"/>
      <c r="S657" s="266"/>
      <c r="T657" s="267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68" t="s">
        <v>187</v>
      </c>
      <c r="AU657" s="268" t="s">
        <v>83</v>
      </c>
      <c r="AV657" s="13" t="s">
        <v>81</v>
      </c>
      <c r="AW657" s="13" t="s">
        <v>31</v>
      </c>
      <c r="AX657" s="13" t="s">
        <v>74</v>
      </c>
      <c r="AY657" s="268" t="s">
        <v>179</v>
      </c>
    </row>
    <row r="658" s="14" customFormat="1">
      <c r="A658" s="14"/>
      <c r="B658" s="269"/>
      <c r="C658" s="270"/>
      <c r="D658" s="260" t="s">
        <v>187</v>
      </c>
      <c r="E658" s="271" t="s">
        <v>1</v>
      </c>
      <c r="F658" s="272" t="s">
        <v>708</v>
      </c>
      <c r="G658" s="270"/>
      <c r="H658" s="273">
        <v>1</v>
      </c>
      <c r="I658" s="274"/>
      <c r="J658" s="270"/>
      <c r="K658" s="270"/>
      <c r="L658" s="275"/>
      <c r="M658" s="276"/>
      <c r="N658" s="277"/>
      <c r="O658" s="277"/>
      <c r="P658" s="277"/>
      <c r="Q658" s="277"/>
      <c r="R658" s="277"/>
      <c r="S658" s="277"/>
      <c r="T658" s="278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79" t="s">
        <v>187</v>
      </c>
      <c r="AU658" s="279" t="s">
        <v>83</v>
      </c>
      <c r="AV658" s="14" t="s">
        <v>83</v>
      </c>
      <c r="AW658" s="14" t="s">
        <v>31</v>
      </c>
      <c r="AX658" s="14" t="s">
        <v>81</v>
      </c>
      <c r="AY658" s="279" t="s">
        <v>179</v>
      </c>
    </row>
    <row r="659" s="2" customFormat="1" ht="33" customHeight="1">
      <c r="A659" s="39"/>
      <c r="B659" s="40"/>
      <c r="C659" s="245" t="s">
        <v>602</v>
      </c>
      <c r="D659" s="245" t="s">
        <v>181</v>
      </c>
      <c r="E659" s="246" t="s">
        <v>783</v>
      </c>
      <c r="F659" s="247" t="s">
        <v>784</v>
      </c>
      <c r="G659" s="248" t="s">
        <v>477</v>
      </c>
      <c r="H659" s="249">
        <v>1</v>
      </c>
      <c r="I659" s="250"/>
      <c r="J659" s="251">
        <f>ROUND(I659*H659,2)</f>
        <v>0</v>
      </c>
      <c r="K659" s="247" t="s">
        <v>1</v>
      </c>
      <c r="L659" s="45"/>
      <c r="M659" s="252" t="s">
        <v>1</v>
      </c>
      <c r="N659" s="253" t="s">
        <v>39</v>
      </c>
      <c r="O659" s="92"/>
      <c r="P659" s="254">
        <f>O659*H659</f>
        <v>0</v>
      </c>
      <c r="Q659" s="254">
        <v>0</v>
      </c>
      <c r="R659" s="254">
        <f>Q659*H659</f>
        <v>0</v>
      </c>
      <c r="S659" s="254">
        <v>0</v>
      </c>
      <c r="T659" s="255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56" t="s">
        <v>186</v>
      </c>
      <c r="AT659" s="256" t="s">
        <v>181</v>
      </c>
      <c r="AU659" s="256" t="s">
        <v>83</v>
      </c>
      <c r="AY659" s="18" t="s">
        <v>179</v>
      </c>
      <c r="BE659" s="257">
        <f>IF(N659="základní",J659,0)</f>
        <v>0</v>
      </c>
      <c r="BF659" s="257">
        <f>IF(N659="snížená",J659,0)</f>
        <v>0</v>
      </c>
      <c r="BG659" s="257">
        <f>IF(N659="zákl. přenesená",J659,0)</f>
        <v>0</v>
      </c>
      <c r="BH659" s="257">
        <f>IF(N659="sníž. přenesená",J659,0)</f>
        <v>0</v>
      </c>
      <c r="BI659" s="257">
        <f>IF(N659="nulová",J659,0)</f>
        <v>0</v>
      </c>
      <c r="BJ659" s="18" t="s">
        <v>81</v>
      </c>
      <c r="BK659" s="257">
        <f>ROUND(I659*H659,2)</f>
        <v>0</v>
      </c>
      <c r="BL659" s="18" t="s">
        <v>186</v>
      </c>
      <c r="BM659" s="256" t="s">
        <v>785</v>
      </c>
    </row>
    <row r="660" s="13" customFormat="1">
      <c r="A660" s="13"/>
      <c r="B660" s="258"/>
      <c r="C660" s="259"/>
      <c r="D660" s="260" t="s">
        <v>187</v>
      </c>
      <c r="E660" s="261" t="s">
        <v>1</v>
      </c>
      <c r="F660" s="262" t="s">
        <v>533</v>
      </c>
      <c r="G660" s="259"/>
      <c r="H660" s="261" t="s">
        <v>1</v>
      </c>
      <c r="I660" s="263"/>
      <c r="J660" s="259"/>
      <c r="K660" s="259"/>
      <c r="L660" s="264"/>
      <c r="M660" s="265"/>
      <c r="N660" s="266"/>
      <c r="O660" s="266"/>
      <c r="P660" s="266"/>
      <c r="Q660" s="266"/>
      <c r="R660" s="266"/>
      <c r="S660" s="266"/>
      <c r="T660" s="267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68" t="s">
        <v>187</v>
      </c>
      <c r="AU660" s="268" t="s">
        <v>83</v>
      </c>
      <c r="AV660" s="13" t="s">
        <v>81</v>
      </c>
      <c r="AW660" s="13" t="s">
        <v>31</v>
      </c>
      <c r="AX660" s="13" t="s">
        <v>74</v>
      </c>
      <c r="AY660" s="268" t="s">
        <v>179</v>
      </c>
    </row>
    <row r="661" s="14" customFormat="1">
      <c r="A661" s="14"/>
      <c r="B661" s="269"/>
      <c r="C661" s="270"/>
      <c r="D661" s="260" t="s">
        <v>187</v>
      </c>
      <c r="E661" s="271" t="s">
        <v>1</v>
      </c>
      <c r="F661" s="272" t="s">
        <v>708</v>
      </c>
      <c r="G661" s="270"/>
      <c r="H661" s="273">
        <v>1</v>
      </c>
      <c r="I661" s="274"/>
      <c r="J661" s="270"/>
      <c r="K661" s="270"/>
      <c r="L661" s="275"/>
      <c r="M661" s="276"/>
      <c r="N661" s="277"/>
      <c r="O661" s="277"/>
      <c r="P661" s="277"/>
      <c r="Q661" s="277"/>
      <c r="R661" s="277"/>
      <c r="S661" s="277"/>
      <c r="T661" s="278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79" t="s">
        <v>187</v>
      </c>
      <c r="AU661" s="279" t="s">
        <v>83</v>
      </c>
      <c r="AV661" s="14" t="s">
        <v>83</v>
      </c>
      <c r="AW661" s="14" t="s">
        <v>31</v>
      </c>
      <c r="AX661" s="14" t="s">
        <v>81</v>
      </c>
      <c r="AY661" s="279" t="s">
        <v>179</v>
      </c>
    </row>
    <row r="662" s="2" customFormat="1" ht="16.5" customHeight="1">
      <c r="A662" s="39"/>
      <c r="B662" s="40"/>
      <c r="C662" s="245" t="s">
        <v>786</v>
      </c>
      <c r="D662" s="245" t="s">
        <v>181</v>
      </c>
      <c r="E662" s="246" t="s">
        <v>787</v>
      </c>
      <c r="F662" s="247" t="s">
        <v>788</v>
      </c>
      <c r="G662" s="248" t="s">
        <v>197</v>
      </c>
      <c r="H662" s="249">
        <v>0.52400000000000002</v>
      </c>
      <c r="I662" s="250"/>
      <c r="J662" s="251">
        <f>ROUND(I662*H662,2)</f>
        <v>0</v>
      </c>
      <c r="K662" s="247" t="s">
        <v>185</v>
      </c>
      <c r="L662" s="45"/>
      <c r="M662" s="252" t="s">
        <v>1</v>
      </c>
      <c r="N662" s="253" t="s">
        <v>39</v>
      </c>
      <c r="O662" s="92"/>
      <c r="P662" s="254">
        <f>O662*H662</f>
        <v>0</v>
      </c>
      <c r="Q662" s="254">
        <v>2.4778600000000002</v>
      </c>
      <c r="R662" s="254">
        <f>Q662*H662</f>
        <v>1.2983986400000001</v>
      </c>
      <c r="S662" s="254">
        <v>0</v>
      </c>
      <c r="T662" s="255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56" t="s">
        <v>186</v>
      </c>
      <c r="AT662" s="256" t="s">
        <v>181</v>
      </c>
      <c r="AU662" s="256" t="s">
        <v>83</v>
      </c>
      <c r="AY662" s="18" t="s">
        <v>179</v>
      </c>
      <c r="BE662" s="257">
        <f>IF(N662="základní",J662,0)</f>
        <v>0</v>
      </c>
      <c r="BF662" s="257">
        <f>IF(N662="snížená",J662,0)</f>
        <v>0</v>
      </c>
      <c r="BG662" s="257">
        <f>IF(N662="zákl. přenesená",J662,0)</f>
        <v>0</v>
      </c>
      <c r="BH662" s="257">
        <f>IF(N662="sníž. přenesená",J662,0)</f>
        <v>0</v>
      </c>
      <c r="BI662" s="257">
        <f>IF(N662="nulová",J662,0)</f>
        <v>0</v>
      </c>
      <c r="BJ662" s="18" t="s">
        <v>81</v>
      </c>
      <c r="BK662" s="257">
        <f>ROUND(I662*H662,2)</f>
        <v>0</v>
      </c>
      <c r="BL662" s="18" t="s">
        <v>186</v>
      </c>
      <c r="BM662" s="256" t="s">
        <v>789</v>
      </c>
    </row>
    <row r="663" s="13" customFormat="1">
      <c r="A663" s="13"/>
      <c r="B663" s="258"/>
      <c r="C663" s="259"/>
      <c r="D663" s="260" t="s">
        <v>187</v>
      </c>
      <c r="E663" s="261" t="s">
        <v>1</v>
      </c>
      <c r="F663" s="262" t="s">
        <v>533</v>
      </c>
      <c r="G663" s="259"/>
      <c r="H663" s="261" t="s">
        <v>1</v>
      </c>
      <c r="I663" s="263"/>
      <c r="J663" s="259"/>
      <c r="K663" s="259"/>
      <c r="L663" s="264"/>
      <c r="M663" s="265"/>
      <c r="N663" s="266"/>
      <c r="O663" s="266"/>
      <c r="P663" s="266"/>
      <c r="Q663" s="266"/>
      <c r="R663" s="266"/>
      <c r="S663" s="266"/>
      <c r="T663" s="267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68" t="s">
        <v>187</v>
      </c>
      <c r="AU663" s="268" t="s">
        <v>83</v>
      </c>
      <c r="AV663" s="13" t="s">
        <v>81</v>
      </c>
      <c r="AW663" s="13" t="s">
        <v>31</v>
      </c>
      <c r="AX663" s="13" t="s">
        <v>74</v>
      </c>
      <c r="AY663" s="268" t="s">
        <v>179</v>
      </c>
    </row>
    <row r="664" s="14" customFormat="1">
      <c r="A664" s="14"/>
      <c r="B664" s="269"/>
      <c r="C664" s="270"/>
      <c r="D664" s="260" t="s">
        <v>187</v>
      </c>
      <c r="E664" s="271" t="s">
        <v>1</v>
      </c>
      <c r="F664" s="272" t="s">
        <v>790</v>
      </c>
      <c r="G664" s="270"/>
      <c r="H664" s="273">
        <v>0.40200000000000002</v>
      </c>
      <c r="I664" s="274"/>
      <c r="J664" s="270"/>
      <c r="K664" s="270"/>
      <c r="L664" s="275"/>
      <c r="M664" s="276"/>
      <c r="N664" s="277"/>
      <c r="O664" s="277"/>
      <c r="P664" s="277"/>
      <c r="Q664" s="277"/>
      <c r="R664" s="277"/>
      <c r="S664" s="277"/>
      <c r="T664" s="278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79" t="s">
        <v>187</v>
      </c>
      <c r="AU664" s="279" t="s">
        <v>83</v>
      </c>
      <c r="AV664" s="14" t="s">
        <v>83</v>
      </c>
      <c r="AW664" s="14" t="s">
        <v>31</v>
      </c>
      <c r="AX664" s="14" t="s">
        <v>74</v>
      </c>
      <c r="AY664" s="279" t="s">
        <v>179</v>
      </c>
    </row>
    <row r="665" s="14" customFormat="1">
      <c r="A665" s="14"/>
      <c r="B665" s="269"/>
      <c r="C665" s="270"/>
      <c r="D665" s="260" t="s">
        <v>187</v>
      </c>
      <c r="E665" s="271" t="s">
        <v>1</v>
      </c>
      <c r="F665" s="272" t="s">
        <v>791</v>
      </c>
      <c r="G665" s="270"/>
      <c r="H665" s="273">
        <v>0.122</v>
      </c>
      <c r="I665" s="274"/>
      <c r="J665" s="270"/>
      <c r="K665" s="270"/>
      <c r="L665" s="275"/>
      <c r="M665" s="276"/>
      <c r="N665" s="277"/>
      <c r="O665" s="277"/>
      <c r="P665" s="277"/>
      <c r="Q665" s="277"/>
      <c r="R665" s="277"/>
      <c r="S665" s="277"/>
      <c r="T665" s="278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79" t="s">
        <v>187</v>
      </c>
      <c r="AU665" s="279" t="s">
        <v>83</v>
      </c>
      <c r="AV665" s="14" t="s">
        <v>83</v>
      </c>
      <c r="AW665" s="14" t="s">
        <v>31</v>
      </c>
      <c r="AX665" s="14" t="s">
        <v>74</v>
      </c>
      <c r="AY665" s="279" t="s">
        <v>179</v>
      </c>
    </row>
    <row r="666" s="15" customFormat="1">
      <c r="A666" s="15"/>
      <c r="B666" s="280"/>
      <c r="C666" s="281"/>
      <c r="D666" s="260" t="s">
        <v>187</v>
      </c>
      <c r="E666" s="282" t="s">
        <v>1</v>
      </c>
      <c r="F666" s="283" t="s">
        <v>108</v>
      </c>
      <c r="G666" s="281"/>
      <c r="H666" s="284">
        <v>0.52400000000000002</v>
      </c>
      <c r="I666" s="285"/>
      <c r="J666" s="281"/>
      <c r="K666" s="281"/>
      <c r="L666" s="286"/>
      <c r="M666" s="287"/>
      <c r="N666" s="288"/>
      <c r="O666" s="288"/>
      <c r="P666" s="288"/>
      <c r="Q666" s="288"/>
      <c r="R666" s="288"/>
      <c r="S666" s="288"/>
      <c r="T666" s="289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90" t="s">
        <v>187</v>
      </c>
      <c r="AU666" s="290" t="s">
        <v>83</v>
      </c>
      <c r="AV666" s="15" t="s">
        <v>186</v>
      </c>
      <c r="AW666" s="15" t="s">
        <v>31</v>
      </c>
      <c r="AX666" s="15" t="s">
        <v>81</v>
      </c>
      <c r="AY666" s="290" t="s">
        <v>179</v>
      </c>
    </row>
    <row r="667" s="2" customFormat="1" ht="16.5" customHeight="1">
      <c r="A667" s="39"/>
      <c r="B667" s="40"/>
      <c r="C667" s="245" t="s">
        <v>606</v>
      </c>
      <c r="D667" s="245" t="s">
        <v>181</v>
      </c>
      <c r="E667" s="246" t="s">
        <v>792</v>
      </c>
      <c r="F667" s="247" t="s">
        <v>793</v>
      </c>
      <c r="G667" s="248" t="s">
        <v>230</v>
      </c>
      <c r="H667" s="249">
        <v>5.5099999999999998</v>
      </c>
      <c r="I667" s="250"/>
      <c r="J667" s="251">
        <f>ROUND(I667*H667,2)</f>
        <v>0</v>
      </c>
      <c r="K667" s="247" t="s">
        <v>185</v>
      </c>
      <c r="L667" s="45"/>
      <c r="M667" s="252" t="s">
        <v>1</v>
      </c>
      <c r="N667" s="253" t="s">
        <v>39</v>
      </c>
      <c r="O667" s="92"/>
      <c r="P667" s="254">
        <f>O667*H667</f>
        <v>0</v>
      </c>
      <c r="Q667" s="254">
        <v>0.012080000000000001</v>
      </c>
      <c r="R667" s="254">
        <f>Q667*H667</f>
        <v>0.066560800000000003</v>
      </c>
      <c r="S667" s="254">
        <v>0</v>
      </c>
      <c r="T667" s="255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56" t="s">
        <v>186</v>
      </c>
      <c r="AT667" s="256" t="s">
        <v>181</v>
      </c>
      <c r="AU667" s="256" t="s">
        <v>83</v>
      </c>
      <c r="AY667" s="18" t="s">
        <v>179</v>
      </c>
      <c r="BE667" s="257">
        <f>IF(N667="základní",J667,0)</f>
        <v>0</v>
      </c>
      <c r="BF667" s="257">
        <f>IF(N667="snížená",J667,0)</f>
        <v>0</v>
      </c>
      <c r="BG667" s="257">
        <f>IF(N667="zákl. přenesená",J667,0)</f>
        <v>0</v>
      </c>
      <c r="BH667" s="257">
        <f>IF(N667="sníž. přenesená",J667,0)</f>
        <v>0</v>
      </c>
      <c r="BI667" s="257">
        <f>IF(N667="nulová",J667,0)</f>
        <v>0</v>
      </c>
      <c r="BJ667" s="18" t="s">
        <v>81</v>
      </c>
      <c r="BK667" s="257">
        <f>ROUND(I667*H667,2)</f>
        <v>0</v>
      </c>
      <c r="BL667" s="18" t="s">
        <v>186</v>
      </c>
      <c r="BM667" s="256" t="s">
        <v>794</v>
      </c>
    </row>
    <row r="668" s="13" customFormat="1">
      <c r="A668" s="13"/>
      <c r="B668" s="258"/>
      <c r="C668" s="259"/>
      <c r="D668" s="260" t="s">
        <v>187</v>
      </c>
      <c r="E668" s="261" t="s">
        <v>1</v>
      </c>
      <c r="F668" s="262" t="s">
        <v>533</v>
      </c>
      <c r="G668" s="259"/>
      <c r="H668" s="261" t="s">
        <v>1</v>
      </c>
      <c r="I668" s="263"/>
      <c r="J668" s="259"/>
      <c r="K668" s="259"/>
      <c r="L668" s="264"/>
      <c r="M668" s="265"/>
      <c r="N668" s="266"/>
      <c r="O668" s="266"/>
      <c r="P668" s="266"/>
      <c r="Q668" s="266"/>
      <c r="R668" s="266"/>
      <c r="S668" s="266"/>
      <c r="T668" s="267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68" t="s">
        <v>187</v>
      </c>
      <c r="AU668" s="268" t="s">
        <v>83</v>
      </c>
      <c r="AV668" s="13" t="s">
        <v>81</v>
      </c>
      <c r="AW668" s="13" t="s">
        <v>31</v>
      </c>
      <c r="AX668" s="13" t="s">
        <v>74</v>
      </c>
      <c r="AY668" s="268" t="s">
        <v>179</v>
      </c>
    </row>
    <row r="669" s="14" customFormat="1">
      <c r="A669" s="14"/>
      <c r="B669" s="269"/>
      <c r="C669" s="270"/>
      <c r="D669" s="260" t="s">
        <v>187</v>
      </c>
      <c r="E669" s="271" t="s">
        <v>1</v>
      </c>
      <c r="F669" s="272" t="s">
        <v>795</v>
      </c>
      <c r="G669" s="270"/>
      <c r="H669" s="273">
        <v>3.3500000000000001</v>
      </c>
      <c r="I669" s="274"/>
      <c r="J669" s="270"/>
      <c r="K669" s="270"/>
      <c r="L669" s="275"/>
      <c r="M669" s="276"/>
      <c r="N669" s="277"/>
      <c r="O669" s="277"/>
      <c r="P669" s="277"/>
      <c r="Q669" s="277"/>
      <c r="R669" s="277"/>
      <c r="S669" s="277"/>
      <c r="T669" s="278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79" t="s">
        <v>187</v>
      </c>
      <c r="AU669" s="279" t="s">
        <v>83</v>
      </c>
      <c r="AV669" s="14" t="s">
        <v>83</v>
      </c>
      <c r="AW669" s="14" t="s">
        <v>31</v>
      </c>
      <c r="AX669" s="14" t="s">
        <v>74</v>
      </c>
      <c r="AY669" s="279" t="s">
        <v>179</v>
      </c>
    </row>
    <row r="670" s="14" customFormat="1">
      <c r="A670" s="14"/>
      <c r="B670" s="269"/>
      <c r="C670" s="270"/>
      <c r="D670" s="260" t="s">
        <v>187</v>
      </c>
      <c r="E670" s="271" t="s">
        <v>1</v>
      </c>
      <c r="F670" s="272" t="s">
        <v>796</v>
      </c>
      <c r="G670" s="270"/>
      <c r="H670" s="273">
        <v>2.1600000000000001</v>
      </c>
      <c r="I670" s="274"/>
      <c r="J670" s="270"/>
      <c r="K670" s="270"/>
      <c r="L670" s="275"/>
      <c r="M670" s="276"/>
      <c r="N670" s="277"/>
      <c r="O670" s="277"/>
      <c r="P670" s="277"/>
      <c r="Q670" s="277"/>
      <c r="R670" s="277"/>
      <c r="S670" s="277"/>
      <c r="T670" s="27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79" t="s">
        <v>187</v>
      </c>
      <c r="AU670" s="279" t="s">
        <v>83</v>
      </c>
      <c r="AV670" s="14" t="s">
        <v>83</v>
      </c>
      <c r="AW670" s="14" t="s">
        <v>31</v>
      </c>
      <c r="AX670" s="14" t="s">
        <v>74</v>
      </c>
      <c r="AY670" s="279" t="s">
        <v>179</v>
      </c>
    </row>
    <row r="671" s="15" customFormat="1">
      <c r="A671" s="15"/>
      <c r="B671" s="280"/>
      <c r="C671" s="281"/>
      <c r="D671" s="260" t="s">
        <v>187</v>
      </c>
      <c r="E671" s="282" t="s">
        <v>1</v>
      </c>
      <c r="F671" s="283" t="s">
        <v>108</v>
      </c>
      <c r="G671" s="281"/>
      <c r="H671" s="284">
        <v>5.5099999999999998</v>
      </c>
      <c r="I671" s="285"/>
      <c r="J671" s="281"/>
      <c r="K671" s="281"/>
      <c r="L671" s="286"/>
      <c r="M671" s="287"/>
      <c r="N671" s="288"/>
      <c r="O671" s="288"/>
      <c r="P671" s="288"/>
      <c r="Q671" s="288"/>
      <c r="R671" s="288"/>
      <c r="S671" s="288"/>
      <c r="T671" s="289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90" t="s">
        <v>187</v>
      </c>
      <c r="AU671" s="290" t="s">
        <v>83</v>
      </c>
      <c r="AV671" s="15" t="s">
        <v>186</v>
      </c>
      <c r="AW671" s="15" t="s">
        <v>31</v>
      </c>
      <c r="AX671" s="15" t="s">
        <v>81</v>
      </c>
      <c r="AY671" s="290" t="s">
        <v>179</v>
      </c>
    </row>
    <row r="672" s="2" customFormat="1" ht="16.5" customHeight="1">
      <c r="A672" s="39"/>
      <c r="B672" s="40"/>
      <c r="C672" s="245" t="s">
        <v>797</v>
      </c>
      <c r="D672" s="245" t="s">
        <v>181</v>
      </c>
      <c r="E672" s="246" t="s">
        <v>798</v>
      </c>
      <c r="F672" s="247" t="s">
        <v>799</v>
      </c>
      <c r="G672" s="248" t="s">
        <v>230</v>
      </c>
      <c r="H672" s="249">
        <v>5.5099999999999998</v>
      </c>
      <c r="I672" s="250"/>
      <c r="J672" s="251">
        <f>ROUND(I672*H672,2)</f>
        <v>0</v>
      </c>
      <c r="K672" s="247" t="s">
        <v>185</v>
      </c>
      <c r="L672" s="45"/>
      <c r="M672" s="252" t="s">
        <v>1</v>
      </c>
      <c r="N672" s="253" t="s">
        <v>39</v>
      </c>
      <c r="O672" s="92"/>
      <c r="P672" s="254">
        <f>O672*H672</f>
        <v>0</v>
      </c>
      <c r="Q672" s="254">
        <v>0</v>
      </c>
      <c r="R672" s="254">
        <f>Q672*H672</f>
        <v>0</v>
      </c>
      <c r="S672" s="254">
        <v>0</v>
      </c>
      <c r="T672" s="255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56" t="s">
        <v>186</v>
      </c>
      <c r="AT672" s="256" t="s">
        <v>181</v>
      </c>
      <c r="AU672" s="256" t="s">
        <v>83</v>
      </c>
      <c r="AY672" s="18" t="s">
        <v>179</v>
      </c>
      <c r="BE672" s="257">
        <f>IF(N672="základní",J672,0)</f>
        <v>0</v>
      </c>
      <c r="BF672" s="257">
        <f>IF(N672="snížená",J672,0)</f>
        <v>0</v>
      </c>
      <c r="BG672" s="257">
        <f>IF(N672="zákl. přenesená",J672,0)</f>
        <v>0</v>
      </c>
      <c r="BH672" s="257">
        <f>IF(N672="sníž. přenesená",J672,0)</f>
        <v>0</v>
      </c>
      <c r="BI672" s="257">
        <f>IF(N672="nulová",J672,0)</f>
        <v>0</v>
      </c>
      <c r="BJ672" s="18" t="s">
        <v>81</v>
      </c>
      <c r="BK672" s="257">
        <f>ROUND(I672*H672,2)</f>
        <v>0</v>
      </c>
      <c r="BL672" s="18" t="s">
        <v>186</v>
      </c>
      <c r="BM672" s="256" t="s">
        <v>800</v>
      </c>
    </row>
    <row r="673" s="13" customFormat="1">
      <c r="A673" s="13"/>
      <c r="B673" s="258"/>
      <c r="C673" s="259"/>
      <c r="D673" s="260" t="s">
        <v>187</v>
      </c>
      <c r="E673" s="261" t="s">
        <v>1</v>
      </c>
      <c r="F673" s="262" t="s">
        <v>533</v>
      </c>
      <c r="G673" s="259"/>
      <c r="H673" s="261" t="s">
        <v>1</v>
      </c>
      <c r="I673" s="263"/>
      <c r="J673" s="259"/>
      <c r="K673" s="259"/>
      <c r="L673" s="264"/>
      <c r="M673" s="265"/>
      <c r="N673" s="266"/>
      <c r="O673" s="266"/>
      <c r="P673" s="266"/>
      <c r="Q673" s="266"/>
      <c r="R673" s="266"/>
      <c r="S673" s="266"/>
      <c r="T673" s="267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8" t="s">
        <v>187</v>
      </c>
      <c r="AU673" s="268" t="s">
        <v>83</v>
      </c>
      <c r="AV673" s="13" t="s">
        <v>81</v>
      </c>
      <c r="AW673" s="13" t="s">
        <v>31</v>
      </c>
      <c r="AX673" s="13" t="s">
        <v>74</v>
      </c>
      <c r="AY673" s="268" t="s">
        <v>179</v>
      </c>
    </row>
    <row r="674" s="14" customFormat="1">
      <c r="A674" s="14"/>
      <c r="B674" s="269"/>
      <c r="C674" s="270"/>
      <c r="D674" s="260" t="s">
        <v>187</v>
      </c>
      <c r="E674" s="271" t="s">
        <v>1</v>
      </c>
      <c r="F674" s="272" t="s">
        <v>801</v>
      </c>
      <c r="G674" s="270"/>
      <c r="H674" s="273">
        <v>5.5099999999999998</v>
      </c>
      <c r="I674" s="274"/>
      <c r="J674" s="270"/>
      <c r="K674" s="270"/>
      <c r="L674" s="275"/>
      <c r="M674" s="276"/>
      <c r="N674" s="277"/>
      <c r="O674" s="277"/>
      <c r="P674" s="277"/>
      <c r="Q674" s="277"/>
      <c r="R674" s="277"/>
      <c r="S674" s="277"/>
      <c r="T674" s="278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79" t="s">
        <v>187</v>
      </c>
      <c r="AU674" s="279" t="s">
        <v>83</v>
      </c>
      <c r="AV674" s="14" t="s">
        <v>83</v>
      </c>
      <c r="AW674" s="14" t="s">
        <v>31</v>
      </c>
      <c r="AX674" s="14" t="s">
        <v>74</v>
      </c>
      <c r="AY674" s="279" t="s">
        <v>179</v>
      </c>
    </row>
    <row r="675" s="15" customFormat="1">
      <c r="A675" s="15"/>
      <c r="B675" s="280"/>
      <c r="C675" s="281"/>
      <c r="D675" s="260" t="s">
        <v>187</v>
      </c>
      <c r="E675" s="282" t="s">
        <v>1</v>
      </c>
      <c r="F675" s="283" t="s">
        <v>108</v>
      </c>
      <c r="G675" s="281"/>
      <c r="H675" s="284">
        <v>5.5099999999999998</v>
      </c>
      <c r="I675" s="285"/>
      <c r="J675" s="281"/>
      <c r="K675" s="281"/>
      <c r="L675" s="286"/>
      <c r="M675" s="287"/>
      <c r="N675" s="288"/>
      <c r="O675" s="288"/>
      <c r="P675" s="288"/>
      <c r="Q675" s="288"/>
      <c r="R675" s="288"/>
      <c r="S675" s="288"/>
      <c r="T675" s="289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90" t="s">
        <v>187</v>
      </c>
      <c r="AU675" s="290" t="s">
        <v>83</v>
      </c>
      <c r="AV675" s="15" t="s">
        <v>186</v>
      </c>
      <c r="AW675" s="15" t="s">
        <v>31</v>
      </c>
      <c r="AX675" s="15" t="s">
        <v>81</v>
      </c>
      <c r="AY675" s="290" t="s">
        <v>179</v>
      </c>
    </row>
    <row r="676" s="2" customFormat="1" ht="16.5" customHeight="1">
      <c r="A676" s="39"/>
      <c r="B676" s="40"/>
      <c r="C676" s="245" t="s">
        <v>611</v>
      </c>
      <c r="D676" s="245" t="s">
        <v>181</v>
      </c>
      <c r="E676" s="246" t="s">
        <v>802</v>
      </c>
      <c r="F676" s="247" t="s">
        <v>803</v>
      </c>
      <c r="G676" s="248" t="s">
        <v>310</v>
      </c>
      <c r="H676" s="249">
        <v>0.078</v>
      </c>
      <c r="I676" s="250"/>
      <c r="J676" s="251">
        <f>ROUND(I676*H676,2)</f>
        <v>0</v>
      </c>
      <c r="K676" s="247" t="s">
        <v>185</v>
      </c>
      <c r="L676" s="45"/>
      <c r="M676" s="252" t="s">
        <v>1</v>
      </c>
      <c r="N676" s="253" t="s">
        <v>39</v>
      </c>
      <c r="O676" s="92"/>
      <c r="P676" s="254">
        <f>O676*H676</f>
        <v>0</v>
      </c>
      <c r="Q676" s="254">
        <v>1.0515300000000001</v>
      </c>
      <c r="R676" s="254">
        <f>Q676*H676</f>
        <v>0.08201934000000001</v>
      </c>
      <c r="S676" s="254">
        <v>0</v>
      </c>
      <c r="T676" s="25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56" t="s">
        <v>186</v>
      </c>
      <c r="AT676" s="256" t="s">
        <v>181</v>
      </c>
      <c r="AU676" s="256" t="s">
        <v>83</v>
      </c>
      <c r="AY676" s="18" t="s">
        <v>179</v>
      </c>
      <c r="BE676" s="257">
        <f>IF(N676="základní",J676,0)</f>
        <v>0</v>
      </c>
      <c r="BF676" s="257">
        <f>IF(N676="snížená",J676,0)</f>
        <v>0</v>
      </c>
      <c r="BG676" s="257">
        <f>IF(N676="zákl. přenesená",J676,0)</f>
        <v>0</v>
      </c>
      <c r="BH676" s="257">
        <f>IF(N676="sníž. přenesená",J676,0)</f>
        <v>0</v>
      </c>
      <c r="BI676" s="257">
        <f>IF(N676="nulová",J676,0)</f>
        <v>0</v>
      </c>
      <c r="BJ676" s="18" t="s">
        <v>81</v>
      </c>
      <c r="BK676" s="257">
        <f>ROUND(I676*H676,2)</f>
        <v>0</v>
      </c>
      <c r="BL676" s="18" t="s">
        <v>186</v>
      </c>
      <c r="BM676" s="256" t="s">
        <v>804</v>
      </c>
    </row>
    <row r="677" s="13" customFormat="1">
      <c r="A677" s="13"/>
      <c r="B677" s="258"/>
      <c r="C677" s="259"/>
      <c r="D677" s="260" t="s">
        <v>187</v>
      </c>
      <c r="E677" s="261" t="s">
        <v>1</v>
      </c>
      <c r="F677" s="262" t="s">
        <v>533</v>
      </c>
      <c r="G677" s="259"/>
      <c r="H677" s="261" t="s">
        <v>1</v>
      </c>
      <c r="I677" s="263"/>
      <c r="J677" s="259"/>
      <c r="K677" s="259"/>
      <c r="L677" s="264"/>
      <c r="M677" s="265"/>
      <c r="N677" s="266"/>
      <c r="O677" s="266"/>
      <c r="P677" s="266"/>
      <c r="Q677" s="266"/>
      <c r="R677" s="266"/>
      <c r="S677" s="266"/>
      <c r="T677" s="26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68" t="s">
        <v>187</v>
      </c>
      <c r="AU677" s="268" t="s">
        <v>83</v>
      </c>
      <c r="AV677" s="13" t="s">
        <v>81</v>
      </c>
      <c r="AW677" s="13" t="s">
        <v>31</v>
      </c>
      <c r="AX677" s="13" t="s">
        <v>74</v>
      </c>
      <c r="AY677" s="268" t="s">
        <v>179</v>
      </c>
    </row>
    <row r="678" s="14" customFormat="1">
      <c r="A678" s="14"/>
      <c r="B678" s="269"/>
      <c r="C678" s="270"/>
      <c r="D678" s="260" t="s">
        <v>187</v>
      </c>
      <c r="E678" s="271" t="s">
        <v>1</v>
      </c>
      <c r="F678" s="272" t="s">
        <v>805</v>
      </c>
      <c r="G678" s="270"/>
      <c r="H678" s="273">
        <v>0.059999999999999998</v>
      </c>
      <c r="I678" s="274"/>
      <c r="J678" s="270"/>
      <c r="K678" s="270"/>
      <c r="L678" s="275"/>
      <c r="M678" s="276"/>
      <c r="N678" s="277"/>
      <c r="O678" s="277"/>
      <c r="P678" s="277"/>
      <c r="Q678" s="277"/>
      <c r="R678" s="277"/>
      <c r="S678" s="277"/>
      <c r="T678" s="278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79" t="s">
        <v>187</v>
      </c>
      <c r="AU678" s="279" t="s">
        <v>83</v>
      </c>
      <c r="AV678" s="14" t="s">
        <v>83</v>
      </c>
      <c r="AW678" s="14" t="s">
        <v>31</v>
      </c>
      <c r="AX678" s="14" t="s">
        <v>74</v>
      </c>
      <c r="AY678" s="279" t="s">
        <v>179</v>
      </c>
    </row>
    <row r="679" s="14" customFormat="1">
      <c r="A679" s="14"/>
      <c r="B679" s="269"/>
      <c r="C679" s="270"/>
      <c r="D679" s="260" t="s">
        <v>187</v>
      </c>
      <c r="E679" s="271" t="s">
        <v>1</v>
      </c>
      <c r="F679" s="272" t="s">
        <v>806</v>
      </c>
      <c r="G679" s="270"/>
      <c r="H679" s="273">
        <v>0.017999999999999999</v>
      </c>
      <c r="I679" s="274"/>
      <c r="J679" s="270"/>
      <c r="K679" s="270"/>
      <c r="L679" s="275"/>
      <c r="M679" s="276"/>
      <c r="N679" s="277"/>
      <c r="O679" s="277"/>
      <c r="P679" s="277"/>
      <c r="Q679" s="277"/>
      <c r="R679" s="277"/>
      <c r="S679" s="277"/>
      <c r="T679" s="278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79" t="s">
        <v>187</v>
      </c>
      <c r="AU679" s="279" t="s">
        <v>83</v>
      </c>
      <c r="AV679" s="14" t="s">
        <v>83</v>
      </c>
      <c r="AW679" s="14" t="s">
        <v>31</v>
      </c>
      <c r="AX679" s="14" t="s">
        <v>74</v>
      </c>
      <c r="AY679" s="279" t="s">
        <v>179</v>
      </c>
    </row>
    <row r="680" s="15" customFormat="1">
      <c r="A680" s="15"/>
      <c r="B680" s="280"/>
      <c r="C680" s="281"/>
      <c r="D680" s="260" t="s">
        <v>187</v>
      </c>
      <c r="E680" s="282" t="s">
        <v>1</v>
      </c>
      <c r="F680" s="283" t="s">
        <v>108</v>
      </c>
      <c r="G680" s="281"/>
      <c r="H680" s="284">
        <v>0.078</v>
      </c>
      <c r="I680" s="285"/>
      <c r="J680" s="281"/>
      <c r="K680" s="281"/>
      <c r="L680" s="286"/>
      <c r="M680" s="287"/>
      <c r="N680" s="288"/>
      <c r="O680" s="288"/>
      <c r="P680" s="288"/>
      <c r="Q680" s="288"/>
      <c r="R680" s="288"/>
      <c r="S680" s="288"/>
      <c r="T680" s="289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90" t="s">
        <v>187</v>
      </c>
      <c r="AU680" s="290" t="s">
        <v>83</v>
      </c>
      <c r="AV680" s="15" t="s">
        <v>186</v>
      </c>
      <c r="AW680" s="15" t="s">
        <v>31</v>
      </c>
      <c r="AX680" s="15" t="s">
        <v>81</v>
      </c>
      <c r="AY680" s="290" t="s">
        <v>179</v>
      </c>
    </row>
    <row r="681" s="12" customFormat="1" ht="22.8" customHeight="1">
      <c r="A681" s="12"/>
      <c r="B681" s="229"/>
      <c r="C681" s="230"/>
      <c r="D681" s="231" t="s">
        <v>73</v>
      </c>
      <c r="E681" s="243" t="s">
        <v>807</v>
      </c>
      <c r="F681" s="243" t="s">
        <v>808</v>
      </c>
      <c r="G681" s="230"/>
      <c r="H681" s="230"/>
      <c r="I681" s="233"/>
      <c r="J681" s="244">
        <f>BK681</f>
        <v>0</v>
      </c>
      <c r="K681" s="230"/>
      <c r="L681" s="235"/>
      <c r="M681" s="236"/>
      <c r="N681" s="237"/>
      <c r="O681" s="237"/>
      <c r="P681" s="238">
        <f>SUM(P682:P694)</f>
        <v>0</v>
      </c>
      <c r="Q681" s="237"/>
      <c r="R681" s="238">
        <f>SUM(R682:R694)</f>
        <v>0</v>
      </c>
      <c r="S681" s="237"/>
      <c r="T681" s="239">
        <f>SUM(T682:T694)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40" t="s">
        <v>81</v>
      </c>
      <c r="AT681" s="241" t="s">
        <v>73</v>
      </c>
      <c r="AU681" s="241" t="s">
        <v>81</v>
      </c>
      <c r="AY681" s="240" t="s">
        <v>179</v>
      </c>
      <c r="BK681" s="242">
        <f>SUM(BK682:BK694)</f>
        <v>0</v>
      </c>
    </row>
    <row r="682" s="2" customFormat="1" ht="16.5" customHeight="1">
      <c r="A682" s="39"/>
      <c r="B682" s="40"/>
      <c r="C682" s="245" t="s">
        <v>809</v>
      </c>
      <c r="D682" s="245" t="s">
        <v>181</v>
      </c>
      <c r="E682" s="246" t="s">
        <v>810</v>
      </c>
      <c r="F682" s="247" t="s">
        <v>811</v>
      </c>
      <c r="G682" s="248" t="s">
        <v>310</v>
      </c>
      <c r="H682" s="249">
        <v>9.9879999999999995</v>
      </c>
      <c r="I682" s="250"/>
      <c r="J682" s="251">
        <f>ROUND(I682*H682,2)</f>
        <v>0</v>
      </c>
      <c r="K682" s="247" t="s">
        <v>185</v>
      </c>
      <c r="L682" s="45"/>
      <c r="M682" s="252" t="s">
        <v>1</v>
      </c>
      <c r="N682" s="253" t="s">
        <v>39</v>
      </c>
      <c r="O682" s="92"/>
      <c r="P682" s="254">
        <f>O682*H682</f>
        <v>0</v>
      </c>
      <c r="Q682" s="254">
        <v>0</v>
      </c>
      <c r="R682" s="254">
        <f>Q682*H682</f>
        <v>0</v>
      </c>
      <c r="S682" s="254">
        <v>0</v>
      </c>
      <c r="T682" s="255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56" t="s">
        <v>186</v>
      </c>
      <c r="AT682" s="256" t="s">
        <v>181</v>
      </c>
      <c r="AU682" s="256" t="s">
        <v>83</v>
      </c>
      <c r="AY682" s="18" t="s">
        <v>179</v>
      </c>
      <c r="BE682" s="257">
        <f>IF(N682="základní",J682,0)</f>
        <v>0</v>
      </c>
      <c r="BF682" s="257">
        <f>IF(N682="snížená",J682,0)</f>
        <v>0</v>
      </c>
      <c r="BG682" s="257">
        <f>IF(N682="zákl. přenesená",J682,0)</f>
        <v>0</v>
      </c>
      <c r="BH682" s="257">
        <f>IF(N682="sníž. přenesená",J682,0)</f>
        <v>0</v>
      </c>
      <c r="BI682" s="257">
        <f>IF(N682="nulová",J682,0)</f>
        <v>0</v>
      </c>
      <c r="BJ682" s="18" t="s">
        <v>81</v>
      </c>
      <c r="BK682" s="257">
        <f>ROUND(I682*H682,2)</f>
        <v>0</v>
      </c>
      <c r="BL682" s="18" t="s">
        <v>186</v>
      </c>
      <c r="BM682" s="256" t="s">
        <v>812</v>
      </c>
    </row>
    <row r="683" s="14" customFormat="1">
      <c r="A683" s="14"/>
      <c r="B683" s="269"/>
      <c r="C683" s="270"/>
      <c r="D683" s="260" t="s">
        <v>187</v>
      </c>
      <c r="E683" s="271" t="s">
        <v>127</v>
      </c>
      <c r="F683" s="272" t="s">
        <v>813</v>
      </c>
      <c r="G683" s="270"/>
      <c r="H683" s="273">
        <v>4.9939999999999998</v>
      </c>
      <c r="I683" s="274"/>
      <c r="J683" s="270"/>
      <c r="K683" s="270"/>
      <c r="L683" s="275"/>
      <c r="M683" s="276"/>
      <c r="N683" s="277"/>
      <c r="O683" s="277"/>
      <c r="P683" s="277"/>
      <c r="Q683" s="277"/>
      <c r="R683" s="277"/>
      <c r="S683" s="277"/>
      <c r="T683" s="278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79" t="s">
        <v>187</v>
      </c>
      <c r="AU683" s="279" t="s">
        <v>83</v>
      </c>
      <c r="AV683" s="14" t="s">
        <v>83</v>
      </c>
      <c r="AW683" s="14" t="s">
        <v>31</v>
      </c>
      <c r="AX683" s="14" t="s">
        <v>74</v>
      </c>
      <c r="AY683" s="279" t="s">
        <v>179</v>
      </c>
    </row>
    <row r="684" s="14" customFormat="1">
      <c r="A684" s="14"/>
      <c r="B684" s="269"/>
      <c r="C684" s="270"/>
      <c r="D684" s="260" t="s">
        <v>187</v>
      </c>
      <c r="E684" s="271" t="s">
        <v>1</v>
      </c>
      <c r="F684" s="272" t="s">
        <v>814</v>
      </c>
      <c r="G684" s="270"/>
      <c r="H684" s="273">
        <v>4.9939999999999998</v>
      </c>
      <c r="I684" s="274"/>
      <c r="J684" s="270"/>
      <c r="K684" s="270"/>
      <c r="L684" s="275"/>
      <c r="M684" s="276"/>
      <c r="N684" s="277"/>
      <c r="O684" s="277"/>
      <c r="P684" s="277"/>
      <c r="Q684" s="277"/>
      <c r="R684" s="277"/>
      <c r="S684" s="277"/>
      <c r="T684" s="278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79" t="s">
        <v>187</v>
      </c>
      <c r="AU684" s="279" t="s">
        <v>83</v>
      </c>
      <c r="AV684" s="14" t="s">
        <v>83</v>
      </c>
      <c r="AW684" s="14" t="s">
        <v>31</v>
      </c>
      <c r="AX684" s="14" t="s">
        <v>74</v>
      </c>
      <c r="AY684" s="279" t="s">
        <v>179</v>
      </c>
    </row>
    <row r="685" s="15" customFormat="1">
      <c r="A685" s="15"/>
      <c r="B685" s="280"/>
      <c r="C685" s="281"/>
      <c r="D685" s="260" t="s">
        <v>187</v>
      </c>
      <c r="E685" s="282" t="s">
        <v>1</v>
      </c>
      <c r="F685" s="283" t="s">
        <v>108</v>
      </c>
      <c r="G685" s="281"/>
      <c r="H685" s="284">
        <v>9.9879999999999995</v>
      </c>
      <c r="I685" s="285"/>
      <c r="J685" s="281"/>
      <c r="K685" s="281"/>
      <c r="L685" s="286"/>
      <c r="M685" s="287"/>
      <c r="N685" s="288"/>
      <c r="O685" s="288"/>
      <c r="P685" s="288"/>
      <c r="Q685" s="288"/>
      <c r="R685" s="288"/>
      <c r="S685" s="288"/>
      <c r="T685" s="289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90" t="s">
        <v>187</v>
      </c>
      <c r="AU685" s="290" t="s">
        <v>83</v>
      </c>
      <c r="AV685" s="15" t="s">
        <v>186</v>
      </c>
      <c r="AW685" s="15" t="s">
        <v>31</v>
      </c>
      <c r="AX685" s="15" t="s">
        <v>81</v>
      </c>
      <c r="AY685" s="290" t="s">
        <v>179</v>
      </c>
    </row>
    <row r="686" s="2" customFormat="1" ht="21.75" customHeight="1">
      <c r="A686" s="39"/>
      <c r="B686" s="40"/>
      <c r="C686" s="245" t="s">
        <v>615</v>
      </c>
      <c r="D686" s="245" t="s">
        <v>181</v>
      </c>
      <c r="E686" s="246" t="s">
        <v>815</v>
      </c>
      <c r="F686" s="247" t="s">
        <v>816</v>
      </c>
      <c r="G686" s="248" t="s">
        <v>310</v>
      </c>
      <c r="H686" s="249">
        <v>44.945999999999998</v>
      </c>
      <c r="I686" s="250"/>
      <c r="J686" s="251">
        <f>ROUND(I686*H686,2)</f>
        <v>0</v>
      </c>
      <c r="K686" s="247" t="s">
        <v>185</v>
      </c>
      <c r="L686" s="45"/>
      <c r="M686" s="252" t="s">
        <v>1</v>
      </c>
      <c r="N686" s="253" t="s">
        <v>39</v>
      </c>
      <c r="O686" s="92"/>
      <c r="P686" s="254">
        <f>O686*H686</f>
        <v>0</v>
      </c>
      <c r="Q686" s="254">
        <v>0</v>
      </c>
      <c r="R686" s="254">
        <f>Q686*H686</f>
        <v>0</v>
      </c>
      <c r="S686" s="254">
        <v>0</v>
      </c>
      <c r="T686" s="255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56" t="s">
        <v>186</v>
      </c>
      <c r="AT686" s="256" t="s">
        <v>181</v>
      </c>
      <c r="AU686" s="256" t="s">
        <v>83</v>
      </c>
      <c r="AY686" s="18" t="s">
        <v>179</v>
      </c>
      <c r="BE686" s="257">
        <f>IF(N686="základní",J686,0)</f>
        <v>0</v>
      </c>
      <c r="BF686" s="257">
        <f>IF(N686="snížená",J686,0)</f>
        <v>0</v>
      </c>
      <c r="BG686" s="257">
        <f>IF(N686="zákl. přenesená",J686,0)</f>
        <v>0</v>
      </c>
      <c r="BH686" s="257">
        <f>IF(N686="sníž. přenesená",J686,0)</f>
        <v>0</v>
      </c>
      <c r="BI686" s="257">
        <f>IF(N686="nulová",J686,0)</f>
        <v>0</v>
      </c>
      <c r="BJ686" s="18" t="s">
        <v>81</v>
      </c>
      <c r="BK686" s="257">
        <f>ROUND(I686*H686,2)</f>
        <v>0</v>
      </c>
      <c r="BL686" s="18" t="s">
        <v>186</v>
      </c>
      <c r="BM686" s="256" t="s">
        <v>817</v>
      </c>
    </row>
    <row r="687" s="13" customFormat="1">
      <c r="A687" s="13"/>
      <c r="B687" s="258"/>
      <c r="C687" s="259"/>
      <c r="D687" s="260" t="s">
        <v>187</v>
      </c>
      <c r="E687" s="261" t="s">
        <v>1</v>
      </c>
      <c r="F687" s="262" t="s">
        <v>818</v>
      </c>
      <c r="G687" s="259"/>
      <c r="H687" s="261" t="s">
        <v>1</v>
      </c>
      <c r="I687" s="263"/>
      <c r="J687" s="259"/>
      <c r="K687" s="259"/>
      <c r="L687" s="264"/>
      <c r="M687" s="265"/>
      <c r="N687" s="266"/>
      <c r="O687" s="266"/>
      <c r="P687" s="266"/>
      <c r="Q687" s="266"/>
      <c r="R687" s="266"/>
      <c r="S687" s="266"/>
      <c r="T687" s="26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68" t="s">
        <v>187</v>
      </c>
      <c r="AU687" s="268" t="s">
        <v>83</v>
      </c>
      <c r="AV687" s="13" t="s">
        <v>81</v>
      </c>
      <c r="AW687" s="13" t="s">
        <v>31</v>
      </c>
      <c r="AX687" s="13" t="s">
        <v>74</v>
      </c>
      <c r="AY687" s="268" t="s">
        <v>179</v>
      </c>
    </row>
    <row r="688" s="14" customFormat="1">
      <c r="A688" s="14"/>
      <c r="B688" s="269"/>
      <c r="C688" s="270"/>
      <c r="D688" s="260" t="s">
        <v>187</v>
      </c>
      <c r="E688" s="271" t="s">
        <v>1</v>
      </c>
      <c r="F688" s="272" t="s">
        <v>819</v>
      </c>
      <c r="G688" s="270"/>
      <c r="H688" s="273">
        <v>44.945999999999998</v>
      </c>
      <c r="I688" s="274"/>
      <c r="J688" s="270"/>
      <c r="K688" s="270"/>
      <c r="L688" s="275"/>
      <c r="M688" s="276"/>
      <c r="N688" s="277"/>
      <c r="O688" s="277"/>
      <c r="P688" s="277"/>
      <c r="Q688" s="277"/>
      <c r="R688" s="277"/>
      <c r="S688" s="277"/>
      <c r="T688" s="278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79" t="s">
        <v>187</v>
      </c>
      <c r="AU688" s="279" t="s">
        <v>83</v>
      </c>
      <c r="AV688" s="14" t="s">
        <v>83</v>
      </c>
      <c r="AW688" s="14" t="s">
        <v>31</v>
      </c>
      <c r="AX688" s="14" t="s">
        <v>81</v>
      </c>
      <c r="AY688" s="279" t="s">
        <v>179</v>
      </c>
    </row>
    <row r="689" s="2" customFormat="1" ht="21.75" customHeight="1">
      <c r="A689" s="39"/>
      <c r="B689" s="40"/>
      <c r="C689" s="245" t="s">
        <v>820</v>
      </c>
      <c r="D689" s="245" t="s">
        <v>181</v>
      </c>
      <c r="E689" s="246" t="s">
        <v>821</v>
      </c>
      <c r="F689" s="247" t="s">
        <v>822</v>
      </c>
      <c r="G689" s="248" t="s">
        <v>310</v>
      </c>
      <c r="H689" s="249">
        <v>9.9879999999999995</v>
      </c>
      <c r="I689" s="250"/>
      <c r="J689" s="251">
        <f>ROUND(I689*H689,2)</f>
        <v>0</v>
      </c>
      <c r="K689" s="247" t="s">
        <v>185</v>
      </c>
      <c r="L689" s="45"/>
      <c r="M689" s="252" t="s">
        <v>1</v>
      </c>
      <c r="N689" s="253" t="s">
        <v>39</v>
      </c>
      <c r="O689" s="92"/>
      <c r="P689" s="254">
        <f>O689*H689</f>
        <v>0</v>
      </c>
      <c r="Q689" s="254">
        <v>0</v>
      </c>
      <c r="R689" s="254">
        <f>Q689*H689</f>
        <v>0</v>
      </c>
      <c r="S689" s="254">
        <v>0</v>
      </c>
      <c r="T689" s="255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56" t="s">
        <v>186</v>
      </c>
      <c r="AT689" s="256" t="s">
        <v>181</v>
      </c>
      <c r="AU689" s="256" t="s">
        <v>83</v>
      </c>
      <c r="AY689" s="18" t="s">
        <v>179</v>
      </c>
      <c r="BE689" s="257">
        <f>IF(N689="základní",J689,0)</f>
        <v>0</v>
      </c>
      <c r="BF689" s="257">
        <f>IF(N689="snížená",J689,0)</f>
        <v>0</v>
      </c>
      <c r="BG689" s="257">
        <f>IF(N689="zákl. přenesená",J689,0)</f>
        <v>0</v>
      </c>
      <c r="BH689" s="257">
        <f>IF(N689="sníž. přenesená",J689,0)</f>
        <v>0</v>
      </c>
      <c r="BI689" s="257">
        <f>IF(N689="nulová",J689,0)</f>
        <v>0</v>
      </c>
      <c r="BJ689" s="18" t="s">
        <v>81</v>
      </c>
      <c r="BK689" s="257">
        <f>ROUND(I689*H689,2)</f>
        <v>0</v>
      </c>
      <c r="BL689" s="18" t="s">
        <v>186</v>
      </c>
      <c r="BM689" s="256" t="s">
        <v>823</v>
      </c>
    </row>
    <row r="690" s="14" customFormat="1">
      <c r="A690" s="14"/>
      <c r="B690" s="269"/>
      <c r="C690" s="270"/>
      <c r="D690" s="260" t="s">
        <v>187</v>
      </c>
      <c r="E690" s="271" t="s">
        <v>1</v>
      </c>
      <c r="F690" s="272" t="s">
        <v>824</v>
      </c>
      <c r="G690" s="270"/>
      <c r="H690" s="273">
        <v>4.9939999999999998</v>
      </c>
      <c r="I690" s="274"/>
      <c r="J690" s="270"/>
      <c r="K690" s="270"/>
      <c r="L690" s="275"/>
      <c r="M690" s="276"/>
      <c r="N690" s="277"/>
      <c r="O690" s="277"/>
      <c r="P690" s="277"/>
      <c r="Q690" s="277"/>
      <c r="R690" s="277"/>
      <c r="S690" s="277"/>
      <c r="T690" s="278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79" t="s">
        <v>187</v>
      </c>
      <c r="AU690" s="279" t="s">
        <v>83</v>
      </c>
      <c r="AV690" s="14" t="s">
        <v>83</v>
      </c>
      <c r="AW690" s="14" t="s">
        <v>31</v>
      </c>
      <c r="AX690" s="14" t="s">
        <v>74</v>
      </c>
      <c r="AY690" s="279" t="s">
        <v>179</v>
      </c>
    </row>
    <row r="691" s="14" customFormat="1">
      <c r="A691" s="14"/>
      <c r="B691" s="269"/>
      <c r="C691" s="270"/>
      <c r="D691" s="260" t="s">
        <v>187</v>
      </c>
      <c r="E691" s="271" t="s">
        <v>1</v>
      </c>
      <c r="F691" s="272" t="s">
        <v>825</v>
      </c>
      <c r="G691" s="270"/>
      <c r="H691" s="273">
        <v>4.9939999999999998</v>
      </c>
      <c r="I691" s="274"/>
      <c r="J691" s="270"/>
      <c r="K691" s="270"/>
      <c r="L691" s="275"/>
      <c r="M691" s="276"/>
      <c r="N691" s="277"/>
      <c r="O691" s="277"/>
      <c r="P691" s="277"/>
      <c r="Q691" s="277"/>
      <c r="R691" s="277"/>
      <c r="S691" s="277"/>
      <c r="T691" s="278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79" t="s">
        <v>187</v>
      </c>
      <c r="AU691" s="279" t="s">
        <v>83</v>
      </c>
      <c r="AV691" s="14" t="s">
        <v>83</v>
      </c>
      <c r="AW691" s="14" t="s">
        <v>31</v>
      </c>
      <c r="AX691" s="14" t="s">
        <v>74</v>
      </c>
      <c r="AY691" s="279" t="s">
        <v>179</v>
      </c>
    </row>
    <row r="692" s="15" customFormat="1">
      <c r="A692" s="15"/>
      <c r="B692" s="280"/>
      <c r="C692" s="281"/>
      <c r="D692" s="260" t="s">
        <v>187</v>
      </c>
      <c r="E692" s="282" t="s">
        <v>1</v>
      </c>
      <c r="F692" s="283" t="s">
        <v>108</v>
      </c>
      <c r="G692" s="281"/>
      <c r="H692" s="284">
        <v>9.9879999999999995</v>
      </c>
      <c r="I692" s="285"/>
      <c r="J692" s="281"/>
      <c r="K692" s="281"/>
      <c r="L692" s="286"/>
      <c r="M692" s="287"/>
      <c r="N692" s="288"/>
      <c r="O692" s="288"/>
      <c r="P692" s="288"/>
      <c r="Q692" s="288"/>
      <c r="R692" s="288"/>
      <c r="S692" s="288"/>
      <c r="T692" s="289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90" t="s">
        <v>187</v>
      </c>
      <c r="AU692" s="290" t="s">
        <v>83</v>
      </c>
      <c r="AV692" s="15" t="s">
        <v>186</v>
      </c>
      <c r="AW692" s="15" t="s">
        <v>31</v>
      </c>
      <c r="AX692" s="15" t="s">
        <v>81</v>
      </c>
      <c r="AY692" s="290" t="s">
        <v>179</v>
      </c>
    </row>
    <row r="693" s="2" customFormat="1" ht="33" customHeight="1">
      <c r="A693" s="39"/>
      <c r="B693" s="40"/>
      <c r="C693" s="245" t="s">
        <v>623</v>
      </c>
      <c r="D693" s="245" t="s">
        <v>181</v>
      </c>
      <c r="E693" s="246" t="s">
        <v>826</v>
      </c>
      <c r="F693" s="247" t="s">
        <v>827</v>
      </c>
      <c r="G693" s="248" t="s">
        <v>310</v>
      </c>
      <c r="H693" s="249">
        <v>4.9939999999999998</v>
      </c>
      <c r="I693" s="250"/>
      <c r="J693" s="251">
        <f>ROUND(I693*H693,2)</f>
        <v>0</v>
      </c>
      <c r="K693" s="247" t="s">
        <v>185</v>
      </c>
      <c r="L693" s="45"/>
      <c r="M693" s="252" t="s">
        <v>1</v>
      </c>
      <c r="N693" s="253" t="s">
        <v>39</v>
      </c>
      <c r="O693" s="92"/>
      <c r="P693" s="254">
        <f>O693*H693</f>
        <v>0</v>
      </c>
      <c r="Q693" s="254">
        <v>0</v>
      </c>
      <c r="R693" s="254">
        <f>Q693*H693</f>
        <v>0</v>
      </c>
      <c r="S693" s="254">
        <v>0</v>
      </c>
      <c r="T693" s="25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56" t="s">
        <v>186</v>
      </c>
      <c r="AT693" s="256" t="s">
        <v>181</v>
      </c>
      <c r="AU693" s="256" t="s">
        <v>83</v>
      </c>
      <c r="AY693" s="18" t="s">
        <v>179</v>
      </c>
      <c r="BE693" s="257">
        <f>IF(N693="základní",J693,0)</f>
        <v>0</v>
      </c>
      <c r="BF693" s="257">
        <f>IF(N693="snížená",J693,0)</f>
        <v>0</v>
      </c>
      <c r="BG693" s="257">
        <f>IF(N693="zákl. přenesená",J693,0)</f>
        <v>0</v>
      </c>
      <c r="BH693" s="257">
        <f>IF(N693="sníž. přenesená",J693,0)</f>
        <v>0</v>
      </c>
      <c r="BI693" s="257">
        <f>IF(N693="nulová",J693,0)</f>
        <v>0</v>
      </c>
      <c r="BJ693" s="18" t="s">
        <v>81</v>
      </c>
      <c r="BK693" s="257">
        <f>ROUND(I693*H693,2)</f>
        <v>0</v>
      </c>
      <c r="BL693" s="18" t="s">
        <v>186</v>
      </c>
      <c r="BM693" s="256" t="s">
        <v>828</v>
      </c>
    </row>
    <row r="694" s="14" customFormat="1">
      <c r="A694" s="14"/>
      <c r="B694" s="269"/>
      <c r="C694" s="270"/>
      <c r="D694" s="260" t="s">
        <v>187</v>
      </c>
      <c r="E694" s="271" t="s">
        <v>1</v>
      </c>
      <c r="F694" s="272" t="s">
        <v>128</v>
      </c>
      <c r="G694" s="270"/>
      <c r="H694" s="273">
        <v>4.9939999999999998</v>
      </c>
      <c r="I694" s="274"/>
      <c r="J694" s="270"/>
      <c r="K694" s="270"/>
      <c r="L694" s="275"/>
      <c r="M694" s="276"/>
      <c r="N694" s="277"/>
      <c r="O694" s="277"/>
      <c r="P694" s="277"/>
      <c r="Q694" s="277"/>
      <c r="R694" s="277"/>
      <c r="S694" s="277"/>
      <c r="T694" s="278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79" t="s">
        <v>187</v>
      </c>
      <c r="AU694" s="279" t="s">
        <v>83</v>
      </c>
      <c r="AV694" s="14" t="s">
        <v>83</v>
      </c>
      <c r="AW694" s="14" t="s">
        <v>31</v>
      </c>
      <c r="AX694" s="14" t="s">
        <v>81</v>
      </c>
      <c r="AY694" s="279" t="s">
        <v>179</v>
      </c>
    </row>
    <row r="695" s="12" customFormat="1" ht="22.8" customHeight="1">
      <c r="A695" s="12"/>
      <c r="B695" s="229"/>
      <c r="C695" s="230"/>
      <c r="D695" s="231" t="s">
        <v>73</v>
      </c>
      <c r="E695" s="243" t="s">
        <v>829</v>
      </c>
      <c r="F695" s="243" t="s">
        <v>830</v>
      </c>
      <c r="G695" s="230"/>
      <c r="H695" s="230"/>
      <c r="I695" s="233"/>
      <c r="J695" s="244">
        <f>BK695</f>
        <v>0</v>
      </c>
      <c r="K695" s="230"/>
      <c r="L695" s="235"/>
      <c r="M695" s="236"/>
      <c r="N695" s="237"/>
      <c r="O695" s="237"/>
      <c r="P695" s="238">
        <f>SUM(P696:P697)</f>
        <v>0</v>
      </c>
      <c r="Q695" s="237"/>
      <c r="R695" s="238">
        <f>SUM(R696:R697)</f>
        <v>0</v>
      </c>
      <c r="S695" s="237"/>
      <c r="T695" s="239">
        <f>SUM(T696:T697)</f>
        <v>0</v>
      </c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R695" s="240" t="s">
        <v>81</v>
      </c>
      <c r="AT695" s="241" t="s">
        <v>73</v>
      </c>
      <c r="AU695" s="241" t="s">
        <v>81</v>
      </c>
      <c r="AY695" s="240" t="s">
        <v>179</v>
      </c>
      <c r="BK695" s="242">
        <f>SUM(BK696:BK697)</f>
        <v>0</v>
      </c>
    </row>
    <row r="696" s="2" customFormat="1" ht="16.5" customHeight="1">
      <c r="A696" s="39"/>
      <c r="B696" s="40"/>
      <c r="C696" s="245" t="s">
        <v>831</v>
      </c>
      <c r="D696" s="245" t="s">
        <v>181</v>
      </c>
      <c r="E696" s="246" t="s">
        <v>832</v>
      </c>
      <c r="F696" s="247" t="s">
        <v>833</v>
      </c>
      <c r="G696" s="248" t="s">
        <v>310</v>
      </c>
      <c r="H696" s="249">
        <v>340.31099999999998</v>
      </c>
      <c r="I696" s="250"/>
      <c r="J696" s="251">
        <f>ROUND(I696*H696,2)</f>
        <v>0</v>
      </c>
      <c r="K696" s="247" t="s">
        <v>185</v>
      </c>
      <c r="L696" s="45"/>
      <c r="M696" s="252" t="s">
        <v>1</v>
      </c>
      <c r="N696" s="253" t="s">
        <v>39</v>
      </c>
      <c r="O696" s="92"/>
      <c r="P696" s="254">
        <f>O696*H696</f>
        <v>0</v>
      </c>
      <c r="Q696" s="254">
        <v>0</v>
      </c>
      <c r="R696" s="254">
        <f>Q696*H696</f>
        <v>0</v>
      </c>
      <c r="S696" s="254">
        <v>0</v>
      </c>
      <c r="T696" s="255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56" t="s">
        <v>186</v>
      </c>
      <c r="AT696" s="256" t="s">
        <v>181</v>
      </c>
      <c r="AU696" s="256" t="s">
        <v>83</v>
      </c>
      <c r="AY696" s="18" t="s">
        <v>179</v>
      </c>
      <c r="BE696" s="257">
        <f>IF(N696="základní",J696,0)</f>
        <v>0</v>
      </c>
      <c r="BF696" s="257">
        <f>IF(N696="snížená",J696,0)</f>
        <v>0</v>
      </c>
      <c r="BG696" s="257">
        <f>IF(N696="zákl. přenesená",J696,0)</f>
        <v>0</v>
      </c>
      <c r="BH696" s="257">
        <f>IF(N696="sníž. přenesená",J696,0)</f>
        <v>0</v>
      </c>
      <c r="BI696" s="257">
        <f>IF(N696="nulová",J696,0)</f>
        <v>0</v>
      </c>
      <c r="BJ696" s="18" t="s">
        <v>81</v>
      </c>
      <c r="BK696" s="257">
        <f>ROUND(I696*H696,2)</f>
        <v>0</v>
      </c>
      <c r="BL696" s="18" t="s">
        <v>186</v>
      </c>
      <c r="BM696" s="256" t="s">
        <v>834</v>
      </c>
    </row>
    <row r="697" s="14" customFormat="1">
      <c r="A697" s="14"/>
      <c r="B697" s="269"/>
      <c r="C697" s="270"/>
      <c r="D697" s="260" t="s">
        <v>187</v>
      </c>
      <c r="E697" s="271" t="s">
        <v>1</v>
      </c>
      <c r="F697" s="272" t="s">
        <v>835</v>
      </c>
      <c r="G697" s="270"/>
      <c r="H697" s="273">
        <v>340.31099999999998</v>
      </c>
      <c r="I697" s="274"/>
      <c r="J697" s="270"/>
      <c r="K697" s="270"/>
      <c r="L697" s="275"/>
      <c r="M697" s="276"/>
      <c r="N697" s="277"/>
      <c r="O697" s="277"/>
      <c r="P697" s="277"/>
      <c r="Q697" s="277"/>
      <c r="R697" s="277"/>
      <c r="S697" s="277"/>
      <c r="T697" s="278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79" t="s">
        <v>187</v>
      </c>
      <c r="AU697" s="279" t="s">
        <v>83</v>
      </c>
      <c r="AV697" s="14" t="s">
        <v>83</v>
      </c>
      <c r="AW697" s="14" t="s">
        <v>31</v>
      </c>
      <c r="AX697" s="14" t="s">
        <v>81</v>
      </c>
      <c r="AY697" s="279" t="s">
        <v>179</v>
      </c>
    </row>
    <row r="698" s="12" customFormat="1" ht="25.92" customHeight="1">
      <c r="A698" s="12"/>
      <c r="B698" s="229"/>
      <c r="C698" s="230"/>
      <c r="D698" s="231" t="s">
        <v>73</v>
      </c>
      <c r="E698" s="232" t="s">
        <v>836</v>
      </c>
      <c r="F698" s="232" t="s">
        <v>837</v>
      </c>
      <c r="G698" s="230"/>
      <c r="H698" s="230"/>
      <c r="I698" s="233"/>
      <c r="J698" s="234">
        <f>BK698</f>
        <v>0</v>
      </c>
      <c r="K698" s="230"/>
      <c r="L698" s="235"/>
      <c r="M698" s="236"/>
      <c r="N698" s="237"/>
      <c r="O698" s="237"/>
      <c r="P698" s="238">
        <f>P699+P738+P747+P762+P766+P774+P803+P814+P834</f>
        <v>0</v>
      </c>
      <c r="Q698" s="237"/>
      <c r="R698" s="238">
        <f>R699+R738+R747+R762+R766+R774+R803+R814+R834</f>
        <v>1.2158495</v>
      </c>
      <c r="S698" s="237"/>
      <c r="T698" s="239">
        <f>T699+T738+T747+T762+T766+T774+T803+T814+T834</f>
        <v>0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40" t="s">
        <v>83</v>
      </c>
      <c r="AT698" s="241" t="s">
        <v>73</v>
      </c>
      <c r="AU698" s="241" t="s">
        <v>74</v>
      </c>
      <c r="AY698" s="240" t="s">
        <v>179</v>
      </c>
      <c r="BK698" s="242">
        <f>BK699+BK738+BK747+BK762+BK766+BK774+BK803+BK814+BK834</f>
        <v>0</v>
      </c>
    </row>
    <row r="699" s="12" customFormat="1" ht="22.8" customHeight="1">
      <c r="A699" s="12"/>
      <c r="B699" s="229"/>
      <c r="C699" s="230"/>
      <c r="D699" s="231" t="s">
        <v>73</v>
      </c>
      <c r="E699" s="243" t="s">
        <v>838</v>
      </c>
      <c r="F699" s="243" t="s">
        <v>839</v>
      </c>
      <c r="G699" s="230"/>
      <c r="H699" s="230"/>
      <c r="I699" s="233"/>
      <c r="J699" s="244">
        <f>BK699</f>
        <v>0</v>
      </c>
      <c r="K699" s="230"/>
      <c r="L699" s="235"/>
      <c r="M699" s="236"/>
      <c r="N699" s="237"/>
      <c r="O699" s="237"/>
      <c r="P699" s="238">
        <f>SUM(P700:P737)</f>
        <v>0</v>
      </c>
      <c r="Q699" s="237"/>
      <c r="R699" s="238">
        <f>SUM(R700:R737)</f>
        <v>0.016199999999999999</v>
      </c>
      <c r="S699" s="237"/>
      <c r="T699" s="239">
        <f>SUM(T700:T737)</f>
        <v>0</v>
      </c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R699" s="240" t="s">
        <v>83</v>
      </c>
      <c r="AT699" s="241" t="s">
        <v>73</v>
      </c>
      <c r="AU699" s="241" t="s">
        <v>81</v>
      </c>
      <c r="AY699" s="240" t="s">
        <v>179</v>
      </c>
      <c r="BK699" s="242">
        <f>SUM(BK700:BK737)</f>
        <v>0</v>
      </c>
    </row>
    <row r="700" s="2" customFormat="1" ht="21.75" customHeight="1">
      <c r="A700" s="39"/>
      <c r="B700" s="40"/>
      <c r="C700" s="245" t="s">
        <v>627</v>
      </c>
      <c r="D700" s="245" t="s">
        <v>181</v>
      </c>
      <c r="E700" s="246" t="s">
        <v>840</v>
      </c>
      <c r="F700" s="247" t="s">
        <v>841</v>
      </c>
      <c r="G700" s="248" t="s">
        <v>230</v>
      </c>
      <c r="H700" s="249">
        <v>77.716999999999999</v>
      </c>
      <c r="I700" s="250"/>
      <c r="J700" s="251">
        <f>ROUND(I700*H700,2)</f>
        <v>0</v>
      </c>
      <c r="K700" s="247" t="s">
        <v>185</v>
      </c>
      <c r="L700" s="45"/>
      <c r="M700" s="252" t="s">
        <v>1</v>
      </c>
      <c r="N700" s="253" t="s">
        <v>39</v>
      </c>
      <c r="O700" s="92"/>
      <c r="P700" s="254">
        <f>O700*H700</f>
        <v>0</v>
      </c>
      <c r="Q700" s="254">
        <v>0</v>
      </c>
      <c r="R700" s="254">
        <f>Q700*H700</f>
        <v>0</v>
      </c>
      <c r="S700" s="254">
        <v>0</v>
      </c>
      <c r="T700" s="255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56" t="s">
        <v>262</v>
      </c>
      <c r="AT700" s="256" t="s">
        <v>181</v>
      </c>
      <c r="AU700" s="256" t="s">
        <v>83</v>
      </c>
      <c r="AY700" s="18" t="s">
        <v>179</v>
      </c>
      <c r="BE700" s="257">
        <f>IF(N700="základní",J700,0)</f>
        <v>0</v>
      </c>
      <c r="BF700" s="257">
        <f>IF(N700="snížená",J700,0)</f>
        <v>0</v>
      </c>
      <c r="BG700" s="257">
        <f>IF(N700="zákl. přenesená",J700,0)</f>
        <v>0</v>
      </c>
      <c r="BH700" s="257">
        <f>IF(N700="sníž. přenesená",J700,0)</f>
        <v>0</v>
      </c>
      <c r="BI700" s="257">
        <f>IF(N700="nulová",J700,0)</f>
        <v>0</v>
      </c>
      <c r="BJ700" s="18" t="s">
        <v>81</v>
      </c>
      <c r="BK700" s="257">
        <f>ROUND(I700*H700,2)</f>
        <v>0</v>
      </c>
      <c r="BL700" s="18" t="s">
        <v>262</v>
      </c>
      <c r="BM700" s="256" t="s">
        <v>842</v>
      </c>
    </row>
    <row r="701" s="13" customFormat="1">
      <c r="A701" s="13"/>
      <c r="B701" s="258"/>
      <c r="C701" s="259"/>
      <c r="D701" s="260" t="s">
        <v>187</v>
      </c>
      <c r="E701" s="261" t="s">
        <v>1</v>
      </c>
      <c r="F701" s="262" t="s">
        <v>533</v>
      </c>
      <c r="G701" s="259"/>
      <c r="H701" s="261" t="s">
        <v>1</v>
      </c>
      <c r="I701" s="263"/>
      <c r="J701" s="259"/>
      <c r="K701" s="259"/>
      <c r="L701" s="264"/>
      <c r="M701" s="265"/>
      <c r="N701" s="266"/>
      <c r="O701" s="266"/>
      <c r="P701" s="266"/>
      <c r="Q701" s="266"/>
      <c r="R701" s="266"/>
      <c r="S701" s="266"/>
      <c r="T701" s="267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68" t="s">
        <v>187</v>
      </c>
      <c r="AU701" s="268" t="s">
        <v>83</v>
      </c>
      <c r="AV701" s="13" t="s">
        <v>81</v>
      </c>
      <c r="AW701" s="13" t="s">
        <v>31</v>
      </c>
      <c r="AX701" s="13" t="s">
        <v>74</v>
      </c>
      <c r="AY701" s="268" t="s">
        <v>179</v>
      </c>
    </row>
    <row r="702" s="14" customFormat="1">
      <c r="A702" s="14"/>
      <c r="B702" s="269"/>
      <c r="C702" s="270"/>
      <c r="D702" s="260" t="s">
        <v>187</v>
      </c>
      <c r="E702" s="271" t="s">
        <v>1</v>
      </c>
      <c r="F702" s="272" t="s">
        <v>843</v>
      </c>
      <c r="G702" s="270"/>
      <c r="H702" s="273">
        <v>77.716999999999999</v>
      </c>
      <c r="I702" s="274"/>
      <c r="J702" s="270"/>
      <c r="K702" s="270"/>
      <c r="L702" s="275"/>
      <c r="M702" s="276"/>
      <c r="N702" s="277"/>
      <c r="O702" s="277"/>
      <c r="P702" s="277"/>
      <c r="Q702" s="277"/>
      <c r="R702" s="277"/>
      <c r="S702" s="277"/>
      <c r="T702" s="278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79" t="s">
        <v>187</v>
      </c>
      <c r="AU702" s="279" t="s">
        <v>83</v>
      </c>
      <c r="AV702" s="14" t="s">
        <v>83</v>
      </c>
      <c r="AW702" s="14" t="s">
        <v>31</v>
      </c>
      <c r="AX702" s="14" t="s">
        <v>74</v>
      </c>
      <c r="AY702" s="279" t="s">
        <v>179</v>
      </c>
    </row>
    <row r="703" s="15" customFormat="1">
      <c r="A703" s="15"/>
      <c r="B703" s="280"/>
      <c r="C703" s="281"/>
      <c r="D703" s="260" t="s">
        <v>187</v>
      </c>
      <c r="E703" s="282" t="s">
        <v>1</v>
      </c>
      <c r="F703" s="283" t="s">
        <v>108</v>
      </c>
      <c r="G703" s="281"/>
      <c r="H703" s="284">
        <v>77.716999999999999</v>
      </c>
      <c r="I703" s="285"/>
      <c r="J703" s="281"/>
      <c r="K703" s="281"/>
      <c r="L703" s="286"/>
      <c r="M703" s="287"/>
      <c r="N703" s="288"/>
      <c r="O703" s="288"/>
      <c r="P703" s="288"/>
      <c r="Q703" s="288"/>
      <c r="R703" s="288"/>
      <c r="S703" s="288"/>
      <c r="T703" s="289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90" t="s">
        <v>187</v>
      </c>
      <c r="AU703" s="290" t="s">
        <v>83</v>
      </c>
      <c r="AV703" s="15" t="s">
        <v>186</v>
      </c>
      <c r="AW703" s="15" t="s">
        <v>31</v>
      </c>
      <c r="AX703" s="15" t="s">
        <v>81</v>
      </c>
      <c r="AY703" s="290" t="s">
        <v>179</v>
      </c>
    </row>
    <row r="704" s="2" customFormat="1" ht="16.5" customHeight="1">
      <c r="A704" s="39"/>
      <c r="B704" s="40"/>
      <c r="C704" s="291" t="s">
        <v>844</v>
      </c>
      <c r="D704" s="291" t="s">
        <v>340</v>
      </c>
      <c r="E704" s="292" t="s">
        <v>845</v>
      </c>
      <c r="F704" s="293" t="s">
        <v>846</v>
      </c>
      <c r="G704" s="294" t="s">
        <v>310</v>
      </c>
      <c r="H704" s="295">
        <v>0.023</v>
      </c>
      <c r="I704" s="296"/>
      <c r="J704" s="297">
        <f>ROUND(I704*H704,2)</f>
        <v>0</v>
      </c>
      <c r="K704" s="293" t="s">
        <v>1</v>
      </c>
      <c r="L704" s="298"/>
      <c r="M704" s="299" t="s">
        <v>1</v>
      </c>
      <c r="N704" s="300" t="s">
        <v>39</v>
      </c>
      <c r="O704" s="92"/>
      <c r="P704" s="254">
        <f>O704*H704</f>
        <v>0</v>
      </c>
      <c r="Q704" s="254">
        <v>0</v>
      </c>
      <c r="R704" s="254">
        <f>Q704*H704</f>
        <v>0</v>
      </c>
      <c r="S704" s="254">
        <v>0</v>
      </c>
      <c r="T704" s="255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56" t="s">
        <v>358</v>
      </c>
      <c r="AT704" s="256" t="s">
        <v>340</v>
      </c>
      <c r="AU704" s="256" t="s">
        <v>83</v>
      </c>
      <c r="AY704" s="18" t="s">
        <v>179</v>
      </c>
      <c r="BE704" s="257">
        <f>IF(N704="základní",J704,0)</f>
        <v>0</v>
      </c>
      <c r="BF704" s="257">
        <f>IF(N704="snížená",J704,0)</f>
        <v>0</v>
      </c>
      <c r="BG704" s="257">
        <f>IF(N704="zákl. přenesená",J704,0)</f>
        <v>0</v>
      </c>
      <c r="BH704" s="257">
        <f>IF(N704="sníž. přenesená",J704,0)</f>
        <v>0</v>
      </c>
      <c r="BI704" s="257">
        <f>IF(N704="nulová",J704,0)</f>
        <v>0</v>
      </c>
      <c r="BJ704" s="18" t="s">
        <v>81</v>
      </c>
      <c r="BK704" s="257">
        <f>ROUND(I704*H704,2)</f>
        <v>0</v>
      </c>
      <c r="BL704" s="18" t="s">
        <v>262</v>
      </c>
      <c r="BM704" s="256" t="s">
        <v>847</v>
      </c>
    </row>
    <row r="705" s="2" customFormat="1" ht="21.75" customHeight="1">
      <c r="A705" s="39"/>
      <c r="B705" s="40"/>
      <c r="C705" s="245" t="s">
        <v>632</v>
      </c>
      <c r="D705" s="245" t="s">
        <v>181</v>
      </c>
      <c r="E705" s="246" t="s">
        <v>848</v>
      </c>
      <c r="F705" s="247" t="s">
        <v>849</v>
      </c>
      <c r="G705" s="248" t="s">
        <v>230</v>
      </c>
      <c r="H705" s="249">
        <v>808.65200000000004</v>
      </c>
      <c r="I705" s="250"/>
      <c r="J705" s="251">
        <f>ROUND(I705*H705,2)</f>
        <v>0</v>
      </c>
      <c r="K705" s="247" t="s">
        <v>185</v>
      </c>
      <c r="L705" s="45"/>
      <c r="M705" s="252" t="s">
        <v>1</v>
      </c>
      <c r="N705" s="253" t="s">
        <v>39</v>
      </c>
      <c r="O705" s="92"/>
      <c r="P705" s="254">
        <f>O705*H705</f>
        <v>0</v>
      </c>
      <c r="Q705" s="254">
        <v>0</v>
      </c>
      <c r="R705" s="254">
        <f>Q705*H705</f>
        <v>0</v>
      </c>
      <c r="S705" s="254">
        <v>0</v>
      </c>
      <c r="T705" s="255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56" t="s">
        <v>262</v>
      </c>
      <c r="AT705" s="256" t="s">
        <v>181</v>
      </c>
      <c r="AU705" s="256" t="s">
        <v>83</v>
      </c>
      <c r="AY705" s="18" t="s">
        <v>179</v>
      </c>
      <c r="BE705" s="257">
        <f>IF(N705="základní",J705,0)</f>
        <v>0</v>
      </c>
      <c r="BF705" s="257">
        <f>IF(N705="snížená",J705,0)</f>
        <v>0</v>
      </c>
      <c r="BG705" s="257">
        <f>IF(N705="zákl. přenesená",J705,0)</f>
        <v>0</v>
      </c>
      <c r="BH705" s="257">
        <f>IF(N705="sníž. přenesená",J705,0)</f>
        <v>0</v>
      </c>
      <c r="BI705" s="257">
        <f>IF(N705="nulová",J705,0)</f>
        <v>0</v>
      </c>
      <c r="BJ705" s="18" t="s">
        <v>81</v>
      </c>
      <c r="BK705" s="257">
        <f>ROUND(I705*H705,2)</f>
        <v>0</v>
      </c>
      <c r="BL705" s="18" t="s">
        <v>262</v>
      </c>
      <c r="BM705" s="256" t="s">
        <v>850</v>
      </c>
    </row>
    <row r="706" s="13" customFormat="1">
      <c r="A706" s="13"/>
      <c r="B706" s="258"/>
      <c r="C706" s="259"/>
      <c r="D706" s="260" t="s">
        <v>187</v>
      </c>
      <c r="E706" s="261" t="s">
        <v>1</v>
      </c>
      <c r="F706" s="262" t="s">
        <v>533</v>
      </c>
      <c r="G706" s="259"/>
      <c r="H706" s="261" t="s">
        <v>1</v>
      </c>
      <c r="I706" s="263"/>
      <c r="J706" s="259"/>
      <c r="K706" s="259"/>
      <c r="L706" s="264"/>
      <c r="M706" s="265"/>
      <c r="N706" s="266"/>
      <c r="O706" s="266"/>
      <c r="P706" s="266"/>
      <c r="Q706" s="266"/>
      <c r="R706" s="266"/>
      <c r="S706" s="266"/>
      <c r="T706" s="267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68" t="s">
        <v>187</v>
      </c>
      <c r="AU706" s="268" t="s">
        <v>83</v>
      </c>
      <c r="AV706" s="13" t="s">
        <v>81</v>
      </c>
      <c r="AW706" s="13" t="s">
        <v>31</v>
      </c>
      <c r="AX706" s="13" t="s">
        <v>74</v>
      </c>
      <c r="AY706" s="268" t="s">
        <v>179</v>
      </c>
    </row>
    <row r="707" s="14" customFormat="1">
      <c r="A707" s="14"/>
      <c r="B707" s="269"/>
      <c r="C707" s="270"/>
      <c r="D707" s="260" t="s">
        <v>187</v>
      </c>
      <c r="E707" s="271" t="s">
        <v>1</v>
      </c>
      <c r="F707" s="272" t="s">
        <v>851</v>
      </c>
      <c r="G707" s="270"/>
      <c r="H707" s="273">
        <v>40.5</v>
      </c>
      <c r="I707" s="274"/>
      <c r="J707" s="270"/>
      <c r="K707" s="270"/>
      <c r="L707" s="275"/>
      <c r="M707" s="276"/>
      <c r="N707" s="277"/>
      <c r="O707" s="277"/>
      <c r="P707" s="277"/>
      <c r="Q707" s="277"/>
      <c r="R707" s="277"/>
      <c r="S707" s="277"/>
      <c r="T707" s="278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79" t="s">
        <v>187</v>
      </c>
      <c r="AU707" s="279" t="s">
        <v>83</v>
      </c>
      <c r="AV707" s="14" t="s">
        <v>83</v>
      </c>
      <c r="AW707" s="14" t="s">
        <v>31</v>
      </c>
      <c r="AX707" s="14" t="s">
        <v>74</v>
      </c>
      <c r="AY707" s="279" t="s">
        <v>179</v>
      </c>
    </row>
    <row r="708" s="14" customFormat="1">
      <c r="A708" s="14"/>
      <c r="B708" s="269"/>
      <c r="C708" s="270"/>
      <c r="D708" s="260" t="s">
        <v>187</v>
      </c>
      <c r="E708" s="271" t="s">
        <v>1</v>
      </c>
      <c r="F708" s="272" t="s">
        <v>852</v>
      </c>
      <c r="G708" s="270"/>
      <c r="H708" s="273">
        <v>75</v>
      </c>
      <c r="I708" s="274"/>
      <c r="J708" s="270"/>
      <c r="K708" s="270"/>
      <c r="L708" s="275"/>
      <c r="M708" s="276"/>
      <c r="N708" s="277"/>
      <c r="O708" s="277"/>
      <c r="P708" s="277"/>
      <c r="Q708" s="277"/>
      <c r="R708" s="277"/>
      <c r="S708" s="277"/>
      <c r="T708" s="278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79" t="s">
        <v>187</v>
      </c>
      <c r="AU708" s="279" t="s">
        <v>83</v>
      </c>
      <c r="AV708" s="14" t="s">
        <v>83</v>
      </c>
      <c r="AW708" s="14" t="s">
        <v>31</v>
      </c>
      <c r="AX708" s="14" t="s">
        <v>74</v>
      </c>
      <c r="AY708" s="279" t="s">
        <v>179</v>
      </c>
    </row>
    <row r="709" s="14" customFormat="1">
      <c r="A709" s="14"/>
      <c r="B709" s="269"/>
      <c r="C709" s="270"/>
      <c r="D709" s="260" t="s">
        <v>187</v>
      </c>
      <c r="E709" s="271" t="s">
        <v>1</v>
      </c>
      <c r="F709" s="272" t="s">
        <v>853</v>
      </c>
      <c r="G709" s="270"/>
      <c r="H709" s="273">
        <v>669.00199999999995</v>
      </c>
      <c r="I709" s="274"/>
      <c r="J709" s="270"/>
      <c r="K709" s="270"/>
      <c r="L709" s="275"/>
      <c r="M709" s="276"/>
      <c r="N709" s="277"/>
      <c r="O709" s="277"/>
      <c r="P709" s="277"/>
      <c r="Q709" s="277"/>
      <c r="R709" s="277"/>
      <c r="S709" s="277"/>
      <c r="T709" s="278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79" t="s">
        <v>187</v>
      </c>
      <c r="AU709" s="279" t="s">
        <v>83</v>
      </c>
      <c r="AV709" s="14" t="s">
        <v>83</v>
      </c>
      <c r="AW709" s="14" t="s">
        <v>31</v>
      </c>
      <c r="AX709" s="14" t="s">
        <v>74</v>
      </c>
      <c r="AY709" s="279" t="s">
        <v>179</v>
      </c>
    </row>
    <row r="710" s="14" customFormat="1">
      <c r="A710" s="14"/>
      <c r="B710" s="269"/>
      <c r="C710" s="270"/>
      <c r="D710" s="260" t="s">
        <v>187</v>
      </c>
      <c r="E710" s="271" t="s">
        <v>1</v>
      </c>
      <c r="F710" s="272" t="s">
        <v>854</v>
      </c>
      <c r="G710" s="270"/>
      <c r="H710" s="273">
        <v>17.050000000000001</v>
      </c>
      <c r="I710" s="274"/>
      <c r="J710" s="270"/>
      <c r="K710" s="270"/>
      <c r="L710" s="275"/>
      <c r="M710" s="276"/>
      <c r="N710" s="277"/>
      <c r="O710" s="277"/>
      <c r="P710" s="277"/>
      <c r="Q710" s="277"/>
      <c r="R710" s="277"/>
      <c r="S710" s="277"/>
      <c r="T710" s="278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79" t="s">
        <v>187</v>
      </c>
      <c r="AU710" s="279" t="s">
        <v>83</v>
      </c>
      <c r="AV710" s="14" t="s">
        <v>83</v>
      </c>
      <c r="AW710" s="14" t="s">
        <v>31</v>
      </c>
      <c r="AX710" s="14" t="s">
        <v>74</v>
      </c>
      <c r="AY710" s="279" t="s">
        <v>179</v>
      </c>
    </row>
    <row r="711" s="14" customFormat="1">
      <c r="A711" s="14"/>
      <c r="B711" s="269"/>
      <c r="C711" s="270"/>
      <c r="D711" s="260" t="s">
        <v>187</v>
      </c>
      <c r="E711" s="271" t="s">
        <v>1</v>
      </c>
      <c r="F711" s="272" t="s">
        <v>855</v>
      </c>
      <c r="G711" s="270"/>
      <c r="H711" s="273">
        <v>7.0999999999999996</v>
      </c>
      <c r="I711" s="274"/>
      <c r="J711" s="270"/>
      <c r="K711" s="270"/>
      <c r="L711" s="275"/>
      <c r="M711" s="276"/>
      <c r="N711" s="277"/>
      <c r="O711" s="277"/>
      <c r="P711" s="277"/>
      <c r="Q711" s="277"/>
      <c r="R711" s="277"/>
      <c r="S711" s="277"/>
      <c r="T711" s="278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79" t="s">
        <v>187</v>
      </c>
      <c r="AU711" s="279" t="s">
        <v>83</v>
      </c>
      <c r="AV711" s="14" t="s">
        <v>83</v>
      </c>
      <c r="AW711" s="14" t="s">
        <v>31</v>
      </c>
      <c r="AX711" s="14" t="s">
        <v>74</v>
      </c>
      <c r="AY711" s="279" t="s">
        <v>179</v>
      </c>
    </row>
    <row r="712" s="15" customFormat="1">
      <c r="A712" s="15"/>
      <c r="B712" s="280"/>
      <c r="C712" s="281"/>
      <c r="D712" s="260" t="s">
        <v>187</v>
      </c>
      <c r="E712" s="282" t="s">
        <v>1</v>
      </c>
      <c r="F712" s="283" t="s">
        <v>108</v>
      </c>
      <c r="G712" s="281"/>
      <c r="H712" s="284">
        <v>808.65200000000004</v>
      </c>
      <c r="I712" s="285"/>
      <c r="J712" s="281"/>
      <c r="K712" s="281"/>
      <c r="L712" s="286"/>
      <c r="M712" s="287"/>
      <c r="N712" s="288"/>
      <c r="O712" s="288"/>
      <c r="P712" s="288"/>
      <c r="Q712" s="288"/>
      <c r="R712" s="288"/>
      <c r="S712" s="288"/>
      <c r="T712" s="289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90" t="s">
        <v>187</v>
      </c>
      <c r="AU712" s="290" t="s">
        <v>83</v>
      </c>
      <c r="AV712" s="15" t="s">
        <v>186</v>
      </c>
      <c r="AW712" s="15" t="s">
        <v>31</v>
      </c>
      <c r="AX712" s="15" t="s">
        <v>81</v>
      </c>
      <c r="AY712" s="290" t="s">
        <v>179</v>
      </c>
    </row>
    <row r="713" s="2" customFormat="1" ht="16.5" customHeight="1">
      <c r="A713" s="39"/>
      <c r="B713" s="40"/>
      <c r="C713" s="291" t="s">
        <v>856</v>
      </c>
      <c r="D713" s="291" t="s">
        <v>340</v>
      </c>
      <c r="E713" s="292" t="s">
        <v>845</v>
      </c>
      <c r="F713" s="293" t="s">
        <v>846</v>
      </c>
      <c r="G713" s="294" t="s">
        <v>310</v>
      </c>
      <c r="H713" s="295">
        <v>0.28299999999999997</v>
      </c>
      <c r="I713" s="296"/>
      <c r="J713" s="297">
        <f>ROUND(I713*H713,2)</f>
        <v>0</v>
      </c>
      <c r="K713" s="293" t="s">
        <v>1</v>
      </c>
      <c r="L713" s="298"/>
      <c r="M713" s="299" t="s">
        <v>1</v>
      </c>
      <c r="N713" s="300" t="s">
        <v>39</v>
      </c>
      <c r="O713" s="92"/>
      <c r="P713" s="254">
        <f>O713*H713</f>
        <v>0</v>
      </c>
      <c r="Q713" s="254">
        <v>0</v>
      </c>
      <c r="R713" s="254">
        <f>Q713*H713</f>
        <v>0</v>
      </c>
      <c r="S713" s="254">
        <v>0</v>
      </c>
      <c r="T713" s="255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56" t="s">
        <v>358</v>
      </c>
      <c r="AT713" s="256" t="s">
        <v>340</v>
      </c>
      <c r="AU713" s="256" t="s">
        <v>83</v>
      </c>
      <c r="AY713" s="18" t="s">
        <v>179</v>
      </c>
      <c r="BE713" s="257">
        <f>IF(N713="základní",J713,0)</f>
        <v>0</v>
      </c>
      <c r="BF713" s="257">
        <f>IF(N713="snížená",J713,0)</f>
        <v>0</v>
      </c>
      <c r="BG713" s="257">
        <f>IF(N713="zákl. přenesená",J713,0)</f>
        <v>0</v>
      </c>
      <c r="BH713" s="257">
        <f>IF(N713="sníž. přenesená",J713,0)</f>
        <v>0</v>
      </c>
      <c r="BI713" s="257">
        <f>IF(N713="nulová",J713,0)</f>
        <v>0</v>
      </c>
      <c r="BJ713" s="18" t="s">
        <v>81</v>
      </c>
      <c r="BK713" s="257">
        <f>ROUND(I713*H713,2)</f>
        <v>0</v>
      </c>
      <c r="BL713" s="18" t="s">
        <v>262</v>
      </c>
      <c r="BM713" s="256" t="s">
        <v>857</v>
      </c>
    </row>
    <row r="714" s="2" customFormat="1" ht="21.75" customHeight="1">
      <c r="A714" s="39"/>
      <c r="B714" s="40"/>
      <c r="C714" s="245" t="s">
        <v>635</v>
      </c>
      <c r="D714" s="245" t="s">
        <v>181</v>
      </c>
      <c r="E714" s="246" t="s">
        <v>858</v>
      </c>
      <c r="F714" s="247" t="s">
        <v>859</v>
      </c>
      <c r="G714" s="248" t="s">
        <v>230</v>
      </c>
      <c r="H714" s="249">
        <v>77.716999999999999</v>
      </c>
      <c r="I714" s="250"/>
      <c r="J714" s="251">
        <f>ROUND(I714*H714,2)</f>
        <v>0</v>
      </c>
      <c r="K714" s="247" t="s">
        <v>1</v>
      </c>
      <c r="L714" s="45"/>
      <c r="M714" s="252" t="s">
        <v>1</v>
      </c>
      <c r="N714" s="253" t="s">
        <v>39</v>
      </c>
      <c r="O714" s="92"/>
      <c r="P714" s="254">
        <f>O714*H714</f>
        <v>0</v>
      </c>
      <c r="Q714" s="254">
        <v>0</v>
      </c>
      <c r="R714" s="254">
        <f>Q714*H714</f>
        <v>0</v>
      </c>
      <c r="S714" s="254">
        <v>0</v>
      </c>
      <c r="T714" s="255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56" t="s">
        <v>262</v>
      </c>
      <c r="AT714" s="256" t="s">
        <v>181</v>
      </c>
      <c r="AU714" s="256" t="s">
        <v>83</v>
      </c>
      <c r="AY714" s="18" t="s">
        <v>179</v>
      </c>
      <c r="BE714" s="257">
        <f>IF(N714="základní",J714,0)</f>
        <v>0</v>
      </c>
      <c r="BF714" s="257">
        <f>IF(N714="snížená",J714,0)</f>
        <v>0</v>
      </c>
      <c r="BG714" s="257">
        <f>IF(N714="zákl. přenesená",J714,0)</f>
        <v>0</v>
      </c>
      <c r="BH714" s="257">
        <f>IF(N714="sníž. přenesená",J714,0)</f>
        <v>0</v>
      </c>
      <c r="BI714" s="257">
        <f>IF(N714="nulová",J714,0)</f>
        <v>0</v>
      </c>
      <c r="BJ714" s="18" t="s">
        <v>81</v>
      </c>
      <c r="BK714" s="257">
        <f>ROUND(I714*H714,2)</f>
        <v>0</v>
      </c>
      <c r="BL714" s="18" t="s">
        <v>262</v>
      </c>
      <c r="BM714" s="256" t="s">
        <v>860</v>
      </c>
    </row>
    <row r="715" s="13" customFormat="1">
      <c r="A715" s="13"/>
      <c r="B715" s="258"/>
      <c r="C715" s="259"/>
      <c r="D715" s="260" t="s">
        <v>187</v>
      </c>
      <c r="E715" s="261" t="s">
        <v>1</v>
      </c>
      <c r="F715" s="262" t="s">
        <v>533</v>
      </c>
      <c r="G715" s="259"/>
      <c r="H715" s="261" t="s">
        <v>1</v>
      </c>
      <c r="I715" s="263"/>
      <c r="J715" s="259"/>
      <c r="K715" s="259"/>
      <c r="L715" s="264"/>
      <c r="M715" s="265"/>
      <c r="N715" s="266"/>
      <c r="O715" s="266"/>
      <c r="P715" s="266"/>
      <c r="Q715" s="266"/>
      <c r="R715" s="266"/>
      <c r="S715" s="266"/>
      <c r="T715" s="267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68" t="s">
        <v>187</v>
      </c>
      <c r="AU715" s="268" t="s">
        <v>83</v>
      </c>
      <c r="AV715" s="13" t="s">
        <v>81</v>
      </c>
      <c r="AW715" s="13" t="s">
        <v>31</v>
      </c>
      <c r="AX715" s="13" t="s">
        <v>74</v>
      </c>
      <c r="AY715" s="268" t="s">
        <v>179</v>
      </c>
    </row>
    <row r="716" s="14" customFormat="1">
      <c r="A716" s="14"/>
      <c r="B716" s="269"/>
      <c r="C716" s="270"/>
      <c r="D716" s="260" t="s">
        <v>187</v>
      </c>
      <c r="E716" s="271" t="s">
        <v>1</v>
      </c>
      <c r="F716" s="272" t="s">
        <v>843</v>
      </c>
      <c r="G716" s="270"/>
      <c r="H716" s="273">
        <v>77.716999999999999</v>
      </c>
      <c r="I716" s="274"/>
      <c r="J716" s="270"/>
      <c r="K716" s="270"/>
      <c r="L716" s="275"/>
      <c r="M716" s="276"/>
      <c r="N716" s="277"/>
      <c r="O716" s="277"/>
      <c r="P716" s="277"/>
      <c r="Q716" s="277"/>
      <c r="R716" s="277"/>
      <c r="S716" s="277"/>
      <c r="T716" s="278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79" t="s">
        <v>187</v>
      </c>
      <c r="AU716" s="279" t="s">
        <v>83</v>
      </c>
      <c r="AV716" s="14" t="s">
        <v>83</v>
      </c>
      <c r="AW716" s="14" t="s">
        <v>31</v>
      </c>
      <c r="AX716" s="14" t="s">
        <v>81</v>
      </c>
      <c r="AY716" s="279" t="s">
        <v>179</v>
      </c>
    </row>
    <row r="717" s="2" customFormat="1" ht="21.75" customHeight="1">
      <c r="A717" s="39"/>
      <c r="B717" s="40"/>
      <c r="C717" s="245" t="s">
        <v>861</v>
      </c>
      <c r="D717" s="245" t="s">
        <v>181</v>
      </c>
      <c r="E717" s="246" t="s">
        <v>862</v>
      </c>
      <c r="F717" s="247" t="s">
        <v>863</v>
      </c>
      <c r="G717" s="248" t="s">
        <v>230</v>
      </c>
      <c r="H717" s="249">
        <v>825.452</v>
      </c>
      <c r="I717" s="250"/>
      <c r="J717" s="251">
        <f>ROUND(I717*H717,2)</f>
        <v>0</v>
      </c>
      <c r="K717" s="247" t="s">
        <v>1</v>
      </c>
      <c r="L717" s="45"/>
      <c r="M717" s="252" t="s">
        <v>1</v>
      </c>
      <c r="N717" s="253" t="s">
        <v>39</v>
      </c>
      <c r="O717" s="92"/>
      <c r="P717" s="254">
        <f>O717*H717</f>
        <v>0</v>
      </c>
      <c r="Q717" s="254">
        <v>0</v>
      </c>
      <c r="R717" s="254">
        <f>Q717*H717</f>
        <v>0</v>
      </c>
      <c r="S717" s="254">
        <v>0</v>
      </c>
      <c r="T717" s="255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56" t="s">
        <v>262</v>
      </c>
      <c r="AT717" s="256" t="s">
        <v>181</v>
      </c>
      <c r="AU717" s="256" t="s">
        <v>83</v>
      </c>
      <c r="AY717" s="18" t="s">
        <v>179</v>
      </c>
      <c r="BE717" s="257">
        <f>IF(N717="základní",J717,0)</f>
        <v>0</v>
      </c>
      <c r="BF717" s="257">
        <f>IF(N717="snížená",J717,0)</f>
        <v>0</v>
      </c>
      <c r="BG717" s="257">
        <f>IF(N717="zákl. přenesená",J717,0)</f>
        <v>0</v>
      </c>
      <c r="BH717" s="257">
        <f>IF(N717="sníž. přenesená",J717,0)</f>
        <v>0</v>
      </c>
      <c r="BI717" s="257">
        <f>IF(N717="nulová",J717,0)</f>
        <v>0</v>
      </c>
      <c r="BJ717" s="18" t="s">
        <v>81</v>
      </c>
      <c r="BK717" s="257">
        <f>ROUND(I717*H717,2)</f>
        <v>0</v>
      </c>
      <c r="BL717" s="18" t="s">
        <v>262</v>
      </c>
      <c r="BM717" s="256" t="s">
        <v>864</v>
      </c>
    </row>
    <row r="718" s="13" customFormat="1">
      <c r="A718" s="13"/>
      <c r="B718" s="258"/>
      <c r="C718" s="259"/>
      <c r="D718" s="260" t="s">
        <v>187</v>
      </c>
      <c r="E718" s="261" t="s">
        <v>1</v>
      </c>
      <c r="F718" s="262" t="s">
        <v>533</v>
      </c>
      <c r="G718" s="259"/>
      <c r="H718" s="261" t="s">
        <v>1</v>
      </c>
      <c r="I718" s="263"/>
      <c r="J718" s="259"/>
      <c r="K718" s="259"/>
      <c r="L718" s="264"/>
      <c r="M718" s="265"/>
      <c r="N718" s="266"/>
      <c r="O718" s="266"/>
      <c r="P718" s="266"/>
      <c r="Q718" s="266"/>
      <c r="R718" s="266"/>
      <c r="S718" s="266"/>
      <c r="T718" s="267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68" t="s">
        <v>187</v>
      </c>
      <c r="AU718" s="268" t="s">
        <v>83</v>
      </c>
      <c r="AV718" s="13" t="s">
        <v>81</v>
      </c>
      <c r="AW718" s="13" t="s">
        <v>31</v>
      </c>
      <c r="AX718" s="13" t="s">
        <v>74</v>
      </c>
      <c r="AY718" s="268" t="s">
        <v>179</v>
      </c>
    </row>
    <row r="719" s="14" customFormat="1">
      <c r="A719" s="14"/>
      <c r="B719" s="269"/>
      <c r="C719" s="270"/>
      <c r="D719" s="260" t="s">
        <v>187</v>
      </c>
      <c r="E719" s="271" t="s">
        <v>1</v>
      </c>
      <c r="F719" s="272" t="s">
        <v>851</v>
      </c>
      <c r="G719" s="270"/>
      <c r="H719" s="273">
        <v>40.5</v>
      </c>
      <c r="I719" s="274"/>
      <c r="J719" s="270"/>
      <c r="K719" s="270"/>
      <c r="L719" s="275"/>
      <c r="M719" s="276"/>
      <c r="N719" s="277"/>
      <c r="O719" s="277"/>
      <c r="P719" s="277"/>
      <c r="Q719" s="277"/>
      <c r="R719" s="277"/>
      <c r="S719" s="277"/>
      <c r="T719" s="278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79" t="s">
        <v>187</v>
      </c>
      <c r="AU719" s="279" t="s">
        <v>83</v>
      </c>
      <c r="AV719" s="14" t="s">
        <v>83</v>
      </c>
      <c r="AW719" s="14" t="s">
        <v>31</v>
      </c>
      <c r="AX719" s="14" t="s">
        <v>74</v>
      </c>
      <c r="AY719" s="279" t="s">
        <v>179</v>
      </c>
    </row>
    <row r="720" s="14" customFormat="1">
      <c r="A720" s="14"/>
      <c r="B720" s="269"/>
      <c r="C720" s="270"/>
      <c r="D720" s="260" t="s">
        <v>187</v>
      </c>
      <c r="E720" s="271" t="s">
        <v>1</v>
      </c>
      <c r="F720" s="272" t="s">
        <v>852</v>
      </c>
      <c r="G720" s="270"/>
      <c r="H720" s="273">
        <v>75</v>
      </c>
      <c r="I720" s="274"/>
      <c r="J720" s="270"/>
      <c r="K720" s="270"/>
      <c r="L720" s="275"/>
      <c r="M720" s="276"/>
      <c r="N720" s="277"/>
      <c r="O720" s="277"/>
      <c r="P720" s="277"/>
      <c r="Q720" s="277"/>
      <c r="R720" s="277"/>
      <c r="S720" s="277"/>
      <c r="T720" s="278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79" t="s">
        <v>187</v>
      </c>
      <c r="AU720" s="279" t="s">
        <v>83</v>
      </c>
      <c r="AV720" s="14" t="s">
        <v>83</v>
      </c>
      <c r="AW720" s="14" t="s">
        <v>31</v>
      </c>
      <c r="AX720" s="14" t="s">
        <v>74</v>
      </c>
      <c r="AY720" s="279" t="s">
        <v>179</v>
      </c>
    </row>
    <row r="721" s="14" customFormat="1">
      <c r="A721" s="14"/>
      <c r="B721" s="269"/>
      <c r="C721" s="270"/>
      <c r="D721" s="260" t="s">
        <v>187</v>
      </c>
      <c r="E721" s="271" t="s">
        <v>1</v>
      </c>
      <c r="F721" s="272" t="s">
        <v>853</v>
      </c>
      <c r="G721" s="270"/>
      <c r="H721" s="273">
        <v>669.00199999999995</v>
      </c>
      <c r="I721" s="274"/>
      <c r="J721" s="270"/>
      <c r="K721" s="270"/>
      <c r="L721" s="275"/>
      <c r="M721" s="276"/>
      <c r="N721" s="277"/>
      <c r="O721" s="277"/>
      <c r="P721" s="277"/>
      <c r="Q721" s="277"/>
      <c r="R721" s="277"/>
      <c r="S721" s="277"/>
      <c r="T721" s="278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79" t="s">
        <v>187</v>
      </c>
      <c r="AU721" s="279" t="s">
        <v>83</v>
      </c>
      <c r="AV721" s="14" t="s">
        <v>83</v>
      </c>
      <c r="AW721" s="14" t="s">
        <v>31</v>
      </c>
      <c r="AX721" s="14" t="s">
        <v>74</v>
      </c>
      <c r="AY721" s="279" t="s">
        <v>179</v>
      </c>
    </row>
    <row r="722" s="14" customFormat="1">
      <c r="A722" s="14"/>
      <c r="B722" s="269"/>
      <c r="C722" s="270"/>
      <c r="D722" s="260" t="s">
        <v>187</v>
      </c>
      <c r="E722" s="271" t="s">
        <v>1</v>
      </c>
      <c r="F722" s="272" t="s">
        <v>854</v>
      </c>
      <c r="G722" s="270"/>
      <c r="H722" s="273">
        <v>17.050000000000001</v>
      </c>
      <c r="I722" s="274"/>
      <c r="J722" s="270"/>
      <c r="K722" s="270"/>
      <c r="L722" s="275"/>
      <c r="M722" s="276"/>
      <c r="N722" s="277"/>
      <c r="O722" s="277"/>
      <c r="P722" s="277"/>
      <c r="Q722" s="277"/>
      <c r="R722" s="277"/>
      <c r="S722" s="277"/>
      <c r="T722" s="278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79" t="s">
        <v>187</v>
      </c>
      <c r="AU722" s="279" t="s">
        <v>83</v>
      </c>
      <c r="AV722" s="14" t="s">
        <v>83</v>
      </c>
      <c r="AW722" s="14" t="s">
        <v>31</v>
      </c>
      <c r="AX722" s="14" t="s">
        <v>74</v>
      </c>
      <c r="AY722" s="279" t="s">
        <v>179</v>
      </c>
    </row>
    <row r="723" s="14" customFormat="1">
      <c r="A723" s="14"/>
      <c r="B723" s="269"/>
      <c r="C723" s="270"/>
      <c r="D723" s="260" t="s">
        <v>187</v>
      </c>
      <c r="E723" s="271" t="s">
        <v>1</v>
      </c>
      <c r="F723" s="272" t="s">
        <v>855</v>
      </c>
      <c r="G723" s="270"/>
      <c r="H723" s="273">
        <v>7.0999999999999996</v>
      </c>
      <c r="I723" s="274"/>
      <c r="J723" s="270"/>
      <c r="K723" s="270"/>
      <c r="L723" s="275"/>
      <c r="M723" s="276"/>
      <c r="N723" s="277"/>
      <c r="O723" s="277"/>
      <c r="P723" s="277"/>
      <c r="Q723" s="277"/>
      <c r="R723" s="277"/>
      <c r="S723" s="277"/>
      <c r="T723" s="278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79" t="s">
        <v>187</v>
      </c>
      <c r="AU723" s="279" t="s">
        <v>83</v>
      </c>
      <c r="AV723" s="14" t="s">
        <v>83</v>
      </c>
      <c r="AW723" s="14" t="s">
        <v>31</v>
      </c>
      <c r="AX723" s="14" t="s">
        <v>74</v>
      </c>
      <c r="AY723" s="279" t="s">
        <v>179</v>
      </c>
    </row>
    <row r="724" s="14" customFormat="1">
      <c r="A724" s="14"/>
      <c r="B724" s="269"/>
      <c r="C724" s="270"/>
      <c r="D724" s="260" t="s">
        <v>187</v>
      </c>
      <c r="E724" s="271" t="s">
        <v>1</v>
      </c>
      <c r="F724" s="272" t="s">
        <v>865</v>
      </c>
      <c r="G724" s="270"/>
      <c r="H724" s="273">
        <v>16.800000000000001</v>
      </c>
      <c r="I724" s="274"/>
      <c r="J724" s="270"/>
      <c r="K724" s="270"/>
      <c r="L724" s="275"/>
      <c r="M724" s="276"/>
      <c r="N724" s="277"/>
      <c r="O724" s="277"/>
      <c r="P724" s="277"/>
      <c r="Q724" s="277"/>
      <c r="R724" s="277"/>
      <c r="S724" s="277"/>
      <c r="T724" s="278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79" t="s">
        <v>187</v>
      </c>
      <c r="AU724" s="279" t="s">
        <v>83</v>
      </c>
      <c r="AV724" s="14" t="s">
        <v>83</v>
      </c>
      <c r="AW724" s="14" t="s">
        <v>31</v>
      </c>
      <c r="AX724" s="14" t="s">
        <v>74</v>
      </c>
      <c r="AY724" s="279" t="s">
        <v>179</v>
      </c>
    </row>
    <row r="725" s="15" customFormat="1">
      <c r="A725" s="15"/>
      <c r="B725" s="280"/>
      <c r="C725" s="281"/>
      <c r="D725" s="260" t="s">
        <v>187</v>
      </c>
      <c r="E725" s="282" t="s">
        <v>1</v>
      </c>
      <c r="F725" s="283" t="s">
        <v>108</v>
      </c>
      <c r="G725" s="281"/>
      <c r="H725" s="284">
        <v>825.452</v>
      </c>
      <c r="I725" s="285"/>
      <c r="J725" s="281"/>
      <c r="K725" s="281"/>
      <c r="L725" s="286"/>
      <c r="M725" s="287"/>
      <c r="N725" s="288"/>
      <c r="O725" s="288"/>
      <c r="P725" s="288"/>
      <c r="Q725" s="288"/>
      <c r="R725" s="288"/>
      <c r="S725" s="288"/>
      <c r="T725" s="289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90" t="s">
        <v>187</v>
      </c>
      <c r="AU725" s="290" t="s">
        <v>83</v>
      </c>
      <c r="AV725" s="15" t="s">
        <v>186</v>
      </c>
      <c r="AW725" s="15" t="s">
        <v>31</v>
      </c>
      <c r="AX725" s="15" t="s">
        <v>81</v>
      </c>
      <c r="AY725" s="290" t="s">
        <v>179</v>
      </c>
    </row>
    <row r="726" s="2" customFormat="1" ht="21.75" customHeight="1">
      <c r="A726" s="39"/>
      <c r="B726" s="40"/>
      <c r="C726" s="245" t="s">
        <v>639</v>
      </c>
      <c r="D726" s="245" t="s">
        <v>181</v>
      </c>
      <c r="E726" s="246" t="s">
        <v>866</v>
      </c>
      <c r="F726" s="247" t="s">
        <v>867</v>
      </c>
      <c r="G726" s="248" t="s">
        <v>230</v>
      </c>
      <c r="H726" s="249">
        <v>40.5</v>
      </c>
      <c r="I726" s="250"/>
      <c r="J726" s="251">
        <f>ROUND(I726*H726,2)</f>
        <v>0</v>
      </c>
      <c r="K726" s="247" t="s">
        <v>185</v>
      </c>
      <c r="L726" s="45"/>
      <c r="M726" s="252" t="s">
        <v>1</v>
      </c>
      <c r="N726" s="253" t="s">
        <v>39</v>
      </c>
      <c r="O726" s="92"/>
      <c r="P726" s="254">
        <f>O726*H726</f>
        <v>0</v>
      </c>
      <c r="Q726" s="254">
        <v>0.00040000000000000002</v>
      </c>
      <c r="R726" s="254">
        <f>Q726*H726</f>
        <v>0.016199999999999999</v>
      </c>
      <c r="S726" s="254">
        <v>0</v>
      </c>
      <c r="T726" s="255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56" t="s">
        <v>262</v>
      </c>
      <c r="AT726" s="256" t="s">
        <v>181</v>
      </c>
      <c r="AU726" s="256" t="s">
        <v>83</v>
      </c>
      <c r="AY726" s="18" t="s">
        <v>179</v>
      </c>
      <c r="BE726" s="257">
        <f>IF(N726="základní",J726,0)</f>
        <v>0</v>
      </c>
      <c r="BF726" s="257">
        <f>IF(N726="snížená",J726,0)</f>
        <v>0</v>
      </c>
      <c r="BG726" s="257">
        <f>IF(N726="zákl. přenesená",J726,0)</f>
        <v>0</v>
      </c>
      <c r="BH726" s="257">
        <f>IF(N726="sníž. přenesená",J726,0)</f>
        <v>0</v>
      </c>
      <c r="BI726" s="257">
        <f>IF(N726="nulová",J726,0)</f>
        <v>0</v>
      </c>
      <c r="BJ726" s="18" t="s">
        <v>81</v>
      </c>
      <c r="BK726" s="257">
        <f>ROUND(I726*H726,2)</f>
        <v>0</v>
      </c>
      <c r="BL726" s="18" t="s">
        <v>262</v>
      </c>
      <c r="BM726" s="256" t="s">
        <v>868</v>
      </c>
    </row>
    <row r="727" s="13" customFormat="1">
      <c r="A727" s="13"/>
      <c r="B727" s="258"/>
      <c r="C727" s="259"/>
      <c r="D727" s="260" t="s">
        <v>187</v>
      </c>
      <c r="E727" s="261" t="s">
        <v>1</v>
      </c>
      <c r="F727" s="262" t="s">
        <v>533</v>
      </c>
      <c r="G727" s="259"/>
      <c r="H727" s="261" t="s">
        <v>1</v>
      </c>
      <c r="I727" s="263"/>
      <c r="J727" s="259"/>
      <c r="K727" s="259"/>
      <c r="L727" s="264"/>
      <c r="M727" s="265"/>
      <c r="N727" s="266"/>
      <c r="O727" s="266"/>
      <c r="P727" s="266"/>
      <c r="Q727" s="266"/>
      <c r="R727" s="266"/>
      <c r="S727" s="266"/>
      <c r="T727" s="267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68" t="s">
        <v>187</v>
      </c>
      <c r="AU727" s="268" t="s">
        <v>83</v>
      </c>
      <c r="AV727" s="13" t="s">
        <v>81</v>
      </c>
      <c r="AW727" s="13" t="s">
        <v>31</v>
      </c>
      <c r="AX727" s="13" t="s">
        <v>74</v>
      </c>
      <c r="AY727" s="268" t="s">
        <v>179</v>
      </c>
    </row>
    <row r="728" s="14" customFormat="1">
      <c r="A728" s="14"/>
      <c r="B728" s="269"/>
      <c r="C728" s="270"/>
      <c r="D728" s="260" t="s">
        <v>187</v>
      </c>
      <c r="E728" s="271" t="s">
        <v>1</v>
      </c>
      <c r="F728" s="272" t="s">
        <v>869</v>
      </c>
      <c r="G728" s="270"/>
      <c r="H728" s="273">
        <v>40.5</v>
      </c>
      <c r="I728" s="274"/>
      <c r="J728" s="270"/>
      <c r="K728" s="270"/>
      <c r="L728" s="275"/>
      <c r="M728" s="276"/>
      <c r="N728" s="277"/>
      <c r="O728" s="277"/>
      <c r="P728" s="277"/>
      <c r="Q728" s="277"/>
      <c r="R728" s="277"/>
      <c r="S728" s="277"/>
      <c r="T728" s="278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79" t="s">
        <v>187</v>
      </c>
      <c r="AU728" s="279" t="s">
        <v>83</v>
      </c>
      <c r="AV728" s="14" t="s">
        <v>83</v>
      </c>
      <c r="AW728" s="14" t="s">
        <v>31</v>
      </c>
      <c r="AX728" s="14" t="s">
        <v>74</v>
      </c>
      <c r="AY728" s="279" t="s">
        <v>179</v>
      </c>
    </row>
    <row r="729" s="15" customFormat="1">
      <c r="A729" s="15"/>
      <c r="B729" s="280"/>
      <c r="C729" s="281"/>
      <c r="D729" s="260" t="s">
        <v>187</v>
      </c>
      <c r="E729" s="282" t="s">
        <v>1</v>
      </c>
      <c r="F729" s="283" t="s">
        <v>108</v>
      </c>
      <c r="G729" s="281"/>
      <c r="H729" s="284">
        <v>40.5</v>
      </c>
      <c r="I729" s="285"/>
      <c r="J729" s="281"/>
      <c r="K729" s="281"/>
      <c r="L729" s="286"/>
      <c r="M729" s="287"/>
      <c r="N729" s="288"/>
      <c r="O729" s="288"/>
      <c r="P729" s="288"/>
      <c r="Q729" s="288"/>
      <c r="R729" s="288"/>
      <c r="S729" s="288"/>
      <c r="T729" s="289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90" t="s">
        <v>187</v>
      </c>
      <c r="AU729" s="290" t="s">
        <v>83</v>
      </c>
      <c r="AV729" s="15" t="s">
        <v>186</v>
      </c>
      <c r="AW729" s="15" t="s">
        <v>31</v>
      </c>
      <c r="AX729" s="15" t="s">
        <v>81</v>
      </c>
      <c r="AY729" s="290" t="s">
        <v>179</v>
      </c>
    </row>
    <row r="730" s="2" customFormat="1" ht="16.5" customHeight="1">
      <c r="A730" s="39"/>
      <c r="B730" s="40"/>
      <c r="C730" s="291" t="s">
        <v>870</v>
      </c>
      <c r="D730" s="291" t="s">
        <v>340</v>
      </c>
      <c r="E730" s="292" t="s">
        <v>871</v>
      </c>
      <c r="F730" s="293" t="s">
        <v>872</v>
      </c>
      <c r="G730" s="294" t="s">
        <v>230</v>
      </c>
      <c r="H730" s="295">
        <v>48.600000000000001</v>
      </c>
      <c r="I730" s="296"/>
      <c r="J730" s="297">
        <f>ROUND(I730*H730,2)</f>
        <v>0</v>
      </c>
      <c r="K730" s="293" t="s">
        <v>1</v>
      </c>
      <c r="L730" s="298"/>
      <c r="M730" s="299" t="s">
        <v>1</v>
      </c>
      <c r="N730" s="300" t="s">
        <v>39</v>
      </c>
      <c r="O730" s="92"/>
      <c r="P730" s="254">
        <f>O730*H730</f>
        <v>0</v>
      </c>
      <c r="Q730" s="254">
        <v>0</v>
      </c>
      <c r="R730" s="254">
        <f>Q730*H730</f>
        <v>0</v>
      </c>
      <c r="S730" s="254">
        <v>0</v>
      </c>
      <c r="T730" s="255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56" t="s">
        <v>358</v>
      </c>
      <c r="AT730" s="256" t="s">
        <v>340</v>
      </c>
      <c r="AU730" s="256" t="s">
        <v>83</v>
      </c>
      <c r="AY730" s="18" t="s">
        <v>179</v>
      </c>
      <c r="BE730" s="257">
        <f>IF(N730="základní",J730,0)</f>
        <v>0</v>
      </c>
      <c r="BF730" s="257">
        <f>IF(N730="snížená",J730,0)</f>
        <v>0</v>
      </c>
      <c r="BG730" s="257">
        <f>IF(N730="zákl. přenesená",J730,0)</f>
        <v>0</v>
      </c>
      <c r="BH730" s="257">
        <f>IF(N730="sníž. přenesená",J730,0)</f>
        <v>0</v>
      </c>
      <c r="BI730" s="257">
        <f>IF(N730="nulová",J730,0)</f>
        <v>0</v>
      </c>
      <c r="BJ730" s="18" t="s">
        <v>81</v>
      </c>
      <c r="BK730" s="257">
        <f>ROUND(I730*H730,2)</f>
        <v>0</v>
      </c>
      <c r="BL730" s="18" t="s">
        <v>262</v>
      </c>
      <c r="BM730" s="256" t="s">
        <v>873</v>
      </c>
    </row>
    <row r="731" s="2" customFormat="1" ht="21.75" customHeight="1">
      <c r="A731" s="39"/>
      <c r="B731" s="40"/>
      <c r="C731" s="245" t="s">
        <v>656</v>
      </c>
      <c r="D731" s="245" t="s">
        <v>181</v>
      </c>
      <c r="E731" s="246" t="s">
        <v>874</v>
      </c>
      <c r="F731" s="247" t="s">
        <v>875</v>
      </c>
      <c r="G731" s="248" t="s">
        <v>230</v>
      </c>
      <c r="H731" s="249">
        <v>75</v>
      </c>
      <c r="I731" s="250"/>
      <c r="J731" s="251">
        <f>ROUND(I731*H731,2)</f>
        <v>0</v>
      </c>
      <c r="K731" s="247" t="s">
        <v>1</v>
      </c>
      <c r="L731" s="45"/>
      <c r="M731" s="252" t="s">
        <v>1</v>
      </c>
      <c r="N731" s="253" t="s">
        <v>39</v>
      </c>
      <c r="O731" s="92"/>
      <c r="P731" s="254">
        <f>O731*H731</f>
        <v>0</v>
      </c>
      <c r="Q731" s="254">
        <v>0</v>
      </c>
      <c r="R731" s="254">
        <f>Q731*H731</f>
        <v>0</v>
      </c>
      <c r="S731" s="254">
        <v>0</v>
      </c>
      <c r="T731" s="255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56" t="s">
        <v>262</v>
      </c>
      <c r="AT731" s="256" t="s">
        <v>181</v>
      </c>
      <c r="AU731" s="256" t="s">
        <v>83</v>
      </c>
      <c r="AY731" s="18" t="s">
        <v>179</v>
      </c>
      <c r="BE731" s="257">
        <f>IF(N731="základní",J731,0)</f>
        <v>0</v>
      </c>
      <c r="BF731" s="257">
        <f>IF(N731="snížená",J731,0)</f>
        <v>0</v>
      </c>
      <c r="BG731" s="257">
        <f>IF(N731="zákl. přenesená",J731,0)</f>
        <v>0</v>
      </c>
      <c r="BH731" s="257">
        <f>IF(N731="sníž. přenesená",J731,0)</f>
        <v>0</v>
      </c>
      <c r="BI731" s="257">
        <f>IF(N731="nulová",J731,0)</f>
        <v>0</v>
      </c>
      <c r="BJ731" s="18" t="s">
        <v>81</v>
      </c>
      <c r="BK731" s="257">
        <f>ROUND(I731*H731,2)</f>
        <v>0</v>
      </c>
      <c r="BL731" s="18" t="s">
        <v>262</v>
      </c>
      <c r="BM731" s="256" t="s">
        <v>876</v>
      </c>
    </row>
    <row r="732" s="13" customFormat="1">
      <c r="A732" s="13"/>
      <c r="B732" s="258"/>
      <c r="C732" s="259"/>
      <c r="D732" s="260" t="s">
        <v>187</v>
      </c>
      <c r="E732" s="261" t="s">
        <v>1</v>
      </c>
      <c r="F732" s="262" t="s">
        <v>533</v>
      </c>
      <c r="G732" s="259"/>
      <c r="H732" s="261" t="s">
        <v>1</v>
      </c>
      <c r="I732" s="263"/>
      <c r="J732" s="259"/>
      <c r="K732" s="259"/>
      <c r="L732" s="264"/>
      <c r="M732" s="265"/>
      <c r="N732" s="266"/>
      <c r="O732" s="266"/>
      <c r="P732" s="266"/>
      <c r="Q732" s="266"/>
      <c r="R732" s="266"/>
      <c r="S732" s="266"/>
      <c r="T732" s="267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68" t="s">
        <v>187</v>
      </c>
      <c r="AU732" s="268" t="s">
        <v>83</v>
      </c>
      <c r="AV732" s="13" t="s">
        <v>81</v>
      </c>
      <c r="AW732" s="13" t="s">
        <v>31</v>
      </c>
      <c r="AX732" s="13" t="s">
        <v>74</v>
      </c>
      <c r="AY732" s="268" t="s">
        <v>179</v>
      </c>
    </row>
    <row r="733" s="13" customFormat="1">
      <c r="A733" s="13"/>
      <c r="B733" s="258"/>
      <c r="C733" s="259"/>
      <c r="D733" s="260" t="s">
        <v>187</v>
      </c>
      <c r="E733" s="261" t="s">
        <v>1</v>
      </c>
      <c r="F733" s="262" t="s">
        <v>877</v>
      </c>
      <c r="G733" s="259"/>
      <c r="H733" s="261" t="s">
        <v>1</v>
      </c>
      <c r="I733" s="263"/>
      <c r="J733" s="259"/>
      <c r="K733" s="259"/>
      <c r="L733" s="264"/>
      <c r="M733" s="265"/>
      <c r="N733" s="266"/>
      <c r="O733" s="266"/>
      <c r="P733" s="266"/>
      <c r="Q733" s="266"/>
      <c r="R733" s="266"/>
      <c r="S733" s="266"/>
      <c r="T733" s="267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68" t="s">
        <v>187</v>
      </c>
      <c r="AU733" s="268" t="s">
        <v>83</v>
      </c>
      <c r="AV733" s="13" t="s">
        <v>81</v>
      </c>
      <c r="AW733" s="13" t="s">
        <v>31</v>
      </c>
      <c r="AX733" s="13" t="s">
        <v>74</v>
      </c>
      <c r="AY733" s="268" t="s">
        <v>179</v>
      </c>
    </row>
    <row r="734" s="14" customFormat="1">
      <c r="A734" s="14"/>
      <c r="B734" s="269"/>
      <c r="C734" s="270"/>
      <c r="D734" s="260" t="s">
        <v>187</v>
      </c>
      <c r="E734" s="271" t="s">
        <v>1</v>
      </c>
      <c r="F734" s="272" t="s">
        <v>878</v>
      </c>
      <c r="G734" s="270"/>
      <c r="H734" s="273">
        <v>75</v>
      </c>
      <c r="I734" s="274"/>
      <c r="J734" s="270"/>
      <c r="K734" s="270"/>
      <c r="L734" s="275"/>
      <c r="M734" s="276"/>
      <c r="N734" s="277"/>
      <c r="O734" s="277"/>
      <c r="P734" s="277"/>
      <c r="Q734" s="277"/>
      <c r="R734" s="277"/>
      <c r="S734" s="277"/>
      <c r="T734" s="278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79" t="s">
        <v>187</v>
      </c>
      <c r="AU734" s="279" t="s">
        <v>83</v>
      </c>
      <c r="AV734" s="14" t="s">
        <v>83</v>
      </c>
      <c r="AW734" s="14" t="s">
        <v>31</v>
      </c>
      <c r="AX734" s="14" t="s">
        <v>74</v>
      </c>
      <c r="AY734" s="279" t="s">
        <v>179</v>
      </c>
    </row>
    <row r="735" s="15" customFormat="1">
      <c r="A735" s="15"/>
      <c r="B735" s="280"/>
      <c r="C735" s="281"/>
      <c r="D735" s="260" t="s">
        <v>187</v>
      </c>
      <c r="E735" s="282" t="s">
        <v>1</v>
      </c>
      <c r="F735" s="283" t="s">
        <v>108</v>
      </c>
      <c r="G735" s="281"/>
      <c r="H735" s="284">
        <v>75</v>
      </c>
      <c r="I735" s="285"/>
      <c r="J735" s="281"/>
      <c r="K735" s="281"/>
      <c r="L735" s="286"/>
      <c r="M735" s="287"/>
      <c r="N735" s="288"/>
      <c r="O735" s="288"/>
      <c r="P735" s="288"/>
      <c r="Q735" s="288"/>
      <c r="R735" s="288"/>
      <c r="S735" s="288"/>
      <c r="T735" s="289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90" t="s">
        <v>187</v>
      </c>
      <c r="AU735" s="290" t="s">
        <v>83</v>
      </c>
      <c r="AV735" s="15" t="s">
        <v>186</v>
      </c>
      <c r="AW735" s="15" t="s">
        <v>31</v>
      </c>
      <c r="AX735" s="15" t="s">
        <v>81</v>
      </c>
      <c r="AY735" s="290" t="s">
        <v>179</v>
      </c>
    </row>
    <row r="736" s="2" customFormat="1" ht="16.5" customHeight="1">
      <c r="A736" s="39"/>
      <c r="B736" s="40"/>
      <c r="C736" s="291" t="s">
        <v>879</v>
      </c>
      <c r="D736" s="291" t="s">
        <v>340</v>
      </c>
      <c r="E736" s="292" t="s">
        <v>880</v>
      </c>
      <c r="F736" s="293" t="s">
        <v>881</v>
      </c>
      <c r="G736" s="294" t="s">
        <v>230</v>
      </c>
      <c r="H736" s="295">
        <v>20</v>
      </c>
      <c r="I736" s="296"/>
      <c r="J736" s="297">
        <f>ROUND(I736*H736,2)</f>
        <v>0</v>
      </c>
      <c r="K736" s="293" t="s">
        <v>1</v>
      </c>
      <c r="L736" s="298"/>
      <c r="M736" s="299" t="s">
        <v>1</v>
      </c>
      <c r="N736" s="300" t="s">
        <v>39</v>
      </c>
      <c r="O736" s="92"/>
      <c r="P736" s="254">
        <f>O736*H736</f>
        <v>0</v>
      </c>
      <c r="Q736" s="254">
        <v>0</v>
      </c>
      <c r="R736" s="254">
        <f>Q736*H736</f>
        <v>0</v>
      </c>
      <c r="S736" s="254">
        <v>0</v>
      </c>
      <c r="T736" s="255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56" t="s">
        <v>358</v>
      </c>
      <c r="AT736" s="256" t="s">
        <v>340</v>
      </c>
      <c r="AU736" s="256" t="s">
        <v>83</v>
      </c>
      <c r="AY736" s="18" t="s">
        <v>179</v>
      </c>
      <c r="BE736" s="257">
        <f>IF(N736="základní",J736,0)</f>
        <v>0</v>
      </c>
      <c r="BF736" s="257">
        <f>IF(N736="snížená",J736,0)</f>
        <v>0</v>
      </c>
      <c r="BG736" s="257">
        <f>IF(N736="zákl. přenesená",J736,0)</f>
        <v>0</v>
      </c>
      <c r="BH736" s="257">
        <f>IF(N736="sníž. přenesená",J736,0)</f>
        <v>0</v>
      </c>
      <c r="BI736" s="257">
        <f>IF(N736="nulová",J736,0)</f>
        <v>0</v>
      </c>
      <c r="BJ736" s="18" t="s">
        <v>81</v>
      </c>
      <c r="BK736" s="257">
        <f>ROUND(I736*H736,2)</f>
        <v>0</v>
      </c>
      <c r="BL736" s="18" t="s">
        <v>262</v>
      </c>
      <c r="BM736" s="256" t="s">
        <v>882</v>
      </c>
    </row>
    <row r="737" s="2" customFormat="1" ht="21.75" customHeight="1">
      <c r="A737" s="39"/>
      <c r="B737" s="40"/>
      <c r="C737" s="245" t="s">
        <v>883</v>
      </c>
      <c r="D737" s="245" t="s">
        <v>181</v>
      </c>
      <c r="E737" s="246" t="s">
        <v>884</v>
      </c>
      <c r="F737" s="247" t="s">
        <v>885</v>
      </c>
      <c r="G737" s="248" t="s">
        <v>886</v>
      </c>
      <c r="H737" s="301"/>
      <c r="I737" s="250"/>
      <c r="J737" s="251">
        <f>ROUND(I737*H737,2)</f>
        <v>0</v>
      </c>
      <c r="K737" s="247" t="s">
        <v>185</v>
      </c>
      <c r="L737" s="45"/>
      <c r="M737" s="252" t="s">
        <v>1</v>
      </c>
      <c r="N737" s="253" t="s">
        <v>39</v>
      </c>
      <c r="O737" s="92"/>
      <c r="P737" s="254">
        <f>O737*H737</f>
        <v>0</v>
      </c>
      <c r="Q737" s="254">
        <v>0</v>
      </c>
      <c r="R737" s="254">
        <f>Q737*H737</f>
        <v>0</v>
      </c>
      <c r="S737" s="254">
        <v>0</v>
      </c>
      <c r="T737" s="255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56" t="s">
        <v>262</v>
      </c>
      <c r="AT737" s="256" t="s">
        <v>181</v>
      </c>
      <c r="AU737" s="256" t="s">
        <v>83</v>
      </c>
      <c r="AY737" s="18" t="s">
        <v>179</v>
      </c>
      <c r="BE737" s="257">
        <f>IF(N737="základní",J737,0)</f>
        <v>0</v>
      </c>
      <c r="BF737" s="257">
        <f>IF(N737="snížená",J737,0)</f>
        <v>0</v>
      </c>
      <c r="BG737" s="257">
        <f>IF(N737="zákl. přenesená",J737,0)</f>
        <v>0</v>
      </c>
      <c r="BH737" s="257">
        <f>IF(N737="sníž. přenesená",J737,0)</f>
        <v>0</v>
      </c>
      <c r="BI737" s="257">
        <f>IF(N737="nulová",J737,0)</f>
        <v>0</v>
      </c>
      <c r="BJ737" s="18" t="s">
        <v>81</v>
      </c>
      <c r="BK737" s="257">
        <f>ROUND(I737*H737,2)</f>
        <v>0</v>
      </c>
      <c r="BL737" s="18" t="s">
        <v>262</v>
      </c>
      <c r="BM737" s="256" t="s">
        <v>887</v>
      </c>
    </row>
    <row r="738" s="12" customFormat="1" ht="22.8" customHeight="1">
      <c r="A738" s="12"/>
      <c r="B738" s="229"/>
      <c r="C738" s="230"/>
      <c r="D738" s="231" t="s">
        <v>73</v>
      </c>
      <c r="E738" s="243" t="s">
        <v>888</v>
      </c>
      <c r="F738" s="243" t="s">
        <v>889</v>
      </c>
      <c r="G738" s="230"/>
      <c r="H738" s="230"/>
      <c r="I738" s="233"/>
      <c r="J738" s="244">
        <f>BK738</f>
        <v>0</v>
      </c>
      <c r="K738" s="230"/>
      <c r="L738" s="235"/>
      <c r="M738" s="236"/>
      <c r="N738" s="237"/>
      <c r="O738" s="237"/>
      <c r="P738" s="238">
        <f>SUM(P739:P746)</f>
        <v>0</v>
      </c>
      <c r="Q738" s="237"/>
      <c r="R738" s="238">
        <f>SUM(R739:R746)</f>
        <v>0</v>
      </c>
      <c r="S738" s="237"/>
      <c r="T738" s="239">
        <f>SUM(T739:T746)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40" t="s">
        <v>83</v>
      </c>
      <c r="AT738" s="241" t="s">
        <v>73</v>
      </c>
      <c r="AU738" s="241" t="s">
        <v>81</v>
      </c>
      <c r="AY738" s="240" t="s">
        <v>179</v>
      </c>
      <c r="BK738" s="242">
        <f>SUM(BK739:BK746)</f>
        <v>0</v>
      </c>
    </row>
    <row r="739" s="2" customFormat="1" ht="44.25" customHeight="1">
      <c r="A739" s="39"/>
      <c r="B739" s="40"/>
      <c r="C739" s="245" t="s">
        <v>890</v>
      </c>
      <c r="D739" s="245" t="s">
        <v>181</v>
      </c>
      <c r="E739" s="246" t="s">
        <v>891</v>
      </c>
      <c r="F739" s="247" t="s">
        <v>892</v>
      </c>
      <c r="G739" s="248" t="s">
        <v>230</v>
      </c>
      <c r="H739" s="249">
        <v>8.3300000000000001</v>
      </c>
      <c r="I739" s="250"/>
      <c r="J739" s="251">
        <f>ROUND(I739*H739,2)</f>
        <v>0</v>
      </c>
      <c r="K739" s="247" t="s">
        <v>1</v>
      </c>
      <c r="L739" s="45"/>
      <c r="M739" s="252" t="s">
        <v>1</v>
      </c>
      <c r="N739" s="253" t="s">
        <v>39</v>
      </c>
      <c r="O739" s="92"/>
      <c r="P739" s="254">
        <f>O739*H739</f>
        <v>0</v>
      </c>
      <c r="Q739" s="254">
        <v>0</v>
      </c>
      <c r="R739" s="254">
        <f>Q739*H739</f>
        <v>0</v>
      </c>
      <c r="S739" s="254">
        <v>0</v>
      </c>
      <c r="T739" s="255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56" t="s">
        <v>262</v>
      </c>
      <c r="AT739" s="256" t="s">
        <v>181</v>
      </c>
      <c r="AU739" s="256" t="s">
        <v>83</v>
      </c>
      <c r="AY739" s="18" t="s">
        <v>179</v>
      </c>
      <c r="BE739" s="257">
        <f>IF(N739="základní",J739,0)</f>
        <v>0</v>
      </c>
      <c r="BF739" s="257">
        <f>IF(N739="snížená",J739,0)</f>
        <v>0</v>
      </c>
      <c r="BG739" s="257">
        <f>IF(N739="zákl. přenesená",J739,0)</f>
        <v>0</v>
      </c>
      <c r="BH739" s="257">
        <f>IF(N739="sníž. přenesená",J739,0)</f>
        <v>0</v>
      </c>
      <c r="BI739" s="257">
        <f>IF(N739="nulová",J739,0)</f>
        <v>0</v>
      </c>
      <c r="BJ739" s="18" t="s">
        <v>81</v>
      </c>
      <c r="BK739" s="257">
        <f>ROUND(I739*H739,2)</f>
        <v>0</v>
      </c>
      <c r="BL739" s="18" t="s">
        <v>262</v>
      </c>
      <c r="BM739" s="256" t="s">
        <v>893</v>
      </c>
    </row>
    <row r="740" s="13" customFormat="1">
      <c r="A740" s="13"/>
      <c r="B740" s="258"/>
      <c r="C740" s="259"/>
      <c r="D740" s="260" t="s">
        <v>187</v>
      </c>
      <c r="E740" s="261" t="s">
        <v>1</v>
      </c>
      <c r="F740" s="262" t="s">
        <v>533</v>
      </c>
      <c r="G740" s="259"/>
      <c r="H740" s="261" t="s">
        <v>1</v>
      </c>
      <c r="I740" s="263"/>
      <c r="J740" s="259"/>
      <c r="K740" s="259"/>
      <c r="L740" s="264"/>
      <c r="M740" s="265"/>
      <c r="N740" s="266"/>
      <c r="O740" s="266"/>
      <c r="P740" s="266"/>
      <c r="Q740" s="266"/>
      <c r="R740" s="266"/>
      <c r="S740" s="266"/>
      <c r="T740" s="267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68" t="s">
        <v>187</v>
      </c>
      <c r="AU740" s="268" t="s">
        <v>83</v>
      </c>
      <c r="AV740" s="13" t="s">
        <v>81</v>
      </c>
      <c r="AW740" s="13" t="s">
        <v>31</v>
      </c>
      <c r="AX740" s="13" t="s">
        <v>74</v>
      </c>
      <c r="AY740" s="268" t="s">
        <v>179</v>
      </c>
    </row>
    <row r="741" s="14" customFormat="1">
      <c r="A741" s="14"/>
      <c r="B741" s="269"/>
      <c r="C741" s="270"/>
      <c r="D741" s="260" t="s">
        <v>187</v>
      </c>
      <c r="E741" s="271" t="s">
        <v>1</v>
      </c>
      <c r="F741" s="272" t="s">
        <v>894</v>
      </c>
      <c r="G741" s="270"/>
      <c r="H741" s="273">
        <v>5.04</v>
      </c>
      <c r="I741" s="274"/>
      <c r="J741" s="270"/>
      <c r="K741" s="270"/>
      <c r="L741" s="275"/>
      <c r="M741" s="276"/>
      <c r="N741" s="277"/>
      <c r="O741" s="277"/>
      <c r="P741" s="277"/>
      <c r="Q741" s="277"/>
      <c r="R741" s="277"/>
      <c r="S741" s="277"/>
      <c r="T741" s="278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79" t="s">
        <v>187</v>
      </c>
      <c r="AU741" s="279" t="s">
        <v>83</v>
      </c>
      <c r="AV741" s="14" t="s">
        <v>83</v>
      </c>
      <c r="AW741" s="14" t="s">
        <v>31</v>
      </c>
      <c r="AX741" s="14" t="s">
        <v>74</v>
      </c>
      <c r="AY741" s="279" t="s">
        <v>179</v>
      </c>
    </row>
    <row r="742" s="14" customFormat="1">
      <c r="A742" s="14"/>
      <c r="B742" s="269"/>
      <c r="C742" s="270"/>
      <c r="D742" s="260" t="s">
        <v>187</v>
      </c>
      <c r="E742" s="271" t="s">
        <v>1</v>
      </c>
      <c r="F742" s="272" t="s">
        <v>895</v>
      </c>
      <c r="G742" s="270"/>
      <c r="H742" s="273">
        <v>1.8200000000000001</v>
      </c>
      <c r="I742" s="274"/>
      <c r="J742" s="270"/>
      <c r="K742" s="270"/>
      <c r="L742" s="275"/>
      <c r="M742" s="276"/>
      <c r="N742" s="277"/>
      <c r="O742" s="277"/>
      <c r="P742" s="277"/>
      <c r="Q742" s="277"/>
      <c r="R742" s="277"/>
      <c r="S742" s="277"/>
      <c r="T742" s="278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79" t="s">
        <v>187</v>
      </c>
      <c r="AU742" s="279" t="s">
        <v>83</v>
      </c>
      <c r="AV742" s="14" t="s">
        <v>83</v>
      </c>
      <c r="AW742" s="14" t="s">
        <v>31</v>
      </c>
      <c r="AX742" s="14" t="s">
        <v>74</v>
      </c>
      <c r="AY742" s="279" t="s">
        <v>179</v>
      </c>
    </row>
    <row r="743" s="14" customFormat="1">
      <c r="A743" s="14"/>
      <c r="B743" s="269"/>
      <c r="C743" s="270"/>
      <c r="D743" s="260" t="s">
        <v>187</v>
      </c>
      <c r="E743" s="271" t="s">
        <v>1</v>
      </c>
      <c r="F743" s="272" t="s">
        <v>896</v>
      </c>
      <c r="G743" s="270"/>
      <c r="H743" s="273">
        <v>0.83999999999999997</v>
      </c>
      <c r="I743" s="274"/>
      <c r="J743" s="270"/>
      <c r="K743" s="270"/>
      <c r="L743" s="275"/>
      <c r="M743" s="276"/>
      <c r="N743" s="277"/>
      <c r="O743" s="277"/>
      <c r="P743" s="277"/>
      <c r="Q743" s="277"/>
      <c r="R743" s="277"/>
      <c r="S743" s="277"/>
      <c r="T743" s="278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79" t="s">
        <v>187</v>
      </c>
      <c r="AU743" s="279" t="s">
        <v>83</v>
      </c>
      <c r="AV743" s="14" t="s">
        <v>83</v>
      </c>
      <c r="AW743" s="14" t="s">
        <v>31</v>
      </c>
      <c r="AX743" s="14" t="s">
        <v>74</v>
      </c>
      <c r="AY743" s="279" t="s">
        <v>179</v>
      </c>
    </row>
    <row r="744" s="14" customFormat="1">
      <c r="A744" s="14"/>
      <c r="B744" s="269"/>
      <c r="C744" s="270"/>
      <c r="D744" s="260" t="s">
        <v>187</v>
      </c>
      <c r="E744" s="271" t="s">
        <v>1</v>
      </c>
      <c r="F744" s="272" t="s">
        <v>897</v>
      </c>
      <c r="G744" s="270"/>
      <c r="H744" s="273">
        <v>0.63</v>
      </c>
      <c r="I744" s="274"/>
      <c r="J744" s="270"/>
      <c r="K744" s="270"/>
      <c r="L744" s="275"/>
      <c r="M744" s="276"/>
      <c r="N744" s="277"/>
      <c r="O744" s="277"/>
      <c r="P744" s="277"/>
      <c r="Q744" s="277"/>
      <c r="R744" s="277"/>
      <c r="S744" s="277"/>
      <c r="T744" s="278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79" t="s">
        <v>187</v>
      </c>
      <c r="AU744" s="279" t="s">
        <v>83</v>
      </c>
      <c r="AV744" s="14" t="s">
        <v>83</v>
      </c>
      <c r="AW744" s="14" t="s">
        <v>31</v>
      </c>
      <c r="AX744" s="14" t="s">
        <v>74</v>
      </c>
      <c r="AY744" s="279" t="s">
        <v>179</v>
      </c>
    </row>
    <row r="745" s="15" customFormat="1">
      <c r="A745" s="15"/>
      <c r="B745" s="280"/>
      <c r="C745" s="281"/>
      <c r="D745" s="260" t="s">
        <v>187</v>
      </c>
      <c r="E745" s="282" t="s">
        <v>1</v>
      </c>
      <c r="F745" s="283" t="s">
        <v>108</v>
      </c>
      <c r="G745" s="281"/>
      <c r="H745" s="284">
        <v>8.3300000000000001</v>
      </c>
      <c r="I745" s="285"/>
      <c r="J745" s="281"/>
      <c r="K745" s="281"/>
      <c r="L745" s="286"/>
      <c r="M745" s="287"/>
      <c r="N745" s="288"/>
      <c r="O745" s="288"/>
      <c r="P745" s="288"/>
      <c r="Q745" s="288"/>
      <c r="R745" s="288"/>
      <c r="S745" s="288"/>
      <c r="T745" s="289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90" t="s">
        <v>187</v>
      </c>
      <c r="AU745" s="290" t="s">
        <v>83</v>
      </c>
      <c r="AV745" s="15" t="s">
        <v>186</v>
      </c>
      <c r="AW745" s="15" t="s">
        <v>31</v>
      </c>
      <c r="AX745" s="15" t="s">
        <v>81</v>
      </c>
      <c r="AY745" s="290" t="s">
        <v>179</v>
      </c>
    </row>
    <row r="746" s="2" customFormat="1" ht="21.75" customHeight="1">
      <c r="A746" s="39"/>
      <c r="B746" s="40"/>
      <c r="C746" s="245" t="s">
        <v>687</v>
      </c>
      <c r="D746" s="245" t="s">
        <v>181</v>
      </c>
      <c r="E746" s="246" t="s">
        <v>898</v>
      </c>
      <c r="F746" s="247" t="s">
        <v>899</v>
      </c>
      <c r="G746" s="248" t="s">
        <v>886</v>
      </c>
      <c r="H746" s="301"/>
      <c r="I746" s="250"/>
      <c r="J746" s="251">
        <f>ROUND(I746*H746,2)</f>
        <v>0</v>
      </c>
      <c r="K746" s="247" t="s">
        <v>185</v>
      </c>
      <c r="L746" s="45"/>
      <c r="M746" s="252" t="s">
        <v>1</v>
      </c>
      <c r="N746" s="253" t="s">
        <v>39</v>
      </c>
      <c r="O746" s="92"/>
      <c r="P746" s="254">
        <f>O746*H746</f>
        <v>0</v>
      </c>
      <c r="Q746" s="254">
        <v>0</v>
      </c>
      <c r="R746" s="254">
        <f>Q746*H746</f>
        <v>0</v>
      </c>
      <c r="S746" s="254">
        <v>0</v>
      </c>
      <c r="T746" s="255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56" t="s">
        <v>262</v>
      </c>
      <c r="AT746" s="256" t="s">
        <v>181</v>
      </c>
      <c r="AU746" s="256" t="s">
        <v>83</v>
      </c>
      <c r="AY746" s="18" t="s">
        <v>179</v>
      </c>
      <c r="BE746" s="257">
        <f>IF(N746="základní",J746,0)</f>
        <v>0</v>
      </c>
      <c r="BF746" s="257">
        <f>IF(N746="snížená",J746,0)</f>
        <v>0</v>
      </c>
      <c r="BG746" s="257">
        <f>IF(N746="zákl. přenesená",J746,0)</f>
        <v>0</v>
      </c>
      <c r="BH746" s="257">
        <f>IF(N746="sníž. přenesená",J746,0)</f>
        <v>0</v>
      </c>
      <c r="BI746" s="257">
        <f>IF(N746="nulová",J746,0)</f>
        <v>0</v>
      </c>
      <c r="BJ746" s="18" t="s">
        <v>81</v>
      </c>
      <c r="BK746" s="257">
        <f>ROUND(I746*H746,2)</f>
        <v>0</v>
      </c>
      <c r="BL746" s="18" t="s">
        <v>262</v>
      </c>
      <c r="BM746" s="256" t="s">
        <v>900</v>
      </c>
    </row>
    <row r="747" s="12" customFormat="1" ht="22.8" customHeight="1">
      <c r="A747" s="12"/>
      <c r="B747" s="229"/>
      <c r="C747" s="230"/>
      <c r="D747" s="231" t="s">
        <v>73</v>
      </c>
      <c r="E747" s="243" t="s">
        <v>901</v>
      </c>
      <c r="F747" s="243" t="s">
        <v>902</v>
      </c>
      <c r="G747" s="230"/>
      <c r="H747" s="230"/>
      <c r="I747" s="233"/>
      <c r="J747" s="244">
        <f>BK747</f>
        <v>0</v>
      </c>
      <c r="K747" s="230"/>
      <c r="L747" s="235"/>
      <c r="M747" s="236"/>
      <c r="N747" s="237"/>
      <c r="O747" s="237"/>
      <c r="P747" s="238">
        <f>SUM(P748:P761)</f>
        <v>0</v>
      </c>
      <c r="Q747" s="237"/>
      <c r="R747" s="238">
        <f>SUM(R748:R761)</f>
        <v>0</v>
      </c>
      <c r="S747" s="237"/>
      <c r="T747" s="239">
        <f>SUM(T748:T761)</f>
        <v>0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240" t="s">
        <v>83</v>
      </c>
      <c r="AT747" s="241" t="s">
        <v>73</v>
      </c>
      <c r="AU747" s="241" t="s">
        <v>81</v>
      </c>
      <c r="AY747" s="240" t="s">
        <v>179</v>
      </c>
      <c r="BK747" s="242">
        <f>SUM(BK748:BK761)</f>
        <v>0</v>
      </c>
    </row>
    <row r="748" s="2" customFormat="1" ht="21.75" customHeight="1">
      <c r="A748" s="39"/>
      <c r="B748" s="40"/>
      <c r="C748" s="245" t="s">
        <v>903</v>
      </c>
      <c r="D748" s="245" t="s">
        <v>181</v>
      </c>
      <c r="E748" s="246" t="s">
        <v>904</v>
      </c>
      <c r="F748" s="247" t="s">
        <v>905</v>
      </c>
      <c r="G748" s="248" t="s">
        <v>230</v>
      </c>
      <c r="H748" s="249">
        <v>77.716999999999999</v>
      </c>
      <c r="I748" s="250"/>
      <c r="J748" s="251">
        <f>ROUND(I748*H748,2)</f>
        <v>0</v>
      </c>
      <c r="K748" s="247" t="s">
        <v>185</v>
      </c>
      <c r="L748" s="45"/>
      <c r="M748" s="252" t="s">
        <v>1</v>
      </c>
      <c r="N748" s="253" t="s">
        <v>39</v>
      </c>
      <c r="O748" s="92"/>
      <c r="P748" s="254">
        <f>O748*H748</f>
        <v>0</v>
      </c>
      <c r="Q748" s="254">
        <v>0</v>
      </c>
      <c r="R748" s="254">
        <f>Q748*H748</f>
        <v>0</v>
      </c>
      <c r="S748" s="254">
        <v>0</v>
      </c>
      <c r="T748" s="255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56" t="s">
        <v>262</v>
      </c>
      <c r="AT748" s="256" t="s">
        <v>181</v>
      </c>
      <c r="AU748" s="256" t="s">
        <v>83</v>
      </c>
      <c r="AY748" s="18" t="s">
        <v>179</v>
      </c>
      <c r="BE748" s="257">
        <f>IF(N748="základní",J748,0)</f>
        <v>0</v>
      </c>
      <c r="BF748" s="257">
        <f>IF(N748="snížená",J748,0)</f>
        <v>0</v>
      </c>
      <c r="BG748" s="257">
        <f>IF(N748="zákl. přenesená",J748,0)</f>
        <v>0</v>
      </c>
      <c r="BH748" s="257">
        <f>IF(N748="sníž. přenesená",J748,0)</f>
        <v>0</v>
      </c>
      <c r="BI748" s="257">
        <f>IF(N748="nulová",J748,0)</f>
        <v>0</v>
      </c>
      <c r="BJ748" s="18" t="s">
        <v>81</v>
      </c>
      <c r="BK748" s="257">
        <f>ROUND(I748*H748,2)</f>
        <v>0</v>
      </c>
      <c r="BL748" s="18" t="s">
        <v>262</v>
      </c>
      <c r="BM748" s="256" t="s">
        <v>906</v>
      </c>
    </row>
    <row r="749" s="13" customFormat="1">
      <c r="A749" s="13"/>
      <c r="B749" s="258"/>
      <c r="C749" s="259"/>
      <c r="D749" s="260" t="s">
        <v>187</v>
      </c>
      <c r="E749" s="261" t="s">
        <v>1</v>
      </c>
      <c r="F749" s="262" t="s">
        <v>533</v>
      </c>
      <c r="G749" s="259"/>
      <c r="H749" s="261" t="s">
        <v>1</v>
      </c>
      <c r="I749" s="263"/>
      <c r="J749" s="259"/>
      <c r="K749" s="259"/>
      <c r="L749" s="264"/>
      <c r="M749" s="265"/>
      <c r="N749" s="266"/>
      <c r="O749" s="266"/>
      <c r="P749" s="266"/>
      <c r="Q749" s="266"/>
      <c r="R749" s="266"/>
      <c r="S749" s="266"/>
      <c r="T749" s="267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68" t="s">
        <v>187</v>
      </c>
      <c r="AU749" s="268" t="s">
        <v>83</v>
      </c>
      <c r="AV749" s="13" t="s">
        <v>81</v>
      </c>
      <c r="AW749" s="13" t="s">
        <v>31</v>
      </c>
      <c r="AX749" s="13" t="s">
        <v>74</v>
      </c>
      <c r="AY749" s="268" t="s">
        <v>179</v>
      </c>
    </row>
    <row r="750" s="14" customFormat="1">
      <c r="A750" s="14"/>
      <c r="B750" s="269"/>
      <c r="C750" s="270"/>
      <c r="D750" s="260" t="s">
        <v>187</v>
      </c>
      <c r="E750" s="271" t="s">
        <v>1</v>
      </c>
      <c r="F750" s="272" t="s">
        <v>907</v>
      </c>
      <c r="G750" s="270"/>
      <c r="H750" s="273">
        <v>77.716999999999999</v>
      </c>
      <c r="I750" s="274"/>
      <c r="J750" s="270"/>
      <c r="K750" s="270"/>
      <c r="L750" s="275"/>
      <c r="M750" s="276"/>
      <c r="N750" s="277"/>
      <c r="O750" s="277"/>
      <c r="P750" s="277"/>
      <c r="Q750" s="277"/>
      <c r="R750" s="277"/>
      <c r="S750" s="277"/>
      <c r="T750" s="278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79" t="s">
        <v>187</v>
      </c>
      <c r="AU750" s="279" t="s">
        <v>83</v>
      </c>
      <c r="AV750" s="14" t="s">
        <v>83</v>
      </c>
      <c r="AW750" s="14" t="s">
        <v>31</v>
      </c>
      <c r="AX750" s="14" t="s">
        <v>74</v>
      </c>
      <c r="AY750" s="279" t="s">
        <v>179</v>
      </c>
    </row>
    <row r="751" s="15" customFormat="1">
      <c r="A751" s="15"/>
      <c r="B751" s="280"/>
      <c r="C751" s="281"/>
      <c r="D751" s="260" t="s">
        <v>187</v>
      </c>
      <c r="E751" s="282" t="s">
        <v>1</v>
      </c>
      <c r="F751" s="283" t="s">
        <v>108</v>
      </c>
      <c r="G751" s="281"/>
      <c r="H751" s="284">
        <v>77.716999999999999</v>
      </c>
      <c r="I751" s="285"/>
      <c r="J751" s="281"/>
      <c r="K751" s="281"/>
      <c r="L751" s="286"/>
      <c r="M751" s="287"/>
      <c r="N751" s="288"/>
      <c r="O751" s="288"/>
      <c r="P751" s="288"/>
      <c r="Q751" s="288"/>
      <c r="R751" s="288"/>
      <c r="S751" s="288"/>
      <c r="T751" s="289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90" t="s">
        <v>187</v>
      </c>
      <c r="AU751" s="290" t="s">
        <v>83</v>
      </c>
      <c r="AV751" s="15" t="s">
        <v>186</v>
      </c>
      <c r="AW751" s="15" t="s">
        <v>31</v>
      </c>
      <c r="AX751" s="15" t="s">
        <v>81</v>
      </c>
      <c r="AY751" s="290" t="s">
        <v>179</v>
      </c>
    </row>
    <row r="752" s="2" customFormat="1" ht="16.5" customHeight="1">
      <c r="A752" s="39"/>
      <c r="B752" s="40"/>
      <c r="C752" s="291" t="s">
        <v>908</v>
      </c>
      <c r="D752" s="291" t="s">
        <v>340</v>
      </c>
      <c r="E752" s="292" t="s">
        <v>909</v>
      </c>
      <c r="F752" s="293" t="s">
        <v>910</v>
      </c>
      <c r="G752" s="294" t="s">
        <v>230</v>
      </c>
      <c r="H752" s="295">
        <v>81.602999999999994</v>
      </c>
      <c r="I752" s="296"/>
      <c r="J752" s="297">
        <f>ROUND(I752*H752,2)</f>
        <v>0</v>
      </c>
      <c r="K752" s="293" t="s">
        <v>1</v>
      </c>
      <c r="L752" s="298"/>
      <c r="M752" s="299" t="s">
        <v>1</v>
      </c>
      <c r="N752" s="300" t="s">
        <v>39</v>
      </c>
      <c r="O752" s="92"/>
      <c r="P752" s="254">
        <f>O752*H752</f>
        <v>0</v>
      </c>
      <c r="Q752" s="254">
        <v>0</v>
      </c>
      <c r="R752" s="254">
        <f>Q752*H752</f>
        <v>0</v>
      </c>
      <c r="S752" s="254">
        <v>0</v>
      </c>
      <c r="T752" s="255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56" t="s">
        <v>358</v>
      </c>
      <c r="AT752" s="256" t="s">
        <v>340</v>
      </c>
      <c r="AU752" s="256" t="s">
        <v>83</v>
      </c>
      <c r="AY752" s="18" t="s">
        <v>179</v>
      </c>
      <c r="BE752" s="257">
        <f>IF(N752="základní",J752,0)</f>
        <v>0</v>
      </c>
      <c r="BF752" s="257">
        <f>IF(N752="snížená",J752,0)</f>
        <v>0</v>
      </c>
      <c r="BG752" s="257">
        <f>IF(N752="zákl. přenesená",J752,0)</f>
        <v>0</v>
      </c>
      <c r="BH752" s="257">
        <f>IF(N752="sníž. přenesená",J752,0)</f>
        <v>0</v>
      </c>
      <c r="BI752" s="257">
        <f>IF(N752="nulová",J752,0)</f>
        <v>0</v>
      </c>
      <c r="BJ752" s="18" t="s">
        <v>81</v>
      </c>
      <c r="BK752" s="257">
        <f>ROUND(I752*H752,2)</f>
        <v>0</v>
      </c>
      <c r="BL752" s="18" t="s">
        <v>262</v>
      </c>
      <c r="BM752" s="256" t="s">
        <v>911</v>
      </c>
    </row>
    <row r="753" s="2" customFormat="1" ht="21.75" customHeight="1">
      <c r="A753" s="39"/>
      <c r="B753" s="40"/>
      <c r="C753" s="245" t="s">
        <v>912</v>
      </c>
      <c r="D753" s="245" t="s">
        <v>181</v>
      </c>
      <c r="E753" s="246" t="s">
        <v>913</v>
      </c>
      <c r="F753" s="247" t="s">
        <v>914</v>
      </c>
      <c r="G753" s="248" t="s">
        <v>230</v>
      </c>
      <c r="H753" s="249">
        <v>5.25</v>
      </c>
      <c r="I753" s="250"/>
      <c r="J753" s="251">
        <f>ROUND(I753*H753,2)</f>
        <v>0</v>
      </c>
      <c r="K753" s="247" t="s">
        <v>1</v>
      </c>
      <c r="L753" s="45"/>
      <c r="M753" s="252" t="s">
        <v>1</v>
      </c>
      <c r="N753" s="253" t="s">
        <v>39</v>
      </c>
      <c r="O753" s="92"/>
      <c r="P753" s="254">
        <f>O753*H753</f>
        <v>0</v>
      </c>
      <c r="Q753" s="254">
        <v>0</v>
      </c>
      <c r="R753" s="254">
        <f>Q753*H753</f>
        <v>0</v>
      </c>
      <c r="S753" s="254">
        <v>0</v>
      </c>
      <c r="T753" s="255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56" t="s">
        <v>262</v>
      </c>
      <c r="AT753" s="256" t="s">
        <v>181</v>
      </c>
      <c r="AU753" s="256" t="s">
        <v>83</v>
      </c>
      <c r="AY753" s="18" t="s">
        <v>179</v>
      </c>
      <c r="BE753" s="257">
        <f>IF(N753="základní",J753,0)</f>
        <v>0</v>
      </c>
      <c r="BF753" s="257">
        <f>IF(N753="snížená",J753,0)</f>
        <v>0</v>
      </c>
      <c r="BG753" s="257">
        <f>IF(N753="zákl. přenesená",J753,0)</f>
        <v>0</v>
      </c>
      <c r="BH753" s="257">
        <f>IF(N753="sníž. přenesená",J753,0)</f>
        <v>0</v>
      </c>
      <c r="BI753" s="257">
        <f>IF(N753="nulová",J753,0)</f>
        <v>0</v>
      </c>
      <c r="BJ753" s="18" t="s">
        <v>81</v>
      </c>
      <c r="BK753" s="257">
        <f>ROUND(I753*H753,2)</f>
        <v>0</v>
      </c>
      <c r="BL753" s="18" t="s">
        <v>262</v>
      </c>
      <c r="BM753" s="256" t="s">
        <v>915</v>
      </c>
    </row>
    <row r="754" s="13" customFormat="1">
      <c r="A754" s="13"/>
      <c r="B754" s="258"/>
      <c r="C754" s="259"/>
      <c r="D754" s="260" t="s">
        <v>187</v>
      </c>
      <c r="E754" s="261" t="s">
        <v>1</v>
      </c>
      <c r="F754" s="262" t="s">
        <v>533</v>
      </c>
      <c r="G754" s="259"/>
      <c r="H754" s="261" t="s">
        <v>1</v>
      </c>
      <c r="I754" s="263"/>
      <c r="J754" s="259"/>
      <c r="K754" s="259"/>
      <c r="L754" s="264"/>
      <c r="M754" s="265"/>
      <c r="N754" s="266"/>
      <c r="O754" s="266"/>
      <c r="P754" s="266"/>
      <c r="Q754" s="266"/>
      <c r="R754" s="266"/>
      <c r="S754" s="266"/>
      <c r="T754" s="267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68" t="s">
        <v>187</v>
      </c>
      <c r="AU754" s="268" t="s">
        <v>83</v>
      </c>
      <c r="AV754" s="13" t="s">
        <v>81</v>
      </c>
      <c r="AW754" s="13" t="s">
        <v>31</v>
      </c>
      <c r="AX754" s="13" t="s">
        <v>74</v>
      </c>
      <c r="AY754" s="268" t="s">
        <v>179</v>
      </c>
    </row>
    <row r="755" s="14" customFormat="1">
      <c r="A755" s="14"/>
      <c r="B755" s="269"/>
      <c r="C755" s="270"/>
      <c r="D755" s="260" t="s">
        <v>187</v>
      </c>
      <c r="E755" s="271" t="s">
        <v>1</v>
      </c>
      <c r="F755" s="272" t="s">
        <v>916</v>
      </c>
      <c r="G755" s="270"/>
      <c r="H755" s="273">
        <v>5.25</v>
      </c>
      <c r="I755" s="274"/>
      <c r="J755" s="270"/>
      <c r="K755" s="270"/>
      <c r="L755" s="275"/>
      <c r="M755" s="276"/>
      <c r="N755" s="277"/>
      <c r="O755" s="277"/>
      <c r="P755" s="277"/>
      <c r="Q755" s="277"/>
      <c r="R755" s="277"/>
      <c r="S755" s="277"/>
      <c r="T755" s="278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79" t="s">
        <v>187</v>
      </c>
      <c r="AU755" s="279" t="s">
        <v>83</v>
      </c>
      <c r="AV755" s="14" t="s">
        <v>83</v>
      </c>
      <c r="AW755" s="14" t="s">
        <v>31</v>
      </c>
      <c r="AX755" s="14" t="s">
        <v>81</v>
      </c>
      <c r="AY755" s="279" t="s">
        <v>179</v>
      </c>
    </row>
    <row r="756" s="2" customFormat="1" ht="16.5" customHeight="1">
      <c r="A756" s="39"/>
      <c r="B756" s="40"/>
      <c r="C756" s="291" t="s">
        <v>727</v>
      </c>
      <c r="D756" s="291" t="s">
        <v>340</v>
      </c>
      <c r="E756" s="292" t="s">
        <v>917</v>
      </c>
      <c r="F756" s="293" t="s">
        <v>872</v>
      </c>
      <c r="G756" s="294" t="s">
        <v>230</v>
      </c>
      <c r="H756" s="295">
        <v>5.7750000000000004</v>
      </c>
      <c r="I756" s="296"/>
      <c r="J756" s="297">
        <f>ROUND(I756*H756,2)</f>
        <v>0</v>
      </c>
      <c r="K756" s="293" t="s">
        <v>1</v>
      </c>
      <c r="L756" s="298"/>
      <c r="M756" s="299" t="s">
        <v>1</v>
      </c>
      <c r="N756" s="300" t="s">
        <v>39</v>
      </c>
      <c r="O756" s="92"/>
      <c r="P756" s="254">
        <f>O756*H756</f>
        <v>0</v>
      </c>
      <c r="Q756" s="254">
        <v>0</v>
      </c>
      <c r="R756" s="254">
        <f>Q756*H756</f>
        <v>0</v>
      </c>
      <c r="S756" s="254">
        <v>0</v>
      </c>
      <c r="T756" s="255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56" t="s">
        <v>358</v>
      </c>
      <c r="AT756" s="256" t="s">
        <v>340</v>
      </c>
      <c r="AU756" s="256" t="s">
        <v>83</v>
      </c>
      <c r="AY756" s="18" t="s">
        <v>179</v>
      </c>
      <c r="BE756" s="257">
        <f>IF(N756="základní",J756,0)</f>
        <v>0</v>
      </c>
      <c r="BF756" s="257">
        <f>IF(N756="snížená",J756,0)</f>
        <v>0</v>
      </c>
      <c r="BG756" s="257">
        <f>IF(N756="zákl. přenesená",J756,0)</f>
        <v>0</v>
      </c>
      <c r="BH756" s="257">
        <f>IF(N756="sníž. přenesená",J756,0)</f>
        <v>0</v>
      </c>
      <c r="BI756" s="257">
        <f>IF(N756="nulová",J756,0)</f>
        <v>0</v>
      </c>
      <c r="BJ756" s="18" t="s">
        <v>81</v>
      </c>
      <c r="BK756" s="257">
        <f>ROUND(I756*H756,2)</f>
        <v>0</v>
      </c>
      <c r="BL756" s="18" t="s">
        <v>262</v>
      </c>
      <c r="BM756" s="256" t="s">
        <v>918</v>
      </c>
    </row>
    <row r="757" s="2" customFormat="1" ht="21.75" customHeight="1">
      <c r="A757" s="39"/>
      <c r="B757" s="40"/>
      <c r="C757" s="245" t="s">
        <v>919</v>
      </c>
      <c r="D757" s="245" t="s">
        <v>181</v>
      </c>
      <c r="E757" s="246" t="s">
        <v>920</v>
      </c>
      <c r="F757" s="247" t="s">
        <v>921</v>
      </c>
      <c r="G757" s="248" t="s">
        <v>230</v>
      </c>
      <c r="H757" s="249">
        <v>0.872</v>
      </c>
      <c r="I757" s="250"/>
      <c r="J757" s="251">
        <f>ROUND(I757*H757,2)</f>
        <v>0</v>
      </c>
      <c r="K757" s="247" t="s">
        <v>1</v>
      </c>
      <c r="L757" s="45"/>
      <c r="M757" s="252" t="s">
        <v>1</v>
      </c>
      <c r="N757" s="253" t="s">
        <v>39</v>
      </c>
      <c r="O757" s="92"/>
      <c r="P757" s="254">
        <f>O757*H757</f>
        <v>0</v>
      </c>
      <c r="Q757" s="254">
        <v>0</v>
      </c>
      <c r="R757" s="254">
        <f>Q757*H757</f>
        <v>0</v>
      </c>
      <c r="S757" s="254">
        <v>0</v>
      </c>
      <c r="T757" s="255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56" t="s">
        <v>262</v>
      </c>
      <c r="AT757" s="256" t="s">
        <v>181</v>
      </c>
      <c r="AU757" s="256" t="s">
        <v>83</v>
      </c>
      <c r="AY757" s="18" t="s">
        <v>179</v>
      </c>
      <c r="BE757" s="257">
        <f>IF(N757="základní",J757,0)</f>
        <v>0</v>
      </c>
      <c r="BF757" s="257">
        <f>IF(N757="snížená",J757,0)</f>
        <v>0</v>
      </c>
      <c r="BG757" s="257">
        <f>IF(N757="zákl. přenesená",J757,0)</f>
        <v>0</v>
      </c>
      <c r="BH757" s="257">
        <f>IF(N757="sníž. přenesená",J757,0)</f>
        <v>0</v>
      </c>
      <c r="BI757" s="257">
        <f>IF(N757="nulová",J757,0)</f>
        <v>0</v>
      </c>
      <c r="BJ757" s="18" t="s">
        <v>81</v>
      </c>
      <c r="BK757" s="257">
        <f>ROUND(I757*H757,2)</f>
        <v>0</v>
      </c>
      <c r="BL757" s="18" t="s">
        <v>262</v>
      </c>
      <c r="BM757" s="256" t="s">
        <v>922</v>
      </c>
    </row>
    <row r="758" s="13" customFormat="1">
      <c r="A758" s="13"/>
      <c r="B758" s="258"/>
      <c r="C758" s="259"/>
      <c r="D758" s="260" t="s">
        <v>187</v>
      </c>
      <c r="E758" s="261" t="s">
        <v>1</v>
      </c>
      <c r="F758" s="262" t="s">
        <v>533</v>
      </c>
      <c r="G758" s="259"/>
      <c r="H758" s="261" t="s">
        <v>1</v>
      </c>
      <c r="I758" s="263"/>
      <c r="J758" s="259"/>
      <c r="K758" s="259"/>
      <c r="L758" s="264"/>
      <c r="M758" s="265"/>
      <c r="N758" s="266"/>
      <c r="O758" s="266"/>
      <c r="P758" s="266"/>
      <c r="Q758" s="266"/>
      <c r="R758" s="266"/>
      <c r="S758" s="266"/>
      <c r="T758" s="267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68" t="s">
        <v>187</v>
      </c>
      <c r="AU758" s="268" t="s">
        <v>83</v>
      </c>
      <c r="AV758" s="13" t="s">
        <v>81</v>
      </c>
      <c r="AW758" s="13" t="s">
        <v>31</v>
      </c>
      <c r="AX758" s="13" t="s">
        <v>74</v>
      </c>
      <c r="AY758" s="268" t="s">
        <v>179</v>
      </c>
    </row>
    <row r="759" s="14" customFormat="1">
      <c r="A759" s="14"/>
      <c r="B759" s="269"/>
      <c r="C759" s="270"/>
      <c r="D759" s="260" t="s">
        <v>187</v>
      </c>
      <c r="E759" s="271" t="s">
        <v>1</v>
      </c>
      <c r="F759" s="272" t="s">
        <v>923</v>
      </c>
      <c r="G759" s="270"/>
      <c r="H759" s="273">
        <v>0.872</v>
      </c>
      <c r="I759" s="274"/>
      <c r="J759" s="270"/>
      <c r="K759" s="270"/>
      <c r="L759" s="275"/>
      <c r="M759" s="276"/>
      <c r="N759" s="277"/>
      <c r="O759" s="277"/>
      <c r="P759" s="277"/>
      <c r="Q759" s="277"/>
      <c r="R759" s="277"/>
      <c r="S759" s="277"/>
      <c r="T759" s="278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79" t="s">
        <v>187</v>
      </c>
      <c r="AU759" s="279" t="s">
        <v>83</v>
      </c>
      <c r="AV759" s="14" t="s">
        <v>83</v>
      </c>
      <c r="AW759" s="14" t="s">
        <v>31</v>
      </c>
      <c r="AX759" s="14" t="s">
        <v>74</v>
      </c>
      <c r="AY759" s="279" t="s">
        <v>179</v>
      </c>
    </row>
    <row r="760" s="15" customFormat="1">
      <c r="A760" s="15"/>
      <c r="B760" s="280"/>
      <c r="C760" s="281"/>
      <c r="D760" s="260" t="s">
        <v>187</v>
      </c>
      <c r="E760" s="282" t="s">
        <v>1</v>
      </c>
      <c r="F760" s="283" t="s">
        <v>108</v>
      </c>
      <c r="G760" s="281"/>
      <c r="H760" s="284">
        <v>0.872</v>
      </c>
      <c r="I760" s="285"/>
      <c r="J760" s="281"/>
      <c r="K760" s="281"/>
      <c r="L760" s="286"/>
      <c r="M760" s="287"/>
      <c r="N760" s="288"/>
      <c r="O760" s="288"/>
      <c r="P760" s="288"/>
      <c r="Q760" s="288"/>
      <c r="R760" s="288"/>
      <c r="S760" s="288"/>
      <c r="T760" s="289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90" t="s">
        <v>187</v>
      </c>
      <c r="AU760" s="290" t="s">
        <v>83</v>
      </c>
      <c r="AV760" s="15" t="s">
        <v>186</v>
      </c>
      <c r="AW760" s="15" t="s">
        <v>31</v>
      </c>
      <c r="AX760" s="15" t="s">
        <v>81</v>
      </c>
      <c r="AY760" s="290" t="s">
        <v>179</v>
      </c>
    </row>
    <row r="761" s="2" customFormat="1" ht="21.75" customHeight="1">
      <c r="A761" s="39"/>
      <c r="B761" s="40"/>
      <c r="C761" s="245" t="s">
        <v>124</v>
      </c>
      <c r="D761" s="245" t="s">
        <v>181</v>
      </c>
      <c r="E761" s="246" t="s">
        <v>924</v>
      </c>
      <c r="F761" s="247" t="s">
        <v>925</v>
      </c>
      <c r="G761" s="248" t="s">
        <v>886</v>
      </c>
      <c r="H761" s="301"/>
      <c r="I761" s="250"/>
      <c r="J761" s="251">
        <f>ROUND(I761*H761,2)</f>
        <v>0</v>
      </c>
      <c r="K761" s="247" t="s">
        <v>185</v>
      </c>
      <c r="L761" s="45"/>
      <c r="M761" s="252" t="s">
        <v>1</v>
      </c>
      <c r="N761" s="253" t="s">
        <v>39</v>
      </c>
      <c r="O761" s="92"/>
      <c r="P761" s="254">
        <f>O761*H761</f>
        <v>0</v>
      </c>
      <c r="Q761" s="254">
        <v>0</v>
      </c>
      <c r="R761" s="254">
        <f>Q761*H761</f>
        <v>0</v>
      </c>
      <c r="S761" s="254">
        <v>0</v>
      </c>
      <c r="T761" s="255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56" t="s">
        <v>262</v>
      </c>
      <c r="AT761" s="256" t="s">
        <v>181</v>
      </c>
      <c r="AU761" s="256" t="s">
        <v>83</v>
      </c>
      <c r="AY761" s="18" t="s">
        <v>179</v>
      </c>
      <c r="BE761" s="257">
        <f>IF(N761="základní",J761,0)</f>
        <v>0</v>
      </c>
      <c r="BF761" s="257">
        <f>IF(N761="snížená",J761,0)</f>
        <v>0</v>
      </c>
      <c r="BG761" s="257">
        <f>IF(N761="zákl. přenesená",J761,0)</f>
        <v>0</v>
      </c>
      <c r="BH761" s="257">
        <f>IF(N761="sníž. přenesená",J761,0)</f>
        <v>0</v>
      </c>
      <c r="BI761" s="257">
        <f>IF(N761="nulová",J761,0)</f>
        <v>0</v>
      </c>
      <c r="BJ761" s="18" t="s">
        <v>81</v>
      </c>
      <c r="BK761" s="257">
        <f>ROUND(I761*H761,2)</f>
        <v>0</v>
      </c>
      <c r="BL761" s="18" t="s">
        <v>262</v>
      </c>
      <c r="BM761" s="256" t="s">
        <v>926</v>
      </c>
    </row>
    <row r="762" s="12" customFormat="1" ht="22.8" customHeight="1">
      <c r="A762" s="12"/>
      <c r="B762" s="229"/>
      <c r="C762" s="230"/>
      <c r="D762" s="231" t="s">
        <v>73</v>
      </c>
      <c r="E762" s="243" t="s">
        <v>927</v>
      </c>
      <c r="F762" s="243" t="s">
        <v>928</v>
      </c>
      <c r="G762" s="230"/>
      <c r="H762" s="230"/>
      <c r="I762" s="233"/>
      <c r="J762" s="244">
        <f>BK762</f>
        <v>0</v>
      </c>
      <c r="K762" s="230"/>
      <c r="L762" s="235"/>
      <c r="M762" s="236"/>
      <c r="N762" s="237"/>
      <c r="O762" s="237"/>
      <c r="P762" s="238">
        <f>SUM(P763:P765)</f>
        <v>0</v>
      </c>
      <c r="Q762" s="237"/>
      <c r="R762" s="238">
        <f>SUM(R763:R765)</f>
        <v>0</v>
      </c>
      <c r="S762" s="237"/>
      <c r="T762" s="239">
        <f>SUM(T763:T765)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40" t="s">
        <v>83</v>
      </c>
      <c r="AT762" s="241" t="s">
        <v>73</v>
      </c>
      <c r="AU762" s="241" t="s">
        <v>81</v>
      </c>
      <c r="AY762" s="240" t="s">
        <v>179</v>
      </c>
      <c r="BK762" s="242">
        <f>SUM(BK763:BK765)</f>
        <v>0</v>
      </c>
    </row>
    <row r="763" s="2" customFormat="1" ht="21.75" customHeight="1">
      <c r="A763" s="39"/>
      <c r="B763" s="40"/>
      <c r="C763" s="245" t="s">
        <v>929</v>
      </c>
      <c r="D763" s="245" t="s">
        <v>181</v>
      </c>
      <c r="E763" s="246" t="s">
        <v>930</v>
      </c>
      <c r="F763" s="247" t="s">
        <v>931</v>
      </c>
      <c r="G763" s="248" t="s">
        <v>372</v>
      </c>
      <c r="H763" s="249">
        <v>4</v>
      </c>
      <c r="I763" s="250"/>
      <c r="J763" s="251">
        <f>ROUND(I763*H763,2)</f>
        <v>0</v>
      </c>
      <c r="K763" s="247" t="s">
        <v>1</v>
      </c>
      <c r="L763" s="45"/>
      <c r="M763" s="252" t="s">
        <v>1</v>
      </c>
      <c r="N763" s="253" t="s">
        <v>39</v>
      </c>
      <c r="O763" s="92"/>
      <c r="P763" s="254">
        <f>O763*H763</f>
        <v>0</v>
      </c>
      <c r="Q763" s="254">
        <v>0</v>
      </c>
      <c r="R763" s="254">
        <f>Q763*H763</f>
        <v>0</v>
      </c>
      <c r="S763" s="254">
        <v>0</v>
      </c>
      <c r="T763" s="255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56" t="s">
        <v>262</v>
      </c>
      <c r="AT763" s="256" t="s">
        <v>181</v>
      </c>
      <c r="AU763" s="256" t="s">
        <v>83</v>
      </c>
      <c r="AY763" s="18" t="s">
        <v>179</v>
      </c>
      <c r="BE763" s="257">
        <f>IF(N763="základní",J763,0)</f>
        <v>0</v>
      </c>
      <c r="BF763" s="257">
        <f>IF(N763="snížená",J763,0)</f>
        <v>0</v>
      </c>
      <c r="BG763" s="257">
        <f>IF(N763="zákl. přenesená",J763,0)</f>
        <v>0</v>
      </c>
      <c r="BH763" s="257">
        <f>IF(N763="sníž. přenesená",J763,0)</f>
        <v>0</v>
      </c>
      <c r="BI763" s="257">
        <f>IF(N763="nulová",J763,0)</f>
        <v>0</v>
      </c>
      <c r="BJ763" s="18" t="s">
        <v>81</v>
      </c>
      <c r="BK763" s="257">
        <f>ROUND(I763*H763,2)</f>
        <v>0</v>
      </c>
      <c r="BL763" s="18" t="s">
        <v>262</v>
      </c>
      <c r="BM763" s="256" t="s">
        <v>932</v>
      </c>
    </row>
    <row r="764" s="13" customFormat="1">
      <c r="A764" s="13"/>
      <c r="B764" s="258"/>
      <c r="C764" s="259"/>
      <c r="D764" s="260" t="s">
        <v>187</v>
      </c>
      <c r="E764" s="261" t="s">
        <v>1</v>
      </c>
      <c r="F764" s="262" t="s">
        <v>533</v>
      </c>
      <c r="G764" s="259"/>
      <c r="H764" s="261" t="s">
        <v>1</v>
      </c>
      <c r="I764" s="263"/>
      <c r="J764" s="259"/>
      <c r="K764" s="259"/>
      <c r="L764" s="264"/>
      <c r="M764" s="265"/>
      <c r="N764" s="266"/>
      <c r="O764" s="266"/>
      <c r="P764" s="266"/>
      <c r="Q764" s="266"/>
      <c r="R764" s="266"/>
      <c r="S764" s="266"/>
      <c r="T764" s="267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68" t="s">
        <v>187</v>
      </c>
      <c r="AU764" s="268" t="s">
        <v>83</v>
      </c>
      <c r="AV764" s="13" t="s">
        <v>81</v>
      </c>
      <c r="AW764" s="13" t="s">
        <v>31</v>
      </c>
      <c r="AX764" s="13" t="s">
        <v>74</v>
      </c>
      <c r="AY764" s="268" t="s">
        <v>179</v>
      </c>
    </row>
    <row r="765" s="14" customFormat="1">
      <c r="A765" s="14"/>
      <c r="B765" s="269"/>
      <c r="C765" s="270"/>
      <c r="D765" s="260" t="s">
        <v>187</v>
      </c>
      <c r="E765" s="271" t="s">
        <v>1</v>
      </c>
      <c r="F765" s="272" t="s">
        <v>933</v>
      </c>
      <c r="G765" s="270"/>
      <c r="H765" s="273">
        <v>4</v>
      </c>
      <c r="I765" s="274"/>
      <c r="J765" s="270"/>
      <c r="K765" s="270"/>
      <c r="L765" s="275"/>
      <c r="M765" s="276"/>
      <c r="N765" s="277"/>
      <c r="O765" s="277"/>
      <c r="P765" s="277"/>
      <c r="Q765" s="277"/>
      <c r="R765" s="277"/>
      <c r="S765" s="277"/>
      <c r="T765" s="278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79" t="s">
        <v>187</v>
      </c>
      <c r="AU765" s="279" t="s">
        <v>83</v>
      </c>
      <c r="AV765" s="14" t="s">
        <v>83</v>
      </c>
      <c r="AW765" s="14" t="s">
        <v>31</v>
      </c>
      <c r="AX765" s="14" t="s">
        <v>81</v>
      </c>
      <c r="AY765" s="279" t="s">
        <v>179</v>
      </c>
    </row>
    <row r="766" s="12" customFormat="1" ht="22.8" customHeight="1">
      <c r="A766" s="12"/>
      <c r="B766" s="229"/>
      <c r="C766" s="230"/>
      <c r="D766" s="231" t="s">
        <v>73</v>
      </c>
      <c r="E766" s="243" t="s">
        <v>934</v>
      </c>
      <c r="F766" s="243" t="s">
        <v>935</v>
      </c>
      <c r="G766" s="230"/>
      <c r="H766" s="230"/>
      <c r="I766" s="233"/>
      <c r="J766" s="244">
        <f>BK766</f>
        <v>0</v>
      </c>
      <c r="K766" s="230"/>
      <c r="L766" s="235"/>
      <c r="M766" s="236"/>
      <c r="N766" s="237"/>
      <c r="O766" s="237"/>
      <c r="P766" s="238">
        <f>SUM(P767:P773)</f>
        <v>0</v>
      </c>
      <c r="Q766" s="237"/>
      <c r="R766" s="238">
        <f>SUM(R767:R773)</f>
        <v>0.01</v>
      </c>
      <c r="S766" s="237"/>
      <c r="T766" s="239">
        <f>SUM(T767:T773)</f>
        <v>0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40" t="s">
        <v>83</v>
      </c>
      <c r="AT766" s="241" t="s">
        <v>73</v>
      </c>
      <c r="AU766" s="241" t="s">
        <v>81</v>
      </c>
      <c r="AY766" s="240" t="s">
        <v>179</v>
      </c>
      <c r="BK766" s="242">
        <f>SUM(BK767:BK773)</f>
        <v>0</v>
      </c>
    </row>
    <row r="767" s="2" customFormat="1" ht="16.5" customHeight="1">
      <c r="A767" s="39"/>
      <c r="B767" s="40"/>
      <c r="C767" s="245" t="s">
        <v>735</v>
      </c>
      <c r="D767" s="245" t="s">
        <v>181</v>
      </c>
      <c r="E767" s="246" t="s">
        <v>936</v>
      </c>
      <c r="F767" s="247" t="s">
        <v>937</v>
      </c>
      <c r="G767" s="248" t="s">
        <v>477</v>
      </c>
      <c r="H767" s="249">
        <v>1</v>
      </c>
      <c r="I767" s="250"/>
      <c r="J767" s="251">
        <f>ROUND(I767*H767,2)</f>
        <v>0</v>
      </c>
      <c r="K767" s="247" t="s">
        <v>1</v>
      </c>
      <c r="L767" s="45"/>
      <c r="M767" s="252" t="s">
        <v>1</v>
      </c>
      <c r="N767" s="253" t="s">
        <v>39</v>
      </c>
      <c r="O767" s="92"/>
      <c r="P767" s="254">
        <f>O767*H767</f>
        <v>0</v>
      </c>
      <c r="Q767" s="254">
        <v>0</v>
      </c>
      <c r="R767" s="254">
        <f>Q767*H767</f>
        <v>0</v>
      </c>
      <c r="S767" s="254">
        <v>0</v>
      </c>
      <c r="T767" s="255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56" t="s">
        <v>262</v>
      </c>
      <c r="AT767" s="256" t="s">
        <v>181</v>
      </c>
      <c r="AU767" s="256" t="s">
        <v>83</v>
      </c>
      <c r="AY767" s="18" t="s">
        <v>179</v>
      </c>
      <c r="BE767" s="257">
        <f>IF(N767="základní",J767,0)</f>
        <v>0</v>
      </c>
      <c r="BF767" s="257">
        <f>IF(N767="snížená",J767,0)</f>
        <v>0</v>
      </c>
      <c r="BG767" s="257">
        <f>IF(N767="zákl. přenesená",J767,0)</f>
        <v>0</v>
      </c>
      <c r="BH767" s="257">
        <f>IF(N767="sníž. přenesená",J767,0)</f>
        <v>0</v>
      </c>
      <c r="BI767" s="257">
        <f>IF(N767="nulová",J767,0)</f>
        <v>0</v>
      </c>
      <c r="BJ767" s="18" t="s">
        <v>81</v>
      </c>
      <c r="BK767" s="257">
        <f>ROUND(I767*H767,2)</f>
        <v>0</v>
      </c>
      <c r="BL767" s="18" t="s">
        <v>262</v>
      </c>
      <c r="BM767" s="256" t="s">
        <v>938</v>
      </c>
    </row>
    <row r="768" s="13" customFormat="1">
      <c r="A768" s="13"/>
      <c r="B768" s="258"/>
      <c r="C768" s="259"/>
      <c r="D768" s="260" t="s">
        <v>187</v>
      </c>
      <c r="E768" s="261" t="s">
        <v>1</v>
      </c>
      <c r="F768" s="262" t="s">
        <v>533</v>
      </c>
      <c r="G768" s="259"/>
      <c r="H768" s="261" t="s">
        <v>1</v>
      </c>
      <c r="I768" s="263"/>
      <c r="J768" s="259"/>
      <c r="K768" s="259"/>
      <c r="L768" s="264"/>
      <c r="M768" s="265"/>
      <c r="N768" s="266"/>
      <c r="O768" s="266"/>
      <c r="P768" s="266"/>
      <c r="Q768" s="266"/>
      <c r="R768" s="266"/>
      <c r="S768" s="266"/>
      <c r="T768" s="267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68" t="s">
        <v>187</v>
      </c>
      <c r="AU768" s="268" t="s">
        <v>83</v>
      </c>
      <c r="AV768" s="13" t="s">
        <v>81</v>
      </c>
      <c r="AW768" s="13" t="s">
        <v>31</v>
      </c>
      <c r="AX768" s="13" t="s">
        <v>74</v>
      </c>
      <c r="AY768" s="268" t="s">
        <v>179</v>
      </c>
    </row>
    <row r="769" s="14" customFormat="1">
      <c r="A769" s="14"/>
      <c r="B769" s="269"/>
      <c r="C769" s="270"/>
      <c r="D769" s="260" t="s">
        <v>187</v>
      </c>
      <c r="E769" s="271" t="s">
        <v>1</v>
      </c>
      <c r="F769" s="272" t="s">
        <v>81</v>
      </c>
      <c r="G769" s="270"/>
      <c r="H769" s="273">
        <v>1</v>
      </c>
      <c r="I769" s="274"/>
      <c r="J769" s="270"/>
      <c r="K769" s="270"/>
      <c r="L769" s="275"/>
      <c r="M769" s="276"/>
      <c r="N769" s="277"/>
      <c r="O769" s="277"/>
      <c r="P769" s="277"/>
      <c r="Q769" s="277"/>
      <c r="R769" s="277"/>
      <c r="S769" s="277"/>
      <c r="T769" s="278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79" t="s">
        <v>187</v>
      </c>
      <c r="AU769" s="279" t="s">
        <v>83</v>
      </c>
      <c r="AV769" s="14" t="s">
        <v>83</v>
      </c>
      <c r="AW769" s="14" t="s">
        <v>31</v>
      </c>
      <c r="AX769" s="14" t="s">
        <v>81</v>
      </c>
      <c r="AY769" s="279" t="s">
        <v>179</v>
      </c>
    </row>
    <row r="770" s="2" customFormat="1" ht="16.5" customHeight="1">
      <c r="A770" s="39"/>
      <c r="B770" s="40"/>
      <c r="C770" s="291" t="s">
        <v>939</v>
      </c>
      <c r="D770" s="291" t="s">
        <v>340</v>
      </c>
      <c r="E770" s="292" t="s">
        <v>940</v>
      </c>
      <c r="F770" s="293" t="s">
        <v>941</v>
      </c>
      <c r="G770" s="294" t="s">
        <v>477</v>
      </c>
      <c r="H770" s="295">
        <v>1</v>
      </c>
      <c r="I770" s="296"/>
      <c r="J770" s="297">
        <f>ROUND(I770*H770,2)</f>
        <v>0</v>
      </c>
      <c r="K770" s="293" t="s">
        <v>1</v>
      </c>
      <c r="L770" s="298"/>
      <c r="M770" s="299" t="s">
        <v>1</v>
      </c>
      <c r="N770" s="300" t="s">
        <v>39</v>
      </c>
      <c r="O770" s="92"/>
      <c r="P770" s="254">
        <f>O770*H770</f>
        <v>0</v>
      </c>
      <c r="Q770" s="254">
        <v>0.01</v>
      </c>
      <c r="R770" s="254">
        <f>Q770*H770</f>
        <v>0.01</v>
      </c>
      <c r="S770" s="254">
        <v>0</v>
      </c>
      <c r="T770" s="255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56" t="s">
        <v>358</v>
      </c>
      <c r="AT770" s="256" t="s">
        <v>340</v>
      </c>
      <c r="AU770" s="256" t="s">
        <v>83</v>
      </c>
      <c r="AY770" s="18" t="s">
        <v>179</v>
      </c>
      <c r="BE770" s="257">
        <f>IF(N770="základní",J770,0)</f>
        <v>0</v>
      </c>
      <c r="BF770" s="257">
        <f>IF(N770="snížená",J770,0)</f>
        <v>0</v>
      </c>
      <c r="BG770" s="257">
        <f>IF(N770="zákl. přenesená",J770,0)</f>
        <v>0</v>
      </c>
      <c r="BH770" s="257">
        <f>IF(N770="sníž. přenesená",J770,0)</f>
        <v>0</v>
      </c>
      <c r="BI770" s="257">
        <f>IF(N770="nulová",J770,0)</f>
        <v>0</v>
      </c>
      <c r="BJ770" s="18" t="s">
        <v>81</v>
      </c>
      <c r="BK770" s="257">
        <f>ROUND(I770*H770,2)</f>
        <v>0</v>
      </c>
      <c r="BL770" s="18" t="s">
        <v>262</v>
      </c>
      <c r="BM770" s="256" t="s">
        <v>942</v>
      </c>
    </row>
    <row r="771" s="13" customFormat="1">
      <c r="A771" s="13"/>
      <c r="B771" s="258"/>
      <c r="C771" s="259"/>
      <c r="D771" s="260" t="s">
        <v>187</v>
      </c>
      <c r="E771" s="261" t="s">
        <v>1</v>
      </c>
      <c r="F771" s="262" t="s">
        <v>533</v>
      </c>
      <c r="G771" s="259"/>
      <c r="H771" s="261" t="s">
        <v>1</v>
      </c>
      <c r="I771" s="263"/>
      <c r="J771" s="259"/>
      <c r="K771" s="259"/>
      <c r="L771" s="264"/>
      <c r="M771" s="265"/>
      <c r="N771" s="266"/>
      <c r="O771" s="266"/>
      <c r="P771" s="266"/>
      <c r="Q771" s="266"/>
      <c r="R771" s="266"/>
      <c r="S771" s="266"/>
      <c r="T771" s="267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68" t="s">
        <v>187</v>
      </c>
      <c r="AU771" s="268" t="s">
        <v>83</v>
      </c>
      <c r="AV771" s="13" t="s">
        <v>81</v>
      </c>
      <c r="AW771" s="13" t="s">
        <v>31</v>
      </c>
      <c r="AX771" s="13" t="s">
        <v>74</v>
      </c>
      <c r="AY771" s="268" t="s">
        <v>179</v>
      </c>
    </row>
    <row r="772" s="14" customFormat="1">
      <c r="A772" s="14"/>
      <c r="B772" s="269"/>
      <c r="C772" s="270"/>
      <c r="D772" s="260" t="s">
        <v>187</v>
      </c>
      <c r="E772" s="271" t="s">
        <v>1</v>
      </c>
      <c r="F772" s="272" t="s">
        <v>81</v>
      </c>
      <c r="G772" s="270"/>
      <c r="H772" s="273">
        <v>1</v>
      </c>
      <c r="I772" s="274"/>
      <c r="J772" s="270"/>
      <c r="K772" s="270"/>
      <c r="L772" s="275"/>
      <c r="M772" s="276"/>
      <c r="N772" s="277"/>
      <c r="O772" s="277"/>
      <c r="P772" s="277"/>
      <c r="Q772" s="277"/>
      <c r="R772" s="277"/>
      <c r="S772" s="277"/>
      <c r="T772" s="278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79" t="s">
        <v>187</v>
      </c>
      <c r="AU772" s="279" t="s">
        <v>83</v>
      </c>
      <c r="AV772" s="14" t="s">
        <v>83</v>
      </c>
      <c r="AW772" s="14" t="s">
        <v>31</v>
      </c>
      <c r="AX772" s="14" t="s">
        <v>81</v>
      </c>
      <c r="AY772" s="279" t="s">
        <v>179</v>
      </c>
    </row>
    <row r="773" s="2" customFormat="1" ht="21.75" customHeight="1">
      <c r="A773" s="39"/>
      <c r="B773" s="40"/>
      <c r="C773" s="245" t="s">
        <v>739</v>
      </c>
      <c r="D773" s="245" t="s">
        <v>181</v>
      </c>
      <c r="E773" s="246" t="s">
        <v>943</v>
      </c>
      <c r="F773" s="247" t="s">
        <v>944</v>
      </c>
      <c r="G773" s="248" t="s">
        <v>310</v>
      </c>
      <c r="H773" s="249">
        <v>0.01</v>
      </c>
      <c r="I773" s="250"/>
      <c r="J773" s="251">
        <f>ROUND(I773*H773,2)</f>
        <v>0</v>
      </c>
      <c r="K773" s="247" t="s">
        <v>185</v>
      </c>
      <c r="L773" s="45"/>
      <c r="M773" s="252" t="s">
        <v>1</v>
      </c>
      <c r="N773" s="253" t="s">
        <v>39</v>
      </c>
      <c r="O773" s="92"/>
      <c r="P773" s="254">
        <f>O773*H773</f>
        <v>0</v>
      </c>
      <c r="Q773" s="254">
        <v>0</v>
      </c>
      <c r="R773" s="254">
        <f>Q773*H773</f>
        <v>0</v>
      </c>
      <c r="S773" s="254">
        <v>0</v>
      </c>
      <c r="T773" s="255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56" t="s">
        <v>262</v>
      </c>
      <c r="AT773" s="256" t="s">
        <v>181</v>
      </c>
      <c r="AU773" s="256" t="s">
        <v>83</v>
      </c>
      <c r="AY773" s="18" t="s">
        <v>179</v>
      </c>
      <c r="BE773" s="257">
        <f>IF(N773="základní",J773,0)</f>
        <v>0</v>
      </c>
      <c r="BF773" s="257">
        <f>IF(N773="snížená",J773,0)</f>
        <v>0</v>
      </c>
      <c r="BG773" s="257">
        <f>IF(N773="zákl. přenesená",J773,0)</f>
        <v>0</v>
      </c>
      <c r="BH773" s="257">
        <f>IF(N773="sníž. přenesená",J773,0)</f>
        <v>0</v>
      </c>
      <c r="BI773" s="257">
        <f>IF(N773="nulová",J773,0)</f>
        <v>0</v>
      </c>
      <c r="BJ773" s="18" t="s">
        <v>81</v>
      </c>
      <c r="BK773" s="257">
        <f>ROUND(I773*H773,2)</f>
        <v>0</v>
      </c>
      <c r="BL773" s="18" t="s">
        <v>262</v>
      </c>
      <c r="BM773" s="256" t="s">
        <v>945</v>
      </c>
    </row>
    <row r="774" s="12" customFormat="1" ht="22.8" customHeight="1">
      <c r="A774" s="12"/>
      <c r="B774" s="229"/>
      <c r="C774" s="230"/>
      <c r="D774" s="231" t="s">
        <v>73</v>
      </c>
      <c r="E774" s="243" t="s">
        <v>946</v>
      </c>
      <c r="F774" s="243" t="s">
        <v>947</v>
      </c>
      <c r="G774" s="230"/>
      <c r="H774" s="230"/>
      <c r="I774" s="233"/>
      <c r="J774" s="244">
        <f>BK774</f>
        <v>0</v>
      </c>
      <c r="K774" s="230"/>
      <c r="L774" s="235"/>
      <c r="M774" s="236"/>
      <c r="N774" s="237"/>
      <c r="O774" s="237"/>
      <c r="P774" s="238">
        <f>SUM(P775:P802)</f>
        <v>0</v>
      </c>
      <c r="Q774" s="237"/>
      <c r="R774" s="238">
        <f>SUM(R775:R802)</f>
        <v>0</v>
      </c>
      <c r="S774" s="237"/>
      <c r="T774" s="239">
        <f>SUM(T775:T802)</f>
        <v>0</v>
      </c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R774" s="240" t="s">
        <v>83</v>
      </c>
      <c r="AT774" s="241" t="s">
        <v>73</v>
      </c>
      <c r="AU774" s="241" t="s">
        <v>81</v>
      </c>
      <c r="AY774" s="240" t="s">
        <v>179</v>
      </c>
      <c r="BK774" s="242">
        <f>SUM(BK775:BK802)</f>
        <v>0</v>
      </c>
    </row>
    <row r="775" s="2" customFormat="1" ht="21.75" customHeight="1">
      <c r="A775" s="39"/>
      <c r="B775" s="40"/>
      <c r="C775" s="245" t="s">
        <v>948</v>
      </c>
      <c r="D775" s="245" t="s">
        <v>181</v>
      </c>
      <c r="E775" s="246" t="s">
        <v>949</v>
      </c>
      <c r="F775" s="247" t="s">
        <v>950</v>
      </c>
      <c r="G775" s="248" t="s">
        <v>230</v>
      </c>
      <c r="H775" s="249">
        <v>0.71999999999999997</v>
      </c>
      <c r="I775" s="250"/>
      <c r="J775" s="251">
        <f>ROUND(I775*H775,2)</f>
        <v>0</v>
      </c>
      <c r="K775" s="247" t="s">
        <v>1</v>
      </c>
      <c r="L775" s="45"/>
      <c r="M775" s="252" t="s">
        <v>1</v>
      </c>
      <c r="N775" s="253" t="s">
        <v>39</v>
      </c>
      <c r="O775" s="92"/>
      <c r="P775" s="254">
        <f>O775*H775</f>
        <v>0</v>
      </c>
      <c r="Q775" s="254">
        <v>0</v>
      </c>
      <c r="R775" s="254">
        <f>Q775*H775</f>
        <v>0</v>
      </c>
      <c r="S775" s="254">
        <v>0</v>
      </c>
      <c r="T775" s="255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56" t="s">
        <v>262</v>
      </c>
      <c r="AT775" s="256" t="s">
        <v>181</v>
      </c>
      <c r="AU775" s="256" t="s">
        <v>83</v>
      </c>
      <c r="AY775" s="18" t="s">
        <v>179</v>
      </c>
      <c r="BE775" s="257">
        <f>IF(N775="základní",J775,0)</f>
        <v>0</v>
      </c>
      <c r="BF775" s="257">
        <f>IF(N775="snížená",J775,0)</f>
        <v>0</v>
      </c>
      <c r="BG775" s="257">
        <f>IF(N775="zákl. přenesená",J775,0)</f>
        <v>0</v>
      </c>
      <c r="BH775" s="257">
        <f>IF(N775="sníž. přenesená",J775,0)</f>
        <v>0</v>
      </c>
      <c r="BI775" s="257">
        <f>IF(N775="nulová",J775,0)</f>
        <v>0</v>
      </c>
      <c r="BJ775" s="18" t="s">
        <v>81</v>
      </c>
      <c r="BK775" s="257">
        <f>ROUND(I775*H775,2)</f>
        <v>0</v>
      </c>
      <c r="BL775" s="18" t="s">
        <v>262</v>
      </c>
      <c r="BM775" s="256" t="s">
        <v>951</v>
      </c>
    </row>
    <row r="776" s="13" customFormat="1">
      <c r="A776" s="13"/>
      <c r="B776" s="258"/>
      <c r="C776" s="259"/>
      <c r="D776" s="260" t="s">
        <v>187</v>
      </c>
      <c r="E776" s="261" t="s">
        <v>1</v>
      </c>
      <c r="F776" s="262" t="s">
        <v>533</v>
      </c>
      <c r="G776" s="259"/>
      <c r="H776" s="261" t="s">
        <v>1</v>
      </c>
      <c r="I776" s="263"/>
      <c r="J776" s="259"/>
      <c r="K776" s="259"/>
      <c r="L776" s="264"/>
      <c r="M776" s="265"/>
      <c r="N776" s="266"/>
      <c r="O776" s="266"/>
      <c r="P776" s="266"/>
      <c r="Q776" s="266"/>
      <c r="R776" s="266"/>
      <c r="S776" s="266"/>
      <c r="T776" s="267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68" t="s">
        <v>187</v>
      </c>
      <c r="AU776" s="268" t="s">
        <v>83</v>
      </c>
      <c r="AV776" s="13" t="s">
        <v>81</v>
      </c>
      <c r="AW776" s="13" t="s">
        <v>31</v>
      </c>
      <c r="AX776" s="13" t="s">
        <v>74</v>
      </c>
      <c r="AY776" s="268" t="s">
        <v>179</v>
      </c>
    </row>
    <row r="777" s="14" customFormat="1">
      <c r="A777" s="14"/>
      <c r="B777" s="269"/>
      <c r="C777" s="270"/>
      <c r="D777" s="260" t="s">
        <v>187</v>
      </c>
      <c r="E777" s="271" t="s">
        <v>1</v>
      </c>
      <c r="F777" s="272" t="s">
        <v>575</v>
      </c>
      <c r="G777" s="270"/>
      <c r="H777" s="273">
        <v>0.71999999999999997</v>
      </c>
      <c r="I777" s="274"/>
      <c r="J777" s="270"/>
      <c r="K777" s="270"/>
      <c r="L777" s="275"/>
      <c r="M777" s="276"/>
      <c r="N777" s="277"/>
      <c r="O777" s="277"/>
      <c r="P777" s="277"/>
      <c r="Q777" s="277"/>
      <c r="R777" s="277"/>
      <c r="S777" s="277"/>
      <c r="T777" s="278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79" t="s">
        <v>187</v>
      </c>
      <c r="AU777" s="279" t="s">
        <v>83</v>
      </c>
      <c r="AV777" s="14" t="s">
        <v>83</v>
      </c>
      <c r="AW777" s="14" t="s">
        <v>31</v>
      </c>
      <c r="AX777" s="14" t="s">
        <v>74</v>
      </c>
      <c r="AY777" s="279" t="s">
        <v>179</v>
      </c>
    </row>
    <row r="778" s="15" customFormat="1">
      <c r="A778" s="15"/>
      <c r="B778" s="280"/>
      <c r="C778" s="281"/>
      <c r="D778" s="260" t="s">
        <v>187</v>
      </c>
      <c r="E778" s="282" t="s">
        <v>1</v>
      </c>
      <c r="F778" s="283" t="s">
        <v>108</v>
      </c>
      <c r="G778" s="281"/>
      <c r="H778" s="284">
        <v>0.71999999999999997</v>
      </c>
      <c r="I778" s="285"/>
      <c r="J778" s="281"/>
      <c r="K778" s="281"/>
      <c r="L778" s="286"/>
      <c r="M778" s="287"/>
      <c r="N778" s="288"/>
      <c r="O778" s="288"/>
      <c r="P778" s="288"/>
      <c r="Q778" s="288"/>
      <c r="R778" s="288"/>
      <c r="S778" s="288"/>
      <c r="T778" s="289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90" t="s">
        <v>187</v>
      </c>
      <c r="AU778" s="290" t="s">
        <v>83</v>
      </c>
      <c r="AV778" s="15" t="s">
        <v>186</v>
      </c>
      <c r="AW778" s="15" t="s">
        <v>31</v>
      </c>
      <c r="AX778" s="15" t="s">
        <v>81</v>
      </c>
      <c r="AY778" s="290" t="s">
        <v>179</v>
      </c>
    </row>
    <row r="779" s="2" customFormat="1" ht="21.75" customHeight="1">
      <c r="A779" s="39"/>
      <c r="B779" s="40"/>
      <c r="C779" s="245" t="s">
        <v>744</v>
      </c>
      <c r="D779" s="245" t="s">
        <v>181</v>
      </c>
      <c r="E779" s="246" t="s">
        <v>952</v>
      </c>
      <c r="F779" s="247" t="s">
        <v>953</v>
      </c>
      <c r="G779" s="248" t="s">
        <v>230</v>
      </c>
      <c r="H779" s="249">
        <v>5.04</v>
      </c>
      <c r="I779" s="250"/>
      <c r="J779" s="251">
        <f>ROUND(I779*H779,2)</f>
        <v>0</v>
      </c>
      <c r="K779" s="247" t="s">
        <v>185</v>
      </c>
      <c r="L779" s="45"/>
      <c r="M779" s="252" t="s">
        <v>1</v>
      </c>
      <c r="N779" s="253" t="s">
        <v>39</v>
      </c>
      <c r="O779" s="92"/>
      <c r="P779" s="254">
        <f>O779*H779</f>
        <v>0</v>
      </c>
      <c r="Q779" s="254">
        <v>0</v>
      </c>
      <c r="R779" s="254">
        <f>Q779*H779</f>
        <v>0</v>
      </c>
      <c r="S779" s="254">
        <v>0</v>
      </c>
      <c r="T779" s="255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56" t="s">
        <v>262</v>
      </c>
      <c r="AT779" s="256" t="s">
        <v>181</v>
      </c>
      <c r="AU779" s="256" t="s">
        <v>83</v>
      </c>
      <c r="AY779" s="18" t="s">
        <v>179</v>
      </c>
      <c r="BE779" s="257">
        <f>IF(N779="základní",J779,0)</f>
        <v>0</v>
      </c>
      <c r="BF779" s="257">
        <f>IF(N779="snížená",J779,0)</f>
        <v>0</v>
      </c>
      <c r="BG779" s="257">
        <f>IF(N779="zákl. přenesená",J779,0)</f>
        <v>0</v>
      </c>
      <c r="BH779" s="257">
        <f>IF(N779="sníž. přenesená",J779,0)</f>
        <v>0</v>
      </c>
      <c r="BI779" s="257">
        <f>IF(N779="nulová",J779,0)</f>
        <v>0</v>
      </c>
      <c r="BJ779" s="18" t="s">
        <v>81</v>
      </c>
      <c r="BK779" s="257">
        <f>ROUND(I779*H779,2)</f>
        <v>0</v>
      </c>
      <c r="BL779" s="18" t="s">
        <v>262</v>
      </c>
      <c r="BM779" s="256" t="s">
        <v>954</v>
      </c>
    </row>
    <row r="780" s="13" customFormat="1">
      <c r="A780" s="13"/>
      <c r="B780" s="258"/>
      <c r="C780" s="259"/>
      <c r="D780" s="260" t="s">
        <v>187</v>
      </c>
      <c r="E780" s="261" t="s">
        <v>1</v>
      </c>
      <c r="F780" s="262" t="s">
        <v>533</v>
      </c>
      <c r="G780" s="259"/>
      <c r="H780" s="261" t="s">
        <v>1</v>
      </c>
      <c r="I780" s="263"/>
      <c r="J780" s="259"/>
      <c r="K780" s="259"/>
      <c r="L780" s="264"/>
      <c r="M780" s="265"/>
      <c r="N780" s="266"/>
      <c r="O780" s="266"/>
      <c r="P780" s="266"/>
      <c r="Q780" s="266"/>
      <c r="R780" s="266"/>
      <c r="S780" s="266"/>
      <c r="T780" s="267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68" t="s">
        <v>187</v>
      </c>
      <c r="AU780" s="268" t="s">
        <v>83</v>
      </c>
      <c r="AV780" s="13" t="s">
        <v>81</v>
      </c>
      <c r="AW780" s="13" t="s">
        <v>31</v>
      </c>
      <c r="AX780" s="13" t="s">
        <v>74</v>
      </c>
      <c r="AY780" s="268" t="s">
        <v>179</v>
      </c>
    </row>
    <row r="781" s="14" customFormat="1">
      <c r="A781" s="14"/>
      <c r="B781" s="269"/>
      <c r="C781" s="270"/>
      <c r="D781" s="260" t="s">
        <v>187</v>
      </c>
      <c r="E781" s="271" t="s">
        <v>1</v>
      </c>
      <c r="F781" s="272" t="s">
        <v>955</v>
      </c>
      <c r="G781" s="270"/>
      <c r="H781" s="273">
        <v>5.04</v>
      </c>
      <c r="I781" s="274"/>
      <c r="J781" s="270"/>
      <c r="K781" s="270"/>
      <c r="L781" s="275"/>
      <c r="M781" s="276"/>
      <c r="N781" s="277"/>
      <c r="O781" s="277"/>
      <c r="P781" s="277"/>
      <c r="Q781" s="277"/>
      <c r="R781" s="277"/>
      <c r="S781" s="277"/>
      <c r="T781" s="278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79" t="s">
        <v>187</v>
      </c>
      <c r="AU781" s="279" t="s">
        <v>83</v>
      </c>
      <c r="AV781" s="14" t="s">
        <v>83</v>
      </c>
      <c r="AW781" s="14" t="s">
        <v>31</v>
      </c>
      <c r="AX781" s="14" t="s">
        <v>74</v>
      </c>
      <c r="AY781" s="279" t="s">
        <v>179</v>
      </c>
    </row>
    <row r="782" s="15" customFormat="1">
      <c r="A782" s="15"/>
      <c r="B782" s="280"/>
      <c r="C782" s="281"/>
      <c r="D782" s="260" t="s">
        <v>187</v>
      </c>
      <c r="E782" s="282" t="s">
        <v>1</v>
      </c>
      <c r="F782" s="283" t="s">
        <v>108</v>
      </c>
      <c r="G782" s="281"/>
      <c r="H782" s="284">
        <v>5.04</v>
      </c>
      <c r="I782" s="285"/>
      <c r="J782" s="281"/>
      <c r="K782" s="281"/>
      <c r="L782" s="286"/>
      <c r="M782" s="287"/>
      <c r="N782" s="288"/>
      <c r="O782" s="288"/>
      <c r="P782" s="288"/>
      <c r="Q782" s="288"/>
      <c r="R782" s="288"/>
      <c r="S782" s="288"/>
      <c r="T782" s="289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90" t="s">
        <v>187</v>
      </c>
      <c r="AU782" s="290" t="s">
        <v>83</v>
      </c>
      <c r="AV782" s="15" t="s">
        <v>186</v>
      </c>
      <c r="AW782" s="15" t="s">
        <v>31</v>
      </c>
      <c r="AX782" s="15" t="s">
        <v>81</v>
      </c>
      <c r="AY782" s="290" t="s">
        <v>179</v>
      </c>
    </row>
    <row r="783" s="2" customFormat="1" ht="21.75" customHeight="1">
      <c r="A783" s="39"/>
      <c r="B783" s="40"/>
      <c r="C783" s="291" t="s">
        <v>956</v>
      </c>
      <c r="D783" s="291" t="s">
        <v>340</v>
      </c>
      <c r="E783" s="292" t="s">
        <v>957</v>
      </c>
      <c r="F783" s="293" t="s">
        <v>958</v>
      </c>
      <c r="G783" s="294" t="s">
        <v>197</v>
      </c>
      <c r="H783" s="295">
        <v>0.13900000000000001</v>
      </c>
      <c r="I783" s="296"/>
      <c r="J783" s="297">
        <f>ROUND(I783*H783,2)</f>
        <v>0</v>
      </c>
      <c r="K783" s="293" t="s">
        <v>1</v>
      </c>
      <c r="L783" s="298"/>
      <c r="M783" s="299" t="s">
        <v>1</v>
      </c>
      <c r="N783" s="300" t="s">
        <v>39</v>
      </c>
      <c r="O783" s="92"/>
      <c r="P783" s="254">
        <f>O783*H783</f>
        <v>0</v>
      </c>
      <c r="Q783" s="254">
        <v>0</v>
      </c>
      <c r="R783" s="254">
        <f>Q783*H783</f>
        <v>0</v>
      </c>
      <c r="S783" s="254">
        <v>0</v>
      </c>
      <c r="T783" s="255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56" t="s">
        <v>358</v>
      </c>
      <c r="AT783" s="256" t="s">
        <v>340</v>
      </c>
      <c r="AU783" s="256" t="s">
        <v>83</v>
      </c>
      <c r="AY783" s="18" t="s">
        <v>179</v>
      </c>
      <c r="BE783" s="257">
        <f>IF(N783="základní",J783,0)</f>
        <v>0</v>
      </c>
      <c r="BF783" s="257">
        <f>IF(N783="snížená",J783,0)</f>
        <v>0</v>
      </c>
      <c r="BG783" s="257">
        <f>IF(N783="zákl. přenesená",J783,0)</f>
        <v>0</v>
      </c>
      <c r="BH783" s="257">
        <f>IF(N783="sníž. přenesená",J783,0)</f>
        <v>0</v>
      </c>
      <c r="BI783" s="257">
        <f>IF(N783="nulová",J783,0)</f>
        <v>0</v>
      </c>
      <c r="BJ783" s="18" t="s">
        <v>81</v>
      </c>
      <c r="BK783" s="257">
        <f>ROUND(I783*H783,2)</f>
        <v>0</v>
      </c>
      <c r="BL783" s="18" t="s">
        <v>262</v>
      </c>
      <c r="BM783" s="256" t="s">
        <v>959</v>
      </c>
    </row>
    <row r="784" s="13" customFormat="1">
      <c r="A784" s="13"/>
      <c r="B784" s="258"/>
      <c r="C784" s="259"/>
      <c r="D784" s="260" t="s">
        <v>187</v>
      </c>
      <c r="E784" s="261" t="s">
        <v>1</v>
      </c>
      <c r="F784" s="262" t="s">
        <v>533</v>
      </c>
      <c r="G784" s="259"/>
      <c r="H784" s="261" t="s">
        <v>1</v>
      </c>
      <c r="I784" s="263"/>
      <c r="J784" s="259"/>
      <c r="K784" s="259"/>
      <c r="L784" s="264"/>
      <c r="M784" s="265"/>
      <c r="N784" s="266"/>
      <c r="O784" s="266"/>
      <c r="P784" s="266"/>
      <c r="Q784" s="266"/>
      <c r="R784" s="266"/>
      <c r="S784" s="266"/>
      <c r="T784" s="267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68" t="s">
        <v>187</v>
      </c>
      <c r="AU784" s="268" t="s">
        <v>83</v>
      </c>
      <c r="AV784" s="13" t="s">
        <v>81</v>
      </c>
      <c r="AW784" s="13" t="s">
        <v>31</v>
      </c>
      <c r="AX784" s="13" t="s">
        <v>74</v>
      </c>
      <c r="AY784" s="268" t="s">
        <v>179</v>
      </c>
    </row>
    <row r="785" s="14" customFormat="1">
      <c r="A785" s="14"/>
      <c r="B785" s="269"/>
      <c r="C785" s="270"/>
      <c r="D785" s="260" t="s">
        <v>187</v>
      </c>
      <c r="E785" s="271" t="s">
        <v>1</v>
      </c>
      <c r="F785" s="272" t="s">
        <v>960</v>
      </c>
      <c r="G785" s="270"/>
      <c r="H785" s="273">
        <v>0.13900000000000001</v>
      </c>
      <c r="I785" s="274"/>
      <c r="J785" s="270"/>
      <c r="K785" s="270"/>
      <c r="L785" s="275"/>
      <c r="M785" s="276"/>
      <c r="N785" s="277"/>
      <c r="O785" s="277"/>
      <c r="P785" s="277"/>
      <c r="Q785" s="277"/>
      <c r="R785" s="277"/>
      <c r="S785" s="277"/>
      <c r="T785" s="278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79" t="s">
        <v>187</v>
      </c>
      <c r="AU785" s="279" t="s">
        <v>83</v>
      </c>
      <c r="AV785" s="14" t="s">
        <v>83</v>
      </c>
      <c r="AW785" s="14" t="s">
        <v>31</v>
      </c>
      <c r="AX785" s="14" t="s">
        <v>74</v>
      </c>
      <c r="AY785" s="279" t="s">
        <v>179</v>
      </c>
    </row>
    <row r="786" s="15" customFormat="1">
      <c r="A786" s="15"/>
      <c r="B786" s="280"/>
      <c r="C786" s="281"/>
      <c r="D786" s="260" t="s">
        <v>187</v>
      </c>
      <c r="E786" s="282" t="s">
        <v>1</v>
      </c>
      <c r="F786" s="283" t="s">
        <v>108</v>
      </c>
      <c r="G786" s="281"/>
      <c r="H786" s="284">
        <v>0.13900000000000001</v>
      </c>
      <c r="I786" s="285"/>
      <c r="J786" s="281"/>
      <c r="K786" s="281"/>
      <c r="L786" s="286"/>
      <c r="M786" s="287"/>
      <c r="N786" s="288"/>
      <c r="O786" s="288"/>
      <c r="P786" s="288"/>
      <c r="Q786" s="288"/>
      <c r="R786" s="288"/>
      <c r="S786" s="288"/>
      <c r="T786" s="289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90" t="s">
        <v>187</v>
      </c>
      <c r="AU786" s="290" t="s">
        <v>83</v>
      </c>
      <c r="AV786" s="15" t="s">
        <v>186</v>
      </c>
      <c r="AW786" s="15" t="s">
        <v>31</v>
      </c>
      <c r="AX786" s="15" t="s">
        <v>81</v>
      </c>
      <c r="AY786" s="290" t="s">
        <v>179</v>
      </c>
    </row>
    <row r="787" s="2" customFormat="1" ht="21.75" customHeight="1">
      <c r="A787" s="39"/>
      <c r="B787" s="40"/>
      <c r="C787" s="245" t="s">
        <v>748</v>
      </c>
      <c r="D787" s="245" t="s">
        <v>181</v>
      </c>
      <c r="E787" s="246" t="s">
        <v>961</v>
      </c>
      <c r="F787" s="247" t="s">
        <v>962</v>
      </c>
      <c r="G787" s="248" t="s">
        <v>372</v>
      </c>
      <c r="H787" s="249">
        <v>8.4000000000000004</v>
      </c>
      <c r="I787" s="250"/>
      <c r="J787" s="251">
        <f>ROUND(I787*H787,2)</f>
        <v>0</v>
      </c>
      <c r="K787" s="247" t="s">
        <v>1</v>
      </c>
      <c r="L787" s="45"/>
      <c r="M787" s="252" t="s">
        <v>1</v>
      </c>
      <c r="N787" s="253" t="s">
        <v>39</v>
      </c>
      <c r="O787" s="92"/>
      <c r="P787" s="254">
        <f>O787*H787</f>
        <v>0</v>
      </c>
      <c r="Q787" s="254">
        <v>0</v>
      </c>
      <c r="R787" s="254">
        <f>Q787*H787</f>
        <v>0</v>
      </c>
      <c r="S787" s="254">
        <v>0</v>
      </c>
      <c r="T787" s="255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56" t="s">
        <v>262</v>
      </c>
      <c r="AT787" s="256" t="s">
        <v>181</v>
      </c>
      <c r="AU787" s="256" t="s">
        <v>83</v>
      </c>
      <c r="AY787" s="18" t="s">
        <v>179</v>
      </c>
      <c r="BE787" s="257">
        <f>IF(N787="základní",J787,0)</f>
        <v>0</v>
      </c>
      <c r="BF787" s="257">
        <f>IF(N787="snížená",J787,0)</f>
        <v>0</v>
      </c>
      <c r="BG787" s="257">
        <f>IF(N787="zákl. přenesená",J787,0)</f>
        <v>0</v>
      </c>
      <c r="BH787" s="257">
        <f>IF(N787="sníž. přenesená",J787,0)</f>
        <v>0</v>
      </c>
      <c r="BI787" s="257">
        <f>IF(N787="nulová",J787,0)</f>
        <v>0</v>
      </c>
      <c r="BJ787" s="18" t="s">
        <v>81</v>
      </c>
      <c r="BK787" s="257">
        <f>ROUND(I787*H787,2)</f>
        <v>0</v>
      </c>
      <c r="BL787" s="18" t="s">
        <v>262</v>
      </c>
      <c r="BM787" s="256" t="s">
        <v>963</v>
      </c>
    </row>
    <row r="788" s="13" customFormat="1">
      <c r="A788" s="13"/>
      <c r="B788" s="258"/>
      <c r="C788" s="259"/>
      <c r="D788" s="260" t="s">
        <v>187</v>
      </c>
      <c r="E788" s="261" t="s">
        <v>1</v>
      </c>
      <c r="F788" s="262" t="s">
        <v>533</v>
      </c>
      <c r="G788" s="259"/>
      <c r="H788" s="261" t="s">
        <v>1</v>
      </c>
      <c r="I788" s="263"/>
      <c r="J788" s="259"/>
      <c r="K788" s="259"/>
      <c r="L788" s="264"/>
      <c r="M788" s="265"/>
      <c r="N788" s="266"/>
      <c r="O788" s="266"/>
      <c r="P788" s="266"/>
      <c r="Q788" s="266"/>
      <c r="R788" s="266"/>
      <c r="S788" s="266"/>
      <c r="T788" s="267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68" t="s">
        <v>187</v>
      </c>
      <c r="AU788" s="268" t="s">
        <v>83</v>
      </c>
      <c r="AV788" s="13" t="s">
        <v>81</v>
      </c>
      <c r="AW788" s="13" t="s">
        <v>31</v>
      </c>
      <c r="AX788" s="13" t="s">
        <v>74</v>
      </c>
      <c r="AY788" s="268" t="s">
        <v>179</v>
      </c>
    </row>
    <row r="789" s="13" customFormat="1">
      <c r="A789" s="13"/>
      <c r="B789" s="258"/>
      <c r="C789" s="259"/>
      <c r="D789" s="260" t="s">
        <v>187</v>
      </c>
      <c r="E789" s="261" t="s">
        <v>1</v>
      </c>
      <c r="F789" s="262" t="s">
        <v>964</v>
      </c>
      <c r="G789" s="259"/>
      <c r="H789" s="261" t="s">
        <v>1</v>
      </c>
      <c r="I789" s="263"/>
      <c r="J789" s="259"/>
      <c r="K789" s="259"/>
      <c r="L789" s="264"/>
      <c r="M789" s="265"/>
      <c r="N789" s="266"/>
      <c r="O789" s="266"/>
      <c r="P789" s="266"/>
      <c r="Q789" s="266"/>
      <c r="R789" s="266"/>
      <c r="S789" s="266"/>
      <c r="T789" s="267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68" t="s">
        <v>187</v>
      </c>
      <c r="AU789" s="268" t="s">
        <v>83</v>
      </c>
      <c r="AV789" s="13" t="s">
        <v>81</v>
      </c>
      <c r="AW789" s="13" t="s">
        <v>31</v>
      </c>
      <c r="AX789" s="13" t="s">
        <v>74</v>
      </c>
      <c r="AY789" s="268" t="s">
        <v>179</v>
      </c>
    </row>
    <row r="790" s="14" customFormat="1">
      <c r="A790" s="14"/>
      <c r="B790" s="269"/>
      <c r="C790" s="270"/>
      <c r="D790" s="260" t="s">
        <v>187</v>
      </c>
      <c r="E790" s="271" t="s">
        <v>1</v>
      </c>
      <c r="F790" s="272" t="s">
        <v>965</v>
      </c>
      <c r="G790" s="270"/>
      <c r="H790" s="273">
        <v>8.4000000000000004</v>
      </c>
      <c r="I790" s="274"/>
      <c r="J790" s="270"/>
      <c r="K790" s="270"/>
      <c r="L790" s="275"/>
      <c r="M790" s="276"/>
      <c r="N790" s="277"/>
      <c r="O790" s="277"/>
      <c r="P790" s="277"/>
      <c r="Q790" s="277"/>
      <c r="R790" s="277"/>
      <c r="S790" s="277"/>
      <c r="T790" s="278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79" t="s">
        <v>187</v>
      </c>
      <c r="AU790" s="279" t="s">
        <v>83</v>
      </c>
      <c r="AV790" s="14" t="s">
        <v>83</v>
      </c>
      <c r="AW790" s="14" t="s">
        <v>31</v>
      </c>
      <c r="AX790" s="14" t="s">
        <v>74</v>
      </c>
      <c r="AY790" s="279" t="s">
        <v>179</v>
      </c>
    </row>
    <row r="791" s="15" customFormat="1">
      <c r="A791" s="15"/>
      <c r="B791" s="280"/>
      <c r="C791" s="281"/>
      <c r="D791" s="260" t="s">
        <v>187</v>
      </c>
      <c r="E791" s="282" t="s">
        <v>1</v>
      </c>
      <c r="F791" s="283" t="s">
        <v>108</v>
      </c>
      <c r="G791" s="281"/>
      <c r="H791" s="284">
        <v>8.4000000000000004</v>
      </c>
      <c r="I791" s="285"/>
      <c r="J791" s="281"/>
      <c r="K791" s="281"/>
      <c r="L791" s="286"/>
      <c r="M791" s="287"/>
      <c r="N791" s="288"/>
      <c r="O791" s="288"/>
      <c r="P791" s="288"/>
      <c r="Q791" s="288"/>
      <c r="R791" s="288"/>
      <c r="S791" s="288"/>
      <c r="T791" s="289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90" t="s">
        <v>187</v>
      </c>
      <c r="AU791" s="290" t="s">
        <v>83</v>
      </c>
      <c r="AV791" s="15" t="s">
        <v>186</v>
      </c>
      <c r="AW791" s="15" t="s">
        <v>31</v>
      </c>
      <c r="AX791" s="15" t="s">
        <v>81</v>
      </c>
      <c r="AY791" s="290" t="s">
        <v>179</v>
      </c>
    </row>
    <row r="792" s="2" customFormat="1" ht="16.5" customHeight="1">
      <c r="A792" s="39"/>
      <c r="B792" s="40"/>
      <c r="C792" s="291" t="s">
        <v>966</v>
      </c>
      <c r="D792" s="291" t="s">
        <v>340</v>
      </c>
      <c r="E792" s="292" t="s">
        <v>967</v>
      </c>
      <c r="F792" s="293" t="s">
        <v>968</v>
      </c>
      <c r="G792" s="294" t="s">
        <v>197</v>
      </c>
      <c r="H792" s="295">
        <v>0.14799999999999999</v>
      </c>
      <c r="I792" s="296"/>
      <c r="J792" s="297">
        <f>ROUND(I792*H792,2)</f>
        <v>0</v>
      </c>
      <c r="K792" s="293" t="s">
        <v>1</v>
      </c>
      <c r="L792" s="298"/>
      <c r="M792" s="299" t="s">
        <v>1</v>
      </c>
      <c r="N792" s="300" t="s">
        <v>39</v>
      </c>
      <c r="O792" s="92"/>
      <c r="P792" s="254">
        <f>O792*H792</f>
        <v>0</v>
      </c>
      <c r="Q792" s="254">
        <v>0</v>
      </c>
      <c r="R792" s="254">
        <f>Q792*H792</f>
        <v>0</v>
      </c>
      <c r="S792" s="254">
        <v>0</v>
      </c>
      <c r="T792" s="255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56" t="s">
        <v>358</v>
      </c>
      <c r="AT792" s="256" t="s">
        <v>340</v>
      </c>
      <c r="AU792" s="256" t="s">
        <v>83</v>
      </c>
      <c r="AY792" s="18" t="s">
        <v>179</v>
      </c>
      <c r="BE792" s="257">
        <f>IF(N792="základní",J792,0)</f>
        <v>0</v>
      </c>
      <c r="BF792" s="257">
        <f>IF(N792="snížená",J792,0)</f>
        <v>0</v>
      </c>
      <c r="BG792" s="257">
        <f>IF(N792="zákl. přenesená",J792,0)</f>
        <v>0</v>
      </c>
      <c r="BH792" s="257">
        <f>IF(N792="sníž. přenesená",J792,0)</f>
        <v>0</v>
      </c>
      <c r="BI792" s="257">
        <f>IF(N792="nulová",J792,0)</f>
        <v>0</v>
      </c>
      <c r="BJ792" s="18" t="s">
        <v>81</v>
      </c>
      <c r="BK792" s="257">
        <f>ROUND(I792*H792,2)</f>
        <v>0</v>
      </c>
      <c r="BL792" s="18" t="s">
        <v>262</v>
      </c>
      <c r="BM792" s="256" t="s">
        <v>969</v>
      </c>
    </row>
    <row r="793" s="13" customFormat="1">
      <c r="A793" s="13"/>
      <c r="B793" s="258"/>
      <c r="C793" s="259"/>
      <c r="D793" s="260" t="s">
        <v>187</v>
      </c>
      <c r="E793" s="261" t="s">
        <v>1</v>
      </c>
      <c r="F793" s="262" t="s">
        <v>533</v>
      </c>
      <c r="G793" s="259"/>
      <c r="H793" s="261" t="s">
        <v>1</v>
      </c>
      <c r="I793" s="263"/>
      <c r="J793" s="259"/>
      <c r="K793" s="259"/>
      <c r="L793" s="264"/>
      <c r="M793" s="265"/>
      <c r="N793" s="266"/>
      <c r="O793" s="266"/>
      <c r="P793" s="266"/>
      <c r="Q793" s="266"/>
      <c r="R793" s="266"/>
      <c r="S793" s="266"/>
      <c r="T793" s="267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68" t="s">
        <v>187</v>
      </c>
      <c r="AU793" s="268" t="s">
        <v>83</v>
      </c>
      <c r="AV793" s="13" t="s">
        <v>81</v>
      </c>
      <c r="AW793" s="13" t="s">
        <v>31</v>
      </c>
      <c r="AX793" s="13" t="s">
        <v>74</v>
      </c>
      <c r="AY793" s="268" t="s">
        <v>179</v>
      </c>
    </row>
    <row r="794" s="14" customFormat="1">
      <c r="A794" s="14"/>
      <c r="B794" s="269"/>
      <c r="C794" s="270"/>
      <c r="D794" s="260" t="s">
        <v>187</v>
      </c>
      <c r="E794" s="271" t="s">
        <v>1</v>
      </c>
      <c r="F794" s="272" t="s">
        <v>970</v>
      </c>
      <c r="G794" s="270"/>
      <c r="H794" s="273">
        <v>0.14799999999999999</v>
      </c>
      <c r="I794" s="274"/>
      <c r="J794" s="270"/>
      <c r="K794" s="270"/>
      <c r="L794" s="275"/>
      <c r="M794" s="276"/>
      <c r="N794" s="277"/>
      <c r="O794" s="277"/>
      <c r="P794" s="277"/>
      <c r="Q794" s="277"/>
      <c r="R794" s="277"/>
      <c r="S794" s="277"/>
      <c r="T794" s="278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79" t="s">
        <v>187</v>
      </c>
      <c r="AU794" s="279" t="s">
        <v>83</v>
      </c>
      <c r="AV794" s="14" t="s">
        <v>83</v>
      </c>
      <c r="AW794" s="14" t="s">
        <v>31</v>
      </c>
      <c r="AX794" s="14" t="s">
        <v>74</v>
      </c>
      <c r="AY794" s="279" t="s">
        <v>179</v>
      </c>
    </row>
    <row r="795" s="15" customFormat="1">
      <c r="A795" s="15"/>
      <c r="B795" s="280"/>
      <c r="C795" s="281"/>
      <c r="D795" s="260" t="s">
        <v>187</v>
      </c>
      <c r="E795" s="282" t="s">
        <v>1</v>
      </c>
      <c r="F795" s="283" t="s">
        <v>108</v>
      </c>
      <c r="G795" s="281"/>
      <c r="H795" s="284">
        <v>0.14799999999999999</v>
      </c>
      <c r="I795" s="285"/>
      <c r="J795" s="281"/>
      <c r="K795" s="281"/>
      <c r="L795" s="286"/>
      <c r="M795" s="287"/>
      <c r="N795" s="288"/>
      <c r="O795" s="288"/>
      <c r="P795" s="288"/>
      <c r="Q795" s="288"/>
      <c r="R795" s="288"/>
      <c r="S795" s="288"/>
      <c r="T795" s="289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90" t="s">
        <v>187</v>
      </c>
      <c r="AU795" s="290" t="s">
        <v>83</v>
      </c>
      <c r="AV795" s="15" t="s">
        <v>186</v>
      </c>
      <c r="AW795" s="15" t="s">
        <v>31</v>
      </c>
      <c r="AX795" s="15" t="s">
        <v>81</v>
      </c>
      <c r="AY795" s="290" t="s">
        <v>179</v>
      </c>
    </row>
    <row r="796" s="2" customFormat="1" ht="21.75" customHeight="1">
      <c r="A796" s="39"/>
      <c r="B796" s="40"/>
      <c r="C796" s="245" t="s">
        <v>753</v>
      </c>
      <c r="D796" s="245" t="s">
        <v>181</v>
      </c>
      <c r="E796" s="246" t="s">
        <v>971</v>
      </c>
      <c r="F796" s="247" t="s">
        <v>972</v>
      </c>
      <c r="G796" s="248" t="s">
        <v>197</v>
      </c>
      <c r="H796" s="249">
        <v>0.28699999999999998</v>
      </c>
      <c r="I796" s="250"/>
      <c r="J796" s="251">
        <f>ROUND(I796*H796,2)</f>
        <v>0</v>
      </c>
      <c r="K796" s="247" t="s">
        <v>1</v>
      </c>
      <c r="L796" s="45"/>
      <c r="M796" s="252" t="s">
        <v>1</v>
      </c>
      <c r="N796" s="253" t="s">
        <v>39</v>
      </c>
      <c r="O796" s="92"/>
      <c r="P796" s="254">
        <f>O796*H796</f>
        <v>0</v>
      </c>
      <c r="Q796" s="254">
        <v>0</v>
      </c>
      <c r="R796" s="254">
        <f>Q796*H796</f>
        <v>0</v>
      </c>
      <c r="S796" s="254">
        <v>0</v>
      </c>
      <c r="T796" s="255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56" t="s">
        <v>262</v>
      </c>
      <c r="AT796" s="256" t="s">
        <v>181</v>
      </c>
      <c r="AU796" s="256" t="s">
        <v>83</v>
      </c>
      <c r="AY796" s="18" t="s">
        <v>179</v>
      </c>
      <c r="BE796" s="257">
        <f>IF(N796="základní",J796,0)</f>
        <v>0</v>
      </c>
      <c r="BF796" s="257">
        <f>IF(N796="snížená",J796,0)</f>
        <v>0</v>
      </c>
      <c r="BG796" s="257">
        <f>IF(N796="zákl. přenesená",J796,0)</f>
        <v>0</v>
      </c>
      <c r="BH796" s="257">
        <f>IF(N796="sníž. přenesená",J796,0)</f>
        <v>0</v>
      </c>
      <c r="BI796" s="257">
        <f>IF(N796="nulová",J796,0)</f>
        <v>0</v>
      </c>
      <c r="BJ796" s="18" t="s">
        <v>81</v>
      </c>
      <c r="BK796" s="257">
        <f>ROUND(I796*H796,2)</f>
        <v>0</v>
      </c>
      <c r="BL796" s="18" t="s">
        <v>262</v>
      </c>
      <c r="BM796" s="256" t="s">
        <v>973</v>
      </c>
    </row>
    <row r="797" s="13" customFormat="1">
      <c r="A797" s="13"/>
      <c r="B797" s="258"/>
      <c r="C797" s="259"/>
      <c r="D797" s="260" t="s">
        <v>187</v>
      </c>
      <c r="E797" s="261" t="s">
        <v>1</v>
      </c>
      <c r="F797" s="262" t="s">
        <v>533</v>
      </c>
      <c r="G797" s="259"/>
      <c r="H797" s="261" t="s">
        <v>1</v>
      </c>
      <c r="I797" s="263"/>
      <c r="J797" s="259"/>
      <c r="K797" s="259"/>
      <c r="L797" s="264"/>
      <c r="M797" s="265"/>
      <c r="N797" s="266"/>
      <c r="O797" s="266"/>
      <c r="P797" s="266"/>
      <c r="Q797" s="266"/>
      <c r="R797" s="266"/>
      <c r="S797" s="266"/>
      <c r="T797" s="267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68" t="s">
        <v>187</v>
      </c>
      <c r="AU797" s="268" t="s">
        <v>83</v>
      </c>
      <c r="AV797" s="13" t="s">
        <v>81</v>
      </c>
      <c r="AW797" s="13" t="s">
        <v>31</v>
      </c>
      <c r="AX797" s="13" t="s">
        <v>74</v>
      </c>
      <c r="AY797" s="268" t="s">
        <v>179</v>
      </c>
    </row>
    <row r="798" s="14" customFormat="1">
      <c r="A798" s="14"/>
      <c r="B798" s="269"/>
      <c r="C798" s="270"/>
      <c r="D798" s="260" t="s">
        <v>187</v>
      </c>
      <c r="E798" s="271" t="s">
        <v>1</v>
      </c>
      <c r="F798" s="272" t="s">
        <v>974</v>
      </c>
      <c r="G798" s="270"/>
      <c r="H798" s="273">
        <v>0.14799999999999999</v>
      </c>
      <c r="I798" s="274"/>
      <c r="J798" s="270"/>
      <c r="K798" s="270"/>
      <c r="L798" s="275"/>
      <c r="M798" s="276"/>
      <c r="N798" s="277"/>
      <c r="O798" s="277"/>
      <c r="P798" s="277"/>
      <c r="Q798" s="277"/>
      <c r="R798" s="277"/>
      <c r="S798" s="277"/>
      <c r="T798" s="278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79" t="s">
        <v>187</v>
      </c>
      <c r="AU798" s="279" t="s">
        <v>83</v>
      </c>
      <c r="AV798" s="14" t="s">
        <v>83</v>
      </c>
      <c r="AW798" s="14" t="s">
        <v>31</v>
      </c>
      <c r="AX798" s="14" t="s">
        <v>74</v>
      </c>
      <c r="AY798" s="279" t="s">
        <v>179</v>
      </c>
    </row>
    <row r="799" s="14" customFormat="1">
      <c r="A799" s="14"/>
      <c r="B799" s="269"/>
      <c r="C799" s="270"/>
      <c r="D799" s="260" t="s">
        <v>187</v>
      </c>
      <c r="E799" s="271" t="s">
        <v>1</v>
      </c>
      <c r="F799" s="272" t="s">
        <v>975</v>
      </c>
      <c r="G799" s="270"/>
      <c r="H799" s="273">
        <v>0.012999999999999999</v>
      </c>
      <c r="I799" s="274"/>
      <c r="J799" s="270"/>
      <c r="K799" s="270"/>
      <c r="L799" s="275"/>
      <c r="M799" s="276"/>
      <c r="N799" s="277"/>
      <c r="O799" s="277"/>
      <c r="P799" s="277"/>
      <c r="Q799" s="277"/>
      <c r="R799" s="277"/>
      <c r="S799" s="277"/>
      <c r="T799" s="278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79" t="s">
        <v>187</v>
      </c>
      <c r="AU799" s="279" t="s">
        <v>83</v>
      </c>
      <c r="AV799" s="14" t="s">
        <v>83</v>
      </c>
      <c r="AW799" s="14" t="s">
        <v>31</v>
      </c>
      <c r="AX799" s="14" t="s">
        <v>74</v>
      </c>
      <c r="AY799" s="279" t="s">
        <v>179</v>
      </c>
    </row>
    <row r="800" s="14" customFormat="1">
      <c r="A800" s="14"/>
      <c r="B800" s="269"/>
      <c r="C800" s="270"/>
      <c r="D800" s="260" t="s">
        <v>187</v>
      </c>
      <c r="E800" s="271" t="s">
        <v>1</v>
      </c>
      <c r="F800" s="272" t="s">
        <v>976</v>
      </c>
      <c r="G800" s="270"/>
      <c r="H800" s="273">
        <v>0.126</v>
      </c>
      <c r="I800" s="274"/>
      <c r="J800" s="270"/>
      <c r="K800" s="270"/>
      <c r="L800" s="275"/>
      <c r="M800" s="276"/>
      <c r="N800" s="277"/>
      <c r="O800" s="277"/>
      <c r="P800" s="277"/>
      <c r="Q800" s="277"/>
      <c r="R800" s="277"/>
      <c r="S800" s="277"/>
      <c r="T800" s="278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79" t="s">
        <v>187</v>
      </c>
      <c r="AU800" s="279" t="s">
        <v>83</v>
      </c>
      <c r="AV800" s="14" t="s">
        <v>83</v>
      </c>
      <c r="AW800" s="14" t="s">
        <v>31</v>
      </c>
      <c r="AX800" s="14" t="s">
        <v>74</v>
      </c>
      <c r="AY800" s="279" t="s">
        <v>179</v>
      </c>
    </row>
    <row r="801" s="15" customFormat="1">
      <c r="A801" s="15"/>
      <c r="B801" s="280"/>
      <c r="C801" s="281"/>
      <c r="D801" s="260" t="s">
        <v>187</v>
      </c>
      <c r="E801" s="282" t="s">
        <v>1</v>
      </c>
      <c r="F801" s="283" t="s">
        <v>108</v>
      </c>
      <c r="G801" s="281"/>
      <c r="H801" s="284">
        <v>0.28699999999999998</v>
      </c>
      <c r="I801" s="285"/>
      <c r="J801" s="281"/>
      <c r="K801" s="281"/>
      <c r="L801" s="286"/>
      <c r="M801" s="287"/>
      <c r="N801" s="288"/>
      <c r="O801" s="288"/>
      <c r="P801" s="288"/>
      <c r="Q801" s="288"/>
      <c r="R801" s="288"/>
      <c r="S801" s="288"/>
      <c r="T801" s="289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90" t="s">
        <v>187</v>
      </c>
      <c r="AU801" s="290" t="s">
        <v>83</v>
      </c>
      <c r="AV801" s="15" t="s">
        <v>186</v>
      </c>
      <c r="AW801" s="15" t="s">
        <v>31</v>
      </c>
      <c r="AX801" s="15" t="s">
        <v>81</v>
      </c>
      <c r="AY801" s="290" t="s">
        <v>179</v>
      </c>
    </row>
    <row r="802" s="2" customFormat="1" ht="21.75" customHeight="1">
      <c r="A802" s="39"/>
      <c r="B802" s="40"/>
      <c r="C802" s="245" t="s">
        <v>977</v>
      </c>
      <c r="D802" s="245" t="s">
        <v>181</v>
      </c>
      <c r="E802" s="246" t="s">
        <v>978</v>
      </c>
      <c r="F802" s="247" t="s">
        <v>979</v>
      </c>
      <c r="G802" s="248" t="s">
        <v>886</v>
      </c>
      <c r="H802" s="301"/>
      <c r="I802" s="250"/>
      <c r="J802" s="251">
        <f>ROUND(I802*H802,2)</f>
        <v>0</v>
      </c>
      <c r="K802" s="247" t="s">
        <v>185</v>
      </c>
      <c r="L802" s="45"/>
      <c r="M802" s="252" t="s">
        <v>1</v>
      </c>
      <c r="N802" s="253" t="s">
        <v>39</v>
      </c>
      <c r="O802" s="92"/>
      <c r="P802" s="254">
        <f>O802*H802</f>
        <v>0</v>
      </c>
      <c r="Q802" s="254">
        <v>0</v>
      </c>
      <c r="R802" s="254">
        <f>Q802*H802</f>
        <v>0</v>
      </c>
      <c r="S802" s="254">
        <v>0</v>
      </c>
      <c r="T802" s="255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56" t="s">
        <v>262</v>
      </c>
      <c r="AT802" s="256" t="s">
        <v>181</v>
      </c>
      <c r="AU802" s="256" t="s">
        <v>83</v>
      </c>
      <c r="AY802" s="18" t="s">
        <v>179</v>
      </c>
      <c r="BE802" s="257">
        <f>IF(N802="základní",J802,0)</f>
        <v>0</v>
      </c>
      <c r="BF802" s="257">
        <f>IF(N802="snížená",J802,0)</f>
        <v>0</v>
      </c>
      <c r="BG802" s="257">
        <f>IF(N802="zákl. přenesená",J802,0)</f>
        <v>0</v>
      </c>
      <c r="BH802" s="257">
        <f>IF(N802="sníž. přenesená",J802,0)</f>
        <v>0</v>
      </c>
      <c r="BI802" s="257">
        <f>IF(N802="nulová",J802,0)</f>
        <v>0</v>
      </c>
      <c r="BJ802" s="18" t="s">
        <v>81</v>
      </c>
      <c r="BK802" s="257">
        <f>ROUND(I802*H802,2)</f>
        <v>0</v>
      </c>
      <c r="BL802" s="18" t="s">
        <v>262</v>
      </c>
      <c r="BM802" s="256" t="s">
        <v>980</v>
      </c>
    </row>
    <row r="803" s="12" customFormat="1" ht="22.8" customHeight="1">
      <c r="A803" s="12"/>
      <c r="B803" s="229"/>
      <c r="C803" s="230"/>
      <c r="D803" s="231" t="s">
        <v>73</v>
      </c>
      <c r="E803" s="243" t="s">
        <v>981</v>
      </c>
      <c r="F803" s="243" t="s">
        <v>982</v>
      </c>
      <c r="G803" s="230"/>
      <c r="H803" s="230"/>
      <c r="I803" s="233"/>
      <c r="J803" s="244">
        <f>BK803</f>
        <v>0</v>
      </c>
      <c r="K803" s="230"/>
      <c r="L803" s="235"/>
      <c r="M803" s="236"/>
      <c r="N803" s="237"/>
      <c r="O803" s="237"/>
      <c r="P803" s="238">
        <f>SUM(P804:P813)</f>
        <v>0</v>
      </c>
      <c r="Q803" s="237"/>
      <c r="R803" s="238">
        <f>SUM(R804:R813)</f>
        <v>0.0073819999999999997</v>
      </c>
      <c r="S803" s="237"/>
      <c r="T803" s="239">
        <f>SUM(T804:T813)</f>
        <v>0</v>
      </c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R803" s="240" t="s">
        <v>83</v>
      </c>
      <c r="AT803" s="241" t="s">
        <v>73</v>
      </c>
      <c r="AU803" s="241" t="s">
        <v>81</v>
      </c>
      <c r="AY803" s="240" t="s">
        <v>179</v>
      </c>
      <c r="BK803" s="242">
        <f>SUM(BK804:BK813)</f>
        <v>0</v>
      </c>
    </row>
    <row r="804" s="2" customFormat="1" ht="21.75" customHeight="1">
      <c r="A804" s="39"/>
      <c r="B804" s="40"/>
      <c r="C804" s="245" t="s">
        <v>757</v>
      </c>
      <c r="D804" s="245" t="s">
        <v>181</v>
      </c>
      <c r="E804" s="246" t="s">
        <v>983</v>
      </c>
      <c r="F804" s="247" t="s">
        <v>984</v>
      </c>
      <c r="G804" s="248" t="s">
        <v>372</v>
      </c>
      <c r="H804" s="249">
        <v>1.8</v>
      </c>
      <c r="I804" s="250"/>
      <c r="J804" s="251">
        <f>ROUND(I804*H804,2)</f>
        <v>0</v>
      </c>
      <c r="K804" s="247" t="s">
        <v>185</v>
      </c>
      <c r="L804" s="45"/>
      <c r="M804" s="252" t="s">
        <v>1</v>
      </c>
      <c r="N804" s="253" t="s">
        <v>39</v>
      </c>
      <c r="O804" s="92"/>
      <c r="P804" s="254">
        <f>O804*H804</f>
        <v>0</v>
      </c>
      <c r="Q804" s="254">
        <v>0.0021299999999999999</v>
      </c>
      <c r="R804" s="254">
        <f>Q804*H804</f>
        <v>0.0038340000000000002</v>
      </c>
      <c r="S804" s="254">
        <v>0</v>
      </c>
      <c r="T804" s="255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56" t="s">
        <v>262</v>
      </c>
      <c r="AT804" s="256" t="s">
        <v>181</v>
      </c>
      <c r="AU804" s="256" t="s">
        <v>83</v>
      </c>
      <c r="AY804" s="18" t="s">
        <v>179</v>
      </c>
      <c r="BE804" s="257">
        <f>IF(N804="základní",J804,0)</f>
        <v>0</v>
      </c>
      <c r="BF804" s="257">
        <f>IF(N804="snížená",J804,0)</f>
        <v>0</v>
      </c>
      <c r="BG804" s="257">
        <f>IF(N804="zákl. přenesená",J804,0)</f>
        <v>0</v>
      </c>
      <c r="BH804" s="257">
        <f>IF(N804="sníž. přenesená",J804,0)</f>
        <v>0</v>
      </c>
      <c r="BI804" s="257">
        <f>IF(N804="nulová",J804,0)</f>
        <v>0</v>
      </c>
      <c r="BJ804" s="18" t="s">
        <v>81</v>
      </c>
      <c r="BK804" s="257">
        <f>ROUND(I804*H804,2)</f>
        <v>0</v>
      </c>
      <c r="BL804" s="18" t="s">
        <v>262</v>
      </c>
      <c r="BM804" s="256" t="s">
        <v>985</v>
      </c>
    </row>
    <row r="805" s="13" customFormat="1">
      <c r="A805" s="13"/>
      <c r="B805" s="258"/>
      <c r="C805" s="259"/>
      <c r="D805" s="260" t="s">
        <v>187</v>
      </c>
      <c r="E805" s="261" t="s">
        <v>1</v>
      </c>
      <c r="F805" s="262" t="s">
        <v>533</v>
      </c>
      <c r="G805" s="259"/>
      <c r="H805" s="261" t="s">
        <v>1</v>
      </c>
      <c r="I805" s="263"/>
      <c r="J805" s="259"/>
      <c r="K805" s="259"/>
      <c r="L805" s="264"/>
      <c r="M805" s="265"/>
      <c r="N805" s="266"/>
      <c r="O805" s="266"/>
      <c r="P805" s="266"/>
      <c r="Q805" s="266"/>
      <c r="R805" s="266"/>
      <c r="S805" s="266"/>
      <c r="T805" s="267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68" t="s">
        <v>187</v>
      </c>
      <c r="AU805" s="268" t="s">
        <v>83</v>
      </c>
      <c r="AV805" s="13" t="s">
        <v>81</v>
      </c>
      <c r="AW805" s="13" t="s">
        <v>31</v>
      </c>
      <c r="AX805" s="13" t="s">
        <v>74</v>
      </c>
      <c r="AY805" s="268" t="s">
        <v>179</v>
      </c>
    </row>
    <row r="806" s="14" customFormat="1">
      <c r="A806" s="14"/>
      <c r="B806" s="269"/>
      <c r="C806" s="270"/>
      <c r="D806" s="260" t="s">
        <v>187</v>
      </c>
      <c r="E806" s="271" t="s">
        <v>1</v>
      </c>
      <c r="F806" s="272" t="s">
        <v>986</v>
      </c>
      <c r="G806" s="270"/>
      <c r="H806" s="273">
        <v>1.8</v>
      </c>
      <c r="I806" s="274"/>
      <c r="J806" s="270"/>
      <c r="K806" s="270"/>
      <c r="L806" s="275"/>
      <c r="M806" s="276"/>
      <c r="N806" s="277"/>
      <c r="O806" s="277"/>
      <c r="P806" s="277"/>
      <c r="Q806" s="277"/>
      <c r="R806" s="277"/>
      <c r="S806" s="277"/>
      <c r="T806" s="278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79" t="s">
        <v>187</v>
      </c>
      <c r="AU806" s="279" t="s">
        <v>83</v>
      </c>
      <c r="AV806" s="14" t="s">
        <v>83</v>
      </c>
      <c r="AW806" s="14" t="s">
        <v>31</v>
      </c>
      <c r="AX806" s="14" t="s">
        <v>81</v>
      </c>
      <c r="AY806" s="279" t="s">
        <v>179</v>
      </c>
    </row>
    <row r="807" s="2" customFormat="1" ht="21.75" customHeight="1">
      <c r="A807" s="39"/>
      <c r="B807" s="40"/>
      <c r="C807" s="245" t="s">
        <v>987</v>
      </c>
      <c r="D807" s="245" t="s">
        <v>181</v>
      </c>
      <c r="E807" s="246" t="s">
        <v>988</v>
      </c>
      <c r="F807" s="247" t="s">
        <v>989</v>
      </c>
      <c r="G807" s="248" t="s">
        <v>477</v>
      </c>
      <c r="H807" s="249">
        <v>1</v>
      </c>
      <c r="I807" s="250"/>
      <c r="J807" s="251">
        <f>ROUND(I807*H807,2)</f>
        <v>0</v>
      </c>
      <c r="K807" s="247" t="s">
        <v>185</v>
      </c>
      <c r="L807" s="45"/>
      <c r="M807" s="252" t="s">
        <v>1</v>
      </c>
      <c r="N807" s="253" t="s">
        <v>39</v>
      </c>
      <c r="O807" s="92"/>
      <c r="P807" s="254">
        <f>O807*H807</f>
        <v>0</v>
      </c>
      <c r="Q807" s="254">
        <v>0.00029</v>
      </c>
      <c r="R807" s="254">
        <f>Q807*H807</f>
        <v>0.00029</v>
      </c>
      <c r="S807" s="254">
        <v>0</v>
      </c>
      <c r="T807" s="255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56" t="s">
        <v>262</v>
      </c>
      <c r="AT807" s="256" t="s">
        <v>181</v>
      </c>
      <c r="AU807" s="256" t="s">
        <v>83</v>
      </c>
      <c r="AY807" s="18" t="s">
        <v>179</v>
      </c>
      <c r="BE807" s="257">
        <f>IF(N807="základní",J807,0)</f>
        <v>0</v>
      </c>
      <c r="BF807" s="257">
        <f>IF(N807="snížená",J807,0)</f>
        <v>0</v>
      </c>
      <c r="BG807" s="257">
        <f>IF(N807="zákl. přenesená",J807,0)</f>
        <v>0</v>
      </c>
      <c r="BH807" s="257">
        <f>IF(N807="sníž. přenesená",J807,0)</f>
        <v>0</v>
      </c>
      <c r="BI807" s="257">
        <f>IF(N807="nulová",J807,0)</f>
        <v>0</v>
      </c>
      <c r="BJ807" s="18" t="s">
        <v>81</v>
      </c>
      <c r="BK807" s="257">
        <f>ROUND(I807*H807,2)</f>
        <v>0</v>
      </c>
      <c r="BL807" s="18" t="s">
        <v>262</v>
      </c>
      <c r="BM807" s="256" t="s">
        <v>990</v>
      </c>
    </row>
    <row r="808" s="13" customFormat="1">
      <c r="A808" s="13"/>
      <c r="B808" s="258"/>
      <c r="C808" s="259"/>
      <c r="D808" s="260" t="s">
        <v>187</v>
      </c>
      <c r="E808" s="261" t="s">
        <v>1</v>
      </c>
      <c r="F808" s="262" t="s">
        <v>533</v>
      </c>
      <c r="G808" s="259"/>
      <c r="H808" s="261" t="s">
        <v>1</v>
      </c>
      <c r="I808" s="263"/>
      <c r="J808" s="259"/>
      <c r="K808" s="259"/>
      <c r="L808" s="264"/>
      <c r="M808" s="265"/>
      <c r="N808" s="266"/>
      <c r="O808" s="266"/>
      <c r="P808" s="266"/>
      <c r="Q808" s="266"/>
      <c r="R808" s="266"/>
      <c r="S808" s="266"/>
      <c r="T808" s="267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68" t="s">
        <v>187</v>
      </c>
      <c r="AU808" s="268" t="s">
        <v>83</v>
      </c>
      <c r="AV808" s="13" t="s">
        <v>81</v>
      </c>
      <c r="AW808" s="13" t="s">
        <v>31</v>
      </c>
      <c r="AX808" s="13" t="s">
        <v>74</v>
      </c>
      <c r="AY808" s="268" t="s">
        <v>179</v>
      </c>
    </row>
    <row r="809" s="14" customFormat="1">
      <c r="A809" s="14"/>
      <c r="B809" s="269"/>
      <c r="C809" s="270"/>
      <c r="D809" s="260" t="s">
        <v>187</v>
      </c>
      <c r="E809" s="271" t="s">
        <v>1</v>
      </c>
      <c r="F809" s="272" t="s">
        <v>708</v>
      </c>
      <c r="G809" s="270"/>
      <c r="H809" s="273">
        <v>1</v>
      </c>
      <c r="I809" s="274"/>
      <c r="J809" s="270"/>
      <c r="K809" s="270"/>
      <c r="L809" s="275"/>
      <c r="M809" s="276"/>
      <c r="N809" s="277"/>
      <c r="O809" s="277"/>
      <c r="P809" s="277"/>
      <c r="Q809" s="277"/>
      <c r="R809" s="277"/>
      <c r="S809" s="277"/>
      <c r="T809" s="278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79" t="s">
        <v>187</v>
      </c>
      <c r="AU809" s="279" t="s">
        <v>83</v>
      </c>
      <c r="AV809" s="14" t="s">
        <v>83</v>
      </c>
      <c r="AW809" s="14" t="s">
        <v>31</v>
      </c>
      <c r="AX809" s="14" t="s">
        <v>81</v>
      </c>
      <c r="AY809" s="279" t="s">
        <v>179</v>
      </c>
    </row>
    <row r="810" s="2" customFormat="1" ht="21.75" customHeight="1">
      <c r="A810" s="39"/>
      <c r="B810" s="40"/>
      <c r="C810" s="245" t="s">
        <v>761</v>
      </c>
      <c r="D810" s="245" t="s">
        <v>181</v>
      </c>
      <c r="E810" s="246" t="s">
        <v>991</v>
      </c>
      <c r="F810" s="247" t="s">
        <v>992</v>
      </c>
      <c r="G810" s="248" t="s">
        <v>372</v>
      </c>
      <c r="H810" s="249">
        <v>1.8</v>
      </c>
      <c r="I810" s="250"/>
      <c r="J810" s="251">
        <f>ROUND(I810*H810,2)</f>
        <v>0</v>
      </c>
      <c r="K810" s="247" t="s">
        <v>185</v>
      </c>
      <c r="L810" s="45"/>
      <c r="M810" s="252" t="s">
        <v>1</v>
      </c>
      <c r="N810" s="253" t="s">
        <v>39</v>
      </c>
      <c r="O810" s="92"/>
      <c r="P810" s="254">
        <f>O810*H810</f>
        <v>0</v>
      </c>
      <c r="Q810" s="254">
        <v>0.00181</v>
      </c>
      <c r="R810" s="254">
        <f>Q810*H810</f>
        <v>0.003258</v>
      </c>
      <c r="S810" s="254">
        <v>0</v>
      </c>
      <c r="T810" s="255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56" t="s">
        <v>262</v>
      </c>
      <c r="AT810" s="256" t="s">
        <v>181</v>
      </c>
      <c r="AU810" s="256" t="s">
        <v>83</v>
      </c>
      <c r="AY810" s="18" t="s">
        <v>179</v>
      </c>
      <c r="BE810" s="257">
        <f>IF(N810="základní",J810,0)</f>
        <v>0</v>
      </c>
      <c r="BF810" s="257">
        <f>IF(N810="snížená",J810,0)</f>
        <v>0</v>
      </c>
      <c r="BG810" s="257">
        <f>IF(N810="zákl. přenesená",J810,0)</f>
        <v>0</v>
      </c>
      <c r="BH810" s="257">
        <f>IF(N810="sníž. přenesená",J810,0)</f>
        <v>0</v>
      </c>
      <c r="BI810" s="257">
        <f>IF(N810="nulová",J810,0)</f>
        <v>0</v>
      </c>
      <c r="BJ810" s="18" t="s">
        <v>81</v>
      </c>
      <c r="BK810" s="257">
        <f>ROUND(I810*H810,2)</f>
        <v>0</v>
      </c>
      <c r="BL810" s="18" t="s">
        <v>262</v>
      </c>
      <c r="BM810" s="256" t="s">
        <v>993</v>
      </c>
    </row>
    <row r="811" s="13" customFormat="1">
      <c r="A811" s="13"/>
      <c r="B811" s="258"/>
      <c r="C811" s="259"/>
      <c r="D811" s="260" t="s">
        <v>187</v>
      </c>
      <c r="E811" s="261" t="s">
        <v>1</v>
      </c>
      <c r="F811" s="262" t="s">
        <v>533</v>
      </c>
      <c r="G811" s="259"/>
      <c r="H811" s="261" t="s">
        <v>1</v>
      </c>
      <c r="I811" s="263"/>
      <c r="J811" s="259"/>
      <c r="K811" s="259"/>
      <c r="L811" s="264"/>
      <c r="M811" s="265"/>
      <c r="N811" s="266"/>
      <c r="O811" s="266"/>
      <c r="P811" s="266"/>
      <c r="Q811" s="266"/>
      <c r="R811" s="266"/>
      <c r="S811" s="266"/>
      <c r="T811" s="267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68" t="s">
        <v>187</v>
      </c>
      <c r="AU811" s="268" t="s">
        <v>83</v>
      </c>
      <c r="AV811" s="13" t="s">
        <v>81</v>
      </c>
      <c r="AW811" s="13" t="s">
        <v>31</v>
      </c>
      <c r="AX811" s="13" t="s">
        <v>74</v>
      </c>
      <c r="AY811" s="268" t="s">
        <v>179</v>
      </c>
    </row>
    <row r="812" s="14" customFormat="1">
      <c r="A812" s="14"/>
      <c r="B812" s="269"/>
      <c r="C812" s="270"/>
      <c r="D812" s="260" t="s">
        <v>187</v>
      </c>
      <c r="E812" s="271" t="s">
        <v>1</v>
      </c>
      <c r="F812" s="272" t="s">
        <v>986</v>
      </c>
      <c r="G812" s="270"/>
      <c r="H812" s="273">
        <v>1.8</v>
      </c>
      <c r="I812" s="274"/>
      <c r="J812" s="270"/>
      <c r="K812" s="270"/>
      <c r="L812" s="275"/>
      <c r="M812" s="276"/>
      <c r="N812" s="277"/>
      <c r="O812" s="277"/>
      <c r="P812" s="277"/>
      <c r="Q812" s="277"/>
      <c r="R812" s="277"/>
      <c r="S812" s="277"/>
      <c r="T812" s="278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79" t="s">
        <v>187</v>
      </c>
      <c r="AU812" s="279" t="s">
        <v>83</v>
      </c>
      <c r="AV812" s="14" t="s">
        <v>83</v>
      </c>
      <c r="AW812" s="14" t="s">
        <v>31</v>
      </c>
      <c r="AX812" s="14" t="s">
        <v>81</v>
      </c>
      <c r="AY812" s="279" t="s">
        <v>179</v>
      </c>
    </row>
    <row r="813" s="2" customFormat="1" ht="21.75" customHeight="1">
      <c r="A813" s="39"/>
      <c r="B813" s="40"/>
      <c r="C813" s="245" t="s">
        <v>994</v>
      </c>
      <c r="D813" s="245" t="s">
        <v>181</v>
      </c>
      <c r="E813" s="246" t="s">
        <v>995</v>
      </c>
      <c r="F813" s="247" t="s">
        <v>996</v>
      </c>
      <c r="G813" s="248" t="s">
        <v>886</v>
      </c>
      <c r="H813" s="301"/>
      <c r="I813" s="250"/>
      <c r="J813" s="251">
        <f>ROUND(I813*H813,2)</f>
        <v>0</v>
      </c>
      <c r="K813" s="247" t="s">
        <v>185</v>
      </c>
      <c r="L813" s="45"/>
      <c r="M813" s="252" t="s">
        <v>1</v>
      </c>
      <c r="N813" s="253" t="s">
        <v>39</v>
      </c>
      <c r="O813" s="92"/>
      <c r="P813" s="254">
        <f>O813*H813</f>
        <v>0</v>
      </c>
      <c r="Q813" s="254">
        <v>0</v>
      </c>
      <c r="R813" s="254">
        <f>Q813*H813</f>
        <v>0</v>
      </c>
      <c r="S813" s="254">
        <v>0</v>
      </c>
      <c r="T813" s="255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56" t="s">
        <v>262</v>
      </c>
      <c r="AT813" s="256" t="s">
        <v>181</v>
      </c>
      <c r="AU813" s="256" t="s">
        <v>83</v>
      </c>
      <c r="AY813" s="18" t="s">
        <v>179</v>
      </c>
      <c r="BE813" s="257">
        <f>IF(N813="základní",J813,0)</f>
        <v>0</v>
      </c>
      <c r="BF813" s="257">
        <f>IF(N813="snížená",J813,0)</f>
        <v>0</v>
      </c>
      <c r="BG813" s="257">
        <f>IF(N813="zákl. přenesená",J813,0)</f>
        <v>0</v>
      </c>
      <c r="BH813" s="257">
        <f>IF(N813="sníž. přenesená",J813,0)</f>
        <v>0</v>
      </c>
      <c r="BI813" s="257">
        <f>IF(N813="nulová",J813,0)</f>
        <v>0</v>
      </c>
      <c r="BJ813" s="18" t="s">
        <v>81</v>
      </c>
      <c r="BK813" s="257">
        <f>ROUND(I813*H813,2)</f>
        <v>0</v>
      </c>
      <c r="BL813" s="18" t="s">
        <v>262</v>
      </c>
      <c r="BM813" s="256" t="s">
        <v>997</v>
      </c>
    </row>
    <row r="814" s="12" customFormat="1" ht="22.8" customHeight="1">
      <c r="A814" s="12"/>
      <c r="B814" s="229"/>
      <c r="C814" s="230"/>
      <c r="D814" s="231" t="s">
        <v>73</v>
      </c>
      <c r="E814" s="243" t="s">
        <v>998</v>
      </c>
      <c r="F814" s="243" t="s">
        <v>999</v>
      </c>
      <c r="G814" s="230"/>
      <c r="H814" s="230"/>
      <c r="I814" s="233"/>
      <c r="J814" s="244">
        <f>BK814</f>
        <v>0</v>
      </c>
      <c r="K814" s="230"/>
      <c r="L814" s="235"/>
      <c r="M814" s="236"/>
      <c r="N814" s="237"/>
      <c r="O814" s="237"/>
      <c r="P814" s="238">
        <f>SUM(P815:P833)</f>
        <v>0</v>
      </c>
      <c r="Q814" s="237"/>
      <c r="R814" s="238">
        <f>SUM(R815:R833)</f>
        <v>0.00017000000000000001</v>
      </c>
      <c r="S814" s="237"/>
      <c r="T814" s="239">
        <f>SUM(T815:T833)</f>
        <v>0</v>
      </c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R814" s="240" t="s">
        <v>83</v>
      </c>
      <c r="AT814" s="241" t="s">
        <v>73</v>
      </c>
      <c r="AU814" s="241" t="s">
        <v>81</v>
      </c>
      <c r="AY814" s="240" t="s">
        <v>179</v>
      </c>
      <c r="BK814" s="242">
        <f>SUM(BK815:BK833)</f>
        <v>0</v>
      </c>
    </row>
    <row r="815" s="2" customFormat="1" ht="16.5" customHeight="1">
      <c r="A815" s="39"/>
      <c r="B815" s="40"/>
      <c r="C815" s="245" t="s">
        <v>764</v>
      </c>
      <c r="D815" s="245" t="s">
        <v>181</v>
      </c>
      <c r="E815" s="246" t="s">
        <v>1000</v>
      </c>
      <c r="F815" s="247" t="s">
        <v>1001</v>
      </c>
      <c r="G815" s="248" t="s">
        <v>477</v>
      </c>
      <c r="H815" s="249">
        <v>1</v>
      </c>
      <c r="I815" s="250"/>
      <c r="J815" s="251">
        <f>ROUND(I815*H815,2)</f>
        <v>0</v>
      </c>
      <c r="K815" s="247" t="s">
        <v>1</v>
      </c>
      <c r="L815" s="45"/>
      <c r="M815" s="252" t="s">
        <v>1</v>
      </c>
      <c r="N815" s="253" t="s">
        <v>39</v>
      </c>
      <c r="O815" s="92"/>
      <c r="P815" s="254">
        <f>O815*H815</f>
        <v>0</v>
      </c>
      <c r="Q815" s="254">
        <v>0</v>
      </c>
      <c r="R815" s="254">
        <f>Q815*H815</f>
        <v>0</v>
      </c>
      <c r="S815" s="254">
        <v>0</v>
      </c>
      <c r="T815" s="255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56" t="s">
        <v>262</v>
      </c>
      <c r="AT815" s="256" t="s">
        <v>181</v>
      </c>
      <c r="AU815" s="256" t="s">
        <v>83</v>
      </c>
      <c r="AY815" s="18" t="s">
        <v>179</v>
      </c>
      <c r="BE815" s="257">
        <f>IF(N815="základní",J815,0)</f>
        <v>0</v>
      </c>
      <c r="BF815" s="257">
        <f>IF(N815="snížená",J815,0)</f>
        <v>0</v>
      </c>
      <c r="BG815" s="257">
        <f>IF(N815="zákl. přenesená",J815,0)</f>
        <v>0</v>
      </c>
      <c r="BH815" s="257">
        <f>IF(N815="sníž. přenesená",J815,0)</f>
        <v>0</v>
      </c>
      <c r="BI815" s="257">
        <f>IF(N815="nulová",J815,0)</f>
        <v>0</v>
      </c>
      <c r="BJ815" s="18" t="s">
        <v>81</v>
      </c>
      <c r="BK815" s="257">
        <f>ROUND(I815*H815,2)</f>
        <v>0</v>
      </c>
      <c r="BL815" s="18" t="s">
        <v>262</v>
      </c>
      <c r="BM815" s="256" t="s">
        <v>1002</v>
      </c>
    </row>
    <row r="816" s="13" customFormat="1">
      <c r="A816" s="13"/>
      <c r="B816" s="258"/>
      <c r="C816" s="259"/>
      <c r="D816" s="260" t="s">
        <v>187</v>
      </c>
      <c r="E816" s="261" t="s">
        <v>1</v>
      </c>
      <c r="F816" s="262" t="s">
        <v>533</v>
      </c>
      <c r="G816" s="259"/>
      <c r="H816" s="261" t="s">
        <v>1</v>
      </c>
      <c r="I816" s="263"/>
      <c r="J816" s="259"/>
      <c r="K816" s="259"/>
      <c r="L816" s="264"/>
      <c r="M816" s="265"/>
      <c r="N816" s="266"/>
      <c r="O816" s="266"/>
      <c r="P816" s="266"/>
      <c r="Q816" s="266"/>
      <c r="R816" s="266"/>
      <c r="S816" s="266"/>
      <c r="T816" s="267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68" t="s">
        <v>187</v>
      </c>
      <c r="AU816" s="268" t="s">
        <v>83</v>
      </c>
      <c r="AV816" s="13" t="s">
        <v>81</v>
      </c>
      <c r="AW816" s="13" t="s">
        <v>31</v>
      </c>
      <c r="AX816" s="13" t="s">
        <v>74</v>
      </c>
      <c r="AY816" s="268" t="s">
        <v>179</v>
      </c>
    </row>
    <row r="817" s="14" customFormat="1">
      <c r="A817" s="14"/>
      <c r="B817" s="269"/>
      <c r="C817" s="270"/>
      <c r="D817" s="260" t="s">
        <v>187</v>
      </c>
      <c r="E817" s="271" t="s">
        <v>1</v>
      </c>
      <c r="F817" s="272" t="s">
        <v>708</v>
      </c>
      <c r="G817" s="270"/>
      <c r="H817" s="273">
        <v>1</v>
      </c>
      <c r="I817" s="274"/>
      <c r="J817" s="270"/>
      <c r="K817" s="270"/>
      <c r="L817" s="275"/>
      <c r="M817" s="276"/>
      <c r="N817" s="277"/>
      <c r="O817" s="277"/>
      <c r="P817" s="277"/>
      <c r="Q817" s="277"/>
      <c r="R817" s="277"/>
      <c r="S817" s="277"/>
      <c r="T817" s="278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79" t="s">
        <v>187</v>
      </c>
      <c r="AU817" s="279" t="s">
        <v>83</v>
      </c>
      <c r="AV817" s="14" t="s">
        <v>83</v>
      </c>
      <c r="AW817" s="14" t="s">
        <v>31</v>
      </c>
      <c r="AX817" s="14" t="s">
        <v>81</v>
      </c>
      <c r="AY817" s="279" t="s">
        <v>179</v>
      </c>
    </row>
    <row r="818" s="2" customFormat="1" ht="16.5" customHeight="1">
      <c r="A818" s="39"/>
      <c r="B818" s="40"/>
      <c r="C818" s="245" t="s">
        <v>1003</v>
      </c>
      <c r="D818" s="245" t="s">
        <v>181</v>
      </c>
      <c r="E818" s="246" t="s">
        <v>1004</v>
      </c>
      <c r="F818" s="247" t="s">
        <v>1005</v>
      </c>
      <c r="G818" s="248" t="s">
        <v>420</v>
      </c>
      <c r="H818" s="249">
        <v>1</v>
      </c>
      <c r="I818" s="250"/>
      <c r="J818" s="251">
        <f>ROUND(I818*H818,2)</f>
        <v>0</v>
      </c>
      <c r="K818" s="247" t="s">
        <v>1</v>
      </c>
      <c r="L818" s="45"/>
      <c r="M818" s="252" t="s">
        <v>1</v>
      </c>
      <c r="N818" s="253" t="s">
        <v>39</v>
      </c>
      <c r="O818" s="92"/>
      <c r="P818" s="254">
        <f>O818*H818</f>
        <v>0</v>
      </c>
      <c r="Q818" s="254">
        <v>0</v>
      </c>
      <c r="R818" s="254">
        <f>Q818*H818</f>
        <v>0</v>
      </c>
      <c r="S818" s="254">
        <v>0</v>
      </c>
      <c r="T818" s="255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56" t="s">
        <v>262</v>
      </c>
      <c r="AT818" s="256" t="s">
        <v>181</v>
      </c>
      <c r="AU818" s="256" t="s">
        <v>83</v>
      </c>
      <c r="AY818" s="18" t="s">
        <v>179</v>
      </c>
      <c r="BE818" s="257">
        <f>IF(N818="základní",J818,0)</f>
        <v>0</v>
      </c>
      <c r="BF818" s="257">
        <f>IF(N818="snížená",J818,0)</f>
        <v>0</v>
      </c>
      <c r="BG818" s="257">
        <f>IF(N818="zákl. přenesená",J818,0)</f>
        <v>0</v>
      </c>
      <c r="BH818" s="257">
        <f>IF(N818="sníž. přenesená",J818,0)</f>
        <v>0</v>
      </c>
      <c r="BI818" s="257">
        <f>IF(N818="nulová",J818,0)</f>
        <v>0</v>
      </c>
      <c r="BJ818" s="18" t="s">
        <v>81</v>
      </c>
      <c r="BK818" s="257">
        <f>ROUND(I818*H818,2)</f>
        <v>0</v>
      </c>
      <c r="BL818" s="18" t="s">
        <v>262</v>
      </c>
      <c r="BM818" s="256" t="s">
        <v>1006</v>
      </c>
    </row>
    <row r="819" s="13" customFormat="1">
      <c r="A819" s="13"/>
      <c r="B819" s="258"/>
      <c r="C819" s="259"/>
      <c r="D819" s="260" t="s">
        <v>187</v>
      </c>
      <c r="E819" s="261" t="s">
        <v>1</v>
      </c>
      <c r="F819" s="262" t="s">
        <v>533</v>
      </c>
      <c r="G819" s="259"/>
      <c r="H819" s="261" t="s">
        <v>1</v>
      </c>
      <c r="I819" s="263"/>
      <c r="J819" s="259"/>
      <c r="K819" s="259"/>
      <c r="L819" s="264"/>
      <c r="M819" s="265"/>
      <c r="N819" s="266"/>
      <c r="O819" s="266"/>
      <c r="P819" s="266"/>
      <c r="Q819" s="266"/>
      <c r="R819" s="266"/>
      <c r="S819" s="266"/>
      <c r="T819" s="267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68" t="s">
        <v>187</v>
      </c>
      <c r="AU819" s="268" t="s">
        <v>83</v>
      </c>
      <c r="AV819" s="13" t="s">
        <v>81</v>
      </c>
      <c r="AW819" s="13" t="s">
        <v>31</v>
      </c>
      <c r="AX819" s="13" t="s">
        <v>74</v>
      </c>
      <c r="AY819" s="268" t="s">
        <v>179</v>
      </c>
    </row>
    <row r="820" s="14" customFormat="1">
      <c r="A820" s="14"/>
      <c r="B820" s="269"/>
      <c r="C820" s="270"/>
      <c r="D820" s="260" t="s">
        <v>187</v>
      </c>
      <c r="E820" s="271" t="s">
        <v>1</v>
      </c>
      <c r="F820" s="272" t="s">
        <v>708</v>
      </c>
      <c r="G820" s="270"/>
      <c r="H820" s="273">
        <v>1</v>
      </c>
      <c r="I820" s="274"/>
      <c r="J820" s="270"/>
      <c r="K820" s="270"/>
      <c r="L820" s="275"/>
      <c r="M820" s="276"/>
      <c r="N820" s="277"/>
      <c r="O820" s="277"/>
      <c r="P820" s="277"/>
      <c r="Q820" s="277"/>
      <c r="R820" s="277"/>
      <c r="S820" s="277"/>
      <c r="T820" s="278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79" t="s">
        <v>187</v>
      </c>
      <c r="AU820" s="279" t="s">
        <v>83</v>
      </c>
      <c r="AV820" s="14" t="s">
        <v>83</v>
      </c>
      <c r="AW820" s="14" t="s">
        <v>31</v>
      </c>
      <c r="AX820" s="14" t="s">
        <v>81</v>
      </c>
      <c r="AY820" s="279" t="s">
        <v>179</v>
      </c>
    </row>
    <row r="821" s="2" customFormat="1" ht="16.5" customHeight="1">
      <c r="A821" s="39"/>
      <c r="B821" s="40"/>
      <c r="C821" s="245" t="s">
        <v>768</v>
      </c>
      <c r="D821" s="245" t="s">
        <v>181</v>
      </c>
      <c r="E821" s="246" t="s">
        <v>1007</v>
      </c>
      <c r="F821" s="247" t="s">
        <v>1008</v>
      </c>
      <c r="G821" s="248" t="s">
        <v>420</v>
      </c>
      <c r="H821" s="249">
        <v>1</v>
      </c>
      <c r="I821" s="250"/>
      <c r="J821" s="251">
        <f>ROUND(I821*H821,2)</f>
        <v>0</v>
      </c>
      <c r="K821" s="247" t="s">
        <v>1</v>
      </c>
      <c r="L821" s="45"/>
      <c r="M821" s="252" t="s">
        <v>1</v>
      </c>
      <c r="N821" s="253" t="s">
        <v>39</v>
      </c>
      <c r="O821" s="92"/>
      <c r="P821" s="254">
        <f>O821*H821</f>
        <v>0</v>
      </c>
      <c r="Q821" s="254">
        <v>0</v>
      </c>
      <c r="R821" s="254">
        <f>Q821*H821</f>
        <v>0</v>
      </c>
      <c r="S821" s="254">
        <v>0</v>
      </c>
      <c r="T821" s="255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56" t="s">
        <v>262</v>
      </c>
      <c r="AT821" s="256" t="s">
        <v>181</v>
      </c>
      <c r="AU821" s="256" t="s">
        <v>83</v>
      </c>
      <c r="AY821" s="18" t="s">
        <v>179</v>
      </c>
      <c r="BE821" s="257">
        <f>IF(N821="základní",J821,0)</f>
        <v>0</v>
      </c>
      <c r="BF821" s="257">
        <f>IF(N821="snížená",J821,0)</f>
        <v>0</v>
      </c>
      <c r="BG821" s="257">
        <f>IF(N821="zákl. přenesená",J821,0)</f>
        <v>0</v>
      </c>
      <c r="BH821" s="257">
        <f>IF(N821="sníž. přenesená",J821,0)</f>
        <v>0</v>
      </c>
      <c r="BI821" s="257">
        <f>IF(N821="nulová",J821,0)</f>
        <v>0</v>
      </c>
      <c r="BJ821" s="18" t="s">
        <v>81</v>
      </c>
      <c r="BK821" s="257">
        <f>ROUND(I821*H821,2)</f>
        <v>0</v>
      </c>
      <c r="BL821" s="18" t="s">
        <v>262</v>
      </c>
      <c r="BM821" s="256" t="s">
        <v>1009</v>
      </c>
    </row>
    <row r="822" s="13" customFormat="1">
      <c r="A822" s="13"/>
      <c r="B822" s="258"/>
      <c r="C822" s="259"/>
      <c r="D822" s="260" t="s">
        <v>187</v>
      </c>
      <c r="E822" s="261" t="s">
        <v>1</v>
      </c>
      <c r="F822" s="262" t="s">
        <v>533</v>
      </c>
      <c r="G822" s="259"/>
      <c r="H822" s="261" t="s">
        <v>1</v>
      </c>
      <c r="I822" s="263"/>
      <c r="J822" s="259"/>
      <c r="K822" s="259"/>
      <c r="L822" s="264"/>
      <c r="M822" s="265"/>
      <c r="N822" s="266"/>
      <c r="O822" s="266"/>
      <c r="P822" s="266"/>
      <c r="Q822" s="266"/>
      <c r="R822" s="266"/>
      <c r="S822" s="266"/>
      <c r="T822" s="26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68" t="s">
        <v>187</v>
      </c>
      <c r="AU822" s="268" t="s">
        <v>83</v>
      </c>
      <c r="AV822" s="13" t="s">
        <v>81</v>
      </c>
      <c r="AW822" s="13" t="s">
        <v>31</v>
      </c>
      <c r="AX822" s="13" t="s">
        <v>74</v>
      </c>
      <c r="AY822" s="268" t="s">
        <v>179</v>
      </c>
    </row>
    <row r="823" s="14" customFormat="1">
      <c r="A823" s="14"/>
      <c r="B823" s="269"/>
      <c r="C823" s="270"/>
      <c r="D823" s="260" t="s">
        <v>187</v>
      </c>
      <c r="E823" s="271" t="s">
        <v>1</v>
      </c>
      <c r="F823" s="272" t="s">
        <v>708</v>
      </c>
      <c r="G823" s="270"/>
      <c r="H823" s="273">
        <v>1</v>
      </c>
      <c r="I823" s="274"/>
      <c r="J823" s="270"/>
      <c r="K823" s="270"/>
      <c r="L823" s="275"/>
      <c r="M823" s="276"/>
      <c r="N823" s="277"/>
      <c r="O823" s="277"/>
      <c r="P823" s="277"/>
      <c r="Q823" s="277"/>
      <c r="R823" s="277"/>
      <c r="S823" s="277"/>
      <c r="T823" s="278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79" t="s">
        <v>187</v>
      </c>
      <c r="AU823" s="279" t="s">
        <v>83</v>
      </c>
      <c r="AV823" s="14" t="s">
        <v>83</v>
      </c>
      <c r="AW823" s="14" t="s">
        <v>31</v>
      </c>
      <c r="AX823" s="14" t="s">
        <v>81</v>
      </c>
      <c r="AY823" s="279" t="s">
        <v>179</v>
      </c>
    </row>
    <row r="824" s="2" customFormat="1" ht="21.75" customHeight="1">
      <c r="A824" s="39"/>
      <c r="B824" s="40"/>
      <c r="C824" s="245" t="s">
        <v>1010</v>
      </c>
      <c r="D824" s="245" t="s">
        <v>181</v>
      </c>
      <c r="E824" s="246" t="s">
        <v>1011</v>
      </c>
      <c r="F824" s="247" t="s">
        <v>1012</v>
      </c>
      <c r="G824" s="248" t="s">
        <v>420</v>
      </c>
      <c r="H824" s="249">
        <v>1</v>
      </c>
      <c r="I824" s="250"/>
      <c r="J824" s="251">
        <f>ROUND(I824*H824,2)</f>
        <v>0</v>
      </c>
      <c r="K824" s="247" t="s">
        <v>1</v>
      </c>
      <c r="L824" s="45"/>
      <c r="M824" s="252" t="s">
        <v>1</v>
      </c>
      <c r="N824" s="253" t="s">
        <v>39</v>
      </c>
      <c r="O824" s="92"/>
      <c r="P824" s="254">
        <f>O824*H824</f>
        <v>0</v>
      </c>
      <c r="Q824" s="254">
        <v>0</v>
      </c>
      <c r="R824" s="254">
        <f>Q824*H824</f>
        <v>0</v>
      </c>
      <c r="S824" s="254">
        <v>0</v>
      </c>
      <c r="T824" s="255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56" t="s">
        <v>262</v>
      </c>
      <c r="AT824" s="256" t="s">
        <v>181</v>
      </c>
      <c r="AU824" s="256" t="s">
        <v>83</v>
      </c>
      <c r="AY824" s="18" t="s">
        <v>179</v>
      </c>
      <c r="BE824" s="257">
        <f>IF(N824="základní",J824,0)</f>
        <v>0</v>
      </c>
      <c r="BF824" s="257">
        <f>IF(N824="snížená",J824,0)</f>
        <v>0</v>
      </c>
      <c r="BG824" s="257">
        <f>IF(N824="zákl. přenesená",J824,0)</f>
        <v>0</v>
      </c>
      <c r="BH824" s="257">
        <f>IF(N824="sníž. přenesená",J824,0)</f>
        <v>0</v>
      </c>
      <c r="BI824" s="257">
        <f>IF(N824="nulová",J824,0)</f>
        <v>0</v>
      </c>
      <c r="BJ824" s="18" t="s">
        <v>81</v>
      </c>
      <c r="BK824" s="257">
        <f>ROUND(I824*H824,2)</f>
        <v>0</v>
      </c>
      <c r="BL824" s="18" t="s">
        <v>262</v>
      </c>
      <c r="BM824" s="256" t="s">
        <v>1013</v>
      </c>
    </row>
    <row r="825" s="13" customFormat="1">
      <c r="A825" s="13"/>
      <c r="B825" s="258"/>
      <c r="C825" s="259"/>
      <c r="D825" s="260" t="s">
        <v>187</v>
      </c>
      <c r="E825" s="261" t="s">
        <v>1</v>
      </c>
      <c r="F825" s="262" t="s">
        <v>533</v>
      </c>
      <c r="G825" s="259"/>
      <c r="H825" s="261" t="s">
        <v>1</v>
      </c>
      <c r="I825" s="263"/>
      <c r="J825" s="259"/>
      <c r="K825" s="259"/>
      <c r="L825" s="264"/>
      <c r="M825" s="265"/>
      <c r="N825" s="266"/>
      <c r="O825" s="266"/>
      <c r="P825" s="266"/>
      <c r="Q825" s="266"/>
      <c r="R825" s="266"/>
      <c r="S825" s="266"/>
      <c r="T825" s="267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68" t="s">
        <v>187</v>
      </c>
      <c r="AU825" s="268" t="s">
        <v>83</v>
      </c>
      <c r="AV825" s="13" t="s">
        <v>81</v>
      </c>
      <c r="AW825" s="13" t="s">
        <v>31</v>
      </c>
      <c r="AX825" s="13" t="s">
        <v>74</v>
      </c>
      <c r="AY825" s="268" t="s">
        <v>179</v>
      </c>
    </row>
    <row r="826" s="14" customFormat="1">
      <c r="A826" s="14"/>
      <c r="B826" s="269"/>
      <c r="C826" s="270"/>
      <c r="D826" s="260" t="s">
        <v>187</v>
      </c>
      <c r="E826" s="271" t="s">
        <v>1</v>
      </c>
      <c r="F826" s="272" t="s">
        <v>708</v>
      </c>
      <c r="G826" s="270"/>
      <c r="H826" s="273">
        <v>1</v>
      </c>
      <c r="I826" s="274"/>
      <c r="J826" s="270"/>
      <c r="K826" s="270"/>
      <c r="L826" s="275"/>
      <c r="M826" s="276"/>
      <c r="N826" s="277"/>
      <c r="O826" s="277"/>
      <c r="P826" s="277"/>
      <c r="Q826" s="277"/>
      <c r="R826" s="277"/>
      <c r="S826" s="277"/>
      <c r="T826" s="278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79" t="s">
        <v>187</v>
      </c>
      <c r="AU826" s="279" t="s">
        <v>83</v>
      </c>
      <c r="AV826" s="14" t="s">
        <v>83</v>
      </c>
      <c r="AW826" s="14" t="s">
        <v>31</v>
      </c>
      <c r="AX826" s="14" t="s">
        <v>81</v>
      </c>
      <c r="AY826" s="279" t="s">
        <v>179</v>
      </c>
    </row>
    <row r="827" s="2" customFormat="1" ht="21.75" customHeight="1">
      <c r="A827" s="39"/>
      <c r="B827" s="40"/>
      <c r="C827" s="245" t="s">
        <v>771</v>
      </c>
      <c r="D827" s="245" t="s">
        <v>181</v>
      </c>
      <c r="E827" s="246" t="s">
        <v>1014</v>
      </c>
      <c r="F827" s="247" t="s">
        <v>1015</v>
      </c>
      <c r="G827" s="248" t="s">
        <v>477</v>
      </c>
      <c r="H827" s="249">
        <v>1</v>
      </c>
      <c r="I827" s="250"/>
      <c r="J827" s="251">
        <f>ROUND(I827*H827,2)</f>
        <v>0</v>
      </c>
      <c r="K827" s="247" t="s">
        <v>185</v>
      </c>
      <c r="L827" s="45"/>
      <c r="M827" s="252" t="s">
        <v>1</v>
      </c>
      <c r="N827" s="253" t="s">
        <v>39</v>
      </c>
      <c r="O827" s="92"/>
      <c r="P827" s="254">
        <f>O827*H827</f>
        <v>0</v>
      </c>
      <c r="Q827" s="254">
        <v>0</v>
      </c>
      <c r="R827" s="254">
        <f>Q827*H827</f>
        <v>0</v>
      </c>
      <c r="S827" s="254">
        <v>0</v>
      </c>
      <c r="T827" s="255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56" t="s">
        <v>262</v>
      </c>
      <c r="AT827" s="256" t="s">
        <v>181</v>
      </c>
      <c r="AU827" s="256" t="s">
        <v>83</v>
      </c>
      <c r="AY827" s="18" t="s">
        <v>179</v>
      </c>
      <c r="BE827" s="257">
        <f>IF(N827="základní",J827,0)</f>
        <v>0</v>
      </c>
      <c r="BF827" s="257">
        <f>IF(N827="snížená",J827,0)</f>
        <v>0</v>
      </c>
      <c r="BG827" s="257">
        <f>IF(N827="zákl. přenesená",J827,0)</f>
        <v>0</v>
      </c>
      <c r="BH827" s="257">
        <f>IF(N827="sníž. přenesená",J827,0)</f>
        <v>0</v>
      </c>
      <c r="BI827" s="257">
        <f>IF(N827="nulová",J827,0)</f>
        <v>0</v>
      </c>
      <c r="BJ827" s="18" t="s">
        <v>81</v>
      </c>
      <c r="BK827" s="257">
        <f>ROUND(I827*H827,2)</f>
        <v>0</v>
      </c>
      <c r="BL827" s="18" t="s">
        <v>262</v>
      </c>
      <c r="BM827" s="256" t="s">
        <v>1016</v>
      </c>
    </row>
    <row r="828" s="13" customFormat="1">
      <c r="A828" s="13"/>
      <c r="B828" s="258"/>
      <c r="C828" s="259"/>
      <c r="D828" s="260" t="s">
        <v>187</v>
      </c>
      <c r="E828" s="261" t="s">
        <v>1</v>
      </c>
      <c r="F828" s="262" t="s">
        <v>533</v>
      </c>
      <c r="G828" s="259"/>
      <c r="H828" s="261" t="s">
        <v>1</v>
      </c>
      <c r="I828" s="263"/>
      <c r="J828" s="259"/>
      <c r="K828" s="259"/>
      <c r="L828" s="264"/>
      <c r="M828" s="265"/>
      <c r="N828" s="266"/>
      <c r="O828" s="266"/>
      <c r="P828" s="266"/>
      <c r="Q828" s="266"/>
      <c r="R828" s="266"/>
      <c r="S828" s="266"/>
      <c r="T828" s="267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68" t="s">
        <v>187</v>
      </c>
      <c r="AU828" s="268" t="s">
        <v>83</v>
      </c>
      <c r="AV828" s="13" t="s">
        <v>81</v>
      </c>
      <c r="AW828" s="13" t="s">
        <v>31</v>
      </c>
      <c r="AX828" s="13" t="s">
        <v>74</v>
      </c>
      <c r="AY828" s="268" t="s">
        <v>179</v>
      </c>
    </row>
    <row r="829" s="14" customFormat="1">
      <c r="A829" s="14"/>
      <c r="B829" s="269"/>
      <c r="C829" s="270"/>
      <c r="D829" s="260" t="s">
        <v>187</v>
      </c>
      <c r="E829" s="271" t="s">
        <v>1</v>
      </c>
      <c r="F829" s="272" t="s">
        <v>81</v>
      </c>
      <c r="G829" s="270"/>
      <c r="H829" s="273">
        <v>1</v>
      </c>
      <c r="I829" s="274"/>
      <c r="J829" s="270"/>
      <c r="K829" s="270"/>
      <c r="L829" s="275"/>
      <c r="M829" s="276"/>
      <c r="N829" s="277"/>
      <c r="O829" s="277"/>
      <c r="P829" s="277"/>
      <c r="Q829" s="277"/>
      <c r="R829" s="277"/>
      <c r="S829" s="277"/>
      <c r="T829" s="278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79" t="s">
        <v>187</v>
      </c>
      <c r="AU829" s="279" t="s">
        <v>83</v>
      </c>
      <c r="AV829" s="14" t="s">
        <v>83</v>
      </c>
      <c r="AW829" s="14" t="s">
        <v>31</v>
      </c>
      <c r="AX829" s="14" t="s">
        <v>81</v>
      </c>
      <c r="AY829" s="279" t="s">
        <v>179</v>
      </c>
    </row>
    <row r="830" s="2" customFormat="1" ht="16.5" customHeight="1">
      <c r="A830" s="39"/>
      <c r="B830" s="40"/>
      <c r="C830" s="291" t="s">
        <v>1017</v>
      </c>
      <c r="D830" s="291" t="s">
        <v>340</v>
      </c>
      <c r="E830" s="292" t="s">
        <v>1018</v>
      </c>
      <c r="F830" s="293" t="s">
        <v>1019</v>
      </c>
      <c r="G830" s="294" t="s">
        <v>477</v>
      </c>
      <c r="H830" s="295">
        <v>1</v>
      </c>
      <c r="I830" s="296"/>
      <c r="J830" s="297">
        <f>ROUND(I830*H830,2)</f>
        <v>0</v>
      </c>
      <c r="K830" s="293" t="s">
        <v>1</v>
      </c>
      <c r="L830" s="298"/>
      <c r="M830" s="299" t="s">
        <v>1</v>
      </c>
      <c r="N830" s="300" t="s">
        <v>39</v>
      </c>
      <c r="O830" s="92"/>
      <c r="P830" s="254">
        <f>O830*H830</f>
        <v>0</v>
      </c>
      <c r="Q830" s="254">
        <v>0.00017000000000000001</v>
      </c>
      <c r="R830" s="254">
        <f>Q830*H830</f>
        <v>0.00017000000000000001</v>
      </c>
      <c r="S830" s="254">
        <v>0</v>
      </c>
      <c r="T830" s="255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56" t="s">
        <v>358</v>
      </c>
      <c r="AT830" s="256" t="s">
        <v>340</v>
      </c>
      <c r="AU830" s="256" t="s">
        <v>83</v>
      </c>
      <c r="AY830" s="18" t="s">
        <v>179</v>
      </c>
      <c r="BE830" s="257">
        <f>IF(N830="základní",J830,0)</f>
        <v>0</v>
      </c>
      <c r="BF830" s="257">
        <f>IF(N830="snížená",J830,0)</f>
        <v>0</v>
      </c>
      <c r="BG830" s="257">
        <f>IF(N830="zákl. přenesená",J830,0)</f>
        <v>0</v>
      </c>
      <c r="BH830" s="257">
        <f>IF(N830="sníž. přenesená",J830,0)</f>
        <v>0</v>
      </c>
      <c r="BI830" s="257">
        <f>IF(N830="nulová",J830,0)</f>
        <v>0</v>
      </c>
      <c r="BJ830" s="18" t="s">
        <v>81</v>
      </c>
      <c r="BK830" s="257">
        <f>ROUND(I830*H830,2)</f>
        <v>0</v>
      </c>
      <c r="BL830" s="18" t="s">
        <v>262</v>
      </c>
      <c r="BM830" s="256" t="s">
        <v>1020</v>
      </c>
    </row>
    <row r="831" s="13" customFormat="1">
      <c r="A831" s="13"/>
      <c r="B831" s="258"/>
      <c r="C831" s="259"/>
      <c r="D831" s="260" t="s">
        <v>187</v>
      </c>
      <c r="E831" s="261" t="s">
        <v>1</v>
      </c>
      <c r="F831" s="262" t="s">
        <v>533</v>
      </c>
      <c r="G831" s="259"/>
      <c r="H831" s="261" t="s">
        <v>1</v>
      </c>
      <c r="I831" s="263"/>
      <c r="J831" s="259"/>
      <c r="K831" s="259"/>
      <c r="L831" s="264"/>
      <c r="M831" s="265"/>
      <c r="N831" s="266"/>
      <c r="O831" s="266"/>
      <c r="P831" s="266"/>
      <c r="Q831" s="266"/>
      <c r="R831" s="266"/>
      <c r="S831" s="266"/>
      <c r="T831" s="267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68" t="s">
        <v>187</v>
      </c>
      <c r="AU831" s="268" t="s">
        <v>83</v>
      </c>
      <c r="AV831" s="13" t="s">
        <v>81</v>
      </c>
      <c r="AW831" s="13" t="s">
        <v>31</v>
      </c>
      <c r="AX831" s="13" t="s">
        <v>74</v>
      </c>
      <c r="AY831" s="268" t="s">
        <v>179</v>
      </c>
    </row>
    <row r="832" s="14" customFormat="1">
      <c r="A832" s="14"/>
      <c r="B832" s="269"/>
      <c r="C832" s="270"/>
      <c r="D832" s="260" t="s">
        <v>187</v>
      </c>
      <c r="E832" s="271" t="s">
        <v>1</v>
      </c>
      <c r="F832" s="272" t="s">
        <v>81</v>
      </c>
      <c r="G832" s="270"/>
      <c r="H832" s="273">
        <v>1</v>
      </c>
      <c r="I832" s="274"/>
      <c r="J832" s="270"/>
      <c r="K832" s="270"/>
      <c r="L832" s="275"/>
      <c r="M832" s="276"/>
      <c r="N832" s="277"/>
      <c r="O832" s="277"/>
      <c r="P832" s="277"/>
      <c r="Q832" s="277"/>
      <c r="R832" s="277"/>
      <c r="S832" s="277"/>
      <c r="T832" s="278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79" t="s">
        <v>187</v>
      </c>
      <c r="AU832" s="279" t="s">
        <v>83</v>
      </c>
      <c r="AV832" s="14" t="s">
        <v>83</v>
      </c>
      <c r="AW832" s="14" t="s">
        <v>31</v>
      </c>
      <c r="AX832" s="14" t="s">
        <v>81</v>
      </c>
      <c r="AY832" s="279" t="s">
        <v>179</v>
      </c>
    </row>
    <row r="833" s="2" customFormat="1" ht="21.75" customHeight="1">
      <c r="A833" s="39"/>
      <c r="B833" s="40"/>
      <c r="C833" s="245" t="s">
        <v>775</v>
      </c>
      <c r="D833" s="245" t="s">
        <v>181</v>
      </c>
      <c r="E833" s="246" t="s">
        <v>1021</v>
      </c>
      <c r="F833" s="247" t="s">
        <v>1022</v>
      </c>
      <c r="G833" s="248" t="s">
        <v>886</v>
      </c>
      <c r="H833" s="301"/>
      <c r="I833" s="250"/>
      <c r="J833" s="251">
        <f>ROUND(I833*H833,2)</f>
        <v>0</v>
      </c>
      <c r="K833" s="247" t="s">
        <v>185</v>
      </c>
      <c r="L833" s="45"/>
      <c r="M833" s="252" t="s">
        <v>1</v>
      </c>
      <c r="N833" s="253" t="s">
        <v>39</v>
      </c>
      <c r="O833" s="92"/>
      <c r="P833" s="254">
        <f>O833*H833</f>
        <v>0</v>
      </c>
      <c r="Q833" s="254">
        <v>0</v>
      </c>
      <c r="R833" s="254">
        <f>Q833*H833</f>
        <v>0</v>
      </c>
      <c r="S833" s="254">
        <v>0</v>
      </c>
      <c r="T833" s="255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56" t="s">
        <v>262</v>
      </c>
      <c r="AT833" s="256" t="s">
        <v>181</v>
      </c>
      <c r="AU833" s="256" t="s">
        <v>83</v>
      </c>
      <c r="AY833" s="18" t="s">
        <v>179</v>
      </c>
      <c r="BE833" s="257">
        <f>IF(N833="základní",J833,0)</f>
        <v>0</v>
      </c>
      <c r="BF833" s="257">
        <f>IF(N833="snížená",J833,0)</f>
        <v>0</v>
      </c>
      <c r="BG833" s="257">
        <f>IF(N833="zákl. přenesená",J833,0)</f>
        <v>0</v>
      </c>
      <c r="BH833" s="257">
        <f>IF(N833="sníž. přenesená",J833,0)</f>
        <v>0</v>
      </c>
      <c r="BI833" s="257">
        <f>IF(N833="nulová",J833,0)</f>
        <v>0</v>
      </c>
      <c r="BJ833" s="18" t="s">
        <v>81</v>
      </c>
      <c r="BK833" s="257">
        <f>ROUND(I833*H833,2)</f>
        <v>0</v>
      </c>
      <c r="BL833" s="18" t="s">
        <v>262</v>
      </c>
      <c r="BM833" s="256" t="s">
        <v>1023</v>
      </c>
    </row>
    <row r="834" s="12" customFormat="1" ht="22.8" customHeight="1">
      <c r="A834" s="12"/>
      <c r="B834" s="229"/>
      <c r="C834" s="230"/>
      <c r="D834" s="231" t="s">
        <v>73</v>
      </c>
      <c r="E834" s="243" t="s">
        <v>1024</v>
      </c>
      <c r="F834" s="243" t="s">
        <v>1025</v>
      </c>
      <c r="G834" s="230"/>
      <c r="H834" s="230"/>
      <c r="I834" s="233"/>
      <c r="J834" s="244">
        <f>BK834</f>
        <v>0</v>
      </c>
      <c r="K834" s="230"/>
      <c r="L834" s="235"/>
      <c r="M834" s="236"/>
      <c r="N834" s="237"/>
      <c r="O834" s="237"/>
      <c r="P834" s="238">
        <f>SUM(P835:P862)</f>
        <v>0</v>
      </c>
      <c r="Q834" s="237"/>
      <c r="R834" s="238">
        <f>SUM(R835:R862)</f>
        <v>1.1820975</v>
      </c>
      <c r="S834" s="237"/>
      <c r="T834" s="239">
        <f>SUM(T835:T862)</f>
        <v>0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240" t="s">
        <v>83</v>
      </c>
      <c r="AT834" s="241" t="s">
        <v>73</v>
      </c>
      <c r="AU834" s="241" t="s">
        <v>81</v>
      </c>
      <c r="AY834" s="240" t="s">
        <v>179</v>
      </c>
      <c r="BK834" s="242">
        <f>SUM(BK835:BK862)</f>
        <v>0</v>
      </c>
    </row>
    <row r="835" s="2" customFormat="1" ht="16.5" customHeight="1">
      <c r="A835" s="39"/>
      <c r="B835" s="40"/>
      <c r="C835" s="245" t="s">
        <v>1026</v>
      </c>
      <c r="D835" s="245" t="s">
        <v>181</v>
      </c>
      <c r="E835" s="246" t="s">
        <v>1027</v>
      </c>
      <c r="F835" s="247" t="s">
        <v>1028</v>
      </c>
      <c r="G835" s="248" t="s">
        <v>230</v>
      </c>
      <c r="H835" s="249">
        <v>291.221</v>
      </c>
      <c r="I835" s="250"/>
      <c r="J835" s="251">
        <f>ROUND(I835*H835,2)</f>
        <v>0</v>
      </c>
      <c r="K835" s="247" t="s">
        <v>1</v>
      </c>
      <c r="L835" s="45"/>
      <c r="M835" s="252" t="s">
        <v>1</v>
      </c>
      <c r="N835" s="253" t="s">
        <v>39</v>
      </c>
      <c r="O835" s="92"/>
      <c r="P835" s="254">
        <f>O835*H835</f>
        <v>0</v>
      </c>
      <c r="Q835" s="254">
        <v>0</v>
      </c>
      <c r="R835" s="254">
        <f>Q835*H835</f>
        <v>0</v>
      </c>
      <c r="S835" s="254">
        <v>0</v>
      </c>
      <c r="T835" s="255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56" t="s">
        <v>262</v>
      </c>
      <c r="AT835" s="256" t="s">
        <v>181</v>
      </c>
      <c r="AU835" s="256" t="s">
        <v>83</v>
      </c>
      <c r="AY835" s="18" t="s">
        <v>179</v>
      </c>
      <c r="BE835" s="257">
        <f>IF(N835="základní",J835,0)</f>
        <v>0</v>
      </c>
      <c r="BF835" s="257">
        <f>IF(N835="snížená",J835,0)</f>
        <v>0</v>
      </c>
      <c r="BG835" s="257">
        <f>IF(N835="zákl. přenesená",J835,0)</f>
        <v>0</v>
      </c>
      <c r="BH835" s="257">
        <f>IF(N835="sníž. přenesená",J835,0)</f>
        <v>0</v>
      </c>
      <c r="BI835" s="257">
        <f>IF(N835="nulová",J835,0)</f>
        <v>0</v>
      </c>
      <c r="BJ835" s="18" t="s">
        <v>81</v>
      </c>
      <c r="BK835" s="257">
        <f>ROUND(I835*H835,2)</f>
        <v>0</v>
      </c>
      <c r="BL835" s="18" t="s">
        <v>262</v>
      </c>
      <c r="BM835" s="256" t="s">
        <v>1029</v>
      </c>
    </row>
    <row r="836" s="13" customFormat="1">
      <c r="A836" s="13"/>
      <c r="B836" s="258"/>
      <c r="C836" s="259"/>
      <c r="D836" s="260" t="s">
        <v>187</v>
      </c>
      <c r="E836" s="261" t="s">
        <v>1</v>
      </c>
      <c r="F836" s="262" t="s">
        <v>533</v>
      </c>
      <c r="G836" s="259"/>
      <c r="H836" s="261" t="s">
        <v>1</v>
      </c>
      <c r="I836" s="263"/>
      <c r="J836" s="259"/>
      <c r="K836" s="259"/>
      <c r="L836" s="264"/>
      <c r="M836" s="265"/>
      <c r="N836" s="266"/>
      <c r="O836" s="266"/>
      <c r="P836" s="266"/>
      <c r="Q836" s="266"/>
      <c r="R836" s="266"/>
      <c r="S836" s="266"/>
      <c r="T836" s="267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68" t="s">
        <v>187</v>
      </c>
      <c r="AU836" s="268" t="s">
        <v>83</v>
      </c>
      <c r="AV836" s="13" t="s">
        <v>81</v>
      </c>
      <c r="AW836" s="13" t="s">
        <v>31</v>
      </c>
      <c r="AX836" s="13" t="s">
        <v>74</v>
      </c>
      <c r="AY836" s="268" t="s">
        <v>179</v>
      </c>
    </row>
    <row r="837" s="14" customFormat="1">
      <c r="A837" s="14"/>
      <c r="B837" s="269"/>
      <c r="C837" s="270"/>
      <c r="D837" s="260" t="s">
        <v>187</v>
      </c>
      <c r="E837" s="271" t="s">
        <v>1</v>
      </c>
      <c r="F837" s="272" t="s">
        <v>1030</v>
      </c>
      <c r="G837" s="270"/>
      <c r="H837" s="273">
        <v>141.006</v>
      </c>
      <c r="I837" s="274"/>
      <c r="J837" s="270"/>
      <c r="K837" s="270"/>
      <c r="L837" s="275"/>
      <c r="M837" s="276"/>
      <c r="N837" s="277"/>
      <c r="O837" s="277"/>
      <c r="P837" s="277"/>
      <c r="Q837" s="277"/>
      <c r="R837" s="277"/>
      <c r="S837" s="277"/>
      <c r="T837" s="278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79" t="s">
        <v>187</v>
      </c>
      <c r="AU837" s="279" t="s">
        <v>83</v>
      </c>
      <c r="AV837" s="14" t="s">
        <v>83</v>
      </c>
      <c r="AW837" s="14" t="s">
        <v>31</v>
      </c>
      <c r="AX837" s="14" t="s">
        <v>74</v>
      </c>
      <c r="AY837" s="279" t="s">
        <v>179</v>
      </c>
    </row>
    <row r="838" s="14" customFormat="1">
      <c r="A838" s="14"/>
      <c r="B838" s="269"/>
      <c r="C838" s="270"/>
      <c r="D838" s="260" t="s">
        <v>187</v>
      </c>
      <c r="E838" s="271" t="s">
        <v>1</v>
      </c>
      <c r="F838" s="272" t="s">
        <v>1031</v>
      </c>
      <c r="G838" s="270"/>
      <c r="H838" s="273">
        <v>142.43899999999999</v>
      </c>
      <c r="I838" s="274"/>
      <c r="J838" s="270"/>
      <c r="K838" s="270"/>
      <c r="L838" s="275"/>
      <c r="M838" s="276"/>
      <c r="N838" s="277"/>
      <c r="O838" s="277"/>
      <c r="P838" s="277"/>
      <c r="Q838" s="277"/>
      <c r="R838" s="277"/>
      <c r="S838" s="277"/>
      <c r="T838" s="278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79" t="s">
        <v>187</v>
      </c>
      <c r="AU838" s="279" t="s">
        <v>83</v>
      </c>
      <c r="AV838" s="14" t="s">
        <v>83</v>
      </c>
      <c r="AW838" s="14" t="s">
        <v>31</v>
      </c>
      <c r="AX838" s="14" t="s">
        <v>74</v>
      </c>
      <c r="AY838" s="279" t="s">
        <v>179</v>
      </c>
    </row>
    <row r="839" s="14" customFormat="1">
      <c r="A839" s="14"/>
      <c r="B839" s="269"/>
      <c r="C839" s="270"/>
      <c r="D839" s="260" t="s">
        <v>187</v>
      </c>
      <c r="E839" s="271" t="s">
        <v>1</v>
      </c>
      <c r="F839" s="272" t="s">
        <v>1032</v>
      </c>
      <c r="G839" s="270"/>
      <c r="H839" s="273">
        <v>7.7759999999999998</v>
      </c>
      <c r="I839" s="274"/>
      <c r="J839" s="270"/>
      <c r="K839" s="270"/>
      <c r="L839" s="275"/>
      <c r="M839" s="276"/>
      <c r="N839" s="277"/>
      <c r="O839" s="277"/>
      <c r="P839" s="277"/>
      <c r="Q839" s="277"/>
      <c r="R839" s="277"/>
      <c r="S839" s="277"/>
      <c r="T839" s="278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79" t="s">
        <v>187</v>
      </c>
      <c r="AU839" s="279" t="s">
        <v>83</v>
      </c>
      <c r="AV839" s="14" t="s">
        <v>83</v>
      </c>
      <c r="AW839" s="14" t="s">
        <v>31</v>
      </c>
      <c r="AX839" s="14" t="s">
        <v>74</v>
      </c>
      <c r="AY839" s="279" t="s">
        <v>179</v>
      </c>
    </row>
    <row r="840" s="15" customFormat="1">
      <c r="A840" s="15"/>
      <c r="B840" s="280"/>
      <c r="C840" s="281"/>
      <c r="D840" s="260" t="s">
        <v>187</v>
      </c>
      <c r="E840" s="282" t="s">
        <v>1</v>
      </c>
      <c r="F840" s="283" t="s">
        <v>108</v>
      </c>
      <c r="G840" s="281"/>
      <c r="H840" s="284">
        <v>291.221</v>
      </c>
      <c r="I840" s="285"/>
      <c r="J840" s="281"/>
      <c r="K840" s="281"/>
      <c r="L840" s="286"/>
      <c r="M840" s="287"/>
      <c r="N840" s="288"/>
      <c r="O840" s="288"/>
      <c r="P840" s="288"/>
      <c r="Q840" s="288"/>
      <c r="R840" s="288"/>
      <c r="S840" s="288"/>
      <c r="T840" s="289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90" t="s">
        <v>187</v>
      </c>
      <c r="AU840" s="290" t="s">
        <v>83</v>
      </c>
      <c r="AV840" s="15" t="s">
        <v>186</v>
      </c>
      <c r="AW840" s="15" t="s">
        <v>31</v>
      </c>
      <c r="AX840" s="15" t="s">
        <v>81</v>
      </c>
      <c r="AY840" s="290" t="s">
        <v>179</v>
      </c>
    </row>
    <row r="841" s="2" customFormat="1" ht="21.75" customHeight="1">
      <c r="A841" s="39"/>
      <c r="B841" s="40"/>
      <c r="C841" s="245" t="s">
        <v>778</v>
      </c>
      <c r="D841" s="245" t="s">
        <v>181</v>
      </c>
      <c r="E841" s="246" t="s">
        <v>1033</v>
      </c>
      <c r="F841" s="247" t="s">
        <v>1034</v>
      </c>
      <c r="G841" s="248" t="s">
        <v>230</v>
      </c>
      <c r="H841" s="249">
        <v>150</v>
      </c>
      <c r="I841" s="250"/>
      <c r="J841" s="251">
        <f>ROUND(I841*H841,2)</f>
        <v>0</v>
      </c>
      <c r="K841" s="247" t="s">
        <v>185</v>
      </c>
      <c r="L841" s="45"/>
      <c r="M841" s="252" t="s">
        <v>1</v>
      </c>
      <c r="N841" s="253" t="s">
        <v>39</v>
      </c>
      <c r="O841" s="92"/>
      <c r="P841" s="254">
        <f>O841*H841</f>
        <v>0</v>
      </c>
      <c r="Q841" s="254">
        <v>0</v>
      </c>
      <c r="R841" s="254">
        <f>Q841*H841</f>
        <v>0</v>
      </c>
      <c r="S841" s="254">
        <v>0</v>
      </c>
      <c r="T841" s="255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56" t="s">
        <v>262</v>
      </c>
      <c r="AT841" s="256" t="s">
        <v>181</v>
      </c>
      <c r="AU841" s="256" t="s">
        <v>83</v>
      </c>
      <c r="AY841" s="18" t="s">
        <v>179</v>
      </c>
      <c r="BE841" s="257">
        <f>IF(N841="základní",J841,0)</f>
        <v>0</v>
      </c>
      <c r="BF841" s="257">
        <f>IF(N841="snížená",J841,0)</f>
        <v>0</v>
      </c>
      <c r="BG841" s="257">
        <f>IF(N841="zákl. přenesená",J841,0)</f>
        <v>0</v>
      </c>
      <c r="BH841" s="257">
        <f>IF(N841="sníž. přenesená",J841,0)</f>
        <v>0</v>
      </c>
      <c r="BI841" s="257">
        <f>IF(N841="nulová",J841,0)</f>
        <v>0</v>
      </c>
      <c r="BJ841" s="18" t="s">
        <v>81</v>
      </c>
      <c r="BK841" s="257">
        <f>ROUND(I841*H841,2)</f>
        <v>0</v>
      </c>
      <c r="BL841" s="18" t="s">
        <v>262</v>
      </c>
      <c r="BM841" s="256" t="s">
        <v>1035</v>
      </c>
    </row>
    <row r="842" s="13" customFormat="1">
      <c r="A842" s="13"/>
      <c r="B842" s="258"/>
      <c r="C842" s="259"/>
      <c r="D842" s="260" t="s">
        <v>187</v>
      </c>
      <c r="E842" s="261" t="s">
        <v>1</v>
      </c>
      <c r="F842" s="262" t="s">
        <v>533</v>
      </c>
      <c r="G842" s="259"/>
      <c r="H842" s="261" t="s">
        <v>1</v>
      </c>
      <c r="I842" s="263"/>
      <c r="J842" s="259"/>
      <c r="K842" s="259"/>
      <c r="L842" s="264"/>
      <c r="M842" s="265"/>
      <c r="N842" s="266"/>
      <c r="O842" s="266"/>
      <c r="P842" s="266"/>
      <c r="Q842" s="266"/>
      <c r="R842" s="266"/>
      <c r="S842" s="266"/>
      <c r="T842" s="267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68" t="s">
        <v>187</v>
      </c>
      <c r="AU842" s="268" t="s">
        <v>83</v>
      </c>
      <c r="AV842" s="13" t="s">
        <v>81</v>
      </c>
      <c r="AW842" s="13" t="s">
        <v>31</v>
      </c>
      <c r="AX842" s="13" t="s">
        <v>74</v>
      </c>
      <c r="AY842" s="268" t="s">
        <v>179</v>
      </c>
    </row>
    <row r="843" s="14" customFormat="1">
      <c r="A843" s="14"/>
      <c r="B843" s="269"/>
      <c r="C843" s="270"/>
      <c r="D843" s="260" t="s">
        <v>187</v>
      </c>
      <c r="E843" s="271" t="s">
        <v>1</v>
      </c>
      <c r="F843" s="272" t="s">
        <v>1036</v>
      </c>
      <c r="G843" s="270"/>
      <c r="H843" s="273">
        <v>142.5</v>
      </c>
      <c r="I843" s="274"/>
      <c r="J843" s="270"/>
      <c r="K843" s="270"/>
      <c r="L843" s="275"/>
      <c r="M843" s="276"/>
      <c r="N843" s="277"/>
      <c r="O843" s="277"/>
      <c r="P843" s="277"/>
      <c r="Q843" s="277"/>
      <c r="R843" s="277"/>
      <c r="S843" s="277"/>
      <c r="T843" s="278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79" t="s">
        <v>187</v>
      </c>
      <c r="AU843" s="279" t="s">
        <v>83</v>
      </c>
      <c r="AV843" s="14" t="s">
        <v>83</v>
      </c>
      <c r="AW843" s="14" t="s">
        <v>31</v>
      </c>
      <c r="AX843" s="14" t="s">
        <v>74</v>
      </c>
      <c r="AY843" s="279" t="s">
        <v>179</v>
      </c>
    </row>
    <row r="844" s="14" customFormat="1">
      <c r="A844" s="14"/>
      <c r="B844" s="269"/>
      <c r="C844" s="270"/>
      <c r="D844" s="260" t="s">
        <v>187</v>
      </c>
      <c r="E844" s="271" t="s">
        <v>1</v>
      </c>
      <c r="F844" s="272" t="s">
        <v>1037</v>
      </c>
      <c r="G844" s="270"/>
      <c r="H844" s="273">
        <v>7.5</v>
      </c>
      <c r="I844" s="274"/>
      <c r="J844" s="270"/>
      <c r="K844" s="270"/>
      <c r="L844" s="275"/>
      <c r="M844" s="276"/>
      <c r="N844" s="277"/>
      <c r="O844" s="277"/>
      <c r="P844" s="277"/>
      <c r="Q844" s="277"/>
      <c r="R844" s="277"/>
      <c r="S844" s="277"/>
      <c r="T844" s="278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79" t="s">
        <v>187</v>
      </c>
      <c r="AU844" s="279" t="s">
        <v>83</v>
      </c>
      <c r="AV844" s="14" t="s">
        <v>83</v>
      </c>
      <c r="AW844" s="14" t="s">
        <v>31</v>
      </c>
      <c r="AX844" s="14" t="s">
        <v>74</v>
      </c>
      <c r="AY844" s="279" t="s">
        <v>179</v>
      </c>
    </row>
    <row r="845" s="15" customFormat="1">
      <c r="A845" s="15"/>
      <c r="B845" s="280"/>
      <c r="C845" s="281"/>
      <c r="D845" s="260" t="s">
        <v>187</v>
      </c>
      <c r="E845" s="282" t="s">
        <v>123</v>
      </c>
      <c r="F845" s="283" t="s">
        <v>108</v>
      </c>
      <c r="G845" s="281"/>
      <c r="H845" s="284">
        <v>150</v>
      </c>
      <c r="I845" s="285"/>
      <c r="J845" s="281"/>
      <c r="K845" s="281"/>
      <c r="L845" s="286"/>
      <c r="M845" s="287"/>
      <c r="N845" s="288"/>
      <c r="O845" s="288"/>
      <c r="P845" s="288"/>
      <c r="Q845" s="288"/>
      <c r="R845" s="288"/>
      <c r="S845" s="288"/>
      <c r="T845" s="289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90" t="s">
        <v>187</v>
      </c>
      <c r="AU845" s="290" t="s">
        <v>83</v>
      </c>
      <c r="AV845" s="15" t="s">
        <v>186</v>
      </c>
      <c r="AW845" s="15" t="s">
        <v>31</v>
      </c>
      <c r="AX845" s="15" t="s">
        <v>81</v>
      </c>
      <c r="AY845" s="290" t="s">
        <v>179</v>
      </c>
    </row>
    <row r="846" s="2" customFormat="1" ht="21.75" customHeight="1">
      <c r="A846" s="39"/>
      <c r="B846" s="40"/>
      <c r="C846" s="245" t="s">
        <v>1038</v>
      </c>
      <c r="D846" s="245" t="s">
        <v>181</v>
      </c>
      <c r="E846" s="246" t="s">
        <v>1039</v>
      </c>
      <c r="F846" s="247" t="s">
        <v>1040</v>
      </c>
      <c r="G846" s="248" t="s">
        <v>230</v>
      </c>
      <c r="H846" s="249">
        <v>150</v>
      </c>
      <c r="I846" s="250"/>
      <c r="J846" s="251">
        <f>ROUND(I846*H846,2)</f>
        <v>0</v>
      </c>
      <c r="K846" s="247" t="s">
        <v>1</v>
      </c>
      <c r="L846" s="45"/>
      <c r="M846" s="252" t="s">
        <v>1</v>
      </c>
      <c r="N846" s="253" t="s">
        <v>39</v>
      </c>
      <c r="O846" s="92"/>
      <c r="P846" s="254">
        <f>O846*H846</f>
        <v>0</v>
      </c>
      <c r="Q846" s="254">
        <v>0</v>
      </c>
      <c r="R846" s="254">
        <f>Q846*H846</f>
        <v>0</v>
      </c>
      <c r="S846" s="254">
        <v>0</v>
      </c>
      <c r="T846" s="255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56" t="s">
        <v>262</v>
      </c>
      <c r="AT846" s="256" t="s">
        <v>181</v>
      </c>
      <c r="AU846" s="256" t="s">
        <v>83</v>
      </c>
      <c r="AY846" s="18" t="s">
        <v>179</v>
      </c>
      <c r="BE846" s="257">
        <f>IF(N846="základní",J846,0)</f>
        <v>0</v>
      </c>
      <c r="BF846" s="257">
        <f>IF(N846="snížená",J846,0)</f>
        <v>0</v>
      </c>
      <c r="BG846" s="257">
        <f>IF(N846="zákl. přenesená",J846,0)</f>
        <v>0</v>
      </c>
      <c r="BH846" s="257">
        <f>IF(N846="sníž. přenesená",J846,0)</f>
        <v>0</v>
      </c>
      <c r="BI846" s="257">
        <f>IF(N846="nulová",J846,0)</f>
        <v>0</v>
      </c>
      <c r="BJ846" s="18" t="s">
        <v>81</v>
      </c>
      <c r="BK846" s="257">
        <f>ROUND(I846*H846,2)</f>
        <v>0</v>
      </c>
      <c r="BL846" s="18" t="s">
        <v>262</v>
      </c>
      <c r="BM846" s="256" t="s">
        <v>1041</v>
      </c>
    </row>
    <row r="847" s="14" customFormat="1">
      <c r="A847" s="14"/>
      <c r="B847" s="269"/>
      <c r="C847" s="270"/>
      <c r="D847" s="260" t="s">
        <v>187</v>
      </c>
      <c r="E847" s="271" t="s">
        <v>1</v>
      </c>
      <c r="F847" s="272" t="s">
        <v>123</v>
      </c>
      <c r="G847" s="270"/>
      <c r="H847" s="273">
        <v>150</v>
      </c>
      <c r="I847" s="274"/>
      <c r="J847" s="270"/>
      <c r="K847" s="270"/>
      <c r="L847" s="275"/>
      <c r="M847" s="276"/>
      <c r="N847" s="277"/>
      <c r="O847" s="277"/>
      <c r="P847" s="277"/>
      <c r="Q847" s="277"/>
      <c r="R847" s="277"/>
      <c r="S847" s="277"/>
      <c r="T847" s="278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79" t="s">
        <v>187</v>
      </c>
      <c r="AU847" s="279" t="s">
        <v>83</v>
      </c>
      <c r="AV847" s="14" t="s">
        <v>83</v>
      </c>
      <c r="AW847" s="14" t="s">
        <v>31</v>
      </c>
      <c r="AX847" s="14" t="s">
        <v>81</v>
      </c>
      <c r="AY847" s="279" t="s">
        <v>179</v>
      </c>
    </row>
    <row r="848" s="2" customFormat="1" ht="21.75" customHeight="1">
      <c r="A848" s="39"/>
      <c r="B848" s="40"/>
      <c r="C848" s="245" t="s">
        <v>782</v>
      </c>
      <c r="D848" s="245" t="s">
        <v>181</v>
      </c>
      <c r="E848" s="246" t="s">
        <v>1042</v>
      </c>
      <c r="F848" s="247" t="s">
        <v>1043</v>
      </c>
      <c r="G848" s="248" t="s">
        <v>230</v>
      </c>
      <c r="H848" s="249">
        <v>71</v>
      </c>
      <c r="I848" s="250"/>
      <c r="J848" s="251">
        <f>ROUND(I848*H848,2)</f>
        <v>0</v>
      </c>
      <c r="K848" s="247" t="s">
        <v>185</v>
      </c>
      <c r="L848" s="45"/>
      <c r="M848" s="252" t="s">
        <v>1</v>
      </c>
      <c r="N848" s="253" t="s">
        <v>39</v>
      </c>
      <c r="O848" s="92"/>
      <c r="P848" s="254">
        <f>O848*H848</f>
        <v>0</v>
      </c>
      <c r="Q848" s="254">
        <v>0.00021000000000000001</v>
      </c>
      <c r="R848" s="254">
        <f>Q848*H848</f>
        <v>0.014910000000000001</v>
      </c>
      <c r="S848" s="254">
        <v>0</v>
      </c>
      <c r="T848" s="255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56" t="s">
        <v>262</v>
      </c>
      <c r="AT848" s="256" t="s">
        <v>181</v>
      </c>
      <c r="AU848" s="256" t="s">
        <v>83</v>
      </c>
      <c r="AY848" s="18" t="s">
        <v>179</v>
      </c>
      <c r="BE848" s="257">
        <f>IF(N848="základní",J848,0)</f>
        <v>0</v>
      </c>
      <c r="BF848" s="257">
        <f>IF(N848="snížená",J848,0)</f>
        <v>0</v>
      </c>
      <c r="BG848" s="257">
        <f>IF(N848="zákl. přenesená",J848,0)</f>
        <v>0</v>
      </c>
      <c r="BH848" s="257">
        <f>IF(N848="sníž. přenesená",J848,0)</f>
        <v>0</v>
      </c>
      <c r="BI848" s="257">
        <f>IF(N848="nulová",J848,0)</f>
        <v>0</v>
      </c>
      <c r="BJ848" s="18" t="s">
        <v>81</v>
      </c>
      <c r="BK848" s="257">
        <f>ROUND(I848*H848,2)</f>
        <v>0</v>
      </c>
      <c r="BL848" s="18" t="s">
        <v>262</v>
      </c>
      <c r="BM848" s="256" t="s">
        <v>1044</v>
      </c>
    </row>
    <row r="849" s="13" customFormat="1">
      <c r="A849" s="13"/>
      <c r="B849" s="258"/>
      <c r="C849" s="259"/>
      <c r="D849" s="260" t="s">
        <v>187</v>
      </c>
      <c r="E849" s="261" t="s">
        <v>1</v>
      </c>
      <c r="F849" s="262" t="s">
        <v>533</v>
      </c>
      <c r="G849" s="259"/>
      <c r="H849" s="261" t="s">
        <v>1</v>
      </c>
      <c r="I849" s="263"/>
      <c r="J849" s="259"/>
      <c r="K849" s="259"/>
      <c r="L849" s="264"/>
      <c r="M849" s="265"/>
      <c r="N849" s="266"/>
      <c r="O849" s="266"/>
      <c r="P849" s="266"/>
      <c r="Q849" s="266"/>
      <c r="R849" s="266"/>
      <c r="S849" s="266"/>
      <c r="T849" s="267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68" t="s">
        <v>187</v>
      </c>
      <c r="AU849" s="268" t="s">
        <v>83</v>
      </c>
      <c r="AV849" s="13" t="s">
        <v>81</v>
      </c>
      <c r="AW849" s="13" t="s">
        <v>31</v>
      </c>
      <c r="AX849" s="13" t="s">
        <v>74</v>
      </c>
      <c r="AY849" s="268" t="s">
        <v>179</v>
      </c>
    </row>
    <row r="850" s="14" customFormat="1">
      <c r="A850" s="14"/>
      <c r="B850" s="269"/>
      <c r="C850" s="270"/>
      <c r="D850" s="260" t="s">
        <v>187</v>
      </c>
      <c r="E850" s="271" t="s">
        <v>1</v>
      </c>
      <c r="F850" s="272" t="s">
        <v>1045</v>
      </c>
      <c r="G850" s="270"/>
      <c r="H850" s="273">
        <v>71</v>
      </c>
      <c r="I850" s="274"/>
      <c r="J850" s="270"/>
      <c r="K850" s="270"/>
      <c r="L850" s="275"/>
      <c r="M850" s="276"/>
      <c r="N850" s="277"/>
      <c r="O850" s="277"/>
      <c r="P850" s="277"/>
      <c r="Q850" s="277"/>
      <c r="R850" s="277"/>
      <c r="S850" s="277"/>
      <c r="T850" s="278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79" t="s">
        <v>187</v>
      </c>
      <c r="AU850" s="279" t="s">
        <v>83</v>
      </c>
      <c r="AV850" s="14" t="s">
        <v>83</v>
      </c>
      <c r="AW850" s="14" t="s">
        <v>31</v>
      </c>
      <c r="AX850" s="14" t="s">
        <v>74</v>
      </c>
      <c r="AY850" s="279" t="s">
        <v>179</v>
      </c>
    </row>
    <row r="851" s="15" customFormat="1">
      <c r="A851" s="15"/>
      <c r="B851" s="280"/>
      <c r="C851" s="281"/>
      <c r="D851" s="260" t="s">
        <v>187</v>
      </c>
      <c r="E851" s="282" t="s">
        <v>125</v>
      </c>
      <c r="F851" s="283" t="s">
        <v>108</v>
      </c>
      <c r="G851" s="281"/>
      <c r="H851" s="284">
        <v>71</v>
      </c>
      <c r="I851" s="285"/>
      <c r="J851" s="281"/>
      <c r="K851" s="281"/>
      <c r="L851" s="286"/>
      <c r="M851" s="287"/>
      <c r="N851" s="288"/>
      <c r="O851" s="288"/>
      <c r="P851" s="288"/>
      <c r="Q851" s="288"/>
      <c r="R851" s="288"/>
      <c r="S851" s="288"/>
      <c r="T851" s="289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90" t="s">
        <v>187</v>
      </c>
      <c r="AU851" s="290" t="s">
        <v>83</v>
      </c>
      <c r="AV851" s="15" t="s">
        <v>186</v>
      </c>
      <c r="AW851" s="15" t="s">
        <v>31</v>
      </c>
      <c r="AX851" s="15" t="s">
        <v>81</v>
      </c>
      <c r="AY851" s="290" t="s">
        <v>179</v>
      </c>
    </row>
    <row r="852" s="2" customFormat="1" ht="21.75" customHeight="1">
      <c r="A852" s="39"/>
      <c r="B852" s="40"/>
      <c r="C852" s="245" t="s">
        <v>1046</v>
      </c>
      <c r="D852" s="245" t="s">
        <v>181</v>
      </c>
      <c r="E852" s="246" t="s">
        <v>1047</v>
      </c>
      <c r="F852" s="247" t="s">
        <v>1048</v>
      </c>
      <c r="G852" s="248" t="s">
        <v>230</v>
      </c>
      <c r="H852" s="249">
        <v>71</v>
      </c>
      <c r="I852" s="250"/>
      <c r="J852" s="251">
        <f>ROUND(I852*H852,2)</f>
        <v>0</v>
      </c>
      <c r="K852" s="247" t="s">
        <v>1</v>
      </c>
      <c r="L852" s="45"/>
      <c r="M852" s="252" t="s">
        <v>1</v>
      </c>
      <c r="N852" s="253" t="s">
        <v>39</v>
      </c>
      <c r="O852" s="92"/>
      <c r="P852" s="254">
        <f>O852*H852</f>
        <v>0</v>
      </c>
      <c r="Q852" s="254">
        <v>0</v>
      </c>
      <c r="R852" s="254">
        <f>Q852*H852</f>
        <v>0</v>
      </c>
      <c r="S852" s="254">
        <v>0</v>
      </c>
      <c r="T852" s="255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56" t="s">
        <v>262</v>
      </c>
      <c r="AT852" s="256" t="s">
        <v>181</v>
      </c>
      <c r="AU852" s="256" t="s">
        <v>83</v>
      </c>
      <c r="AY852" s="18" t="s">
        <v>179</v>
      </c>
      <c r="BE852" s="257">
        <f>IF(N852="základní",J852,0)</f>
        <v>0</v>
      </c>
      <c r="BF852" s="257">
        <f>IF(N852="snížená",J852,0)</f>
        <v>0</v>
      </c>
      <c r="BG852" s="257">
        <f>IF(N852="zákl. přenesená",J852,0)</f>
        <v>0</v>
      </c>
      <c r="BH852" s="257">
        <f>IF(N852="sníž. přenesená",J852,0)</f>
        <v>0</v>
      </c>
      <c r="BI852" s="257">
        <f>IF(N852="nulová",J852,0)</f>
        <v>0</v>
      </c>
      <c r="BJ852" s="18" t="s">
        <v>81</v>
      </c>
      <c r="BK852" s="257">
        <f>ROUND(I852*H852,2)</f>
        <v>0</v>
      </c>
      <c r="BL852" s="18" t="s">
        <v>262</v>
      </c>
      <c r="BM852" s="256" t="s">
        <v>1049</v>
      </c>
    </row>
    <row r="853" s="14" customFormat="1">
      <c r="A853" s="14"/>
      <c r="B853" s="269"/>
      <c r="C853" s="270"/>
      <c r="D853" s="260" t="s">
        <v>187</v>
      </c>
      <c r="E853" s="271" t="s">
        <v>1</v>
      </c>
      <c r="F853" s="272" t="s">
        <v>125</v>
      </c>
      <c r="G853" s="270"/>
      <c r="H853" s="273">
        <v>71</v>
      </c>
      <c r="I853" s="274"/>
      <c r="J853" s="270"/>
      <c r="K853" s="270"/>
      <c r="L853" s="275"/>
      <c r="M853" s="276"/>
      <c r="N853" s="277"/>
      <c r="O853" s="277"/>
      <c r="P853" s="277"/>
      <c r="Q853" s="277"/>
      <c r="R853" s="277"/>
      <c r="S853" s="277"/>
      <c r="T853" s="278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79" t="s">
        <v>187</v>
      </c>
      <c r="AU853" s="279" t="s">
        <v>83</v>
      </c>
      <c r="AV853" s="14" t="s">
        <v>83</v>
      </c>
      <c r="AW853" s="14" t="s">
        <v>31</v>
      </c>
      <c r="AX853" s="14" t="s">
        <v>81</v>
      </c>
      <c r="AY853" s="279" t="s">
        <v>179</v>
      </c>
    </row>
    <row r="854" s="2" customFormat="1" ht="21.75" customHeight="1">
      <c r="A854" s="39"/>
      <c r="B854" s="40"/>
      <c r="C854" s="291" t="s">
        <v>785</v>
      </c>
      <c r="D854" s="291" t="s">
        <v>340</v>
      </c>
      <c r="E854" s="292" t="s">
        <v>1050</v>
      </c>
      <c r="F854" s="293" t="s">
        <v>1051</v>
      </c>
      <c r="G854" s="294" t="s">
        <v>343</v>
      </c>
      <c r="H854" s="295">
        <v>353.60000000000002</v>
      </c>
      <c r="I854" s="296"/>
      <c r="J854" s="297">
        <f>ROUND(I854*H854,2)</f>
        <v>0</v>
      </c>
      <c r="K854" s="293" t="s">
        <v>1</v>
      </c>
      <c r="L854" s="298"/>
      <c r="M854" s="299" t="s">
        <v>1</v>
      </c>
      <c r="N854" s="300" t="s">
        <v>39</v>
      </c>
      <c r="O854" s="92"/>
      <c r="P854" s="254">
        <f>O854*H854</f>
        <v>0</v>
      </c>
      <c r="Q854" s="254">
        <v>0.001</v>
      </c>
      <c r="R854" s="254">
        <f>Q854*H854</f>
        <v>0.35360000000000003</v>
      </c>
      <c r="S854" s="254">
        <v>0</v>
      </c>
      <c r="T854" s="255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56" t="s">
        <v>358</v>
      </c>
      <c r="AT854" s="256" t="s">
        <v>340</v>
      </c>
      <c r="AU854" s="256" t="s">
        <v>83</v>
      </c>
      <c r="AY854" s="18" t="s">
        <v>179</v>
      </c>
      <c r="BE854" s="257">
        <f>IF(N854="základní",J854,0)</f>
        <v>0</v>
      </c>
      <c r="BF854" s="257">
        <f>IF(N854="snížená",J854,0)</f>
        <v>0</v>
      </c>
      <c r="BG854" s="257">
        <f>IF(N854="zákl. přenesená",J854,0)</f>
        <v>0</v>
      </c>
      <c r="BH854" s="257">
        <f>IF(N854="sníž. přenesená",J854,0)</f>
        <v>0</v>
      </c>
      <c r="BI854" s="257">
        <f>IF(N854="nulová",J854,0)</f>
        <v>0</v>
      </c>
      <c r="BJ854" s="18" t="s">
        <v>81</v>
      </c>
      <c r="BK854" s="257">
        <f>ROUND(I854*H854,2)</f>
        <v>0</v>
      </c>
      <c r="BL854" s="18" t="s">
        <v>262</v>
      </c>
      <c r="BM854" s="256" t="s">
        <v>1052</v>
      </c>
    </row>
    <row r="855" s="14" customFormat="1">
      <c r="A855" s="14"/>
      <c r="B855" s="269"/>
      <c r="C855" s="270"/>
      <c r="D855" s="260" t="s">
        <v>187</v>
      </c>
      <c r="E855" s="271" t="s">
        <v>1</v>
      </c>
      <c r="F855" s="272" t="s">
        <v>1053</v>
      </c>
      <c r="G855" s="270"/>
      <c r="H855" s="273">
        <v>353.60000000000002</v>
      </c>
      <c r="I855" s="274"/>
      <c r="J855" s="270"/>
      <c r="K855" s="270"/>
      <c r="L855" s="275"/>
      <c r="M855" s="276"/>
      <c r="N855" s="277"/>
      <c r="O855" s="277"/>
      <c r="P855" s="277"/>
      <c r="Q855" s="277"/>
      <c r="R855" s="277"/>
      <c r="S855" s="277"/>
      <c r="T855" s="278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79" t="s">
        <v>187</v>
      </c>
      <c r="AU855" s="279" t="s">
        <v>83</v>
      </c>
      <c r="AV855" s="14" t="s">
        <v>83</v>
      </c>
      <c r="AW855" s="14" t="s">
        <v>31</v>
      </c>
      <c r="AX855" s="14" t="s">
        <v>81</v>
      </c>
      <c r="AY855" s="279" t="s">
        <v>179</v>
      </c>
    </row>
    <row r="856" s="2" customFormat="1" ht="21.75" customHeight="1">
      <c r="A856" s="39"/>
      <c r="B856" s="40"/>
      <c r="C856" s="291" t="s">
        <v>1054</v>
      </c>
      <c r="D856" s="291" t="s">
        <v>340</v>
      </c>
      <c r="E856" s="292" t="s">
        <v>1055</v>
      </c>
      <c r="F856" s="293" t="s">
        <v>1056</v>
      </c>
      <c r="G856" s="294" t="s">
        <v>343</v>
      </c>
      <c r="H856" s="295">
        <v>353.60000000000002</v>
      </c>
      <c r="I856" s="296"/>
      <c r="J856" s="297">
        <f>ROUND(I856*H856,2)</f>
        <v>0</v>
      </c>
      <c r="K856" s="293" t="s">
        <v>1</v>
      </c>
      <c r="L856" s="298"/>
      <c r="M856" s="299" t="s">
        <v>1</v>
      </c>
      <c r="N856" s="300" t="s">
        <v>39</v>
      </c>
      <c r="O856" s="92"/>
      <c r="P856" s="254">
        <f>O856*H856</f>
        <v>0</v>
      </c>
      <c r="Q856" s="254">
        <v>0.001</v>
      </c>
      <c r="R856" s="254">
        <f>Q856*H856</f>
        <v>0.35360000000000003</v>
      </c>
      <c r="S856" s="254">
        <v>0</v>
      </c>
      <c r="T856" s="255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56" t="s">
        <v>358</v>
      </c>
      <c r="AT856" s="256" t="s">
        <v>340</v>
      </c>
      <c r="AU856" s="256" t="s">
        <v>83</v>
      </c>
      <c r="AY856" s="18" t="s">
        <v>179</v>
      </c>
      <c r="BE856" s="257">
        <f>IF(N856="základní",J856,0)</f>
        <v>0</v>
      </c>
      <c r="BF856" s="257">
        <f>IF(N856="snížená",J856,0)</f>
        <v>0</v>
      </c>
      <c r="BG856" s="257">
        <f>IF(N856="zákl. přenesená",J856,0)</f>
        <v>0</v>
      </c>
      <c r="BH856" s="257">
        <f>IF(N856="sníž. přenesená",J856,0)</f>
        <v>0</v>
      </c>
      <c r="BI856" s="257">
        <f>IF(N856="nulová",J856,0)</f>
        <v>0</v>
      </c>
      <c r="BJ856" s="18" t="s">
        <v>81</v>
      </c>
      <c r="BK856" s="257">
        <f>ROUND(I856*H856,2)</f>
        <v>0</v>
      </c>
      <c r="BL856" s="18" t="s">
        <v>262</v>
      </c>
      <c r="BM856" s="256" t="s">
        <v>1057</v>
      </c>
    </row>
    <row r="857" s="14" customFormat="1">
      <c r="A857" s="14"/>
      <c r="B857" s="269"/>
      <c r="C857" s="270"/>
      <c r="D857" s="260" t="s">
        <v>187</v>
      </c>
      <c r="E857" s="271" t="s">
        <v>1</v>
      </c>
      <c r="F857" s="272" t="s">
        <v>1053</v>
      </c>
      <c r="G857" s="270"/>
      <c r="H857" s="273">
        <v>353.60000000000002</v>
      </c>
      <c r="I857" s="274"/>
      <c r="J857" s="270"/>
      <c r="K857" s="270"/>
      <c r="L857" s="275"/>
      <c r="M857" s="276"/>
      <c r="N857" s="277"/>
      <c r="O857" s="277"/>
      <c r="P857" s="277"/>
      <c r="Q857" s="277"/>
      <c r="R857" s="277"/>
      <c r="S857" s="277"/>
      <c r="T857" s="278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79" t="s">
        <v>187</v>
      </c>
      <c r="AU857" s="279" t="s">
        <v>83</v>
      </c>
      <c r="AV857" s="14" t="s">
        <v>83</v>
      </c>
      <c r="AW857" s="14" t="s">
        <v>31</v>
      </c>
      <c r="AX857" s="14" t="s">
        <v>81</v>
      </c>
      <c r="AY857" s="279" t="s">
        <v>179</v>
      </c>
    </row>
    <row r="858" s="2" customFormat="1" ht="16.5" customHeight="1">
      <c r="A858" s="39"/>
      <c r="B858" s="40"/>
      <c r="C858" s="245" t="s">
        <v>789</v>
      </c>
      <c r="D858" s="245" t="s">
        <v>181</v>
      </c>
      <c r="E858" s="246" t="s">
        <v>1058</v>
      </c>
      <c r="F858" s="247" t="s">
        <v>1059</v>
      </c>
      <c r="G858" s="248" t="s">
        <v>230</v>
      </c>
      <c r="H858" s="249">
        <v>52.57</v>
      </c>
      <c r="I858" s="250"/>
      <c r="J858" s="251">
        <f>ROUND(I858*H858,2)</f>
        <v>0</v>
      </c>
      <c r="K858" s="247" t="s">
        <v>1</v>
      </c>
      <c r="L858" s="45"/>
      <c r="M858" s="252" t="s">
        <v>1</v>
      </c>
      <c r="N858" s="253" t="s">
        <v>39</v>
      </c>
      <c r="O858" s="92"/>
      <c r="P858" s="254">
        <f>O858*H858</f>
        <v>0</v>
      </c>
      <c r="Q858" s="254">
        <v>0.0087500000000000008</v>
      </c>
      <c r="R858" s="254">
        <f>Q858*H858</f>
        <v>0.45998750000000005</v>
      </c>
      <c r="S858" s="254">
        <v>0</v>
      </c>
      <c r="T858" s="255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56" t="s">
        <v>262</v>
      </c>
      <c r="AT858" s="256" t="s">
        <v>181</v>
      </c>
      <c r="AU858" s="256" t="s">
        <v>83</v>
      </c>
      <c r="AY858" s="18" t="s">
        <v>179</v>
      </c>
      <c r="BE858" s="257">
        <f>IF(N858="základní",J858,0)</f>
        <v>0</v>
      </c>
      <c r="BF858" s="257">
        <f>IF(N858="snížená",J858,0)</f>
        <v>0</v>
      </c>
      <c r="BG858" s="257">
        <f>IF(N858="zákl. přenesená",J858,0)</f>
        <v>0</v>
      </c>
      <c r="BH858" s="257">
        <f>IF(N858="sníž. přenesená",J858,0)</f>
        <v>0</v>
      </c>
      <c r="BI858" s="257">
        <f>IF(N858="nulová",J858,0)</f>
        <v>0</v>
      </c>
      <c r="BJ858" s="18" t="s">
        <v>81</v>
      </c>
      <c r="BK858" s="257">
        <f>ROUND(I858*H858,2)</f>
        <v>0</v>
      </c>
      <c r="BL858" s="18" t="s">
        <v>262</v>
      </c>
      <c r="BM858" s="256" t="s">
        <v>1060</v>
      </c>
    </row>
    <row r="859" s="13" customFormat="1">
      <c r="A859" s="13"/>
      <c r="B859" s="258"/>
      <c r="C859" s="259"/>
      <c r="D859" s="260" t="s">
        <v>187</v>
      </c>
      <c r="E859" s="261" t="s">
        <v>1</v>
      </c>
      <c r="F859" s="262" t="s">
        <v>533</v>
      </c>
      <c r="G859" s="259"/>
      <c r="H859" s="261" t="s">
        <v>1</v>
      </c>
      <c r="I859" s="263"/>
      <c r="J859" s="259"/>
      <c r="K859" s="259"/>
      <c r="L859" s="264"/>
      <c r="M859" s="265"/>
      <c r="N859" s="266"/>
      <c r="O859" s="266"/>
      <c r="P859" s="266"/>
      <c r="Q859" s="266"/>
      <c r="R859" s="266"/>
      <c r="S859" s="266"/>
      <c r="T859" s="267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68" t="s">
        <v>187</v>
      </c>
      <c r="AU859" s="268" t="s">
        <v>83</v>
      </c>
      <c r="AV859" s="13" t="s">
        <v>81</v>
      </c>
      <c r="AW859" s="13" t="s">
        <v>31</v>
      </c>
      <c r="AX859" s="13" t="s">
        <v>74</v>
      </c>
      <c r="AY859" s="268" t="s">
        <v>179</v>
      </c>
    </row>
    <row r="860" s="13" customFormat="1">
      <c r="A860" s="13"/>
      <c r="B860" s="258"/>
      <c r="C860" s="259"/>
      <c r="D860" s="260" t="s">
        <v>187</v>
      </c>
      <c r="E860" s="261" t="s">
        <v>1</v>
      </c>
      <c r="F860" s="262" t="s">
        <v>534</v>
      </c>
      <c r="G860" s="259"/>
      <c r="H860" s="261" t="s">
        <v>1</v>
      </c>
      <c r="I860" s="263"/>
      <c r="J860" s="259"/>
      <c r="K860" s="259"/>
      <c r="L860" s="264"/>
      <c r="M860" s="265"/>
      <c r="N860" s="266"/>
      <c r="O860" s="266"/>
      <c r="P860" s="266"/>
      <c r="Q860" s="266"/>
      <c r="R860" s="266"/>
      <c r="S860" s="266"/>
      <c r="T860" s="267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68" t="s">
        <v>187</v>
      </c>
      <c r="AU860" s="268" t="s">
        <v>83</v>
      </c>
      <c r="AV860" s="13" t="s">
        <v>81</v>
      </c>
      <c r="AW860" s="13" t="s">
        <v>31</v>
      </c>
      <c r="AX860" s="13" t="s">
        <v>74</v>
      </c>
      <c r="AY860" s="268" t="s">
        <v>179</v>
      </c>
    </row>
    <row r="861" s="13" customFormat="1">
      <c r="A861" s="13"/>
      <c r="B861" s="258"/>
      <c r="C861" s="259"/>
      <c r="D861" s="260" t="s">
        <v>187</v>
      </c>
      <c r="E861" s="261" t="s">
        <v>1</v>
      </c>
      <c r="F861" s="262" t="s">
        <v>1061</v>
      </c>
      <c r="G861" s="259"/>
      <c r="H861" s="261" t="s">
        <v>1</v>
      </c>
      <c r="I861" s="263"/>
      <c r="J861" s="259"/>
      <c r="K861" s="259"/>
      <c r="L861" s="264"/>
      <c r="M861" s="265"/>
      <c r="N861" s="266"/>
      <c r="O861" s="266"/>
      <c r="P861" s="266"/>
      <c r="Q861" s="266"/>
      <c r="R861" s="266"/>
      <c r="S861" s="266"/>
      <c r="T861" s="267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68" t="s">
        <v>187</v>
      </c>
      <c r="AU861" s="268" t="s">
        <v>83</v>
      </c>
      <c r="AV861" s="13" t="s">
        <v>81</v>
      </c>
      <c r="AW861" s="13" t="s">
        <v>31</v>
      </c>
      <c r="AX861" s="13" t="s">
        <v>74</v>
      </c>
      <c r="AY861" s="268" t="s">
        <v>179</v>
      </c>
    </row>
    <row r="862" s="14" customFormat="1">
      <c r="A862" s="14"/>
      <c r="B862" s="269"/>
      <c r="C862" s="270"/>
      <c r="D862" s="260" t="s">
        <v>187</v>
      </c>
      <c r="E862" s="271" t="s">
        <v>1</v>
      </c>
      <c r="F862" s="272" t="s">
        <v>1062</v>
      </c>
      <c r="G862" s="270"/>
      <c r="H862" s="273">
        <v>52.57</v>
      </c>
      <c r="I862" s="274"/>
      <c r="J862" s="270"/>
      <c r="K862" s="270"/>
      <c r="L862" s="275"/>
      <c r="M862" s="276"/>
      <c r="N862" s="277"/>
      <c r="O862" s="277"/>
      <c r="P862" s="277"/>
      <c r="Q862" s="277"/>
      <c r="R862" s="277"/>
      <c r="S862" s="277"/>
      <c r="T862" s="278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79" t="s">
        <v>187</v>
      </c>
      <c r="AU862" s="279" t="s">
        <v>83</v>
      </c>
      <c r="AV862" s="14" t="s">
        <v>83</v>
      </c>
      <c r="AW862" s="14" t="s">
        <v>31</v>
      </c>
      <c r="AX862" s="14" t="s">
        <v>81</v>
      </c>
      <c r="AY862" s="279" t="s">
        <v>179</v>
      </c>
    </row>
    <row r="863" s="12" customFormat="1" ht="25.92" customHeight="1">
      <c r="A863" s="12"/>
      <c r="B863" s="229"/>
      <c r="C863" s="230"/>
      <c r="D863" s="231" t="s">
        <v>73</v>
      </c>
      <c r="E863" s="232" t="s">
        <v>340</v>
      </c>
      <c r="F863" s="232" t="s">
        <v>1063</v>
      </c>
      <c r="G863" s="230"/>
      <c r="H863" s="230"/>
      <c r="I863" s="233"/>
      <c r="J863" s="234">
        <f>BK863</f>
        <v>0</v>
      </c>
      <c r="K863" s="230"/>
      <c r="L863" s="235"/>
      <c r="M863" s="236"/>
      <c r="N863" s="237"/>
      <c r="O863" s="237"/>
      <c r="P863" s="238">
        <f>P864</f>
        <v>0</v>
      </c>
      <c r="Q863" s="237"/>
      <c r="R863" s="238">
        <f>R864</f>
        <v>0</v>
      </c>
      <c r="S863" s="237"/>
      <c r="T863" s="239">
        <f>T864</f>
        <v>0</v>
      </c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R863" s="240" t="s">
        <v>194</v>
      </c>
      <c r="AT863" s="241" t="s">
        <v>73</v>
      </c>
      <c r="AU863" s="241" t="s">
        <v>74</v>
      </c>
      <c r="AY863" s="240" t="s">
        <v>179</v>
      </c>
      <c r="BK863" s="242">
        <f>BK864</f>
        <v>0</v>
      </c>
    </row>
    <row r="864" s="12" customFormat="1" ht="22.8" customHeight="1">
      <c r="A864" s="12"/>
      <c r="B864" s="229"/>
      <c r="C864" s="230"/>
      <c r="D864" s="231" t="s">
        <v>73</v>
      </c>
      <c r="E864" s="243" t="s">
        <v>1064</v>
      </c>
      <c r="F864" s="243" t="s">
        <v>1065</v>
      </c>
      <c r="G864" s="230"/>
      <c r="H864" s="230"/>
      <c r="I864" s="233"/>
      <c r="J864" s="244">
        <f>BK864</f>
        <v>0</v>
      </c>
      <c r="K864" s="230"/>
      <c r="L864" s="235"/>
      <c r="M864" s="236"/>
      <c r="N864" s="237"/>
      <c r="O864" s="237"/>
      <c r="P864" s="238">
        <f>SUM(P865:P875)</f>
        <v>0</v>
      </c>
      <c r="Q864" s="237"/>
      <c r="R864" s="238">
        <f>SUM(R865:R875)</f>
        <v>0</v>
      </c>
      <c r="S864" s="237"/>
      <c r="T864" s="239">
        <f>SUM(T865:T875)</f>
        <v>0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240" t="s">
        <v>194</v>
      </c>
      <c r="AT864" s="241" t="s">
        <v>73</v>
      </c>
      <c r="AU864" s="241" t="s">
        <v>81</v>
      </c>
      <c r="AY864" s="240" t="s">
        <v>179</v>
      </c>
      <c r="BK864" s="242">
        <f>SUM(BK865:BK875)</f>
        <v>0</v>
      </c>
    </row>
    <row r="865" s="2" customFormat="1" ht="16.5" customHeight="1">
      <c r="A865" s="39"/>
      <c r="B865" s="40"/>
      <c r="C865" s="245" t="s">
        <v>1066</v>
      </c>
      <c r="D865" s="245" t="s">
        <v>181</v>
      </c>
      <c r="E865" s="246" t="s">
        <v>1067</v>
      </c>
      <c r="F865" s="247" t="s">
        <v>1068</v>
      </c>
      <c r="G865" s="248" t="s">
        <v>372</v>
      </c>
      <c r="H865" s="249">
        <v>7</v>
      </c>
      <c r="I865" s="250"/>
      <c r="J865" s="251">
        <f>ROUND(I865*H865,2)</f>
        <v>0</v>
      </c>
      <c r="K865" s="247" t="s">
        <v>1</v>
      </c>
      <c r="L865" s="45"/>
      <c r="M865" s="252" t="s">
        <v>1</v>
      </c>
      <c r="N865" s="253" t="s">
        <v>39</v>
      </c>
      <c r="O865" s="92"/>
      <c r="P865" s="254">
        <f>O865*H865</f>
        <v>0</v>
      </c>
      <c r="Q865" s="254">
        <v>0</v>
      </c>
      <c r="R865" s="254">
        <f>Q865*H865</f>
        <v>0</v>
      </c>
      <c r="S865" s="254">
        <v>0</v>
      </c>
      <c r="T865" s="255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56" t="s">
        <v>438</v>
      </c>
      <c r="AT865" s="256" t="s">
        <v>181</v>
      </c>
      <c r="AU865" s="256" t="s">
        <v>83</v>
      </c>
      <c r="AY865" s="18" t="s">
        <v>179</v>
      </c>
      <c r="BE865" s="257">
        <f>IF(N865="základní",J865,0)</f>
        <v>0</v>
      </c>
      <c r="BF865" s="257">
        <f>IF(N865="snížená",J865,0)</f>
        <v>0</v>
      </c>
      <c r="BG865" s="257">
        <f>IF(N865="zákl. přenesená",J865,0)</f>
        <v>0</v>
      </c>
      <c r="BH865" s="257">
        <f>IF(N865="sníž. přenesená",J865,0)</f>
        <v>0</v>
      </c>
      <c r="BI865" s="257">
        <f>IF(N865="nulová",J865,0)</f>
        <v>0</v>
      </c>
      <c r="BJ865" s="18" t="s">
        <v>81</v>
      </c>
      <c r="BK865" s="257">
        <f>ROUND(I865*H865,2)</f>
        <v>0</v>
      </c>
      <c r="BL865" s="18" t="s">
        <v>438</v>
      </c>
      <c r="BM865" s="256" t="s">
        <v>1069</v>
      </c>
    </row>
    <row r="866" s="13" customFormat="1">
      <c r="A866" s="13"/>
      <c r="B866" s="258"/>
      <c r="C866" s="259"/>
      <c r="D866" s="260" t="s">
        <v>187</v>
      </c>
      <c r="E866" s="261" t="s">
        <v>1</v>
      </c>
      <c r="F866" s="262" t="s">
        <v>533</v>
      </c>
      <c r="G866" s="259"/>
      <c r="H866" s="261" t="s">
        <v>1</v>
      </c>
      <c r="I866" s="263"/>
      <c r="J866" s="259"/>
      <c r="K866" s="259"/>
      <c r="L866" s="264"/>
      <c r="M866" s="265"/>
      <c r="N866" s="266"/>
      <c r="O866" s="266"/>
      <c r="P866" s="266"/>
      <c r="Q866" s="266"/>
      <c r="R866" s="266"/>
      <c r="S866" s="266"/>
      <c r="T866" s="267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68" t="s">
        <v>187</v>
      </c>
      <c r="AU866" s="268" t="s">
        <v>83</v>
      </c>
      <c r="AV866" s="13" t="s">
        <v>81</v>
      </c>
      <c r="AW866" s="13" t="s">
        <v>31</v>
      </c>
      <c r="AX866" s="13" t="s">
        <v>74</v>
      </c>
      <c r="AY866" s="268" t="s">
        <v>179</v>
      </c>
    </row>
    <row r="867" s="14" customFormat="1">
      <c r="A867" s="14"/>
      <c r="B867" s="269"/>
      <c r="C867" s="270"/>
      <c r="D867" s="260" t="s">
        <v>187</v>
      </c>
      <c r="E867" s="271" t="s">
        <v>1</v>
      </c>
      <c r="F867" s="272" t="s">
        <v>1070</v>
      </c>
      <c r="G867" s="270"/>
      <c r="H867" s="273">
        <v>7</v>
      </c>
      <c r="I867" s="274"/>
      <c r="J867" s="270"/>
      <c r="K867" s="270"/>
      <c r="L867" s="275"/>
      <c r="M867" s="276"/>
      <c r="N867" s="277"/>
      <c r="O867" s="277"/>
      <c r="P867" s="277"/>
      <c r="Q867" s="277"/>
      <c r="R867" s="277"/>
      <c r="S867" s="277"/>
      <c r="T867" s="278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79" t="s">
        <v>187</v>
      </c>
      <c r="AU867" s="279" t="s">
        <v>83</v>
      </c>
      <c r="AV867" s="14" t="s">
        <v>83</v>
      </c>
      <c r="AW867" s="14" t="s">
        <v>31</v>
      </c>
      <c r="AX867" s="14" t="s">
        <v>74</v>
      </c>
      <c r="AY867" s="279" t="s">
        <v>179</v>
      </c>
    </row>
    <row r="868" s="15" customFormat="1">
      <c r="A868" s="15"/>
      <c r="B868" s="280"/>
      <c r="C868" s="281"/>
      <c r="D868" s="260" t="s">
        <v>187</v>
      </c>
      <c r="E868" s="282" t="s">
        <v>1</v>
      </c>
      <c r="F868" s="283" t="s">
        <v>108</v>
      </c>
      <c r="G868" s="281"/>
      <c r="H868" s="284">
        <v>7</v>
      </c>
      <c r="I868" s="285"/>
      <c r="J868" s="281"/>
      <c r="K868" s="281"/>
      <c r="L868" s="286"/>
      <c r="M868" s="287"/>
      <c r="N868" s="288"/>
      <c r="O868" s="288"/>
      <c r="P868" s="288"/>
      <c r="Q868" s="288"/>
      <c r="R868" s="288"/>
      <c r="S868" s="288"/>
      <c r="T868" s="289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90" t="s">
        <v>187</v>
      </c>
      <c r="AU868" s="290" t="s">
        <v>83</v>
      </c>
      <c r="AV868" s="15" t="s">
        <v>186</v>
      </c>
      <c r="AW868" s="15" t="s">
        <v>31</v>
      </c>
      <c r="AX868" s="15" t="s">
        <v>81</v>
      </c>
      <c r="AY868" s="290" t="s">
        <v>179</v>
      </c>
    </row>
    <row r="869" s="2" customFormat="1" ht="16.5" customHeight="1">
      <c r="A869" s="39"/>
      <c r="B869" s="40"/>
      <c r="C869" s="245" t="s">
        <v>794</v>
      </c>
      <c r="D869" s="245" t="s">
        <v>181</v>
      </c>
      <c r="E869" s="246" t="s">
        <v>1071</v>
      </c>
      <c r="F869" s="247" t="s">
        <v>1072</v>
      </c>
      <c r="G869" s="248" t="s">
        <v>372</v>
      </c>
      <c r="H869" s="249">
        <v>15</v>
      </c>
      <c r="I869" s="250"/>
      <c r="J869" s="251">
        <f>ROUND(I869*H869,2)</f>
        <v>0</v>
      </c>
      <c r="K869" s="247" t="s">
        <v>1</v>
      </c>
      <c r="L869" s="45"/>
      <c r="M869" s="252" t="s">
        <v>1</v>
      </c>
      <c r="N869" s="253" t="s">
        <v>39</v>
      </c>
      <c r="O869" s="92"/>
      <c r="P869" s="254">
        <f>O869*H869</f>
        <v>0</v>
      </c>
      <c r="Q869" s="254">
        <v>0</v>
      </c>
      <c r="R869" s="254">
        <f>Q869*H869</f>
        <v>0</v>
      </c>
      <c r="S869" s="254">
        <v>0</v>
      </c>
      <c r="T869" s="255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56" t="s">
        <v>438</v>
      </c>
      <c r="AT869" s="256" t="s">
        <v>181</v>
      </c>
      <c r="AU869" s="256" t="s">
        <v>83</v>
      </c>
      <c r="AY869" s="18" t="s">
        <v>179</v>
      </c>
      <c r="BE869" s="257">
        <f>IF(N869="základní",J869,0)</f>
        <v>0</v>
      </c>
      <c r="BF869" s="257">
        <f>IF(N869="snížená",J869,0)</f>
        <v>0</v>
      </c>
      <c r="BG869" s="257">
        <f>IF(N869="zákl. přenesená",J869,0)</f>
        <v>0</v>
      </c>
      <c r="BH869" s="257">
        <f>IF(N869="sníž. přenesená",J869,0)</f>
        <v>0</v>
      </c>
      <c r="BI869" s="257">
        <f>IF(N869="nulová",J869,0)</f>
        <v>0</v>
      </c>
      <c r="BJ869" s="18" t="s">
        <v>81</v>
      </c>
      <c r="BK869" s="257">
        <f>ROUND(I869*H869,2)</f>
        <v>0</v>
      </c>
      <c r="BL869" s="18" t="s">
        <v>438</v>
      </c>
      <c r="BM869" s="256" t="s">
        <v>1073</v>
      </c>
    </row>
    <row r="870" s="13" customFormat="1">
      <c r="A870" s="13"/>
      <c r="B870" s="258"/>
      <c r="C870" s="259"/>
      <c r="D870" s="260" t="s">
        <v>187</v>
      </c>
      <c r="E870" s="261" t="s">
        <v>1</v>
      </c>
      <c r="F870" s="262" t="s">
        <v>533</v>
      </c>
      <c r="G870" s="259"/>
      <c r="H870" s="261" t="s">
        <v>1</v>
      </c>
      <c r="I870" s="263"/>
      <c r="J870" s="259"/>
      <c r="K870" s="259"/>
      <c r="L870" s="264"/>
      <c r="M870" s="265"/>
      <c r="N870" s="266"/>
      <c r="O870" s="266"/>
      <c r="P870" s="266"/>
      <c r="Q870" s="266"/>
      <c r="R870" s="266"/>
      <c r="S870" s="266"/>
      <c r="T870" s="267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68" t="s">
        <v>187</v>
      </c>
      <c r="AU870" s="268" t="s">
        <v>83</v>
      </c>
      <c r="AV870" s="13" t="s">
        <v>81</v>
      </c>
      <c r="AW870" s="13" t="s">
        <v>31</v>
      </c>
      <c r="AX870" s="13" t="s">
        <v>74</v>
      </c>
      <c r="AY870" s="268" t="s">
        <v>179</v>
      </c>
    </row>
    <row r="871" s="14" customFormat="1">
      <c r="A871" s="14"/>
      <c r="B871" s="269"/>
      <c r="C871" s="270"/>
      <c r="D871" s="260" t="s">
        <v>187</v>
      </c>
      <c r="E871" s="271" t="s">
        <v>1</v>
      </c>
      <c r="F871" s="272" t="s">
        <v>1074</v>
      </c>
      <c r="G871" s="270"/>
      <c r="H871" s="273">
        <v>15</v>
      </c>
      <c r="I871" s="274"/>
      <c r="J871" s="270"/>
      <c r="K871" s="270"/>
      <c r="L871" s="275"/>
      <c r="M871" s="276"/>
      <c r="N871" s="277"/>
      <c r="O871" s="277"/>
      <c r="P871" s="277"/>
      <c r="Q871" s="277"/>
      <c r="R871" s="277"/>
      <c r="S871" s="277"/>
      <c r="T871" s="278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79" t="s">
        <v>187</v>
      </c>
      <c r="AU871" s="279" t="s">
        <v>83</v>
      </c>
      <c r="AV871" s="14" t="s">
        <v>83</v>
      </c>
      <c r="AW871" s="14" t="s">
        <v>31</v>
      </c>
      <c r="AX871" s="14" t="s">
        <v>74</v>
      </c>
      <c r="AY871" s="279" t="s">
        <v>179</v>
      </c>
    </row>
    <row r="872" s="15" customFormat="1">
      <c r="A872" s="15"/>
      <c r="B872" s="280"/>
      <c r="C872" s="281"/>
      <c r="D872" s="260" t="s">
        <v>187</v>
      </c>
      <c r="E872" s="282" t="s">
        <v>1</v>
      </c>
      <c r="F872" s="283" t="s">
        <v>108</v>
      </c>
      <c r="G872" s="281"/>
      <c r="H872" s="284">
        <v>15</v>
      </c>
      <c r="I872" s="285"/>
      <c r="J872" s="281"/>
      <c r="K872" s="281"/>
      <c r="L872" s="286"/>
      <c r="M872" s="287"/>
      <c r="N872" s="288"/>
      <c r="O872" s="288"/>
      <c r="P872" s="288"/>
      <c r="Q872" s="288"/>
      <c r="R872" s="288"/>
      <c r="S872" s="288"/>
      <c r="T872" s="289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90" t="s">
        <v>187</v>
      </c>
      <c r="AU872" s="290" t="s">
        <v>83</v>
      </c>
      <c r="AV872" s="15" t="s">
        <v>186</v>
      </c>
      <c r="AW872" s="15" t="s">
        <v>31</v>
      </c>
      <c r="AX872" s="15" t="s">
        <v>81</v>
      </c>
      <c r="AY872" s="290" t="s">
        <v>179</v>
      </c>
    </row>
    <row r="873" s="2" customFormat="1" ht="16.5" customHeight="1">
      <c r="A873" s="39"/>
      <c r="B873" s="40"/>
      <c r="C873" s="245" t="s">
        <v>1075</v>
      </c>
      <c r="D873" s="245" t="s">
        <v>181</v>
      </c>
      <c r="E873" s="246" t="s">
        <v>1076</v>
      </c>
      <c r="F873" s="247" t="s">
        <v>1077</v>
      </c>
      <c r="G873" s="248" t="s">
        <v>420</v>
      </c>
      <c r="H873" s="249">
        <v>1</v>
      </c>
      <c r="I873" s="250"/>
      <c r="J873" s="251">
        <f>ROUND(I873*H873,2)</f>
        <v>0</v>
      </c>
      <c r="K873" s="247" t="s">
        <v>1</v>
      </c>
      <c r="L873" s="45"/>
      <c r="M873" s="252" t="s">
        <v>1</v>
      </c>
      <c r="N873" s="253" t="s">
        <v>39</v>
      </c>
      <c r="O873" s="92"/>
      <c r="P873" s="254">
        <f>O873*H873</f>
        <v>0</v>
      </c>
      <c r="Q873" s="254">
        <v>0</v>
      </c>
      <c r="R873" s="254">
        <f>Q873*H873</f>
        <v>0</v>
      </c>
      <c r="S873" s="254">
        <v>0</v>
      </c>
      <c r="T873" s="255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56" t="s">
        <v>438</v>
      </c>
      <c r="AT873" s="256" t="s">
        <v>181</v>
      </c>
      <c r="AU873" s="256" t="s">
        <v>83</v>
      </c>
      <c r="AY873" s="18" t="s">
        <v>179</v>
      </c>
      <c r="BE873" s="257">
        <f>IF(N873="základní",J873,0)</f>
        <v>0</v>
      </c>
      <c r="BF873" s="257">
        <f>IF(N873="snížená",J873,0)</f>
        <v>0</v>
      </c>
      <c r="BG873" s="257">
        <f>IF(N873="zákl. přenesená",J873,0)</f>
        <v>0</v>
      </c>
      <c r="BH873" s="257">
        <f>IF(N873="sníž. přenesená",J873,0)</f>
        <v>0</v>
      </c>
      <c r="BI873" s="257">
        <f>IF(N873="nulová",J873,0)</f>
        <v>0</v>
      </c>
      <c r="BJ873" s="18" t="s">
        <v>81</v>
      </c>
      <c r="BK873" s="257">
        <f>ROUND(I873*H873,2)</f>
        <v>0</v>
      </c>
      <c r="BL873" s="18" t="s">
        <v>438</v>
      </c>
      <c r="BM873" s="256" t="s">
        <v>1078</v>
      </c>
    </row>
    <row r="874" s="13" customFormat="1">
      <c r="A874" s="13"/>
      <c r="B874" s="258"/>
      <c r="C874" s="259"/>
      <c r="D874" s="260" t="s">
        <v>187</v>
      </c>
      <c r="E874" s="261" t="s">
        <v>1</v>
      </c>
      <c r="F874" s="262" t="s">
        <v>533</v>
      </c>
      <c r="G874" s="259"/>
      <c r="H874" s="261" t="s">
        <v>1</v>
      </c>
      <c r="I874" s="263"/>
      <c r="J874" s="259"/>
      <c r="K874" s="259"/>
      <c r="L874" s="264"/>
      <c r="M874" s="265"/>
      <c r="N874" s="266"/>
      <c r="O874" s="266"/>
      <c r="P874" s="266"/>
      <c r="Q874" s="266"/>
      <c r="R874" s="266"/>
      <c r="S874" s="266"/>
      <c r="T874" s="267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68" t="s">
        <v>187</v>
      </c>
      <c r="AU874" s="268" t="s">
        <v>83</v>
      </c>
      <c r="AV874" s="13" t="s">
        <v>81</v>
      </c>
      <c r="AW874" s="13" t="s">
        <v>31</v>
      </c>
      <c r="AX874" s="13" t="s">
        <v>74</v>
      </c>
      <c r="AY874" s="268" t="s">
        <v>179</v>
      </c>
    </row>
    <row r="875" s="14" customFormat="1">
      <c r="A875" s="14"/>
      <c r="B875" s="269"/>
      <c r="C875" s="270"/>
      <c r="D875" s="260" t="s">
        <v>187</v>
      </c>
      <c r="E875" s="271" t="s">
        <v>1</v>
      </c>
      <c r="F875" s="272" t="s">
        <v>708</v>
      </c>
      <c r="G875" s="270"/>
      <c r="H875" s="273">
        <v>1</v>
      </c>
      <c r="I875" s="274"/>
      <c r="J875" s="270"/>
      <c r="K875" s="270"/>
      <c r="L875" s="275"/>
      <c r="M875" s="276"/>
      <c r="N875" s="277"/>
      <c r="O875" s="277"/>
      <c r="P875" s="277"/>
      <c r="Q875" s="277"/>
      <c r="R875" s="277"/>
      <c r="S875" s="277"/>
      <c r="T875" s="278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79" t="s">
        <v>187</v>
      </c>
      <c r="AU875" s="279" t="s">
        <v>83</v>
      </c>
      <c r="AV875" s="14" t="s">
        <v>83</v>
      </c>
      <c r="AW875" s="14" t="s">
        <v>31</v>
      </c>
      <c r="AX875" s="14" t="s">
        <v>81</v>
      </c>
      <c r="AY875" s="279" t="s">
        <v>179</v>
      </c>
    </row>
    <row r="876" s="12" customFormat="1" ht="25.92" customHeight="1">
      <c r="A876" s="12"/>
      <c r="B876" s="229"/>
      <c r="C876" s="230"/>
      <c r="D876" s="231" t="s">
        <v>73</v>
      </c>
      <c r="E876" s="232" t="s">
        <v>96</v>
      </c>
      <c r="F876" s="232" t="s">
        <v>1079</v>
      </c>
      <c r="G876" s="230"/>
      <c r="H876" s="230"/>
      <c r="I876" s="233"/>
      <c r="J876" s="234">
        <f>BK876</f>
        <v>0</v>
      </c>
      <c r="K876" s="230"/>
      <c r="L876" s="235"/>
      <c r="M876" s="236"/>
      <c r="N876" s="237"/>
      <c r="O876" s="237"/>
      <c r="P876" s="238">
        <f>P877</f>
        <v>0</v>
      </c>
      <c r="Q876" s="237"/>
      <c r="R876" s="238">
        <f>R877</f>
        <v>0</v>
      </c>
      <c r="S876" s="237"/>
      <c r="T876" s="239">
        <f>T877</f>
        <v>0</v>
      </c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R876" s="240" t="s">
        <v>206</v>
      </c>
      <c r="AT876" s="241" t="s">
        <v>73</v>
      </c>
      <c r="AU876" s="241" t="s">
        <v>74</v>
      </c>
      <c r="AY876" s="240" t="s">
        <v>179</v>
      </c>
      <c r="BK876" s="242">
        <f>BK877</f>
        <v>0</v>
      </c>
    </row>
    <row r="877" s="12" customFormat="1" ht="22.8" customHeight="1">
      <c r="A877" s="12"/>
      <c r="B877" s="229"/>
      <c r="C877" s="230"/>
      <c r="D877" s="231" t="s">
        <v>73</v>
      </c>
      <c r="E877" s="243" t="s">
        <v>1080</v>
      </c>
      <c r="F877" s="243" t="s">
        <v>1081</v>
      </c>
      <c r="G877" s="230"/>
      <c r="H877" s="230"/>
      <c r="I877" s="233"/>
      <c r="J877" s="244">
        <f>BK877</f>
        <v>0</v>
      </c>
      <c r="K877" s="230"/>
      <c r="L877" s="235"/>
      <c r="M877" s="236"/>
      <c r="N877" s="237"/>
      <c r="O877" s="237"/>
      <c r="P877" s="238">
        <f>SUM(P878:P880)</f>
        <v>0</v>
      </c>
      <c r="Q877" s="237"/>
      <c r="R877" s="238">
        <f>SUM(R878:R880)</f>
        <v>0</v>
      </c>
      <c r="S877" s="237"/>
      <c r="T877" s="239">
        <f>SUM(T878:T880)</f>
        <v>0</v>
      </c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R877" s="240" t="s">
        <v>206</v>
      </c>
      <c r="AT877" s="241" t="s">
        <v>73</v>
      </c>
      <c r="AU877" s="241" t="s">
        <v>81</v>
      </c>
      <c r="AY877" s="240" t="s">
        <v>179</v>
      </c>
      <c r="BK877" s="242">
        <f>SUM(BK878:BK880)</f>
        <v>0</v>
      </c>
    </row>
    <row r="878" s="2" customFormat="1" ht="21.75" customHeight="1">
      <c r="A878" s="39"/>
      <c r="B878" s="40"/>
      <c r="C878" s="245" t="s">
        <v>800</v>
      </c>
      <c r="D878" s="245" t="s">
        <v>181</v>
      </c>
      <c r="E878" s="246" t="s">
        <v>1082</v>
      </c>
      <c r="F878" s="247" t="s">
        <v>1083</v>
      </c>
      <c r="G878" s="248" t="s">
        <v>420</v>
      </c>
      <c r="H878" s="249">
        <v>1</v>
      </c>
      <c r="I878" s="250"/>
      <c r="J878" s="251">
        <f>ROUND(I878*H878,2)</f>
        <v>0</v>
      </c>
      <c r="K878" s="247" t="s">
        <v>1</v>
      </c>
      <c r="L878" s="45"/>
      <c r="M878" s="252" t="s">
        <v>1</v>
      </c>
      <c r="N878" s="253" t="s">
        <v>39</v>
      </c>
      <c r="O878" s="92"/>
      <c r="P878" s="254">
        <f>O878*H878</f>
        <v>0</v>
      </c>
      <c r="Q878" s="254">
        <v>0</v>
      </c>
      <c r="R878" s="254">
        <f>Q878*H878</f>
        <v>0</v>
      </c>
      <c r="S878" s="254">
        <v>0</v>
      </c>
      <c r="T878" s="255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56" t="s">
        <v>186</v>
      </c>
      <c r="AT878" s="256" t="s">
        <v>181</v>
      </c>
      <c r="AU878" s="256" t="s">
        <v>83</v>
      </c>
      <c r="AY878" s="18" t="s">
        <v>179</v>
      </c>
      <c r="BE878" s="257">
        <f>IF(N878="základní",J878,0)</f>
        <v>0</v>
      </c>
      <c r="BF878" s="257">
        <f>IF(N878="snížená",J878,0)</f>
        <v>0</v>
      </c>
      <c r="BG878" s="257">
        <f>IF(N878="zákl. přenesená",J878,0)</f>
        <v>0</v>
      </c>
      <c r="BH878" s="257">
        <f>IF(N878="sníž. přenesená",J878,0)</f>
        <v>0</v>
      </c>
      <c r="BI878" s="257">
        <f>IF(N878="nulová",J878,0)</f>
        <v>0</v>
      </c>
      <c r="BJ878" s="18" t="s">
        <v>81</v>
      </c>
      <c r="BK878" s="257">
        <f>ROUND(I878*H878,2)</f>
        <v>0</v>
      </c>
      <c r="BL878" s="18" t="s">
        <v>186</v>
      </c>
      <c r="BM878" s="256" t="s">
        <v>1084</v>
      </c>
    </row>
    <row r="879" s="13" customFormat="1">
      <c r="A879" s="13"/>
      <c r="B879" s="258"/>
      <c r="C879" s="259"/>
      <c r="D879" s="260" t="s">
        <v>187</v>
      </c>
      <c r="E879" s="261" t="s">
        <v>1</v>
      </c>
      <c r="F879" s="262" t="s">
        <v>1085</v>
      </c>
      <c r="G879" s="259"/>
      <c r="H879" s="261" t="s">
        <v>1</v>
      </c>
      <c r="I879" s="263"/>
      <c r="J879" s="259"/>
      <c r="K879" s="259"/>
      <c r="L879" s="264"/>
      <c r="M879" s="265"/>
      <c r="N879" s="266"/>
      <c r="O879" s="266"/>
      <c r="P879" s="266"/>
      <c r="Q879" s="266"/>
      <c r="R879" s="266"/>
      <c r="S879" s="266"/>
      <c r="T879" s="267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68" t="s">
        <v>187</v>
      </c>
      <c r="AU879" s="268" t="s">
        <v>83</v>
      </c>
      <c r="AV879" s="13" t="s">
        <v>81</v>
      </c>
      <c r="AW879" s="13" t="s">
        <v>31</v>
      </c>
      <c r="AX879" s="13" t="s">
        <v>74</v>
      </c>
      <c r="AY879" s="268" t="s">
        <v>179</v>
      </c>
    </row>
    <row r="880" s="14" customFormat="1">
      <c r="A880" s="14"/>
      <c r="B880" s="269"/>
      <c r="C880" s="270"/>
      <c r="D880" s="260" t="s">
        <v>187</v>
      </c>
      <c r="E880" s="271" t="s">
        <v>1</v>
      </c>
      <c r="F880" s="272" t="s">
        <v>81</v>
      </c>
      <c r="G880" s="270"/>
      <c r="H880" s="273">
        <v>1</v>
      </c>
      <c r="I880" s="274"/>
      <c r="J880" s="270"/>
      <c r="K880" s="270"/>
      <c r="L880" s="275"/>
      <c r="M880" s="302"/>
      <c r="N880" s="303"/>
      <c r="O880" s="303"/>
      <c r="P880" s="303"/>
      <c r="Q880" s="303"/>
      <c r="R880" s="303"/>
      <c r="S880" s="303"/>
      <c r="T880" s="304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79" t="s">
        <v>187</v>
      </c>
      <c r="AU880" s="279" t="s">
        <v>83</v>
      </c>
      <c r="AV880" s="14" t="s">
        <v>83</v>
      </c>
      <c r="AW880" s="14" t="s">
        <v>31</v>
      </c>
      <c r="AX880" s="14" t="s">
        <v>81</v>
      </c>
      <c r="AY880" s="279" t="s">
        <v>179</v>
      </c>
    </row>
    <row r="881" s="2" customFormat="1" ht="6.96" customHeight="1">
      <c r="A881" s="39"/>
      <c r="B881" s="67"/>
      <c r="C881" s="68"/>
      <c r="D881" s="68"/>
      <c r="E881" s="68"/>
      <c r="F881" s="68"/>
      <c r="G881" s="68"/>
      <c r="H881" s="68"/>
      <c r="I881" s="194"/>
      <c r="J881" s="68"/>
      <c r="K881" s="68"/>
      <c r="L881" s="45"/>
      <c r="M881" s="39"/>
      <c r="O881" s="39"/>
      <c r="P881" s="39"/>
      <c r="Q881" s="39"/>
      <c r="R881" s="39"/>
      <c r="S881" s="39"/>
      <c r="T881" s="39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</row>
  </sheetData>
  <sheetProtection sheet="1" autoFilter="0" formatColumns="0" formatRows="0" objects="1" scenarios="1" spinCount="100000" saltValue="2mB3wbxlsJID1hojX6wKNDNiW9TweG577t8YMfWaPimiJ6bvSs5KWGjfn4gg3xH/l8vzcI6UZkRA+PgF+XUlbw==" hashValue="kDj6Gogrb39VL2klXmCBd4jVA9lDYol/eBxTP6GV6rF2Enrstb2zx3Q/hxDN1f57QHxyRXVd/MDEMbKHpmTqFg==" algorithmName="SHA-512" password="CC35"/>
  <autoFilter ref="C144:K8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3:H133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48" t="s">
        <v>1086</v>
      </c>
      <c r="BA2" s="148" t="s">
        <v>1</v>
      </c>
      <c r="BB2" s="148" t="s">
        <v>1</v>
      </c>
      <c r="BC2" s="148" t="s">
        <v>1087</v>
      </c>
      <c r="BD2" s="148" t="s">
        <v>83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83</v>
      </c>
      <c r="AZ3" s="148" t="s">
        <v>1088</v>
      </c>
      <c r="BA3" s="148" t="s">
        <v>1</v>
      </c>
      <c r="BB3" s="148" t="s">
        <v>1</v>
      </c>
      <c r="BC3" s="148" t="s">
        <v>1089</v>
      </c>
      <c r="BD3" s="148" t="s">
        <v>83</v>
      </c>
    </row>
    <row r="4" s="1" customFormat="1" ht="24.96" customHeight="1">
      <c r="B4" s="21"/>
      <c r="D4" s="152" t="s">
        <v>104</v>
      </c>
      <c r="I4" s="147"/>
      <c r="L4" s="21"/>
      <c r="M4" s="153" t="s">
        <v>10</v>
      </c>
      <c r="AT4" s="18" t="s">
        <v>4</v>
      </c>
      <c r="AZ4" s="148" t="s">
        <v>1090</v>
      </c>
      <c r="BA4" s="148" t="s">
        <v>1</v>
      </c>
      <c r="BB4" s="148" t="s">
        <v>1</v>
      </c>
      <c r="BC4" s="148" t="s">
        <v>8</v>
      </c>
      <c r="BD4" s="148" t="s">
        <v>83</v>
      </c>
    </row>
    <row r="5" s="1" customFormat="1" ht="6.96" customHeight="1">
      <c r="B5" s="21"/>
      <c r="I5" s="147"/>
      <c r="L5" s="21"/>
      <c r="AZ5" s="148" t="s">
        <v>1091</v>
      </c>
      <c r="BA5" s="148" t="s">
        <v>1</v>
      </c>
      <c r="BB5" s="148" t="s">
        <v>1</v>
      </c>
      <c r="BC5" s="148" t="s">
        <v>206</v>
      </c>
      <c r="BD5" s="148" t="s">
        <v>83</v>
      </c>
    </row>
    <row r="6" s="1" customFormat="1" ht="12" customHeight="1">
      <c r="B6" s="21"/>
      <c r="D6" s="154" t="s">
        <v>16</v>
      </c>
      <c r="I6" s="147"/>
      <c r="L6" s="21"/>
      <c r="AZ6" s="148" t="s">
        <v>1092</v>
      </c>
      <c r="BA6" s="148" t="s">
        <v>1</v>
      </c>
      <c r="BB6" s="148" t="s">
        <v>1</v>
      </c>
      <c r="BC6" s="148" t="s">
        <v>186</v>
      </c>
      <c r="BD6" s="148" t="s">
        <v>83</v>
      </c>
    </row>
    <row r="7" s="1" customFormat="1" ht="16.5" customHeight="1">
      <c r="B7" s="21"/>
      <c r="E7" s="155" t="str">
        <f>'Rekapitulace stavby'!K6</f>
        <v>Akumukace u ČS Pod Horou v Ústí nad Orlicí, 300 m3 - II. komora</v>
      </c>
      <c r="F7" s="154"/>
      <c r="G7" s="154"/>
      <c r="H7" s="154"/>
      <c r="I7" s="147"/>
      <c r="L7" s="21"/>
    </row>
    <row r="8" s="1" customFormat="1" ht="12" customHeight="1">
      <c r="B8" s="21"/>
      <c r="D8" s="154" t="s">
        <v>114</v>
      </c>
      <c r="I8" s="147"/>
      <c r="L8" s="21"/>
    </row>
    <row r="9" s="2" customFormat="1" ht="16.5" customHeight="1">
      <c r="A9" s="39"/>
      <c r="B9" s="45"/>
      <c r="C9" s="39"/>
      <c r="D9" s="39"/>
      <c r="E9" s="155" t="s">
        <v>117</v>
      </c>
      <c r="F9" s="39"/>
      <c r="G9" s="39"/>
      <c r="H9" s="39"/>
      <c r="I9" s="15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4" t="s">
        <v>119</v>
      </c>
      <c r="E10" s="39"/>
      <c r="F10" s="39"/>
      <c r="G10" s="39"/>
      <c r="H10" s="39"/>
      <c r="I10" s="15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7" t="s">
        <v>1093</v>
      </c>
      <c r="F11" s="39"/>
      <c r="G11" s="39"/>
      <c r="H11" s="39"/>
      <c r="I11" s="156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6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4" t="s">
        <v>18</v>
      </c>
      <c r="E13" s="39"/>
      <c r="F13" s="142" t="s">
        <v>1</v>
      </c>
      <c r="G13" s="39"/>
      <c r="H13" s="39"/>
      <c r="I13" s="158" t="s">
        <v>19</v>
      </c>
      <c r="J13" s="142" t="s">
        <v>83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4" t="s">
        <v>20</v>
      </c>
      <c r="E14" s="39"/>
      <c r="F14" s="142" t="s">
        <v>129</v>
      </c>
      <c r="G14" s="39"/>
      <c r="H14" s="39"/>
      <c r="I14" s="158" t="s">
        <v>22</v>
      </c>
      <c r="J14" s="159" t="str">
        <f>'Rekapitulace stavby'!AN8</f>
        <v>22. 1. 2020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6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4" t="s">
        <v>24</v>
      </c>
      <c r="E16" s="39"/>
      <c r="F16" s="39"/>
      <c r="G16" s="39"/>
      <c r="H16" s="39"/>
      <c r="I16" s="158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8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6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4" t="s">
        <v>28</v>
      </c>
      <c r="E19" s="39"/>
      <c r="F19" s="39"/>
      <c r="G19" s="39"/>
      <c r="H19" s="39"/>
      <c r="I19" s="158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8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6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4" t="s">
        <v>30</v>
      </c>
      <c r="E22" s="39"/>
      <c r="F22" s="39"/>
      <c r="G22" s="39"/>
      <c r="H22" s="39"/>
      <c r="I22" s="158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1094</v>
      </c>
      <c r="F23" s="39"/>
      <c r="G23" s="39"/>
      <c r="H23" s="39"/>
      <c r="I23" s="158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6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4" t="s">
        <v>32</v>
      </c>
      <c r="E25" s="39"/>
      <c r="F25" s="39"/>
      <c r="G25" s="39"/>
      <c r="H25" s="39"/>
      <c r="I25" s="158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1095</v>
      </c>
      <c r="F26" s="39"/>
      <c r="G26" s="39"/>
      <c r="H26" s="39"/>
      <c r="I26" s="158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6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4" t="s">
        <v>33</v>
      </c>
      <c r="E28" s="39"/>
      <c r="F28" s="39"/>
      <c r="G28" s="39"/>
      <c r="H28" s="39"/>
      <c r="I28" s="15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60"/>
      <c r="B29" s="161"/>
      <c r="C29" s="160"/>
      <c r="D29" s="160"/>
      <c r="E29" s="162" t="s">
        <v>1</v>
      </c>
      <c r="F29" s="162"/>
      <c r="G29" s="162"/>
      <c r="H29" s="162"/>
      <c r="I29" s="163"/>
      <c r="J29" s="160"/>
      <c r="K29" s="160"/>
      <c r="L29" s="164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6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6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7" t="s">
        <v>34</v>
      </c>
      <c r="E32" s="39"/>
      <c r="F32" s="39"/>
      <c r="G32" s="39"/>
      <c r="H32" s="39"/>
      <c r="I32" s="156"/>
      <c r="J32" s="168">
        <f>ROUND(J130,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5"/>
      <c r="E33" s="165"/>
      <c r="F33" s="165"/>
      <c r="G33" s="165"/>
      <c r="H33" s="165"/>
      <c r="I33" s="166"/>
      <c r="J33" s="165"/>
      <c r="K33" s="165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9" t="s">
        <v>36</v>
      </c>
      <c r="G34" s="39"/>
      <c r="H34" s="39"/>
      <c r="I34" s="170" t="s">
        <v>35</v>
      </c>
      <c r="J34" s="169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1" t="s">
        <v>38</v>
      </c>
      <c r="E35" s="154" t="s">
        <v>39</v>
      </c>
      <c r="F35" s="172">
        <f>ROUND((SUM(BE130:BE501)),  2)</f>
        <v>0</v>
      </c>
      <c r="G35" s="39"/>
      <c r="H35" s="39"/>
      <c r="I35" s="173">
        <v>0.20999999999999999</v>
      </c>
      <c r="J35" s="172">
        <f>ROUND(((SUM(BE130:BE501))*I35),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4" t="s">
        <v>40</v>
      </c>
      <c r="F36" s="172">
        <f>ROUND((SUM(BF130:BF501)),  2)</f>
        <v>0</v>
      </c>
      <c r="G36" s="39"/>
      <c r="H36" s="39"/>
      <c r="I36" s="173">
        <v>0.14999999999999999</v>
      </c>
      <c r="J36" s="172">
        <f>ROUND(((SUM(BF130:BF501))*I36),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4" t="s">
        <v>41</v>
      </c>
      <c r="F37" s="172">
        <f>ROUND((SUM(BG130:BG501)),  2)</f>
        <v>0</v>
      </c>
      <c r="G37" s="39"/>
      <c r="H37" s="39"/>
      <c r="I37" s="173">
        <v>0.20999999999999999</v>
      </c>
      <c r="J37" s="17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4" t="s">
        <v>42</v>
      </c>
      <c r="F38" s="172">
        <f>ROUND((SUM(BH130:BH501)),  2)</f>
        <v>0</v>
      </c>
      <c r="G38" s="39"/>
      <c r="H38" s="39"/>
      <c r="I38" s="173">
        <v>0.14999999999999999</v>
      </c>
      <c r="J38" s="172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4" t="s">
        <v>43</v>
      </c>
      <c r="F39" s="172">
        <f>ROUND((SUM(BI130:BI501)),  2)</f>
        <v>0</v>
      </c>
      <c r="G39" s="39"/>
      <c r="H39" s="39"/>
      <c r="I39" s="173">
        <v>0</v>
      </c>
      <c r="J39" s="172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4"/>
      <c r="D41" s="175" t="s">
        <v>44</v>
      </c>
      <c r="E41" s="176"/>
      <c r="F41" s="176"/>
      <c r="G41" s="177" t="s">
        <v>45</v>
      </c>
      <c r="H41" s="178" t="s">
        <v>46</v>
      </c>
      <c r="I41" s="179"/>
      <c r="J41" s="180">
        <f>SUM(J32:J39)</f>
        <v>0</v>
      </c>
      <c r="K41" s="181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6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2" t="s">
        <v>47</v>
      </c>
      <c r="E50" s="183"/>
      <c r="F50" s="183"/>
      <c r="G50" s="182" t="s">
        <v>48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49</v>
      </c>
      <c r="E61" s="186"/>
      <c r="F61" s="187" t="s">
        <v>50</v>
      </c>
      <c r="G61" s="185" t="s">
        <v>49</v>
      </c>
      <c r="H61" s="186"/>
      <c r="I61" s="188"/>
      <c r="J61" s="189" t="s">
        <v>50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51</v>
      </c>
      <c r="E65" s="190"/>
      <c r="F65" s="190"/>
      <c r="G65" s="182" t="s">
        <v>52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49</v>
      </c>
      <c r="E76" s="186"/>
      <c r="F76" s="187" t="s">
        <v>50</v>
      </c>
      <c r="G76" s="185" t="s">
        <v>49</v>
      </c>
      <c r="H76" s="186"/>
      <c r="I76" s="188"/>
      <c r="J76" s="189" t="s">
        <v>50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15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Akumukace u ČS Pod Horou v Ústí nad Orlicí, 300 m3 - II. komora</v>
      </c>
      <c r="F85" s="33"/>
      <c r="G85" s="33"/>
      <c r="H85" s="33"/>
      <c r="I85" s="15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114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8" t="s">
        <v>117</v>
      </c>
      <c r="F87" s="41"/>
      <c r="G87" s="41"/>
      <c r="H87" s="41"/>
      <c r="I87" s="15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15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1.1.2 - II. akumulační komora  ČS Pod Horou - technologie</v>
      </c>
      <c r="F89" s="41"/>
      <c r="G89" s="41"/>
      <c r="H89" s="41"/>
      <c r="I89" s="156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Ústí nad Orlicí</v>
      </c>
      <c r="G91" s="41"/>
      <c r="H91" s="41"/>
      <c r="I91" s="158" t="s">
        <v>22</v>
      </c>
      <c r="J91" s="80" t="str">
        <f>IF(J14="","",J14)</f>
        <v>22. 1. 2020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6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158" t="s">
        <v>30</v>
      </c>
      <c r="J93" s="37" t="str">
        <f>E23</f>
        <v>Ing.Pravec F.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158" t="s">
        <v>32</v>
      </c>
      <c r="J94" s="37" t="str">
        <f>E26</f>
        <v>Kašparová V.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9" t="s">
        <v>135</v>
      </c>
      <c r="D96" s="200"/>
      <c r="E96" s="200"/>
      <c r="F96" s="200"/>
      <c r="G96" s="200"/>
      <c r="H96" s="200"/>
      <c r="I96" s="201"/>
      <c r="J96" s="202" t="s">
        <v>136</v>
      </c>
      <c r="K96" s="200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6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3" t="s">
        <v>137</v>
      </c>
      <c r="D98" s="41"/>
      <c r="E98" s="41"/>
      <c r="F98" s="41"/>
      <c r="G98" s="41"/>
      <c r="H98" s="41"/>
      <c r="I98" s="156"/>
      <c r="J98" s="111">
        <f>J130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138</v>
      </c>
    </row>
    <row r="99" s="9" customFormat="1" ht="24.96" customHeight="1">
      <c r="A99" s="9"/>
      <c r="B99" s="204"/>
      <c r="C99" s="205"/>
      <c r="D99" s="206" t="s">
        <v>139</v>
      </c>
      <c r="E99" s="207"/>
      <c r="F99" s="207"/>
      <c r="G99" s="207"/>
      <c r="H99" s="207"/>
      <c r="I99" s="208"/>
      <c r="J99" s="209">
        <f>J131</f>
        <v>0</v>
      </c>
      <c r="K99" s="205"/>
      <c r="L99" s="21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1"/>
      <c r="C100" s="134"/>
      <c r="D100" s="212" t="s">
        <v>146</v>
      </c>
      <c r="E100" s="213"/>
      <c r="F100" s="213"/>
      <c r="G100" s="213"/>
      <c r="H100" s="213"/>
      <c r="I100" s="214"/>
      <c r="J100" s="215">
        <f>J132</f>
        <v>0</v>
      </c>
      <c r="K100" s="134"/>
      <c r="L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1"/>
      <c r="C101" s="134"/>
      <c r="D101" s="212" t="s">
        <v>147</v>
      </c>
      <c r="E101" s="213"/>
      <c r="F101" s="213"/>
      <c r="G101" s="213"/>
      <c r="H101" s="213"/>
      <c r="I101" s="214"/>
      <c r="J101" s="215">
        <f>J292</f>
        <v>0</v>
      </c>
      <c r="K101" s="134"/>
      <c r="L101" s="21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1"/>
      <c r="C102" s="134"/>
      <c r="D102" s="212" t="s">
        <v>149</v>
      </c>
      <c r="E102" s="213"/>
      <c r="F102" s="213"/>
      <c r="G102" s="213"/>
      <c r="H102" s="213"/>
      <c r="I102" s="214"/>
      <c r="J102" s="215">
        <f>J307</f>
        <v>0</v>
      </c>
      <c r="K102" s="134"/>
      <c r="L102" s="21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4"/>
      <c r="C103" s="205"/>
      <c r="D103" s="206" t="s">
        <v>150</v>
      </c>
      <c r="E103" s="207"/>
      <c r="F103" s="207"/>
      <c r="G103" s="207"/>
      <c r="H103" s="207"/>
      <c r="I103" s="208"/>
      <c r="J103" s="209">
        <f>J310</f>
        <v>0</v>
      </c>
      <c r="K103" s="205"/>
      <c r="L103" s="21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11"/>
      <c r="C104" s="134"/>
      <c r="D104" s="212" t="s">
        <v>1096</v>
      </c>
      <c r="E104" s="213"/>
      <c r="F104" s="213"/>
      <c r="G104" s="213"/>
      <c r="H104" s="213"/>
      <c r="I104" s="214"/>
      <c r="J104" s="215">
        <f>J311</f>
        <v>0</v>
      </c>
      <c r="K104" s="134"/>
      <c r="L104" s="21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1"/>
      <c r="C105" s="134"/>
      <c r="D105" s="212" t="s">
        <v>1097</v>
      </c>
      <c r="E105" s="213"/>
      <c r="F105" s="213"/>
      <c r="G105" s="213"/>
      <c r="H105" s="213"/>
      <c r="I105" s="214"/>
      <c r="J105" s="215">
        <f>J323</f>
        <v>0</v>
      </c>
      <c r="K105" s="134"/>
      <c r="L105" s="21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1"/>
      <c r="C106" s="134"/>
      <c r="D106" s="212" t="s">
        <v>158</v>
      </c>
      <c r="E106" s="213"/>
      <c r="F106" s="213"/>
      <c r="G106" s="213"/>
      <c r="H106" s="213"/>
      <c r="I106" s="214"/>
      <c r="J106" s="215">
        <f>J338</f>
        <v>0</v>
      </c>
      <c r="K106" s="134"/>
      <c r="L106" s="21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204"/>
      <c r="C107" s="205"/>
      <c r="D107" s="206" t="s">
        <v>160</v>
      </c>
      <c r="E107" s="207"/>
      <c r="F107" s="207"/>
      <c r="G107" s="207"/>
      <c r="H107" s="207"/>
      <c r="I107" s="208"/>
      <c r="J107" s="209">
        <f>J375</f>
        <v>0</v>
      </c>
      <c r="K107" s="205"/>
      <c r="L107" s="21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211"/>
      <c r="C108" s="134"/>
      <c r="D108" s="212" t="s">
        <v>1098</v>
      </c>
      <c r="E108" s="213"/>
      <c r="F108" s="213"/>
      <c r="G108" s="213"/>
      <c r="H108" s="213"/>
      <c r="I108" s="214"/>
      <c r="J108" s="215">
        <f>J376</f>
        <v>0</v>
      </c>
      <c r="K108" s="134"/>
      <c r="L108" s="21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15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194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197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164</v>
      </c>
      <c r="D115" s="41"/>
      <c r="E115" s="41"/>
      <c r="F115" s="41"/>
      <c r="G115" s="41"/>
      <c r="H115" s="41"/>
      <c r="I115" s="15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5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156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98" t="str">
        <f>E7</f>
        <v>Akumukace u ČS Pod Horou v Ústí nad Orlicí, 300 m3 - II. komora</v>
      </c>
      <c r="F118" s="33"/>
      <c r="G118" s="33"/>
      <c r="H118" s="33"/>
      <c r="I118" s="15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114</v>
      </c>
      <c r="D119" s="23"/>
      <c r="E119" s="23"/>
      <c r="F119" s="23"/>
      <c r="G119" s="23"/>
      <c r="H119" s="23"/>
      <c r="I119" s="147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198" t="s">
        <v>117</v>
      </c>
      <c r="F120" s="41"/>
      <c r="G120" s="41"/>
      <c r="H120" s="41"/>
      <c r="I120" s="156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119</v>
      </c>
      <c r="D121" s="41"/>
      <c r="E121" s="41"/>
      <c r="F121" s="41"/>
      <c r="G121" s="41"/>
      <c r="H121" s="41"/>
      <c r="I121" s="156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E11</f>
        <v xml:space="preserve">1.1.2 - II. akumulační komora  ČS Pod Horou - technologie</v>
      </c>
      <c r="F122" s="41"/>
      <c r="G122" s="41"/>
      <c r="H122" s="41"/>
      <c r="I122" s="156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56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F14</f>
        <v>Ústí nad Orlicí</v>
      </c>
      <c r="G124" s="41"/>
      <c r="H124" s="41"/>
      <c r="I124" s="158" t="s">
        <v>22</v>
      </c>
      <c r="J124" s="80" t="str">
        <f>IF(J14="","",J14)</f>
        <v>22. 1. 2020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56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E17</f>
        <v xml:space="preserve"> </v>
      </c>
      <c r="G126" s="41"/>
      <c r="H126" s="41"/>
      <c r="I126" s="158" t="s">
        <v>30</v>
      </c>
      <c r="J126" s="37" t="str">
        <f>E23</f>
        <v>Ing.Pravec F.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28</v>
      </c>
      <c r="D127" s="41"/>
      <c r="E127" s="41"/>
      <c r="F127" s="28" t="str">
        <f>IF(E20="","",E20)</f>
        <v>Vyplň údaj</v>
      </c>
      <c r="G127" s="41"/>
      <c r="H127" s="41"/>
      <c r="I127" s="158" t="s">
        <v>32</v>
      </c>
      <c r="J127" s="37" t="str">
        <f>E26</f>
        <v>Kašparová V.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56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17"/>
      <c r="B129" s="218"/>
      <c r="C129" s="219" t="s">
        <v>165</v>
      </c>
      <c r="D129" s="220" t="s">
        <v>59</v>
      </c>
      <c r="E129" s="220" t="s">
        <v>55</v>
      </c>
      <c r="F129" s="220" t="s">
        <v>56</v>
      </c>
      <c r="G129" s="220" t="s">
        <v>166</v>
      </c>
      <c r="H129" s="220" t="s">
        <v>167</v>
      </c>
      <c r="I129" s="221" t="s">
        <v>168</v>
      </c>
      <c r="J129" s="220" t="s">
        <v>136</v>
      </c>
      <c r="K129" s="222" t="s">
        <v>169</v>
      </c>
      <c r="L129" s="223"/>
      <c r="M129" s="101" t="s">
        <v>1</v>
      </c>
      <c r="N129" s="102" t="s">
        <v>38</v>
      </c>
      <c r="O129" s="102" t="s">
        <v>170</v>
      </c>
      <c r="P129" s="102" t="s">
        <v>171</v>
      </c>
      <c r="Q129" s="102" t="s">
        <v>172</v>
      </c>
      <c r="R129" s="102" t="s">
        <v>173</v>
      </c>
      <c r="S129" s="102" t="s">
        <v>174</v>
      </c>
      <c r="T129" s="103" t="s">
        <v>175</v>
      </c>
      <c r="U129" s="217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/>
    </row>
    <row r="130" s="2" customFormat="1" ht="22.8" customHeight="1">
      <c r="A130" s="39"/>
      <c r="B130" s="40"/>
      <c r="C130" s="108" t="s">
        <v>176</v>
      </c>
      <c r="D130" s="41"/>
      <c r="E130" s="41"/>
      <c r="F130" s="41"/>
      <c r="G130" s="41"/>
      <c r="H130" s="41"/>
      <c r="I130" s="156"/>
      <c r="J130" s="224">
        <f>BK130</f>
        <v>0</v>
      </c>
      <c r="K130" s="41"/>
      <c r="L130" s="45"/>
      <c r="M130" s="104"/>
      <c r="N130" s="225"/>
      <c r="O130" s="105"/>
      <c r="P130" s="226">
        <f>P131+P310+P375</f>
        <v>0</v>
      </c>
      <c r="Q130" s="105"/>
      <c r="R130" s="226">
        <f>R131+R310+R375</f>
        <v>5.6486890999999995</v>
      </c>
      <c r="S130" s="105"/>
      <c r="T130" s="227">
        <f>T131+T310+T375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73</v>
      </c>
      <c r="AU130" s="18" t="s">
        <v>138</v>
      </c>
      <c r="BK130" s="228">
        <f>BK131+BK310+BK375</f>
        <v>0</v>
      </c>
    </row>
    <row r="131" s="12" customFormat="1" ht="25.92" customHeight="1">
      <c r="A131" s="12"/>
      <c r="B131" s="229"/>
      <c r="C131" s="230"/>
      <c r="D131" s="231" t="s">
        <v>73</v>
      </c>
      <c r="E131" s="232" t="s">
        <v>177</v>
      </c>
      <c r="F131" s="232" t="s">
        <v>178</v>
      </c>
      <c r="G131" s="230"/>
      <c r="H131" s="230"/>
      <c r="I131" s="233"/>
      <c r="J131" s="234">
        <f>BK131</f>
        <v>0</v>
      </c>
      <c r="K131" s="230"/>
      <c r="L131" s="235"/>
      <c r="M131" s="236"/>
      <c r="N131" s="237"/>
      <c r="O131" s="237"/>
      <c r="P131" s="238">
        <f>P132+P292+P307</f>
        <v>0</v>
      </c>
      <c r="Q131" s="237"/>
      <c r="R131" s="238">
        <f>R132+R292+R307</f>
        <v>2.4160803999999998</v>
      </c>
      <c r="S131" s="237"/>
      <c r="T131" s="239">
        <f>T132+T292+T307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81</v>
      </c>
      <c r="AT131" s="241" t="s">
        <v>73</v>
      </c>
      <c r="AU131" s="241" t="s">
        <v>74</v>
      </c>
      <c r="AY131" s="240" t="s">
        <v>179</v>
      </c>
      <c r="BK131" s="242">
        <f>BK132+BK292+BK307</f>
        <v>0</v>
      </c>
    </row>
    <row r="132" s="12" customFormat="1" ht="22.8" customHeight="1">
      <c r="A132" s="12"/>
      <c r="B132" s="229"/>
      <c r="C132" s="230"/>
      <c r="D132" s="231" t="s">
        <v>73</v>
      </c>
      <c r="E132" s="243" t="s">
        <v>221</v>
      </c>
      <c r="F132" s="243" t="s">
        <v>643</v>
      </c>
      <c r="G132" s="230"/>
      <c r="H132" s="230"/>
      <c r="I132" s="233"/>
      <c r="J132" s="244">
        <f>BK132</f>
        <v>0</v>
      </c>
      <c r="K132" s="230"/>
      <c r="L132" s="235"/>
      <c r="M132" s="236"/>
      <c r="N132" s="237"/>
      <c r="O132" s="237"/>
      <c r="P132" s="238">
        <f>SUM(P133:P291)</f>
        <v>0</v>
      </c>
      <c r="Q132" s="237"/>
      <c r="R132" s="238">
        <f>SUM(R133:R291)</f>
        <v>2.4146145999999997</v>
      </c>
      <c r="S132" s="237"/>
      <c r="T132" s="239">
        <f>SUM(T133:T291)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0" t="s">
        <v>81</v>
      </c>
      <c r="AT132" s="241" t="s">
        <v>73</v>
      </c>
      <c r="AU132" s="241" t="s">
        <v>81</v>
      </c>
      <c r="AY132" s="240" t="s">
        <v>179</v>
      </c>
      <c r="BK132" s="242">
        <f>SUM(BK133:BK291)</f>
        <v>0</v>
      </c>
    </row>
    <row r="133" s="2" customFormat="1" ht="21.75" customHeight="1">
      <c r="A133" s="39"/>
      <c r="B133" s="40"/>
      <c r="C133" s="245" t="s">
        <v>81</v>
      </c>
      <c r="D133" s="245" t="s">
        <v>181</v>
      </c>
      <c r="E133" s="246" t="s">
        <v>1099</v>
      </c>
      <c r="F133" s="247" t="s">
        <v>1100</v>
      </c>
      <c r="G133" s="248" t="s">
        <v>477</v>
      </c>
      <c r="H133" s="249">
        <v>1</v>
      </c>
      <c r="I133" s="250"/>
      <c r="J133" s="251">
        <f>ROUND(I133*H133,2)</f>
        <v>0</v>
      </c>
      <c r="K133" s="247" t="s">
        <v>185</v>
      </c>
      <c r="L133" s="45"/>
      <c r="M133" s="252" t="s">
        <v>1</v>
      </c>
      <c r="N133" s="253" t="s">
        <v>39</v>
      </c>
      <c r="O133" s="92"/>
      <c r="P133" s="254">
        <f>O133*H133</f>
        <v>0</v>
      </c>
      <c r="Q133" s="254">
        <v>0.016449999999999999</v>
      </c>
      <c r="R133" s="254">
        <f>Q133*H133</f>
        <v>0.016449999999999999</v>
      </c>
      <c r="S133" s="254">
        <v>0</v>
      </c>
      <c r="T133" s="25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6" t="s">
        <v>186</v>
      </c>
      <c r="AT133" s="256" t="s">
        <v>181</v>
      </c>
      <c r="AU133" s="256" t="s">
        <v>83</v>
      </c>
      <c r="AY133" s="18" t="s">
        <v>179</v>
      </c>
      <c r="BE133" s="257">
        <f>IF(N133="základní",J133,0)</f>
        <v>0</v>
      </c>
      <c r="BF133" s="257">
        <f>IF(N133="snížená",J133,0)</f>
        <v>0</v>
      </c>
      <c r="BG133" s="257">
        <f>IF(N133="zákl. přenesená",J133,0)</f>
        <v>0</v>
      </c>
      <c r="BH133" s="257">
        <f>IF(N133="sníž. přenesená",J133,0)</f>
        <v>0</v>
      </c>
      <c r="BI133" s="257">
        <f>IF(N133="nulová",J133,0)</f>
        <v>0</v>
      </c>
      <c r="BJ133" s="18" t="s">
        <v>81</v>
      </c>
      <c r="BK133" s="257">
        <f>ROUND(I133*H133,2)</f>
        <v>0</v>
      </c>
      <c r="BL133" s="18" t="s">
        <v>186</v>
      </c>
      <c r="BM133" s="256" t="s">
        <v>1101</v>
      </c>
    </row>
    <row r="134" s="13" customFormat="1">
      <c r="A134" s="13"/>
      <c r="B134" s="258"/>
      <c r="C134" s="259"/>
      <c r="D134" s="260" t="s">
        <v>187</v>
      </c>
      <c r="E134" s="261" t="s">
        <v>1</v>
      </c>
      <c r="F134" s="262" t="s">
        <v>1102</v>
      </c>
      <c r="G134" s="259"/>
      <c r="H134" s="261" t="s">
        <v>1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187</v>
      </c>
      <c r="AU134" s="268" t="s">
        <v>83</v>
      </c>
      <c r="AV134" s="13" t="s">
        <v>81</v>
      </c>
      <c r="AW134" s="13" t="s">
        <v>31</v>
      </c>
      <c r="AX134" s="13" t="s">
        <v>74</v>
      </c>
      <c r="AY134" s="268" t="s">
        <v>179</v>
      </c>
    </row>
    <row r="135" s="14" customFormat="1">
      <c r="A135" s="14"/>
      <c r="B135" s="269"/>
      <c r="C135" s="270"/>
      <c r="D135" s="260" t="s">
        <v>187</v>
      </c>
      <c r="E135" s="271" t="s">
        <v>1</v>
      </c>
      <c r="F135" s="272" t="s">
        <v>1103</v>
      </c>
      <c r="G135" s="270"/>
      <c r="H135" s="273">
        <v>1</v>
      </c>
      <c r="I135" s="274"/>
      <c r="J135" s="270"/>
      <c r="K135" s="270"/>
      <c r="L135" s="275"/>
      <c r="M135" s="276"/>
      <c r="N135" s="277"/>
      <c r="O135" s="277"/>
      <c r="P135" s="277"/>
      <c r="Q135" s="277"/>
      <c r="R135" s="277"/>
      <c r="S135" s="277"/>
      <c r="T135" s="27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9" t="s">
        <v>187</v>
      </c>
      <c r="AU135" s="279" t="s">
        <v>83</v>
      </c>
      <c r="AV135" s="14" t="s">
        <v>83</v>
      </c>
      <c r="AW135" s="14" t="s">
        <v>31</v>
      </c>
      <c r="AX135" s="14" t="s">
        <v>81</v>
      </c>
      <c r="AY135" s="279" t="s">
        <v>179</v>
      </c>
    </row>
    <row r="136" s="2" customFormat="1" ht="21.75" customHeight="1">
      <c r="A136" s="39"/>
      <c r="B136" s="40"/>
      <c r="C136" s="291" t="s">
        <v>83</v>
      </c>
      <c r="D136" s="291" t="s">
        <v>340</v>
      </c>
      <c r="E136" s="292" t="s">
        <v>1104</v>
      </c>
      <c r="F136" s="293" t="s">
        <v>1105</v>
      </c>
      <c r="G136" s="294" t="s">
        <v>477</v>
      </c>
      <c r="H136" s="295">
        <v>1.02</v>
      </c>
      <c r="I136" s="296"/>
      <c r="J136" s="297">
        <f>ROUND(I136*H136,2)</f>
        <v>0</v>
      </c>
      <c r="K136" s="293" t="s">
        <v>1</v>
      </c>
      <c r="L136" s="298"/>
      <c r="M136" s="299" t="s">
        <v>1</v>
      </c>
      <c r="N136" s="300" t="s">
        <v>39</v>
      </c>
      <c r="O136" s="92"/>
      <c r="P136" s="254">
        <f>O136*H136</f>
        <v>0</v>
      </c>
      <c r="Q136" s="254">
        <v>0.082299999999999998</v>
      </c>
      <c r="R136" s="254">
        <f>Q136*H136</f>
        <v>0.083945999999999993</v>
      </c>
      <c r="S136" s="254">
        <v>0</v>
      </c>
      <c r="T136" s="25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6" t="s">
        <v>221</v>
      </c>
      <c r="AT136" s="256" t="s">
        <v>340</v>
      </c>
      <c r="AU136" s="256" t="s">
        <v>83</v>
      </c>
      <c r="AY136" s="18" t="s">
        <v>179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8" t="s">
        <v>81</v>
      </c>
      <c r="BK136" s="257">
        <f>ROUND(I136*H136,2)</f>
        <v>0</v>
      </c>
      <c r="BL136" s="18" t="s">
        <v>186</v>
      </c>
      <c r="BM136" s="256" t="s">
        <v>1106</v>
      </c>
    </row>
    <row r="137" s="13" customFormat="1">
      <c r="A137" s="13"/>
      <c r="B137" s="258"/>
      <c r="C137" s="259"/>
      <c r="D137" s="260" t="s">
        <v>187</v>
      </c>
      <c r="E137" s="261" t="s">
        <v>1</v>
      </c>
      <c r="F137" s="262" t="s">
        <v>1102</v>
      </c>
      <c r="G137" s="259"/>
      <c r="H137" s="261" t="s">
        <v>1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187</v>
      </c>
      <c r="AU137" s="268" t="s">
        <v>83</v>
      </c>
      <c r="AV137" s="13" t="s">
        <v>81</v>
      </c>
      <c r="AW137" s="13" t="s">
        <v>31</v>
      </c>
      <c r="AX137" s="13" t="s">
        <v>74</v>
      </c>
      <c r="AY137" s="268" t="s">
        <v>179</v>
      </c>
    </row>
    <row r="138" s="14" customFormat="1">
      <c r="A138" s="14"/>
      <c r="B138" s="269"/>
      <c r="C138" s="270"/>
      <c r="D138" s="260" t="s">
        <v>187</v>
      </c>
      <c r="E138" s="271" t="s">
        <v>1</v>
      </c>
      <c r="F138" s="272" t="s">
        <v>1107</v>
      </c>
      <c r="G138" s="270"/>
      <c r="H138" s="273">
        <v>1.02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9" t="s">
        <v>187</v>
      </c>
      <c r="AU138" s="279" t="s">
        <v>83</v>
      </c>
      <c r="AV138" s="14" t="s">
        <v>83</v>
      </c>
      <c r="AW138" s="14" t="s">
        <v>31</v>
      </c>
      <c r="AX138" s="14" t="s">
        <v>81</v>
      </c>
      <c r="AY138" s="279" t="s">
        <v>179</v>
      </c>
    </row>
    <row r="139" s="2" customFormat="1" ht="21.75" customHeight="1">
      <c r="A139" s="39"/>
      <c r="B139" s="40"/>
      <c r="C139" s="245" t="s">
        <v>194</v>
      </c>
      <c r="D139" s="245" t="s">
        <v>181</v>
      </c>
      <c r="E139" s="246" t="s">
        <v>1108</v>
      </c>
      <c r="F139" s="247" t="s">
        <v>1109</v>
      </c>
      <c r="G139" s="248" t="s">
        <v>477</v>
      </c>
      <c r="H139" s="249">
        <v>2</v>
      </c>
      <c r="I139" s="250"/>
      <c r="J139" s="251">
        <f>ROUND(I139*H139,2)</f>
        <v>0</v>
      </c>
      <c r="K139" s="247" t="s">
        <v>185</v>
      </c>
      <c r="L139" s="45"/>
      <c r="M139" s="252" t="s">
        <v>1</v>
      </c>
      <c r="N139" s="253" t="s">
        <v>39</v>
      </c>
      <c r="O139" s="92"/>
      <c r="P139" s="254">
        <f>O139*H139</f>
        <v>0</v>
      </c>
      <c r="Q139" s="254">
        <v>0.0050499999999999998</v>
      </c>
      <c r="R139" s="254">
        <f>Q139*H139</f>
        <v>0.0101</v>
      </c>
      <c r="S139" s="254">
        <v>0</v>
      </c>
      <c r="T139" s="25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6" t="s">
        <v>186</v>
      </c>
      <c r="AT139" s="256" t="s">
        <v>181</v>
      </c>
      <c r="AU139" s="256" t="s">
        <v>83</v>
      </c>
      <c r="AY139" s="18" t="s">
        <v>179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8" t="s">
        <v>81</v>
      </c>
      <c r="BK139" s="257">
        <f>ROUND(I139*H139,2)</f>
        <v>0</v>
      </c>
      <c r="BL139" s="18" t="s">
        <v>186</v>
      </c>
      <c r="BM139" s="256" t="s">
        <v>1110</v>
      </c>
    </row>
    <row r="140" s="13" customFormat="1">
      <c r="A140" s="13"/>
      <c r="B140" s="258"/>
      <c r="C140" s="259"/>
      <c r="D140" s="260" t="s">
        <v>187</v>
      </c>
      <c r="E140" s="261" t="s">
        <v>1</v>
      </c>
      <c r="F140" s="262" t="s">
        <v>1102</v>
      </c>
      <c r="G140" s="259"/>
      <c r="H140" s="261" t="s">
        <v>1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8" t="s">
        <v>187</v>
      </c>
      <c r="AU140" s="268" t="s">
        <v>83</v>
      </c>
      <c r="AV140" s="13" t="s">
        <v>81</v>
      </c>
      <c r="AW140" s="13" t="s">
        <v>31</v>
      </c>
      <c r="AX140" s="13" t="s">
        <v>74</v>
      </c>
      <c r="AY140" s="268" t="s">
        <v>179</v>
      </c>
    </row>
    <row r="141" s="14" customFormat="1">
      <c r="A141" s="14"/>
      <c r="B141" s="269"/>
      <c r="C141" s="270"/>
      <c r="D141" s="260" t="s">
        <v>187</v>
      </c>
      <c r="E141" s="271" t="s">
        <v>1</v>
      </c>
      <c r="F141" s="272" t="s">
        <v>1111</v>
      </c>
      <c r="G141" s="270"/>
      <c r="H141" s="273">
        <v>2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9" t="s">
        <v>187</v>
      </c>
      <c r="AU141" s="279" t="s">
        <v>83</v>
      </c>
      <c r="AV141" s="14" t="s">
        <v>83</v>
      </c>
      <c r="AW141" s="14" t="s">
        <v>31</v>
      </c>
      <c r="AX141" s="14" t="s">
        <v>81</v>
      </c>
      <c r="AY141" s="279" t="s">
        <v>179</v>
      </c>
    </row>
    <row r="142" s="2" customFormat="1" ht="21.75" customHeight="1">
      <c r="A142" s="39"/>
      <c r="B142" s="40"/>
      <c r="C142" s="291" t="s">
        <v>186</v>
      </c>
      <c r="D142" s="291" t="s">
        <v>340</v>
      </c>
      <c r="E142" s="292" t="s">
        <v>1112</v>
      </c>
      <c r="F142" s="293" t="s">
        <v>1113</v>
      </c>
      <c r="G142" s="294" t="s">
        <v>477</v>
      </c>
      <c r="H142" s="295">
        <v>1.02</v>
      </c>
      <c r="I142" s="296"/>
      <c r="J142" s="297">
        <f>ROUND(I142*H142,2)</f>
        <v>0</v>
      </c>
      <c r="K142" s="293" t="s">
        <v>185</v>
      </c>
      <c r="L142" s="298"/>
      <c r="M142" s="299" t="s">
        <v>1</v>
      </c>
      <c r="N142" s="300" t="s">
        <v>39</v>
      </c>
      <c r="O142" s="92"/>
      <c r="P142" s="254">
        <f>O142*H142</f>
        <v>0</v>
      </c>
      <c r="Q142" s="254">
        <v>0.056300000000000003</v>
      </c>
      <c r="R142" s="254">
        <f>Q142*H142</f>
        <v>0.057426000000000005</v>
      </c>
      <c r="S142" s="254">
        <v>0</v>
      </c>
      <c r="T142" s="25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6" t="s">
        <v>221</v>
      </c>
      <c r="AT142" s="256" t="s">
        <v>340</v>
      </c>
      <c r="AU142" s="256" t="s">
        <v>83</v>
      </c>
      <c r="AY142" s="18" t="s">
        <v>179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8" t="s">
        <v>81</v>
      </c>
      <c r="BK142" s="257">
        <f>ROUND(I142*H142,2)</f>
        <v>0</v>
      </c>
      <c r="BL142" s="18" t="s">
        <v>186</v>
      </c>
      <c r="BM142" s="256" t="s">
        <v>1114</v>
      </c>
    </row>
    <row r="143" s="13" customFormat="1">
      <c r="A143" s="13"/>
      <c r="B143" s="258"/>
      <c r="C143" s="259"/>
      <c r="D143" s="260" t="s">
        <v>187</v>
      </c>
      <c r="E143" s="261" t="s">
        <v>1</v>
      </c>
      <c r="F143" s="262" t="s">
        <v>1102</v>
      </c>
      <c r="G143" s="259"/>
      <c r="H143" s="261" t="s">
        <v>1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187</v>
      </c>
      <c r="AU143" s="268" t="s">
        <v>83</v>
      </c>
      <c r="AV143" s="13" t="s">
        <v>81</v>
      </c>
      <c r="AW143" s="13" t="s">
        <v>31</v>
      </c>
      <c r="AX143" s="13" t="s">
        <v>74</v>
      </c>
      <c r="AY143" s="268" t="s">
        <v>179</v>
      </c>
    </row>
    <row r="144" s="14" customFormat="1">
      <c r="A144" s="14"/>
      <c r="B144" s="269"/>
      <c r="C144" s="270"/>
      <c r="D144" s="260" t="s">
        <v>187</v>
      </c>
      <c r="E144" s="271" t="s">
        <v>1</v>
      </c>
      <c r="F144" s="272" t="s">
        <v>1115</v>
      </c>
      <c r="G144" s="270"/>
      <c r="H144" s="273">
        <v>1.02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9" t="s">
        <v>187</v>
      </c>
      <c r="AU144" s="279" t="s">
        <v>83</v>
      </c>
      <c r="AV144" s="14" t="s">
        <v>83</v>
      </c>
      <c r="AW144" s="14" t="s">
        <v>31</v>
      </c>
      <c r="AX144" s="14" t="s">
        <v>81</v>
      </c>
      <c r="AY144" s="279" t="s">
        <v>179</v>
      </c>
    </row>
    <row r="145" s="2" customFormat="1" ht="21.75" customHeight="1">
      <c r="A145" s="39"/>
      <c r="B145" s="40"/>
      <c r="C145" s="291" t="s">
        <v>206</v>
      </c>
      <c r="D145" s="291" t="s">
        <v>340</v>
      </c>
      <c r="E145" s="292" t="s">
        <v>1116</v>
      </c>
      <c r="F145" s="293" t="s">
        <v>1117</v>
      </c>
      <c r="G145" s="294" t="s">
        <v>477</v>
      </c>
      <c r="H145" s="295">
        <v>1.02</v>
      </c>
      <c r="I145" s="296"/>
      <c r="J145" s="297">
        <f>ROUND(I145*H145,2)</f>
        <v>0</v>
      </c>
      <c r="K145" s="293" t="s">
        <v>185</v>
      </c>
      <c r="L145" s="298"/>
      <c r="M145" s="299" t="s">
        <v>1</v>
      </c>
      <c r="N145" s="300" t="s">
        <v>39</v>
      </c>
      <c r="O145" s="92"/>
      <c r="P145" s="254">
        <f>O145*H145</f>
        <v>0</v>
      </c>
      <c r="Q145" s="254">
        <v>0.073499999999999996</v>
      </c>
      <c r="R145" s="254">
        <f>Q145*H145</f>
        <v>0.074969999999999995</v>
      </c>
      <c r="S145" s="254">
        <v>0</v>
      </c>
      <c r="T145" s="25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6" t="s">
        <v>221</v>
      </c>
      <c r="AT145" s="256" t="s">
        <v>340</v>
      </c>
      <c r="AU145" s="256" t="s">
        <v>83</v>
      </c>
      <c r="AY145" s="18" t="s">
        <v>179</v>
      </c>
      <c r="BE145" s="257">
        <f>IF(N145="základní",J145,0)</f>
        <v>0</v>
      </c>
      <c r="BF145" s="257">
        <f>IF(N145="snížená",J145,0)</f>
        <v>0</v>
      </c>
      <c r="BG145" s="257">
        <f>IF(N145="zákl. přenesená",J145,0)</f>
        <v>0</v>
      </c>
      <c r="BH145" s="257">
        <f>IF(N145="sníž. přenesená",J145,0)</f>
        <v>0</v>
      </c>
      <c r="BI145" s="257">
        <f>IF(N145="nulová",J145,0)</f>
        <v>0</v>
      </c>
      <c r="BJ145" s="18" t="s">
        <v>81</v>
      </c>
      <c r="BK145" s="257">
        <f>ROUND(I145*H145,2)</f>
        <v>0</v>
      </c>
      <c r="BL145" s="18" t="s">
        <v>186</v>
      </c>
      <c r="BM145" s="256" t="s">
        <v>1118</v>
      </c>
    </row>
    <row r="146" s="13" customFormat="1">
      <c r="A146" s="13"/>
      <c r="B146" s="258"/>
      <c r="C146" s="259"/>
      <c r="D146" s="260" t="s">
        <v>187</v>
      </c>
      <c r="E146" s="261" t="s">
        <v>1</v>
      </c>
      <c r="F146" s="262" t="s">
        <v>1102</v>
      </c>
      <c r="G146" s="259"/>
      <c r="H146" s="261" t="s">
        <v>1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8" t="s">
        <v>187</v>
      </c>
      <c r="AU146" s="268" t="s">
        <v>83</v>
      </c>
      <c r="AV146" s="13" t="s">
        <v>81</v>
      </c>
      <c r="AW146" s="13" t="s">
        <v>31</v>
      </c>
      <c r="AX146" s="13" t="s">
        <v>74</v>
      </c>
      <c r="AY146" s="268" t="s">
        <v>179</v>
      </c>
    </row>
    <row r="147" s="14" customFormat="1">
      <c r="A147" s="14"/>
      <c r="B147" s="269"/>
      <c r="C147" s="270"/>
      <c r="D147" s="260" t="s">
        <v>187</v>
      </c>
      <c r="E147" s="271" t="s">
        <v>1</v>
      </c>
      <c r="F147" s="272" t="s">
        <v>1115</v>
      </c>
      <c r="G147" s="270"/>
      <c r="H147" s="273">
        <v>1.02</v>
      </c>
      <c r="I147" s="274"/>
      <c r="J147" s="270"/>
      <c r="K147" s="270"/>
      <c r="L147" s="275"/>
      <c r="M147" s="276"/>
      <c r="N147" s="277"/>
      <c r="O147" s="277"/>
      <c r="P147" s="277"/>
      <c r="Q147" s="277"/>
      <c r="R147" s="277"/>
      <c r="S147" s="277"/>
      <c r="T147" s="27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9" t="s">
        <v>187</v>
      </c>
      <c r="AU147" s="279" t="s">
        <v>83</v>
      </c>
      <c r="AV147" s="14" t="s">
        <v>83</v>
      </c>
      <c r="AW147" s="14" t="s">
        <v>31</v>
      </c>
      <c r="AX147" s="14" t="s">
        <v>81</v>
      </c>
      <c r="AY147" s="279" t="s">
        <v>179</v>
      </c>
    </row>
    <row r="148" s="2" customFormat="1" ht="21.75" customHeight="1">
      <c r="A148" s="39"/>
      <c r="B148" s="40"/>
      <c r="C148" s="245" t="s">
        <v>211</v>
      </c>
      <c r="D148" s="245" t="s">
        <v>181</v>
      </c>
      <c r="E148" s="246" t="s">
        <v>1119</v>
      </c>
      <c r="F148" s="247" t="s">
        <v>1120</v>
      </c>
      <c r="G148" s="248" t="s">
        <v>477</v>
      </c>
      <c r="H148" s="249">
        <v>2</v>
      </c>
      <c r="I148" s="250"/>
      <c r="J148" s="251">
        <f>ROUND(I148*H148,2)</f>
        <v>0</v>
      </c>
      <c r="K148" s="247" t="s">
        <v>185</v>
      </c>
      <c r="L148" s="45"/>
      <c r="M148" s="252" t="s">
        <v>1</v>
      </c>
      <c r="N148" s="253" t="s">
        <v>39</v>
      </c>
      <c r="O148" s="92"/>
      <c r="P148" s="254">
        <f>O148*H148</f>
        <v>0</v>
      </c>
      <c r="Q148" s="254">
        <v>0.0054200000000000003</v>
      </c>
      <c r="R148" s="254">
        <f>Q148*H148</f>
        <v>0.010840000000000001</v>
      </c>
      <c r="S148" s="254">
        <v>0</v>
      </c>
      <c r="T148" s="25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6" t="s">
        <v>186</v>
      </c>
      <c r="AT148" s="256" t="s">
        <v>181</v>
      </c>
      <c r="AU148" s="256" t="s">
        <v>83</v>
      </c>
      <c r="AY148" s="18" t="s">
        <v>179</v>
      </c>
      <c r="BE148" s="257">
        <f>IF(N148="základní",J148,0)</f>
        <v>0</v>
      </c>
      <c r="BF148" s="257">
        <f>IF(N148="snížená",J148,0)</f>
        <v>0</v>
      </c>
      <c r="BG148" s="257">
        <f>IF(N148="zákl. přenesená",J148,0)</f>
        <v>0</v>
      </c>
      <c r="BH148" s="257">
        <f>IF(N148="sníž. přenesená",J148,0)</f>
        <v>0</v>
      </c>
      <c r="BI148" s="257">
        <f>IF(N148="nulová",J148,0)</f>
        <v>0</v>
      </c>
      <c r="BJ148" s="18" t="s">
        <v>81</v>
      </c>
      <c r="BK148" s="257">
        <f>ROUND(I148*H148,2)</f>
        <v>0</v>
      </c>
      <c r="BL148" s="18" t="s">
        <v>186</v>
      </c>
      <c r="BM148" s="256" t="s">
        <v>1121</v>
      </c>
    </row>
    <row r="149" s="13" customFormat="1">
      <c r="A149" s="13"/>
      <c r="B149" s="258"/>
      <c r="C149" s="259"/>
      <c r="D149" s="260" t="s">
        <v>187</v>
      </c>
      <c r="E149" s="261" t="s">
        <v>1</v>
      </c>
      <c r="F149" s="262" t="s">
        <v>1102</v>
      </c>
      <c r="G149" s="259"/>
      <c r="H149" s="261" t="s">
        <v>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187</v>
      </c>
      <c r="AU149" s="268" t="s">
        <v>83</v>
      </c>
      <c r="AV149" s="13" t="s">
        <v>81</v>
      </c>
      <c r="AW149" s="13" t="s">
        <v>31</v>
      </c>
      <c r="AX149" s="13" t="s">
        <v>74</v>
      </c>
      <c r="AY149" s="268" t="s">
        <v>179</v>
      </c>
    </row>
    <row r="150" s="14" customFormat="1">
      <c r="A150" s="14"/>
      <c r="B150" s="269"/>
      <c r="C150" s="270"/>
      <c r="D150" s="260" t="s">
        <v>187</v>
      </c>
      <c r="E150" s="271" t="s">
        <v>1</v>
      </c>
      <c r="F150" s="272" t="s">
        <v>1122</v>
      </c>
      <c r="G150" s="270"/>
      <c r="H150" s="273">
        <v>2</v>
      </c>
      <c r="I150" s="274"/>
      <c r="J150" s="270"/>
      <c r="K150" s="270"/>
      <c r="L150" s="275"/>
      <c r="M150" s="276"/>
      <c r="N150" s="277"/>
      <c r="O150" s="277"/>
      <c r="P150" s="277"/>
      <c r="Q150" s="277"/>
      <c r="R150" s="277"/>
      <c r="S150" s="277"/>
      <c r="T150" s="27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9" t="s">
        <v>187</v>
      </c>
      <c r="AU150" s="279" t="s">
        <v>83</v>
      </c>
      <c r="AV150" s="14" t="s">
        <v>83</v>
      </c>
      <c r="AW150" s="14" t="s">
        <v>31</v>
      </c>
      <c r="AX150" s="14" t="s">
        <v>81</v>
      </c>
      <c r="AY150" s="279" t="s">
        <v>179</v>
      </c>
    </row>
    <row r="151" s="2" customFormat="1" ht="21.75" customHeight="1">
      <c r="A151" s="39"/>
      <c r="B151" s="40"/>
      <c r="C151" s="291" t="s">
        <v>216</v>
      </c>
      <c r="D151" s="291" t="s">
        <v>340</v>
      </c>
      <c r="E151" s="292" t="s">
        <v>1123</v>
      </c>
      <c r="F151" s="293" t="s">
        <v>1124</v>
      </c>
      <c r="G151" s="294" t="s">
        <v>477</v>
      </c>
      <c r="H151" s="295">
        <v>1.02</v>
      </c>
      <c r="I151" s="296"/>
      <c r="J151" s="297">
        <f>ROUND(I151*H151,2)</f>
        <v>0</v>
      </c>
      <c r="K151" s="293" t="s">
        <v>185</v>
      </c>
      <c r="L151" s="298"/>
      <c r="M151" s="299" t="s">
        <v>1</v>
      </c>
      <c r="N151" s="300" t="s">
        <v>39</v>
      </c>
      <c r="O151" s="92"/>
      <c r="P151" s="254">
        <f>O151*H151</f>
        <v>0</v>
      </c>
      <c r="Q151" s="254">
        <v>0.079500000000000001</v>
      </c>
      <c r="R151" s="254">
        <f>Q151*H151</f>
        <v>0.081090000000000009</v>
      </c>
      <c r="S151" s="254">
        <v>0</v>
      </c>
      <c r="T151" s="25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6" t="s">
        <v>221</v>
      </c>
      <c r="AT151" s="256" t="s">
        <v>340</v>
      </c>
      <c r="AU151" s="256" t="s">
        <v>83</v>
      </c>
      <c r="AY151" s="18" t="s">
        <v>179</v>
      </c>
      <c r="BE151" s="257">
        <f>IF(N151="základní",J151,0)</f>
        <v>0</v>
      </c>
      <c r="BF151" s="257">
        <f>IF(N151="snížená",J151,0)</f>
        <v>0</v>
      </c>
      <c r="BG151" s="257">
        <f>IF(N151="zákl. přenesená",J151,0)</f>
        <v>0</v>
      </c>
      <c r="BH151" s="257">
        <f>IF(N151="sníž. přenesená",J151,0)</f>
        <v>0</v>
      </c>
      <c r="BI151" s="257">
        <f>IF(N151="nulová",J151,0)</f>
        <v>0</v>
      </c>
      <c r="BJ151" s="18" t="s">
        <v>81</v>
      </c>
      <c r="BK151" s="257">
        <f>ROUND(I151*H151,2)</f>
        <v>0</v>
      </c>
      <c r="BL151" s="18" t="s">
        <v>186</v>
      </c>
      <c r="BM151" s="256" t="s">
        <v>1125</v>
      </c>
    </row>
    <row r="152" s="13" customFormat="1">
      <c r="A152" s="13"/>
      <c r="B152" s="258"/>
      <c r="C152" s="259"/>
      <c r="D152" s="260" t="s">
        <v>187</v>
      </c>
      <c r="E152" s="261" t="s">
        <v>1</v>
      </c>
      <c r="F152" s="262" t="s">
        <v>1102</v>
      </c>
      <c r="G152" s="259"/>
      <c r="H152" s="261" t="s">
        <v>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187</v>
      </c>
      <c r="AU152" s="268" t="s">
        <v>83</v>
      </c>
      <c r="AV152" s="13" t="s">
        <v>81</v>
      </c>
      <c r="AW152" s="13" t="s">
        <v>31</v>
      </c>
      <c r="AX152" s="13" t="s">
        <v>74</v>
      </c>
      <c r="AY152" s="268" t="s">
        <v>179</v>
      </c>
    </row>
    <row r="153" s="14" customFormat="1">
      <c r="A153" s="14"/>
      <c r="B153" s="269"/>
      <c r="C153" s="270"/>
      <c r="D153" s="260" t="s">
        <v>187</v>
      </c>
      <c r="E153" s="271" t="s">
        <v>1</v>
      </c>
      <c r="F153" s="272" t="s">
        <v>1126</v>
      </c>
      <c r="G153" s="270"/>
      <c r="H153" s="273">
        <v>1.02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9" t="s">
        <v>187</v>
      </c>
      <c r="AU153" s="279" t="s">
        <v>83</v>
      </c>
      <c r="AV153" s="14" t="s">
        <v>83</v>
      </c>
      <c r="AW153" s="14" t="s">
        <v>31</v>
      </c>
      <c r="AX153" s="14" t="s">
        <v>81</v>
      </c>
      <c r="AY153" s="279" t="s">
        <v>179</v>
      </c>
    </row>
    <row r="154" s="2" customFormat="1" ht="21.75" customHeight="1">
      <c r="A154" s="39"/>
      <c r="B154" s="40"/>
      <c r="C154" s="291" t="s">
        <v>221</v>
      </c>
      <c r="D154" s="291" t="s">
        <v>340</v>
      </c>
      <c r="E154" s="292" t="s">
        <v>1127</v>
      </c>
      <c r="F154" s="293" t="s">
        <v>1128</v>
      </c>
      <c r="G154" s="294" t="s">
        <v>477</v>
      </c>
      <c r="H154" s="295">
        <v>1.02</v>
      </c>
      <c r="I154" s="296"/>
      <c r="J154" s="297">
        <f>ROUND(I154*H154,2)</f>
        <v>0</v>
      </c>
      <c r="K154" s="293" t="s">
        <v>185</v>
      </c>
      <c r="L154" s="298"/>
      <c r="M154" s="299" t="s">
        <v>1</v>
      </c>
      <c r="N154" s="300" t="s">
        <v>39</v>
      </c>
      <c r="O154" s="92"/>
      <c r="P154" s="254">
        <f>O154*H154</f>
        <v>0</v>
      </c>
      <c r="Q154" s="254">
        <v>0.104</v>
      </c>
      <c r="R154" s="254">
        <f>Q154*H154</f>
        <v>0.10607999999999999</v>
      </c>
      <c r="S154" s="254">
        <v>0</v>
      </c>
      <c r="T154" s="25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6" t="s">
        <v>221</v>
      </c>
      <c r="AT154" s="256" t="s">
        <v>340</v>
      </c>
      <c r="AU154" s="256" t="s">
        <v>83</v>
      </c>
      <c r="AY154" s="18" t="s">
        <v>179</v>
      </c>
      <c r="BE154" s="257">
        <f>IF(N154="základní",J154,0)</f>
        <v>0</v>
      </c>
      <c r="BF154" s="257">
        <f>IF(N154="snížená",J154,0)</f>
        <v>0</v>
      </c>
      <c r="BG154" s="257">
        <f>IF(N154="zákl. přenesená",J154,0)</f>
        <v>0</v>
      </c>
      <c r="BH154" s="257">
        <f>IF(N154="sníž. přenesená",J154,0)</f>
        <v>0</v>
      </c>
      <c r="BI154" s="257">
        <f>IF(N154="nulová",J154,0)</f>
        <v>0</v>
      </c>
      <c r="BJ154" s="18" t="s">
        <v>81</v>
      </c>
      <c r="BK154" s="257">
        <f>ROUND(I154*H154,2)</f>
        <v>0</v>
      </c>
      <c r="BL154" s="18" t="s">
        <v>186</v>
      </c>
      <c r="BM154" s="256" t="s">
        <v>1129</v>
      </c>
    </row>
    <row r="155" s="13" customFormat="1">
      <c r="A155" s="13"/>
      <c r="B155" s="258"/>
      <c r="C155" s="259"/>
      <c r="D155" s="260" t="s">
        <v>187</v>
      </c>
      <c r="E155" s="261" t="s">
        <v>1</v>
      </c>
      <c r="F155" s="262" t="s">
        <v>1102</v>
      </c>
      <c r="G155" s="259"/>
      <c r="H155" s="261" t="s">
        <v>1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187</v>
      </c>
      <c r="AU155" s="268" t="s">
        <v>83</v>
      </c>
      <c r="AV155" s="13" t="s">
        <v>81</v>
      </c>
      <c r="AW155" s="13" t="s">
        <v>31</v>
      </c>
      <c r="AX155" s="13" t="s">
        <v>74</v>
      </c>
      <c r="AY155" s="268" t="s">
        <v>179</v>
      </c>
    </row>
    <row r="156" s="14" customFormat="1">
      <c r="A156" s="14"/>
      <c r="B156" s="269"/>
      <c r="C156" s="270"/>
      <c r="D156" s="260" t="s">
        <v>187</v>
      </c>
      <c r="E156" s="271" t="s">
        <v>1</v>
      </c>
      <c r="F156" s="272" t="s">
        <v>1126</v>
      </c>
      <c r="G156" s="270"/>
      <c r="H156" s="273">
        <v>1.02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9" t="s">
        <v>187</v>
      </c>
      <c r="AU156" s="279" t="s">
        <v>83</v>
      </c>
      <c r="AV156" s="14" t="s">
        <v>83</v>
      </c>
      <c r="AW156" s="14" t="s">
        <v>31</v>
      </c>
      <c r="AX156" s="14" t="s">
        <v>81</v>
      </c>
      <c r="AY156" s="279" t="s">
        <v>179</v>
      </c>
    </row>
    <row r="157" s="2" customFormat="1" ht="21.75" customHeight="1">
      <c r="A157" s="39"/>
      <c r="B157" s="40"/>
      <c r="C157" s="245" t="s">
        <v>227</v>
      </c>
      <c r="D157" s="245" t="s">
        <v>181</v>
      </c>
      <c r="E157" s="246" t="s">
        <v>1130</v>
      </c>
      <c r="F157" s="247" t="s">
        <v>1131</v>
      </c>
      <c r="G157" s="248" t="s">
        <v>477</v>
      </c>
      <c r="H157" s="249">
        <v>1</v>
      </c>
      <c r="I157" s="250"/>
      <c r="J157" s="251">
        <f>ROUND(I157*H157,2)</f>
        <v>0</v>
      </c>
      <c r="K157" s="247" t="s">
        <v>185</v>
      </c>
      <c r="L157" s="45"/>
      <c r="M157" s="252" t="s">
        <v>1</v>
      </c>
      <c r="N157" s="253" t="s">
        <v>39</v>
      </c>
      <c r="O157" s="92"/>
      <c r="P157" s="254">
        <f>O157*H157</f>
        <v>0</v>
      </c>
      <c r="Q157" s="254">
        <v>0.0071300000000000001</v>
      </c>
      <c r="R157" s="254">
        <f>Q157*H157</f>
        <v>0.0071300000000000001</v>
      </c>
      <c r="S157" s="254">
        <v>0</v>
      </c>
      <c r="T157" s="25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6" t="s">
        <v>186</v>
      </c>
      <c r="AT157" s="256" t="s">
        <v>181</v>
      </c>
      <c r="AU157" s="256" t="s">
        <v>83</v>
      </c>
      <c r="AY157" s="18" t="s">
        <v>179</v>
      </c>
      <c r="BE157" s="257">
        <f>IF(N157="základní",J157,0)</f>
        <v>0</v>
      </c>
      <c r="BF157" s="257">
        <f>IF(N157="snížená",J157,0)</f>
        <v>0</v>
      </c>
      <c r="BG157" s="257">
        <f>IF(N157="zákl. přenesená",J157,0)</f>
        <v>0</v>
      </c>
      <c r="BH157" s="257">
        <f>IF(N157="sníž. přenesená",J157,0)</f>
        <v>0</v>
      </c>
      <c r="BI157" s="257">
        <f>IF(N157="nulová",J157,0)</f>
        <v>0</v>
      </c>
      <c r="BJ157" s="18" t="s">
        <v>81</v>
      </c>
      <c r="BK157" s="257">
        <f>ROUND(I157*H157,2)</f>
        <v>0</v>
      </c>
      <c r="BL157" s="18" t="s">
        <v>186</v>
      </c>
      <c r="BM157" s="256" t="s">
        <v>1132</v>
      </c>
    </row>
    <row r="158" s="13" customFormat="1">
      <c r="A158" s="13"/>
      <c r="B158" s="258"/>
      <c r="C158" s="259"/>
      <c r="D158" s="260" t="s">
        <v>187</v>
      </c>
      <c r="E158" s="261" t="s">
        <v>1</v>
      </c>
      <c r="F158" s="262" t="s">
        <v>1102</v>
      </c>
      <c r="G158" s="259"/>
      <c r="H158" s="261" t="s">
        <v>1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187</v>
      </c>
      <c r="AU158" s="268" t="s">
        <v>83</v>
      </c>
      <c r="AV158" s="13" t="s">
        <v>81</v>
      </c>
      <c r="AW158" s="13" t="s">
        <v>31</v>
      </c>
      <c r="AX158" s="13" t="s">
        <v>74</v>
      </c>
      <c r="AY158" s="268" t="s">
        <v>179</v>
      </c>
    </row>
    <row r="159" s="14" customFormat="1">
      <c r="A159" s="14"/>
      <c r="B159" s="269"/>
      <c r="C159" s="270"/>
      <c r="D159" s="260" t="s">
        <v>187</v>
      </c>
      <c r="E159" s="271" t="s">
        <v>1</v>
      </c>
      <c r="F159" s="272" t="s">
        <v>1133</v>
      </c>
      <c r="G159" s="270"/>
      <c r="H159" s="273">
        <v>1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187</v>
      </c>
      <c r="AU159" s="279" t="s">
        <v>83</v>
      </c>
      <c r="AV159" s="14" t="s">
        <v>83</v>
      </c>
      <c r="AW159" s="14" t="s">
        <v>31</v>
      </c>
      <c r="AX159" s="14" t="s">
        <v>81</v>
      </c>
      <c r="AY159" s="279" t="s">
        <v>179</v>
      </c>
    </row>
    <row r="160" s="2" customFormat="1" ht="21.75" customHeight="1">
      <c r="A160" s="39"/>
      <c r="B160" s="40"/>
      <c r="C160" s="291" t="s">
        <v>234</v>
      </c>
      <c r="D160" s="291" t="s">
        <v>340</v>
      </c>
      <c r="E160" s="292" t="s">
        <v>1134</v>
      </c>
      <c r="F160" s="293" t="s">
        <v>1135</v>
      </c>
      <c r="G160" s="294" t="s">
        <v>477</v>
      </c>
      <c r="H160" s="295">
        <v>1.02</v>
      </c>
      <c r="I160" s="296"/>
      <c r="J160" s="297">
        <f>ROUND(I160*H160,2)</f>
        <v>0</v>
      </c>
      <c r="K160" s="293" t="s">
        <v>1</v>
      </c>
      <c r="L160" s="298"/>
      <c r="M160" s="299" t="s">
        <v>1</v>
      </c>
      <c r="N160" s="300" t="s">
        <v>39</v>
      </c>
      <c r="O160" s="92"/>
      <c r="P160" s="254">
        <f>O160*H160</f>
        <v>0</v>
      </c>
      <c r="Q160" s="254">
        <v>0.079500000000000001</v>
      </c>
      <c r="R160" s="254">
        <f>Q160*H160</f>
        <v>0.081090000000000009</v>
      </c>
      <c r="S160" s="254">
        <v>0</v>
      </c>
      <c r="T160" s="25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6" t="s">
        <v>221</v>
      </c>
      <c r="AT160" s="256" t="s">
        <v>340</v>
      </c>
      <c r="AU160" s="256" t="s">
        <v>83</v>
      </c>
      <c r="AY160" s="18" t="s">
        <v>179</v>
      </c>
      <c r="BE160" s="257">
        <f>IF(N160="základní",J160,0)</f>
        <v>0</v>
      </c>
      <c r="BF160" s="257">
        <f>IF(N160="snížená",J160,0)</f>
        <v>0</v>
      </c>
      <c r="BG160" s="257">
        <f>IF(N160="zákl. přenesená",J160,0)</f>
        <v>0</v>
      </c>
      <c r="BH160" s="257">
        <f>IF(N160="sníž. přenesená",J160,0)</f>
        <v>0</v>
      </c>
      <c r="BI160" s="257">
        <f>IF(N160="nulová",J160,0)</f>
        <v>0</v>
      </c>
      <c r="BJ160" s="18" t="s">
        <v>81</v>
      </c>
      <c r="BK160" s="257">
        <f>ROUND(I160*H160,2)</f>
        <v>0</v>
      </c>
      <c r="BL160" s="18" t="s">
        <v>186</v>
      </c>
      <c r="BM160" s="256" t="s">
        <v>1136</v>
      </c>
    </row>
    <row r="161" s="13" customFormat="1">
      <c r="A161" s="13"/>
      <c r="B161" s="258"/>
      <c r="C161" s="259"/>
      <c r="D161" s="260" t="s">
        <v>187</v>
      </c>
      <c r="E161" s="261" t="s">
        <v>1</v>
      </c>
      <c r="F161" s="262" t="s">
        <v>1102</v>
      </c>
      <c r="G161" s="259"/>
      <c r="H161" s="261" t="s">
        <v>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187</v>
      </c>
      <c r="AU161" s="268" t="s">
        <v>83</v>
      </c>
      <c r="AV161" s="13" t="s">
        <v>81</v>
      </c>
      <c r="AW161" s="13" t="s">
        <v>31</v>
      </c>
      <c r="AX161" s="13" t="s">
        <v>74</v>
      </c>
      <c r="AY161" s="268" t="s">
        <v>179</v>
      </c>
    </row>
    <row r="162" s="14" customFormat="1">
      <c r="A162" s="14"/>
      <c r="B162" s="269"/>
      <c r="C162" s="270"/>
      <c r="D162" s="260" t="s">
        <v>187</v>
      </c>
      <c r="E162" s="271" t="s">
        <v>1</v>
      </c>
      <c r="F162" s="272" t="s">
        <v>1137</v>
      </c>
      <c r="G162" s="270"/>
      <c r="H162" s="273">
        <v>1.02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9" t="s">
        <v>187</v>
      </c>
      <c r="AU162" s="279" t="s">
        <v>83</v>
      </c>
      <c r="AV162" s="14" t="s">
        <v>83</v>
      </c>
      <c r="AW162" s="14" t="s">
        <v>31</v>
      </c>
      <c r="AX162" s="14" t="s">
        <v>81</v>
      </c>
      <c r="AY162" s="279" t="s">
        <v>179</v>
      </c>
    </row>
    <row r="163" s="2" customFormat="1" ht="21.75" customHeight="1">
      <c r="A163" s="39"/>
      <c r="B163" s="40"/>
      <c r="C163" s="245" t="s">
        <v>238</v>
      </c>
      <c r="D163" s="245" t="s">
        <v>181</v>
      </c>
      <c r="E163" s="246" t="s">
        <v>1138</v>
      </c>
      <c r="F163" s="247" t="s">
        <v>1139</v>
      </c>
      <c r="G163" s="248" t="s">
        <v>477</v>
      </c>
      <c r="H163" s="249">
        <v>6</v>
      </c>
      <c r="I163" s="250"/>
      <c r="J163" s="251">
        <f>ROUND(I163*H163,2)</f>
        <v>0</v>
      </c>
      <c r="K163" s="247" t="s">
        <v>185</v>
      </c>
      <c r="L163" s="45"/>
      <c r="M163" s="252" t="s">
        <v>1</v>
      </c>
      <c r="N163" s="253" t="s">
        <v>39</v>
      </c>
      <c r="O163" s="92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6" t="s">
        <v>186</v>
      </c>
      <c r="AT163" s="256" t="s">
        <v>181</v>
      </c>
      <c r="AU163" s="256" t="s">
        <v>83</v>
      </c>
      <c r="AY163" s="18" t="s">
        <v>179</v>
      </c>
      <c r="BE163" s="257">
        <f>IF(N163="základní",J163,0)</f>
        <v>0</v>
      </c>
      <c r="BF163" s="257">
        <f>IF(N163="snížená",J163,0)</f>
        <v>0</v>
      </c>
      <c r="BG163" s="257">
        <f>IF(N163="zákl. přenesená",J163,0)</f>
        <v>0</v>
      </c>
      <c r="BH163" s="257">
        <f>IF(N163="sníž. přenesená",J163,0)</f>
        <v>0</v>
      </c>
      <c r="BI163" s="257">
        <f>IF(N163="nulová",J163,0)</f>
        <v>0</v>
      </c>
      <c r="BJ163" s="18" t="s">
        <v>81</v>
      </c>
      <c r="BK163" s="257">
        <f>ROUND(I163*H163,2)</f>
        <v>0</v>
      </c>
      <c r="BL163" s="18" t="s">
        <v>186</v>
      </c>
      <c r="BM163" s="256" t="s">
        <v>1140</v>
      </c>
    </row>
    <row r="164" s="13" customFormat="1">
      <c r="A164" s="13"/>
      <c r="B164" s="258"/>
      <c r="C164" s="259"/>
      <c r="D164" s="260" t="s">
        <v>187</v>
      </c>
      <c r="E164" s="261" t="s">
        <v>1</v>
      </c>
      <c r="F164" s="262" t="s">
        <v>1102</v>
      </c>
      <c r="G164" s="259"/>
      <c r="H164" s="261" t="s">
        <v>1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187</v>
      </c>
      <c r="AU164" s="268" t="s">
        <v>83</v>
      </c>
      <c r="AV164" s="13" t="s">
        <v>81</v>
      </c>
      <c r="AW164" s="13" t="s">
        <v>31</v>
      </c>
      <c r="AX164" s="13" t="s">
        <v>74</v>
      </c>
      <c r="AY164" s="268" t="s">
        <v>179</v>
      </c>
    </row>
    <row r="165" s="14" customFormat="1">
      <c r="A165" s="14"/>
      <c r="B165" s="269"/>
      <c r="C165" s="270"/>
      <c r="D165" s="260" t="s">
        <v>187</v>
      </c>
      <c r="E165" s="271" t="s">
        <v>1</v>
      </c>
      <c r="F165" s="272" t="s">
        <v>1133</v>
      </c>
      <c r="G165" s="270"/>
      <c r="H165" s="273">
        <v>1</v>
      </c>
      <c r="I165" s="274"/>
      <c r="J165" s="270"/>
      <c r="K165" s="270"/>
      <c r="L165" s="275"/>
      <c r="M165" s="276"/>
      <c r="N165" s="277"/>
      <c r="O165" s="277"/>
      <c r="P165" s="277"/>
      <c r="Q165" s="277"/>
      <c r="R165" s="277"/>
      <c r="S165" s="277"/>
      <c r="T165" s="27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9" t="s">
        <v>187</v>
      </c>
      <c r="AU165" s="279" t="s">
        <v>83</v>
      </c>
      <c r="AV165" s="14" t="s">
        <v>83</v>
      </c>
      <c r="AW165" s="14" t="s">
        <v>31</v>
      </c>
      <c r="AX165" s="14" t="s">
        <v>74</v>
      </c>
      <c r="AY165" s="279" t="s">
        <v>179</v>
      </c>
    </row>
    <row r="166" s="14" customFormat="1">
      <c r="A166" s="14"/>
      <c r="B166" s="269"/>
      <c r="C166" s="270"/>
      <c r="D166" s="260" t="s">
        <v>187</v>
      </c>
      <c r="E166" s="271" t="s">
        <v>1</v>
      </c>
      <c r="F166" s="272" t="s">
        <v>1141</v>
      </c>
      <c r="G166" s="270"/>
      <c r="H166" s="273">
        <v>1</v>
      </c>
      <c r="I166" s="274"/>
      <c r="J166" s="270"/>
      <c r="K166" s="270"/>
      <c r="L166" s="275"/>
      <c r="M166" s="276"/>
      <c r="N166" s="277"/>
      <c r="O166" s="277"/>
      <c r="P166" s="277"/>
      <c r="Q166" s="277"/>
      <c r="R166" s="277"/>
      <c r="S166" s="277"/>
      <c r="T166" s="27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9" t="s">
        <v>187</v>
      </c>
      <c r="AU166" s="279" t="s">
        <v>83</v>
      </c>
      <c r="AV166" s="14" t="s">
        <v>83</v>
      </c>
      <c r="AW166" s="14" t="s">
        <v>31</v>
      </c>
      <c r="AX166" s="14" t="s">
        <v>74</v>
      </c>
      <c r="AY166" s="279" t="s">
        <v>179</v>
      </c>
    </row>
    <row r="167" s="14" customFormat="1">
      <c r="A167" s="14"/>
      <c r="B167" s="269"/>
      <c r="C167" s="270"/>
      <c r="D167" s="260" t="s">
        <v>187</v>
      </c>
      <c r="E167" s="271" t="s">
        <v>1</v>
      </c>
      <c r="F167" s="272" t="s">
        <v>1122</v>
      </c>
      <c r="G167" s="270"/>
      <c r="H167" s="273">
        <v>2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9" t="s">
        <v>187</v>
      </c>
      <c r="AU167" s="279" t="s">
        <v>83</v>
      </c>
      <c r="AV167" s="14" t="s">
        <v>83</v>
      </c>
      <c r="AW167" s="14" t="s">
        <v>31</v>
      </c>
      <c r="AX167" s="14" t="s">
        <v>74</v>
      </c>
      <c r="AY167" s="279" t="s">
        <v>179</v>
      </c>
    </row>
    <row r="168" s="14" customFormat="1">
      <c r="A168" s="14"/>
      <c r="B168" s="269"/>
      <c r="C168" s="270"/>
      <c r="D168" s="260" t="s">
        <v>187</v>
      </c>
      <c r="E168" s="271" t="s">
        <v>1</v>
      </c>
      <c r="F168" s="272" t="s">
        <v>1111</v>
      </c>
      <c r="G168" s="270"/>
      <c r="H168" s="273">
        <v>2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9" t="s">
        <v>187</v>
      </c>
      <c r="AU168" s="279" t="s">
        <v>83</v>
      </c>
      <c r="AV168" s="14" t="s">
        <v>83</v>
      </c>
      <c r="AW168" s="14" t="s">
        <v>31</v>
      </c>
      <c r="AX168" s="14" t="s">
        <v>74</v>
      </c>
      <c r="AY168" s="279" t="s">
        <v>179</v>
      </c>
    </row>
    <row r="169" s="15" customFormat="1">
      <c r="A169" s="15"/>
      <c r="B169" s="280"/>
      <c r="C169" s="281"/>
      <c r="D169" s="260" t="s">
        <v>187</v>
      </c>
      <c r="E169" s="282" t="s">
        <v>1</v>
      </c>
      <c r="F169" s="283" t="s">
        <v>108</v>
      </c>
      <c r="G169" s="281"/>
      <c r="H169" s="284">
        <v>6</v>
      </c>
      <c r="I169" s="285"/>
      <c r="J169" s="281"/>
      <c r="K169" s="281"/>
      <c r="L169" s="286"/>
      <c r="M169" s="287"/>
      <c r="N169" s="288"/>
      <c r="O169" s="288"/>
      <c r="P169" s="288"/>
      <c r="Q169" s="288"/>
      <c r="R169" s="288"/>
      <c r="S169" s="288"/>
      <c r="T169" s="28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90" t="s">
        <v>187</v>
      </c>
      <c r="AU169" s="290" t="s">
        <v>83</v>
      </c>
      <c r="AV169" s="15" t="s">
        <v>186</v>
      </c>
      <c r="AW169" s="15" t="s">
        <v>31</v>
      </c>
      <c r="AX169" s="15" t="s">
        <v>81</v>
      </c>
      <c r="AY169" s="290" t="s">
        <v>179</v>
      </c>
    </row>
    <row r="170" s="2" customFormat="1" ht="21.75" customHeight="1">
      <c r="A170" s="39"/>
      <c r="B170" s="40"/>
      <c r="C170" s="245" t="s">
        <v>214</v>
      </c>
      <c r="D170" s="245" t="s">
        <v>181</v>
      </c>
      <c r="E170" s="246" t="s">
        <v>1142</v>
      </c>
      <c r="F170" s="247" t="s">
        <v>1143</v>
      </c>
      <c r="G170" s="248" t="s">
        <v>477</v>
      </c>
      <c r="H170" s="249">
        <v>1</v>
      </c>
      <c r="I170" s="250"/>
      <c r="J170" s="251">
        <f>ROUND(I170*H170,2)</f>
        <v>0</v>
      </c>
      <c r="K170" s="247" t="s">
        <v>185</v>
      </c>
      <c r="L170" s="45"/>
      <c r="M170" s="252" t="s">
        <v>1</v>
      </c>
      <c r="N170" s="253" t="s">
        <v>39</v>
      </c>
      <c r="O170" s="92"/>
      <c r="P170" s="254">
        <f>O170*H170</f>
        <v>0</v>
      </c>
      <c r="Q170" s="254">
        <v>0.01027</v>
      </c>
      <c r="R170" s="254">
        <f>Q170*H170</f>
        <v>0.01027</v>
      </c>
      <c r="S170" s="254">
        <v>0</v>
      </c>
      <c r="T170" s="25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6" t="s">
        <v>186</v>
      </c>
      <c r="AT170" s="256" t="s">
        <v>181</v>
      </c>
      <c r="AU170" s="256" t="s">
        <v>83</v>
      </c>
      <c r="AY170" s="18" t="s">
        <v>179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8" t="s">
        <v>81</v>
      </c>
      <c r="BK170" s="257">
        <f>ROUND(I170*H170,2)</f>
        <v>0</v>
      </c>
      <c r="BL170" s="18" t="s">
        <v>186</v>
      </c>
      <c r="BM170" s="256" t="s">
        <v>1144</v>
      </c>
    </row>
    <row r="171" s="13" customFormat="1">
      <c r="A171" s="13"/>
      <c r="B171" s="258"/>
      <c r="C171" s="259"/>
      <c r="D171" s="260" t="s">
        <v>187</v>
      </c>
      <c r="E171" s="261" t="s">
        <v>1</v>
      </c>
      <c r="F171" s="262" t="s">
        <v>1102</v>
      </c>
      <c r="G171" s="259"/>
      <c r="H171" s="261" t="s">
        <v>1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187</v>
      </c>
      <c r="AU171" s="268" t="s">
        <v>83</v>
      </c>
      <c r="AV171" s="13" t="s">
        <v>81</v>
      </c>
      <c r="AW171" s="13" t="s">
        <v>31</v>
      </c>
      <c r="AX171" s="13" t="s">
        <v>74</v>
      </c>
      <c r="AY171" s="268" t="s">
        <v>179</v>
      </c>
    </row>
    <row r="172" s="14" customFormat="1">
      <c r="A172" s="14"/>
      <c r="B172" s="269"/>
      <c r="C172" s="270"/>
      <c r="D172" s="260" t="s">
        <v>187</v>
      </c>
      <c r="E172" s="271" t="s">
        <v>1</v>
      </c>
      <c r="F172" s="272" t="s">
        <v>1133</v>
      </c>
      <c r="G172" s="270"/>
      <c r="H172" s="273">
        <v>1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9" t="s">
        <v>187</v>
      </c>
      <c r="AU172" s="279" t="s">
        <v>83</v>
      </c>
      <c r="AV172" s="14" t="s">
        <v>83</v>
      </c>
      <c r="AW172" s="14" t="s">
        <v>31</v>
      </c>
      <c r="AX172" s="14" t="s">
        <v>81</v>
      </c>
      <c r="AY172" s="279" t="s">
        <v>179</v>
      </c>
    </row>
    <row r="173" s="2" customFormat="1" ht="21.75" customHeight="1">
      <c r="A173" s="39"/>
      <c r="B173" s="40"/>
      <c r="C173" s="291" t="s">
        <v>247</v>
      </c>
      <c r="D173" s="291" t="s">
        <v>340</v>
      </c>
      <c r="E173" s="292" t="s">
        <v>1145</v>
      </c>
      <c r="F173" s="293" t="s">
        <v>1146</v>
      </c>
      <c r="G173" s="294" t="s">
        <v>477</v>
      </c>
      <c r="H173" s="295">
        <v>1.02</v>
      </c>
      <c r="I173" s="296"/>
      <c r="J173" s="297">
        <f>ROUND(I173*H173,2)</f>
        <v>0</v>
      </c>
      <c r="K173" s="293" t="s">
        <v>1</v>
      </c>
      <c r="L173" s="298"/>
      <c r="M173" s="299" t="s">
        <v>1</v>
      </c>
      <c r="N173" s="300" t="s">
        <v>39</v>
      </c>
      <c r="O173" s="92"/>
      <c r="P173" s="254">
        <f>O173*H173</f>
        <v>0</v>
      </c>
      <c r="Q173" s="254">
        <v>0.084000000000000005</v>
      </c>
      <c r="R173" s="254">
        <f>Q173*H173</f>
        <v>0.085680000000000006</v>
      </c>
      <c r="S173" s="254">
        <v>0</v>
      </c>
      <c r="T173" s="25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6" t="s">
        <v>221</v>
      </c>
      <c r="AT173" s="256" t="s">
        <v>340</v>
      </c>
      <c r="AU173" s="256" t="s">
        <v>83</v>
      </c>
      <c r="AY173" s="18" t="s">
        <v>179</v>
      </c>
      <c r="BE173" s="257">
        <f>IF(N173="základní",J173,0)</f>
        <v>0</v>
      </c>
      <c r="BF173" s="257">
        <f>IF(N173="snížená",J173,0)</f>
        <v>0</v>
      </c>
      <c r="BG173" s="257">
        <f>IF(N173="zákl. přenesená",J173,0)</f>
        <v>0</v>
      </c>
      <c r="BH173" s="257">
        <f>IF(N173="sníž. přenesená",J173,0)</f>
        <v>0</v>
      </c>
      <c r="BI173" s="257">
        <f>IF(N173="nulová",J173,0)</f>
        <v>0</v>
      </c>
      <c r="BJ173" s="18" t="s">
        <v>81</v>
      </c>
      <c r="BK173" s="257">
        <f>ROUND(I173*H173,2)</f>
        <v>0</v>
      </c>
      <c r="BL173" s="18" t="s">
        <v>186</v>
      </c>
      <c r="BM173" s="256" t="s">
        <v>1147</v>
      </c>
    </row>
    <row r="174" s="13" customFormat="1">
      <c r="A174" s="13"/>
      <c r="B174" s="258"/>
      <c r="C174" s="259"/>
      <c r="D174" s="260" t="s">
        <v>187</v>
      </c>
      <c r="E174" s="261" t="s">
        <v>1</v>
      </c>
      <c r="F174" s="262" t="s">
        <v>1102</v>
      </c>
      <c r="G174" s="259"/>
      <c r="H174" s="261" t="s">
        <v>1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8" t="s">
        <v>187</v>
      </c>
      <c r="AU174" s="268" t="s">
        <v>83</v>
      </c>
      <c r="AV174" s="13" t="s">
        <v>81</v>
      </c>
      <c r="AW174" s="13" t="s">
        <v>31</v>
      </c>
      <c r="AX174" s="13" t="s">
        <v>74</v>
      </c>
      <c r="AY174" s="268" t="s">
        <v>179</v>
      </c>
    </row>
    <row r="175" s="14" customFormat="1">
      <c r="A175" s="14"/>
      <c r="B175" s="269"/>
      <c r="C175" s="270"/>
      <c r="D175" s="260" t="s">
        <v>187</v>
      </c>
      <c r="E175" s="271" t="s">
        <v>1</v>
      </c>
      <c r="F175" s="272" t="s">
        <v>1137</v>
      </c>
      <c r="G175" s="270"/>
      <c r="H175" s="273">
        <v>1.02</v>
      </c>
      <c r="I175" s="274"/>
      <c r="J175" s="270"/>
      <c r="K175" s="270"/>
      <c r="L175" s="275"/>
      <c r="M175" s="276"/>
      <c r="N175" s="277"/>
      <c r="O175" s="277"/>
      <c r="P175" s="277"/>
      <c r="Q175" s="277"/>
      <c r="R175" s="277"/>
      <c r="S175" s="277"/>
      <c r="T175" s="27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9" t="s">
        <v>187</v>
      </c>
      <c r="AU175" s="279" t="s">
        <v>83</v>
      </c>
      <c r="AV175" s="14" t="s">
        <v>83</v>
      </c>
      <c r="AW175" s="14" t="s">
        <v>31</v>
      </c>
      <c r="AX175" s="14" t="s">
        <v>81</v>
      </c>
      <c r="AY175" s="279" t="s">
        <v>179</v>
      </c>
    </row>
    <row r="176" s="2" customFormat="1" ht="21.75" customHeight="1">
      <c r="A176" s="39"/>
      <c r="B176" s="40"/>
      <c r="C176" s="245" t="s">
        <v>252</v>
      </c>
      <c r="D176" s="245" t="s">
        <v>181</v>
      </c>
      <c r="E176" s="246" t="s">
        <v>1148</v>
      </c>
      <c r="F176" s="247" t="s">
        <v>1149</v>
      </c>
      <c r="G176" s="248" t="s">
        <v>477</v>
      </c>
      <c r="H176" s="249">
        <v>1</v>
      </c>
      <c r="I176" s="250"/>
      <c r="J176" s="251">
        <f>ROUND(I176*H176,2)</f>
        <v>0</v>
      </c>
      <c r="K176" s="247" t="s">
        <v>185</v>
      </c>
      <c r="L176" s="45"/>
      <c r="M176" s="252" t="s">
        <v>1</v>
      </c>
      <c r="N176" s="253" t="s">
        <v>39</v>
      </c>
      <c r="O176" s="92"/>
      <c r="P176" s="254">
        <f>O176*H176</f>
        <v>0</v>
      </c>
      <c r="Q176" s="254">
        <v>0.023449999999999999</v>
      </c>
      <c r="R176" s="254">
        <f>Q176*H176</f>
        <v>0.023449999999999999</v>
      </c>
      <c r="S176" s="254">
        <v>0</v>
      </c>
      <c r="T176" s="25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6" t="s">
        <v>186</v>
      </c>
      <c r="AT176" s="256" t="s">
        <v>181</v>
      </c>
      <c r="AU176" s="256" t="s">
        <v>83</v>
      </c>
      <c r="AY176" s="18" t="s">
        <v>179</v>
      </c>
      <c r="BE176" s="257">
        <f>IF(N176="základní",J176,0)</f>
        <v>0</v>
      </c>
      <c r="BF176" s="257">
        <f>IF(N176="snížená",J176,0)</f>
        <v>0</v>
      </c>
      <c r="BG176" s="257">
        <f>IF(N176="zákl. přenesená",J176,0)</f>
        <v>0</v>
      </c>
      <c r="BH176" s="257">
        <f>IF(N176="sníž. přenesená",J176,0)</f>
        <v>0</v>
      </c>
      <c r="BI176" s="257">
        <f>IF(N176="nulová",J176,0)</f>
        <v>0</v>
      </c>
      <c r="BJ176" s="18" t="s">
        <v>81</v>
      </c>
      <c r="BK176" s="257">
        <f>ROUND(I176*H176,2)</f>
        <v>0</v>
      </c>
      <c r="BL176" s="18" t="s">
        <v>186</v>
      </c>
      <c r="BM176" s="256" t="s">
        <v>1150</v>
      </c>
    </row>
    <row r="177" s="13" customFormat="1">
      <c r="A177" s="13"/>
      <c r="B177" s="258"/>
      <c r="C177" s="259"/>
      <c r="D177" s="260" t="s">
        <v>187</v>
      </c>
      <c r="E177" s="261" t="s">
        <v>1</v>
      </c>
      <c r="F177" s="262" t="s">
        <v>1102</v>
      </c>
      <c r="G177" s="259"/>
      <c r="H177" s="261" t="s">
        <v>1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187</v>
      </c>
      <c r="AU177" s="268" t="s">
        <v>83</v>
      </c>
      <c r="AV177" s="13" t="s">
        <v>81</v>
      </c>
      <c r="AW177" s="13" t="s">
        <v>31</v>
      </c>
      <c r="AX177" s="13" t="s">
        <v>74</v>
      </c>
      <c r="AY177" s="268" t="s">
        <v>179</v>
      </c>
    </row>
    <row r="178" s="14" customFormat="1">
      <c r="A178" s="14"/>
      <c r="B178" s="269"/>
      <c r="C178" s="270"/>
      <c r="D178" s="260" t="s">
        <v>187</v>
      </c>
      <c r="E178" s="271" t="s">
        <v>1</v>
      </c>
      <c r="F178" s="272" t="s">
        <v>1141</v>
      </c>
      <c r="G178" s="270"/>
      <c r="H178" s="273">
        <v>1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9" t="s">
        <v>187</v>
      </c>
      <c r="AU178" s="279" t="s">
        <v>83</v>
      </c>
      <c r="AV178" s="14" t="s">
        <v>83</v>
      </c>
      <c r="AW178" s="14" t="s">
        <v>31</v>
      </c>
      <c r="AX178" s="14" t="s">
        <v>81</v>
      </c>
      <c r="AY178" s="279" t="s">
        <v>179</v>
      </c>
    </row>
    <row r="179" s="2" customFormat="1" ht="21.75" customHeight="1">
      <c r="A179" s="39"/>
      <c r="B179" s="40"/>
      <c r="C179" s="291" t="s">
        <v>8</v>
      </c>
      <c r="D179" s="291" t="s">
        <v>340</v>
      </c>
      <c r="E179" s="292" t="s">
        <v>1151</v>
      </c>
      <c r="F179" s="293" t="s">
        <v>1152</v>
      </c>
      <c r="G179" s="294" t="s">
        <v>477</v>
      </c>
      <c r="H179" s="295">
        <v>1.02</v>
      </c>
      <c r="I179" s="296"/>
      <c r="J179" s="297">
        <f>ROUND(I179*H179,2)</f>
        <v>0</v>
      </c>
      <c r="K179" s="293" t="s">
        <v>1</v>
      </c>
      <c r="L179" s="298"/>
      <c r="M179" s="299" t="s">
        <v>1</v>
      </c>
      <c r="N179" s="300" t="s">
        <v>39</v>
      </c>
      <c r="O179" s="92"/>
      <c r="P179" s="254">
        <f>O179*H179</f>
        <v>0</v>
      </c>
      <c r="Q179" s="254">
        <v>0.084000000000000005</v>
      </c>
      <c r="R179" s="254">
        <f>Q179*H179</f>
        <v>0.085680000000000006</v>
      </c>
      <c r="S179" s="254">
        <v>0</v>
      </c>
      <c r="T179" s="25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6" t="s">
        <v>221</v>
      </c>
      <c r="AT179" s="256" t="s">
        <v>340</v>
      </c>
      <c r="AU179" s="256" t="s">
        <v>83</v>
      </c>
      <c r="AY179" s="18" t="s">
        <v>179</v>
      </c>
      <c r="BE179" s="257">
        <f>IF(N179="základní",J179,0)</f>
        <v>0</v>
      </c>
      <c r="BF179" s="257">
        <f>IF(N179="snížená",J179,0)</f>
        <v>0</v>
      </c>
      <c r="BG179" s="257">
        <f>IF(N179="zákl. přenesená",J179,0)</f>
        <v>0</v>
      </c>
      <c r="BH179" s="257">
        <f>IF(N179="sníž. přenesená",J179,0)</f>
        <v>0</v>
      </c>
      <c r="BI179" s="257">
        <f>IF(N179="nulová",J179,0)</f>
        <v>0</v>
      </c>
      <c r="BJ179" s="18" t="s">
        <v>81</v>
      </c>
      <c r="BK179" s="257">
        <f>ROUND(I179*H179,2)</f>
        <v>0</v>
      </c>
      <c r="BL179" s="18" t="s">
        <v>186</v>
      </c>
      <c r="BM179" s="256" t="s">
        <v>1153</v>
      </c>
    </row>
    <row r="180" s="13" customFormat="1">
      <c r="A180" s="13"/>
      <c r="B180" s="258"/>
      <c r="C180" s="259"/>
      <c r="D180" s="260" t="s">
        <v>187</v>
      </c>
      <c r="E180" s="261" t="s">
        <v>1</v>
      </c>
      <c r="F180" s="262" t="s">
        <v>1102</v>
      </c>
      <c r="G180" s="259"/>
      <c r="H180" s="261" t="s">
        <v>1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187</v>
      </c>
      <c r="AU180" s="268" t="s">
        <v>83</v>
      </c>
      <c r="AV180" s="13" t="s">
        <v>81</v>
      </c>
      <c r="AW180" s="13" t="s">
        <v>31</v>
      </c>
      <c r="AX180" s="13" t="s">
        <v>74</v>
      </c>
      <c r="AY180" s="268" t="s">
        <v>179</v>
      </c>
    </row>
    <row r="181" s="14" customFormat="1">
      <c r="A181" s="14"/>
      <c r="B181" s="269"/>
      <c r="C181" s="270"/>
      <c r="D181" s="260" t="s">
        <v>187</v>
      </c>
      <c r="E181" s="271" t="s">
        <v>1</v>
      </c>
      <c r="F181" s="272" t="s">
        <v>1107</v>
      </c>
      <c r="G181" s="270"/>
      <c r="H181" s="273">
        <v>1.02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9" t="s">
        <v>187</v>
      </c>
      <c r="AU181" s="279" t="s">
        <v>83</v>
      </c>
      <c r="AV181" s="14" t="s">
        <v>83</v>
      </c>
      <c r="AW181" s="14" t="s">
        <v>31</v>
      </c>
      <c r="AX181" s="14" t="s">
        <v>81</v>
      </c>
      <c r="AY181" s="279" t="s">
        <v>179</v>
      </c>
    </row>
    <row r="182" s="2" customFormat="1" ht="21.75" customHeight="1">
      <c r="A182" s="39"/>
      <c r="B182" s="40"/>
      <c r="C182" s="245" t="s">
        <v>262</v>
      </c>
      <c r="D182" s="245" t="s">
        <v>181</v>
      </c>
      <c r="E182" s="246" t="s">
        <v>1154</v>
      </c>
      <c r="F182" s="247" t="s">
        <v>1155</v>
      </c>
      <c r="G182" s="248" t="s">
        <v>477</v>
      </c>
      <c r="H182" s="249">
        <v>2</v>
      </c>
      <c r="I182" s="250"/>
      <c r="J182" s="251">
        <f>ROUND(I182*H182,2)</f>
        <v>0</v>
      </c>
      <c r="K182" s="247" t="s">
        <v>185</v>
      </c>
      <c r="L182" s="45"/>
      <c r="M182" s="252" t="s">
        <v>1</v>
      </c>
      <c r="N182" s="253" t="s">
        <v>39</v>
      </c>
      <c r="O182" s="92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6" t="s">
        <v>186</v>
      </c>
      <c r="AT182" s="256" t="s">
        <v>181</v>
      </c>
      <c r="AU182" s="256" t="s">
        <v>83</v>
      </c>
      <c r="AY182" s="18" t="s">
        <v>179</v>
      </c>
      <c r="BE182" s="257">
        <f>IF(N182="základní",J182,0)</f>
        <v>0</v>
      </c>
      <c r="BF182" s="257">
        <f>IF(N182="snížená",J182,0)</f>
        <v>0</v>
      </c>
      <c r="BG182" s="257">
        <f>IF(N182="zákl. přenesená",J182,0)</f>
        <v>0</v>
      </c>
      <c r="BH182" s="257">
        <f>IF(N182="sníž. přenesená",J182,0)</f>
        <v>0</v>
      </c>
      <c r="BI182" s="257">
        <f>IF(N182="nulová",J182,0)</f>
        <v>0</v>
      </c>
      <c r="BJ182" s="18" t="s">
        <v>81</v>
      </c>
      <c r="BK182" s="257">
        <f>ROUND(I182*H182,2)</f>
        <v>0</v>
      </c>
      <c r="BL182" s="18" t="s">
        <v>186</v>
      </c>
      <c r="BM182" s="256" t="s">
        <v>1156</v>
      </c>
    </row>
    <row r="183" s="13" customFormat="1">
      <c r="A183" s="13"/>
      <c r="B183" s="258"/>
      <c r="C183" s="259"/>
      <c r="D183" s="260" t="s">
        <v>187</v>
      </c>
      <c r="E183" s="261" t="s">
        <v>1</v>
      </c>
      <c r="F183" s="262" t="s">
        <v>1102</v>
      </c>
      <c r="G183" s="259"/>
      <c r="H183" s="261" t="s">
        <v>1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187</v>
      </c>
      <c r="AU183" s="268" t="s">
        <v>83</v>
      </c>
      <c r="AV183" s="13" t="s">
        <v>81</v>
      </c>
      <c r="AW183" s="13" t="s">
        <v>31</v>
      </c>
      <c r="AX183" s="13" t="s">
        <v>74</v>
      </c>
      <c r="AY183" s="268" t="s">
        <v>179</v>
      </c>
    </row>
    <row r="184" s="14" customFormat="1">
      <c r="A184" s="14"/>
      <c r="B184" s="269"/>
      <c r="C184" s="270"/>
      <c r="D184" s="260" t="s">
        <v>187</v>
      </c>
      <c r="E184" s="271" t="s">
        <v>1</v>
      </c>
      <c r="F184" s="272" t="s">
        <v>1133</v>
      </c>
      <c r="G184" s="270"/>
      <c r="H184" s="273">
        <v>1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9" t="s">
        <v>187</v>
      </c>
      <c r="AU184" s="279" t="s">
        <v>83</v>
      </c>
      <c r="AV184" s="14" t="s">
        <v>83</v>
      </c>
      <c r="AW184" s="14" t="s">
        <v>31</v>
      </c>
      <c r="AX184" s="14" t="s">
        <v>74</v>
      </c>
      <c r="AY184" s="279" t="s">
        <v>179</v>
      </c>
    </row>
    <row r="185" s="14" customFormat="1">
      <c r="A185" s="14"/>
      <c r="B185" s="269"/>
      <c r="C185" s="270"/>
      <c r="D185" s="260" t="s">
        <v>187</v>
      </c>
      <c r="E185" s="271" t="s">
        <v>1</v>
      </c>
      <c r="F185" s="272" t="s">
        <v>1141</v>
      </c>
      <c r="G185" s="270"/>
      <c r="H185" s="273">
        <v>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9" t="s">
        <v>187</v>
      </c>
      <c r="AU185" s="279" t="s">
        <v>83</v>
      </c>
      <c r="AV185" s="14" t="s">
        <v>83</v>
      </c>
      <c r="AW185" s="14" t="s">
        <v>31</v>
      </c>
      <c r="AX185" s="14" t="s">
        <v>74</v>
      </c>
      <c r="AY185" s="279" t="s">
        <v>179</v>
      </c>
    </row>
    <row r="186" s="15" customFormat="1">
      <c r="A186" s="15"/>
      <c r="B186" s="280"/>
      <c r="C186" s="281"/>
      <c r="D186" s="260" t="s">
        <v>187</v>
      </c>
      <c r="E186" s="282" t="s">
        <v>1</v>
      </c>
      <c r="F186" s="283" t="s">
        <v>108</v>
      </c>
      <c r="G186" s="281"/>
      <c r="H186" s="284">
        <v>2</v>
      </c>
      <c r="I186" s="285"/>
      <c r="J186" s="281"/>
      <c r="K186" s="281"/>
      <c r="L186" s="286"/>
      <c r="M186" s="287"/>
      <c r="N186" s="288"/>
      <c r="O186" s="288"/>
      <c r="P186" s="288"/>
      <c r="Q186" s="288"/>
      <c r="R186" s="288"/>
      <c r="S186" s="288"/>
      <c r="T186" s="28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90" t="s">
        <v>187</v>
      </c>
      <c r="AU186" s="290" t="s">
        <v>83</v>
      </c>
      <c r="AV186" s="15" t="s">
        <v>186</v>
      </c>
      <c r="AW186" s="15" t="s">
        <v>31</v>
      </c>
      <c r="AX186" s="15" t="s">
        <v>81</v>
      </c>
      <c r="AY186" s="290" t="s">
        <v>179</v>
      </c>
    </row>
    <row r="187" s="2" customFormat="1" ht="16.5" customHeight="1">
      <c r="A187" s="39"/>
      <c r="B187" s="40"/>
      <c r="C187" s="291" t="s">
        <v>268</v>
      </c>
      <c r="D187" s="291" t="s">
        <v>340</v>
      </c>
      <c r="E187" s="292" t="s">
        <v>1157</v>
      </c>
      <c r="F187" s="293" t="s">
        <v>1158</v>
      </c>
      <c r="G187" s="294" t="s">
        <v>477</v>
      </c>
      <c r="H187" s="295">
        <v>1.01</v>
      </c>
      <c r="I187" s="296"/>
      <c r="J187" s="297">
        <f>ROUND(I187*H187,2)</f>
        <v>0</v>
      </c>
      <c r="K187" s="293" t="s">
        <v>1</v>
      </c>
      <c r="L187" s="298"/>
      <c r="M187" s="299" t="s">
        <v>1</v>
      </c>
      <c r="N187" s="300" t="s">
        <v>39</v>
      </c>
      <c r="O187" s="92"/>
      <c r="P187" s="254">
        <f>O187*H187</f>
        <v>0</v>
      </c>
      <c r="Q187" s="254">
        <v>0.080000000000000002</v>
      </c>
      <c r="R187" s="254">
        <f>Q187*H187</f>
        <v>0.080799999999999997</v>
      </c>
      <c r="S187" s="254">
        <v>0</v>
      </c>
      <c r="T187" s="25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6" t="s">
        <v>221</v>
      </c>
      <c r="AT187" s="256" t="s">
        <v>340</v>
      </c>
      <c r="AU187" s="256" t="s">
        <v>83</v>
      </c>
      <c r="AY187" s="18" t="s">
        <v>179</v>
      </c>
      <c r="BE187" s="257">
        <f>IF(N187="základní",J187,0)</f>
        <v>0</v>
      </c>
      <c r="BF187" s="257">
        <f>IF(N187="snížená",J187,0)</f>
        <v>0</v>
      </c>
      <c r="BG187" s="257">
        <f>IF(N187="zákl. přenesená",J187,0)</f>
        <v>0</v>
      </c>
      <c r="BH187" s="257">
        <f>IF(N187="sníž. přenesená",J187,0)</f>
        <v>0</v>
      </c>
      <c r="BI187" s="257">
        <f>IF(N187="nulová",J187,0)</f>
        <v>0</v>
      </c>
      <c r="BJ187" s="18" t="s">
        <v>81</v>
      </c>
      <c r="BK187" s="257">
        <f>ROUND(I187*H187,2)</f>
        <v>0</v>
      </c>
      <c r="BL187" s="18" t="s">
        <v>186</v>
      </c>
      <c r="BM187" s="256" t="s">
        <v>1159</v>
      </c>
    </row>
    <row r="188" s="13" customFormat="1">
      <c r="A188" s="13"/>
      <c r="B188" s="258"/>
      <c r="C188" s="259"/>
      <c r="D188" s="260" t="s">
        <v>187</v>
      </c>
      <c r="E188" s="261" t="s">
        <v>1</v>
      </c>
      <c r="F188" s="262" t="s">
        <v>1102</v>
      </c>
      <c r="G188" s="259"/>
      <c r="H188" s="261" t="s">
        <v>1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187</v>
      </c>
      <c r="AU188" s="268" t="s">
        <v>83</v>
      </c>
      <c r="AV188" s="13" t="s">
        <v>81</v>
      </c>
      <c r="AW188" s="13" t="s">
        <v>31</v>
      </c>
      <c r="AX188" s="13" t="s">
        <v>74</v>
      </c>
      <c r="AY188" s="268" t="s">
        <v>179</v>
      </c>
    </row>
    <row r="189" s="14" customFormat="1">
      <c r="A189" s="14"/>
      <c r="B189" s="269"/>
      <c r="C189" s="270"/>
      <c r="D189" s="260" t="s">
        <v>187</v>
      </c>
      <c r="E189" s="271" t="s">
        <v>1</v>
      </c>
      <c r="F189" s="272" t="s">
        <v>1160</v>
      </c>
      <c r="G189" s="270"/>
      <c r="H189" s="273">
        <v>1.01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9" t="s">
        <v>187</v>
      </c>
      <c r="AU189" s="279" t="s">
        <v>83</v>
      </c>
      <c r="AV189" s="14" t="s">
        <v>83</v>
      </c>
      <c r="AW189" s="14" t="s">
        <v>31</v>
      </c>
      <c r="AX189" s="14" t="s">
        <v>81</v>
      </c>
      <c r="AY189" s="279" t="s">
        <v>179</v>
      </c>
    </row>
    <row r="190" s="2" customFormat="1" ht="16.5" customHeight="1">
      <c r="A190" s="39"/>
      <c r="B190" s="40"/>
      <c r="C190" s="291" t="s">
        <v>271</v>
      </c>
      <c r="D190" s="291" t="s">
        <v>340</v>
      </c>
      <c r="E190" s="292" t="s">
        <v>1161</v>
      </c>
      <c r="F190" s="293" t="s">
        <v>1162</v>
      </c>
      <c r="G190" s="294" t="s">
        <v>477</v>
      </c>
      <c r="H190" s="295">
        <v>2.02</v>
      </c>
      <c r="I190" s="296"/>
      <c r="J190" s="297">
        <f>ROUND(I190*H190,2)</f>
        <v>0</v>
      </c>
      <c r="K190" s="293" t="s">
        <v>1</v>
      </c>
      <c r="L190" s="298"/>
      <c r="M190" s="299" t="s">
        <v>1</v>
      </c>
      <c r="N190" s="300" t="s">
        <v>39</v>
      </c>
      <c r="O190" s="92"/>
      <c r="P190" s="254">
        <f>O190*H190</f>
        <v>0</v>
      </c>
      <c r="Q190" s="254">
        <v>0.10000000000000001</v>
      </c>
      <c r="R190" s="254">
        <f>Q190*H190</f>
        <v>0.20200000000000001</v>
      </c>
      <c r="S190" s="254">
        <v>0</v>
      </c>
      <c r="T190" s="25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6" t="s">
        <v>221</v>
      </c>
      <c r="AT190" s="256" t="s">
        <v>340</v>
      </c>
      <c r="AU190" s="256" t="s">
        <v>83</v>
      </c>
      <c r="AY190" s="18" t="s">
        <v>179</v>
      </c>
      <c r="BE190" s="257">
        <f>IF(N190="základní",J190,0)</f>
        <v>0</v>
      </c>
      <c r="BF190" s="257">
        <f>IF(N190="snížená",J190,0)</f>
        <v>0</v>
      </c>
      <c r="BG190" s="257">
        <f>IF(N190="zákl. přenesená",J190,0)</f>
        <v>0</v>
      </c>
      <c r="BH190" s="257">
        <f>IF(N190="sníž. přenesená",J190,0)</f>
        <v>0</v>
      </c>
      <c r="BI190" s="257">
        <f>IF(N190="nulová",J190,0)</f>
        <v>0</v>
      </c>
      <c r="BJ190" s="18" t="s">
        <v>81</v>
      </c>
      <c r="BK190" s="257">
        <f>ROUND(I190*H190,2)</f>
        <v>0</v>
      </c>
      <c r="BL190" s="18" t="s">
        <v>186</v>
      </c>
      <c r="BM190" s="256" t="s">
        <v>1163</v>
      </c>
    </row>
    <row r="191" s="13" customFormat="1">
      <c r="A191" s="13"/>
      <c r="B191" s="258"/>
      <c r="C191" s="259"/>
      <c r="D191" s="260" t="s">
        <v>187</v>
      </c>
      <c r="E191" s="261" t="s">
        <v>1</v>
      </c>
      <c r="F191" s="262" t="s">
        <v>1102</v>
      </c>
      <c r="G191" s="259"/>
      <c r="H191" s="261" t="s">
        <v>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8" t="s">
        <v>187</v>
      </c>
      <c r="AU191" s="268" t="s">
        <v>83</v>
      </c>
      <c r="AV191" s="13" t="s">
        <v>81</v>
      </c>
      <c r="AW191" s="13" t="s">
        <v>31</v>
      </c>
      <c r="AX191" s="13" t="s">
        <v>74</v>
      </c>
      <c r="AY191" s="268" t="s">
        <v>179</v>
      </c>
    </row>
    <row r="192" s="14" customFormat="1">
      <c r="A192" s="14"/>
      <c r="B192" s="269"/>
      <c r="C192" s="270"/>
      <c r="D192" s="260" t="s">
        <v>187</v>
      </c>
      <c r="E192" s="271" t="s">
        <v>1</v>
      </c>
      <c r="F192" s="272" t="s">
        <v>1164</v>
      </c>
      <c r="G192" s="270"/>
      <c r="H192" s="273">
        <v>2.02</v>
      </c>
      <c r="I192" s="274"/>
      <c r="J192" s="270"/>
      <c r="K192" s="270"/>
      <c r="L192" s="275"/>
      <c r="M192" s="276"/>
      <c r="N192" s="277"/>
      <c r="O192" s="277"/>
      <c r="P192" s="277"/>
      <c r="Q192" s="277"/>
      <c r="R192" s="277"/>
      <c r="S192" s="277"/>
      <c r="T192" s="27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9" t="s">
        <v>187</v>
      </c>
      <c r="AU192" s="279" t="s">
        <v>83</v>
      </c>
      <c r="AV192" s="14" t="s">
        <v>83</v>
      </c>
      <c r="AW192" s="14" t="s">
        <v>31</v>
      </c>
      <c r="AX192" s="14" t="s">
        <v>81</v>
      </c>
      <c r="AY192" s="279" t="s">
        <v>179</v>
      </c>
    </row>
    <row r="193" s="2" customFormat="1" ht="21.75" customHeight="1">
      <c r="A193" s="39"/>
      <c r="B193" s="40"/>
      <c r="C193" s="245" t="s">
        <v>277</v>
      </c>
      <c r="D193" s="245" t="s">
        <v>181</v>
      </c>
      <c r="E193" s="246" t="s">
        <v>1165</v>
      </c>
      <c r="F193" s="247" t="s">
        <v>1166</v>
      </c>
      <c r="G193" s="248" t="s">
        <v>477</v>
      </c>
      <c r="H193" s="249">
        <v>1</v>
      </c>
      <c r="I193" s="250"/>
      <c r="J193" s="251">
        <f>ROUND(I193*H193,2)</f>
        <v>0</v>
      </c>
      <c r="K193" s="247" t="s">
        <v>185</v>
      </c>
      <c r="L193" s="45"/>
      <c r="M193" s="252" t="s">
        <v>1</v>
      </c>
      <c r="N193" s="253" t="s">
        <v>39</v>
      </c>
      <c r="O193" s="92"/>
      <c r="P193" s="254">
        <f>O193*H193</f>
        <v>0</v>
      </c>
      <c r="Q193" s="254">
        <v>0.00296</v>
      </c>
      <c r="R193" s="254">
        <f>Q193*H193</f>
        <v>0.00296</v>
      </c>
      <c r="S193" s="254">
        <v>0</v>
      </c>
      <c r="T193" s="25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6" t="s">
        <v>186</v>
      </c>
      <c r="AT193" s="256" t="s">
        <v>181</v>
      </c>
      <c r="AU193" s="256" t="s">
        <v>83</v>
      </c>
      <c r="AY193" s="18" t="s">
        <v>179</v>
      </c>
      <c r="BE193" s="257">
        <f>IF(N193="základní",J193,0)</f>
        <v>0</v>
      </c>
      <c r="BF193" s="257">
        <f>IF(N193="snížená",J193,0)</f>
        <v>0</v>
      </c>
      <c r="BG193" s="257">
        <f>IF(N193="zákl. přenesená",J193,0)</f>
        <v>0</v>
      </c>
      <c r="BH193" s="257">
        <f>IF(N193="sníž. přenesená",J193,0)</f>
        <v>0</v>
      </c>
      <c r="BI193" s="257">
        <f>IF(N193="nulová",J193,0)</f>
        <v>0</v>
      </c>
      <c r="BJ193" s="18" t="s">
        <v>81</v>
      </c>
      <c r="BK193" s="257">
        <f>ROUND(I193*H193,2)</f>
        <v>0</v>
      </c>
      <c r="BL193" s="18" t="s">
        <v>186</v>
      </c>
      <c r="BM193" s="256" t="s">
        <v>1167</v>
      </c>
    </row>
    <row r="194" s="13" customFormat="1">
      <c r="A194" s="13"/>
      <c r="B194" s="258"/>
      <c r="C194" s="259"/>
      <c r="D194" s="260" t="s">
        <v>187</v>
      </c>
      <c r="E194" s="261" t="s">
        <v>1</v>
      </c>
      <c r="F194" s="262" t="s">
        <v>1102</v>
      </c>
      <c r="G194" s="259"/>
      <c r="H194" s="261" t="s">
        <v>1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8" t="s">
        <v>187</v>
      </c>
      <c r="AU194" s="268" t="s">
        <v>83</v>
      </c>
      <c r="AV194" s="13" t="s">
        <v>81</v>
      </c>
      <c r="AW194" s="13" t="s">
        <v>31</v>
      </c>
      <c r="AX194" s="13" t="s">
        <v>74</v>
      </c>
      <c r="AY194" s="268" t="s">
        <v>179</v>
      </c>
    </row>
    <row r="195" s="14" customFormat="1">
      <c r="A195" s="14"/>
      <c r="B195" s="269"/>
      <c r="C195" s="270"/>
      <c r="D195" s="260" t="s">
        <v>187</v>
      </c>
      <c r="E195" s="271" t="s">
        <v>1</v>
      </c>
      <c r="F195" s="272" t="s">
        <v>1168</v>
      </c>
      <c r="G195" s="270"/>
      <c r="H195" s="273">
        <v>1</v>
      </c>
      <c r="I195" s="274"/>
      <c r="J195" s="270"/>
      <c r="K195" s="270"/>
      <c r="L195" s="275"/>
      <c r="M195" s="276"/>
      <c r="N195" s="277"/>
      <c r="O195" s="277"/>
      <c r="P195" s="277"/>
      <c r="Q195" s="277"/>
      <c r="R195" s="277"/>
      <c r="S195" s="277"/>
      <c r="T195" s="27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9" t="s">
        <v>187</v>
      </c>
      <c r="AU195" s="279" t="s">
        <v>83</v>
      </c>
      <c r="AV195" s="14" t="s">
        <v>83</v>
      </c>
      <c r="AW195" s="14" t="s">
        <v>31</v>
      </c>
      <c r="AX195" s="14" t="s">
        <v>81</v>
      </c>
      <c r="AY195" s="279" t="s">
        <v>179</v>
      </c>
    </row>
    <row r="196" s="2" customFormat="1" ht="21.75" customHeight="1">
      <c r="A196" s="39"/>
      <c r="B196" s="40"/>
      <c r="C196" s="291" t="s">
        <v>296</v>
      </c>
      <c r="D196" s="291" t="s">
        <v>340</v>
      </c>
      <c r="E196" s="292" t="s">
        <v>1169</v>
      </c>
      <c r="F196" s="293" t="s">
        <v>1170</v>
      </c>
      <c r="G196" s="294" t="s">
        <v>477</v>
      </c>
      <c r="H196" s="295">
        <v>1.01</v>
      </c>
      <c r="I196" s="296"/>
      <c r="J196" s="297">
        <f>ROUND(I196*H196,2)</f>
        <v>0</v>
      </c>
      <c r="K196" s="293" t="s">
        <v>1</v>
      </c>
      <c r="L196" s="298"/>
      <c r="M196" s="299" t="s">
        <v>1</v>
      </c>
      <c r="N196" s="300" t="s">
        <v>39</v>
      </c>
      <c r="O196" s="92"/>
      <c r="P196" s="254">
        <f>O196*H196</f>
        <v>0</v>
      </c>
      <c r="Q196" s="254">
        <v>0.045999999999999999</v>
      </c>
      <c r="R196" s="254">
        <f>Q196*H196</f>
        <v>0.046460000000000001</v>
      </c>
      <c r="S196" s="254">
        <v>0</v>
      </c>
      <c r="T196" s="25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6" t="s">
        <v>221</v>
      </c>
      <c r="AT196" s="256" t="s">
        <v>340</v>
      </c>
      <c r="AU196" s="256" t="s">
        <v>83</v>
      </c>
      <c r="AY196" s="18" t="s">
        <v>179</v>
      </c>
      <c r="BE196" s="257">
        <f>IF(N196="základní",J196,0)</f>
        <v>0</v>
      </c>
      <c r="BF196" s="257">
        <f>IF(N196="snížená",J196,0)</f>
        <v>0</v>
      </c>
      <c r="BG196" s="257">
        <f>IF(N196="zákl. přenesená",J196,0)</f>
        <v>0</v>
      </c>
      <c r="BH196" s="257">
        <f>IF(N196="sníž. přenesená",J196,0)</f>
        <v>0</v>
      </c>
      <c r="BI196" s="257">
        <f>IF(N196="nulová",J196,0)</f>
        <v>0</v>
      </c>
      <c r="BJ196" s="18" t="s">
        <v>81</v>
      </c>
      <c r="BK196" s="257">
        <f>ROUND(I196*H196,2)</f>
        <v>0</v>
      </c>
      <c r="BL196" s="18" t="s">
        <v>186</v>
      </c>
      <c r="BM196" s="256" t="s">
        <v>1171</v>
      </c>
    </row>
    <row r="197" s="13" customFormat="1">
      <c r="A197" s="13"/>
      <c r="B197" s="258"/>
      <c r="C197" s="259"/>
      <c r="D197" s="260" t="s">
        <v>187</v>
      </c>
      <c r="E197" s="261" t="s">
        <v>1</v>
      </c>
      <c r="F197" s="262" t="s">
        <v>1102</v>
      </c>
      <c r="G197" s="259"/>
      <c r="H197" s="261" t="s">
        <v>1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8" t="s">
        <v>187</v>
      </c>
      <c r="AU197" s="268" t="s">
        <v>83</v>
      </c>
      <c r="AV197" s="13" t="s">
        <v>81</v>
      </c>
      <c r="AW197" s="13" t="s">
        <v>31</v>
      </c>
      <c r="AX197" s="13" t="s">
        <v>74</v>
      </c>
      <c r="AY197" s="268" t="s">
        <v>179</v>
      </c>
    </row>
    <row r="198" s="13" customFormat="1">
      <c r="A198" s="13"/>
      <c r="B198" s="258"/>
      <c r="C198" s="259"/>
      <c r="D198" s="260" t="s">
        <v>187</v>
      </c>
      <c r="E198" s="261" t="s">
        <v>1</v>
      </c>
      <c r="F198" s="262" t="s">
        <v>1172</v>
      </c>
      <c r="G198" s="259"/>
      <c r="H198" s="261" t="s">
        <v>1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187</v>
      </c>
      <c r="AU198" s="268" t="s">
        <v>83</v>
      </c>
      <c r="AV198" s="13" t="s">
        <v>81</v>
      </c>
      <c r="AW198" s="13" t="s">
        <v>31</v>
      </c>
      <c r="AX198" s="13" t="s">
        <v>74</v>
      </c>
      <c r="AY198" s="268" t="s">
        <v>179</v>
      </c>
    </row>
    <row r="199" s="14" customFormat="1">
      <c r="A199" s="14"/>
      <c r="B199" s="269"/>
      <c r="C199" s="270"/>
      <c r="D199" s="260" t="s">
        <v>187</v>
      </c>
      <c r="E199" s="271" t="s">
        <v>1</v>
      </c>
      <c r="F199" s="272" t="s">
        <v>1173</v>
      </c>
      <c r="G199" s="270"/>
      <c r="H199" s="273">
        <v>1.01</v>
      </c>
      <c r="I199" s="274"/>
      <c r="J199" s="270"/>
      <c r="K199" s="270"/>
      <c r="L199" s="275"/>
      <c r="M199" s="276"/>
      <c r="N199" s="277"/>
      <c r="O199" s="277"/>
      <c r="P199" s="277"/>
      <c r="Q199" s="277"/>
      <c r="R199" s="277"/>
      <c r="S199" s="277"/>
      <c r="T199" s="27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9" t="s">
        <v>187</v>
      </c>
      <c r="AU199" s="279" t="s">
        <v>83</v>
      </c>
      <c r="AV199" s="14" t="s">
        <v>83</v>
      </c>
      <c r="AW199" s="14" t="s">
        <v>31</v>
      </c>
      <c r="AX199" s="14" t="s">
        <v>81</v>
      </c>
      <c r="AY199" s="279" t="s">
        <v>179</v>
      </c>
    </row>
    <row r="200" s="2" customFormat="1" ht="16.5" customHeight="1">
      <c r="A200" s="39"/>
      <c r="B200" s="40"/>
      <c r="C200" s="291" t="s">
        <v>7</v>
      </c>
      <c r="D200" s="291" t="s">
        <v>340</v>
      </c>
      <c r="E200" s="292" t="s">
        <v>1174</v>
      </c>
      <c r="F200" s="293" t="s">
        <v>1175</v>
      </c>
      <c r="G200" s="294" t="s">
        <v>477</v>
      </c>
      <c r="H200" s="295">
        <v>1.01</v>
      </c>
      <c r="I200" s="296"/>
      <c r="J200" s="297">
        <f>ROUND(I200*H200,2)</f>
        <v>0</v>
      </c>
      <c r="K200" s="293" t="s">
        <v>1176</v>
      </c>
      <c r="L200" s="298"/>
      <c r="M200" s="299" t="s">
        <v>1</v>
      </c>
      <c r="N200" s="300" t="s">
        <v>39</v>
      </c>
      <c r="O200" s="92"/>
      <c r="P200" s="254">
        <f>O200*H200</f>
        <v>0</v>
      </c>
      <c r="Q200" s="254">
        <v>0.0015900000000000001</v>
      </c>
      <c r="R200" s="254">
        <f>Q200*H200</f>
        <v>0.0016059000000000002</v>
      </c>
      <c r="S200" s="254">
        <v>0</v>
      </c>
      <c r="T200" s="25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6" t="s">
        <v>221</v>
      </c>
      <c r="AT200" s="256" t="s">
        <v>340</v>
      </c>
      <c r="AU200" s="256" t="s">
        <v>83</v>
      </c>
      <c r="AY200" s="18" t="s">
        <v>179</v>
      </c>
      <c r="BE200" s="257">
        <f>IF(N200="základní",J200,0)</f>
        <v>0</v>
      </c>
      <c r="BF200" s="257">
        <f>IF(N200="snížená",J200,0)</f>
        <v>0</v>
      </c>
      <c r="BG200" s="257">
        <f>IF(N200="zákl. přenesená",J200,0)</f>
        <v>0</v>
      </c>
      <c r="BH200" s="257">
        <f>IF(N200="sníž. přenesená",J200,0)</f>
        <v>0</v>
      </c>
      <c r="BI200" s="257">
        <f>IF(N200="nulová",J200,0)</f>
        <v>0</v>
      </c>
      <c r="BJ200" s="18" t="s">
        <v>81</v>
      </c>
      <c r="BK200" s="257">
        <f>ROUND(I200*H200,2)</f>
        <v>0</v>
      </c>
      <c r="BL200" s="18" t="s">
        <v>186</v>
      </c>
      <c r="BM200" s="256" t="s">
        <v>1177</v>
      </c>
    </row>
    <row r="201" s="13" customFormat="1">
      <c r="A201" s="13"/>
      <c r="B201" s="258"/>
      <c r="C201" s="259"/>
      <c r="D201" s="260" t="s">
        <v>187</v>
      </c>
      <c r="E201" s="261" t="s">
        <v>1</v>
      </c>
      <c r="F201" s="262" t="s">
        <v>1102</v>
      </c>
      <c r="G201" s="259"/>
      <c r="H201" s="261" t="s">
        <v>1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8" t="s">
        <v>187</v>
      </c>
      <c r="AU201" s="268" t="s">
        <v>83</v>
      </c>
      <c r="AV201" s="13" t="s">
        <v>81</v>
      </c>
      <c r="AW201" s="13" t="s">
        <v>31</v>
      </c>
      <c r="AX201" s="13" t="s">
        <v>74</v>
      </c>
      <c r="AY201" s="268" t="s">
        <v>179</v>
      </c>
    </row>
    <row r="202" s="14" customFormat="1">
      <c r="A202" s="14"/>
      <c r="B202" s="269"/>
      <c r="C202" s="270"/>
      <c r="D202" s="260" t="s">
        <v>187</v>
      </c>
      <c r="E202" s="271" t="s">
        <v>1</v>
      </c>
      <c r="F202" s="272" t="s">
        <v>1178</v>
      </c>
      <c r="G202" s="270"/>
      <c r="H202" s="273">
        <v>1.01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9" t="s">
        <v>187</v>
      </c>
      <c r="AU202" s="279" t="s">
        <v>83</v>
      </c>
      <c r="AV202" s="14" t="s">
        <v>83</v>
      </c>
      <c r="AW202" s="14" t="s">
        <v>31</v>
      </c>
      <c r="AX202" s="14" t="s">
        <v>81</v>
      </c>
      <c r="AY202" s="279" t="s">
        <v>179</v>
      </c>
    </row>
    <row r="203" s="2" customFormat="1" ht="21.75" customHeight="1">
      <c r="A203" s="39"/>
      <c r="B203" s="40"/>
      <c r="C203" s="245" t="s">
        <v>307</v>
      </c>
      <c r="D203" s="245" t="s">
        <v>181</v>
      </c>
      <c r="E203" s="246" t="s">
        <v>1179</v>
      </c>
      <c r="F203" s="247" t="s">
        <v>1180</v>
      </c>
      <c r="G203" s="248" t="s">
        <v>477</v>
      </c>
      <c r="H203" s="249">
        <v>1</v>
      </c>
      <c r="I203" s="250"/>
      <c r="J203" s="251">
        <f>ROUND(I203*H203,2)</f>
        <v>0</v>
      </c>
      <c r="K203" s="247" t="s">
        <v>185</v>
      </c>
      <c r="L203" s="45"/>
      <c r="M203" s="252" t="s">
        <v>1</v>
      </c>
      <c r="N203" s="253" t="s">
        <v>39</v>
      </c>
      <c r="O203" s="92"/>
      <c r="P203" s="254">
        <f>O203*H203</f>
        <v>0</v>
      </c>
      <c r="Q203" s="254">
        <v>0.0050800000000000003</v>
      </c>
      <c r="R203" s="254">
        <f>Q203*H203</f>
        <v>0.0050800000000000003</v>
      </c>
      <c r="S203" s="254">
        <v>0</v>
      </c>
      <c r="T203" s="25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6" t="s">
        <v>186</v>
      </c>
      <c r="AT203" s="256" t="s">
        <v>181</v>
      </c>
      <c r="AU203" s="256" t="s">
        <v>83</v>
      </c>
      <c r="AY203" s="18" t="s">
        <v>179</v>
      </c>
      <c r="BE203" s="257">
        <f>IF(N203="základní",J203,0)</f>
        <v>0</v>
      </c>
      <c r="BF203" s="257">
        <f>IF(N203="snížená",J203,0)</f>
        <v>0</v>
      </c>
      <c r="BG203" s="257">
        <f>IF(N203="zákl. přenesená",J203,0)</f>
        <v>0</v>
      </c>
      <c r="BH203" s="257">
        <f>IF(N203="sníž. přenesená",J203,0)</f>
        <v>0</v>
      </c>
      <c r="BI203" s="257">
        <f>IF(N203="nulová",J203,0)</f>
        <v>0</v>
      </c>
      <c r="BJ203" s="18" t="s">
        <v>81</v>
      </c>
      <c r="BK203" s="257">
        <f>ROUND(I203*H203,2)</f>
        <v>0</v>
      </c>
      <c r="BL203" s="18" t="s">
        <v>186</v>
      </c>
      <c r="BM203" s="256" t="s">
        <v>1181</v>
      </c>
    </row>
    <row r="204" s="13" customFormat="1">
      <c r="A204" s="13"/>
      <c r="B204" s="258"/>
      <c r="C204" s="259"/>
      <c r="D204" s="260" t="s">
        <v>187</v>
      </c>
      <c r="E204" s="261" t="s">
        <v>1</v>
      </c>
      <c r="F204" s="262" t="s">
        <v>1102</v>
      </c>
      <c r="G204" s="259"/>
      <c r="H204" s="261" t="s">
        <v>1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8" t="s">
        <v>187</v>
      </c>
      <c r="AU204" s="268" t="s">
        <v>83</v>
      </c>
      <c r="AV204" s="13" t="s">
        <v>81</v>
      </c>
      <c r="AW204" s="13" t="s">
        <v>31</v>
      </c>
      <c r="AX204" s="13" t="s">
        <v>74</v>
      </c>
      <c r="AY204" s="268" t="s">
        <v>179</v>
      </c>
    </row>
    <row r="205" s="14" customFormat="1">
      <c r="A205" s="14"/>
      <c r="B205" s="269"/>
      <c r="C205" s="270"/>
      <c r="D205" s="260" t="s">
        <v>187</v>
      </c>
      <c r="E205" s="271" t="s">
        <v>1</v>
      </c>
      <c r="F205" s="272" t="s">
        <v>1182</v>
      </c>
      <c r="G205" s="270"/>
      <c r="H205" s="273">
        <v>1</v>
      </c>
      <c r="I205" s="274"/>
      <c r="J205" s="270"/>
      <c r="K205" s="270"/>
      <c r="L205" s="275"/>
      <c r="M205" s="276"/>
      <c r="N205" s="277"/>
      <c r="O205" s="277"/>
      <c r="P205" s="277"/>
      <c r="Q205" s="277"/>
      <c r="R205" s="277"/>
      <c r="S205" s="277"/>
      <c r="T205" s="27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9" t="s">
        <v>187</v>
      </c>
      <c r="AU205" s="279" t="s">
        <v>83</v>
      </c>
      <c r="AV205" s="14" t="s">
        <v>83</v>
      </c>
      <c r="AW205" s="14" t="s">
        <v>31</v>
      </c>
      <c r="AX205" s="14" t="s">
        <v>81</v>
      </c>
      <c r="AY205" s="279" t="s">
        <v>179</v>
      </c>
    </row>
    <row r="206" s="2" customFormat="1" ht="16.5" customHeight="1">
      <c r="A206" s="39"/>
      <c r="B206" s="40"/>
      <c r="C206" s="291" t="s">
        <v>314</v>
      </c>
      <c r="D206" s="291" t="s">
        <v>340</v>
      </c>
      <c r="E206" s="292" t="s">
        <v>1183</v>
      </c>
      <c r="F206" s="293" t="s">
        <v>1184</v>
      </c>
      <c r="G206" s="294" t="s">
        <v>477</v>
      </c>
      <c r="H206" s="295">
        <v>1.01</v>
      </c>
      <c r="I206" s="296"/>
      <c r="J206" s="297">
        <f>ROUND(I206*H206,2)</f>
        <v>0</v>
      </c>
      <c r="K206" s="293" t="s">
        <v>1</v>
      </c>
      <c r="L206" s="298"/>
      <c r="M206" s="299" t="s">
        <v>1</v>
      </c>
      <c r="N206" s="300" t="s">
        <v>39</v>
      </c>
      <c r="O206" s="92"/>
      <c r="P206" s="254">
        <f>O206*H206</f>
        <v>0</v>
      </c>
      <c r="Q206" s="254">
        <v>0.10199999999999999</v>
      </c>
      <c r="R206" s="254">
        <f>Q206*H206</f>
        <v>0.10302</v>
      </c>
      <c r="S206" s="254">
        <v>0</v>
      </c>
      <c r="T206" s="25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6" t="s">
        <v>221</v>
      </c>
      <c r="AT206" s="256" t="s">
        <v>340</v>
      </c>
      <c r="AU206" s="256" t="s">
        <v>83</v>
      </c>
      <c r="AY206" s="18" t="s">
        <v>179</v>
      </c>
      <c r="BE206" s="257">
        <f>IF(N206="základní",J206,0)</f>
        <v>0</v>
      </c>
      <c r="BF206" s="257">
        <f>IF(N206="snížená",J206,0)</f>
        <v>0</v>
      </c>
      <c r="BG206" s="257">
        <f>IF(N206="zákl. přenesená",J206,0)</f>
        <v>0</v>
      </c>
      <c r="BH206" s="257">
        <f>IF(N206="sníž. přenesená",J206,0)</f>
        <v>0</v>
      </c>
      <c r="BI206" s="257">
        <f>IF(N206="nulová",J206,0)</f>
        <v>0</v>
      </c>
      <c r="BJ206" s="18" t="s">
        <v>81</v>
      </c>
      <c r="BK206" s="257">
        <f>ROUND(I206*H206,2)</f>
        <v>0</v>
      </c>
      <c r="BL206" s="18" t="s">
        <v>186</v>
      </c>
      <c r="BM206" s="256" t="s">
        <v>1185</v>
      </c>
    </row>
    <row r="207" s="13" customFormat="1">
      <c r="A207" s="13"/>
      <c r="B207" s="258"/>
      <c r="C207" s="259"/>
      <c r="D207" s="260" t="s">
        <v>187</v>
      </c>
      <c r="E207" s="261" t="s">
        <v>1</v>
      </c>
      <c r="F207" s="262" t="s">
        <v>1102</v>
      </c>
      <c r="G207" s="259"/>
      <c r="H207" s="261" t="s">
        <v>1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8" t="s">
        <v>187</v>
      </c>
      <c r="AU207" s="268" t="s">
        <v>83</v>
      </c>
      <c r="AV207" s="13" t="s">
        <v>81</v>
      </c>
      <c r="AW207" s="13" t="s">
        <v>31</v>
      </c>
      <c r="AX207" s="13" t="s">
        <v>74</v>
      </c>
      <c r="AY207" s="268" t="s">
        <v>179</v>
      </c>
    </row>
    <row r="208" s="13" customFormat="1">
      <c r="A208" s="13"/>
      <c r="B208" s="258"/>
      <c r="C208" s="259"/>
      <c r="D208" s="260" t="s">
        <v>187</v>
      </c>
      <c r="E208" s="261" t="s">
        <v>1</v>
      </c>
      <c r="F208" s="262" t="s">
        <v>1172</v>
      </c>
      <c r="G208" s="259"/>
      <c r="H208" s="261" t="s">
        <v>1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8" t="s">
        <v>187</v>
      </c>
      <c r="AU208" s="268" t="s">
        <v>83</v>
      </c>
      <c r="AV208" s="13" t="s">
        <v>81</v>
      </c>
      <c r="AW208" s="13" t="s">
        <v>31</v>
      </c>
      <c r="AX208" s="13" t="s">
        <v>74</v>
      </c>
      <c r="AY208" s="268" t="s">
        <v>179</v>
      </c>
    </row>
    <row r="209" s="14" customFormat="1">
      <c r="A209" s="14"/>
      <c r="B209" s="269"/>
      <c r="C209" s="270"/>
      <c r="D209" s="260" t="s">
        <v>187</v>
      </c>
      <c r="E209" s="271" t="s">
        <v>1</v>
      </c>
      <c r="F209" s="272" t="s">
        <v>1186</v>
      </c>
      <c r="G209" s="270"/>
      <c r="H209" s="273">
        <v>1.01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9" t="s">
        <v>187</v>
      </c>
      <c r="AU209" s="279" t="s">
        <v>83</v>
      </c>
      <c r="AV209" s="14" t="s">
        <v>83</v>
      </c>
      <c r="AW209" s="14" t="s">
        <v>31</v>
      </c>
      <c r="AX209" s="14" t="s">
        <v>81</v>
      </c>
      <c r="AY209" s="279" t="s">
        <v>179</v>
      </c>
    </row>
    <row r="210" s="2" customFormat="1" ht="21.75" customHeight="1">
      <c r="A210" s="39"/>
      <c r="B210" s="40"/>
      <c r="C210" s="245" t="s">
        <v>304</v>
      </c>
      <c r="D210" s="245" t="s">
        <v>181</v>
      </c>
      <c r="E210" s="246" t="s">
        <v>1187</v>
      </c>
      <c r="F210" s="247" t="s">
        <v>1188</v>
      </c>
      <c r="G210" s="248" t="s">
        <v>477</v>
      </c>
      <c r="H210" s="249">
        <v>1</v>
      </c>
      <c r="I210" s="250"/>
      <c r="J210" s="251">
        <f>ROUND(I210*H210,2)</f>
        <v>0</v>
      </c>
      <c r="K210" s="247" t="s">
        <v>185</v>
      </c>
      <c r="L210" s="45"/>
      <c r="M210" s="252" t="s">
        <v>1</v>
      </c>
      <c r="N210" s="253" t="s">
        <v>39</v>
      </c>
      <c r="O210" s="92"/>
      <c r="P210" s="254">
        <f>O210*H210</f>
        <v>0</v>
      </c>
      <c r="Q210" s="254">
        <v>0.00545</v>
      </c>
      <c r="R210" s="254">
        <f>Q210*H210</f>
        <v>0.00545</v>
      </c>
      <c r="S210" s="254">
        <v>0</v>
      </c>
      <c r="T210" s="25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6" t="s">
        <v>186</v>
      </c>
      <c r="AT210" s="256" t="s">
        <v>181</v>
      </c>
      <c r="AU210" s="256" t="s">
        <v>83</v>
      </c>
      <c r="AY210" s="18" t="s">
        <v>179</v>
      </c>
      <c r="BE210" s="257">
        <f>IF(N210="základní",J210,0)</f>
        <v>0</v>
      </c>
      <c r="BF210" s="257">
        <f>IF(N210="snížená",J210,0)</f>
        <v>0</v>
      </c>
      <c r="BG210" s="257">
        <f>IF(N210="zákl. přenesená",J210,0)</f>
        <v>0</v>
      </c>
      <c r="BH210" s="257">
        <f>IF(N210="sníž. přenesená",J210,0)</f>
        <v>0</v>
      </c>
      <c r="BI210" s="257">
        <f>IF(N210="nulová",J210,0)</f>
        <v>0</v>
      </c>
      <c r="BJ210" s="18" t="s">
        <v>81</v>
      </c>
      <c r="BK210" s="257">
        <f>ROUND(I210*H210,2)</f>
        <v>0</v>
      </c>
      <c r="BL210" s="18" t="s">
        <v>186</v>
      </c>
      <c r="BM210" s="256" t="s">
        <v>1189</v>
      </c>
    </row>
    <row r="211" s="13" customFormat="1">
      <c r="A211" s="13"/>
      <c r="B211" s="258"/>
      <c r="C211" s="259"/>
      <c r="D211" s="260" t="s">
        <v>187</v>
      </c>
      <c r="E211" s="261" t="s">
        <v>1</v>
      </c>
      <c r="F211" s="262" t="s">
        <v>1102</v>
      </c>
      <c r="G211" s="259"/>
      <c r="H211" s="261" t="s">
        <v>1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8" t="s">
        <v>187</v>
      </c>
      <c r="AU211" s="268" t="s">
        <v>83</v>
      </c>
      <c r="AV211" s="13" t="s">
        <v>81</v>
      </c>
      <c r="AW211" s="13" t="s">
        <v>31</v>
      </c>
      <c r="AX211" s="13" t="s">
        <v>74</v>
      </c>
      <c r="AY211" s="268" t="s">
        <v>179</v>
      </c>
    </row>
    <row r="212" s="14" customFormat="1">
      <c r="A212" s="14"/>
      <c r="B212" s="269"/>
      <c r="C212" s="270"/>
      <c r="D212" s="260" t="s">
        <v>187</v>
      </c>
      <c r="E212" s="271" t="s">
        <v>1</v>
      </c>
      <c r="F212" s="272" t="s">
        <v>1190</v>
      </c>
      <c r="G212" s="270"/>
      <c r="H212" s="273">
        <v>1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9" t="s">
        <v>187</v>
      </c>
      <c r="AU212" s="279" t="s">
        <v>83</v>
      </c>
      <c r="AV212" s="14" t="s">
        <v>83</v>
      </c>
      <c r="AW212" s="14" t="s">
        <v>31</v>
      </c>
      <c r="AX212" s="14" t="s">
        <v>81</v>
      </c>
      <c r="AY212" s="279" t="s">
        <v>179</v>
      </c>
    </row>
    <row r="213" s="2" customFormat="1" ht="16.5" customHeight="1">
      <c r="A213" s="39"/>
      <c r="B213" s="40"/>
      <c r="C213" s="291" t="s">
        <v>324</v>
      </c>
      <c r="D213" s="291" t="s">
        <v>340</v>
      </c>
      <c r="E213" s="292" t="s">
        <v>1191</v>
      </c>
      <c r="F213" s="293" t="s">
        <v>1192</v>
      </c>
      <c r="G213" s="294" t="s">
        <v>477</v>
      </c>
      <c r="H213" s="295">
        <v>1.01</v>
      </c>
      <c r="I213" s="296"/>
      <c r="J213" s="297">
        <f>ROUND(I213*H213,2)</f>
        <v>0</v>
      </c>
      <c r="K213" s="293" t="s">
        <v>1</v>
      </c>
      <c r="L213" s="298"/>
      <c r="M213" s="299" t="s">
        <v>1</v>
      </c>
      <c r="N213" s="300" t="s">
        <v>39</v>
      </c>
      <c r="O213" s="92"/>
      <c r="P213" s="254">
        <f>O213*H213</f>
        <v>0</v>
      </c>
      <c r="Q213" s="254">
        <v>0.14899999999999999</v>
      </c>
      <c r="R213" s="254">
        <f>Q213*H213</f>
        <v>0.15048999999999999</v>
      </c>
      <c r="S213" s="254">
        <v>0</v>
      </c>
      <c r="T213" s="25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6" t="s">
        <v>221</v>
      </c>
      <c r="AT213" s="256" t="s">
        <v>340</v>
      </c>
      <c r="AU213" s="256" t="s">
        <v>83</v>
      </c>
      <c r="AY213" s="18" t="s">
        <v>179</v>
      </c>
      <c r="BE213" s="257">
        <f>IF(N213="základní",J213,0)</f>
        <v>0</v>
      </c>
      <c r="BF213" s="257">
        <f>IF(N213="snížená",J213,0)</f>
        <v>0</v>
      </c>
      <c r="BG213" s="257">
        <f>IF(N213="zákl. přenesená",J213,0)</f>
        <v>0</v>
      </c>
      <c r="BH213" s="257">
        <f>IF(N213="sníž. přenesená",J213,0)</f>
        <v>0</v>
      </c>
      <c r="BI213" s="257">
        <f>IF(N213="nulová",J213,0)</f>
        <v>0</v>
      </c>
      <c r="BJ213" s="18" t="s">
        <v>81</v>
      </c>
      <c r="BK213" s="257">
        <f>ROUND(I213*H213,2)</f>
        <v>0</v>
      </c>
      <c r="BL213" s="18" t="s">
        <v>186</v>
      </c>
      <c r="BM213" s="256" t="s">
        <v>1193</v>
      </c>
    </row>
    <row r="214" s="13" customFormat="1">
      <c r="A214" s="13"/>
      <c r="B214" s="258"/>
      <c r="C214" s="259"/>
      <c r="D214" s="260" t="s">
        <v>187</v>
      </c>
      <c r="E214" s="261" t="s">
        <v>1</v>
      </c>
      <c r="F214" s="262" t="s">
        <v>1102</v>
      </c>
      <c r="G214" s="259"/>
      <c r="H214" s="261" t="s">
        <v>1</v>
      </c>
      <c r="I214" s="263"/>
      <c r="J214" s="259"/>
      <c r="K214" s="259"/>
      <c r="L214" s="264"/>
      <c r="M214" s="265"/>
      <c r="N214" s="266"/>
      <c r="O214" s="266"/>
      <c r="P214" s="266"/>
      <c r="Q214" s="266"/>
      <c r="R214" s="266"/>
      <c r="S214" s="266"/>
      <c r="T214" s="26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8" t="s">
        <v>187</v>
      </c>
      <c r="AU214" s="268" t="s">
        <v>83</v>
      </c>
      <c r="AV214" s="13" t="s">
        <v>81</v>
      </c>
      <c r="AW214" s="13" t="s">
        <v>31</v>
      </c>
      <c r="AX214" s="13" t="s">
        <v>74</v>
      </c>
      <c r="AY214" s="268" t="s">
        <v>179</v>
      </c>
    </row>
    <row r="215" s="13" customFormat="1">
      <c r="A215" s="13"/>
      <c r="B215" s="258"/>
      <c r="C215" s="259"/>
      <c r="D215" s="260" t="s">
        <v>187</v>
      </c>
      <c r="E215" s="261" t="s">
        <v>1</v>
      </c>
      <c r="F215" s="262" t="s">
        <v>1172</v>
      </c>
      <c r="G215" s="259"/>
      <c r="H215" s="261" t="s">
        <v>1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8" t="s">
        <v>187</v>
      </c>
      <c r="AU215" s="268" t="s">
        <v>83</v>
      </c>
      <c r="AV215" s="13" t="s">
        <v>81</v>
      </c>
      <c r="AW215" s="13" t="s">
        <v>31</v>
      </c>
      <c r="AX215" s="13" t="s">
        <v>74</v>
      </c>
      <c r="AY215" s="268" t="s">
        <v>179</v>
      </c>
    </row>
    <row r="216" s="14" customFormat="1">
      <c r="A216" s="14"/>
      <c r="B216" s="269"/>
      <c r="C216" s="270"/>
      <c r="D216" s="260" t="s">
        <v>187</v>
      </c>
      <c r="E216" s="271" t="s">
        <v>1</v>
      </c>
      <c r="F216" s="272" t="s">
        <v>1194</v>
      </c>
      <c r="G216" s="270"/>
      <c r="H216" s="273">
        <v>1.01</v>
      </c>
      <c r="I216" s="274"/>
      <c r="J216" s="270"/>
      <c r="K216" s="270"/>
      <c r="L216" s="275"/>
      <c r="M216" s="276"/>
      <c r="N216" s="277"/>
      <c r="O216" s="277"/>
      <c r="P216" s="277"/>
      <c r="Q216" s="277"/>
      <c r="R216" s="277"/>
      <c r="S216" s="277"/>
      <c r="T216" s="27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9" t="s">
        <v>187</v>
      </c>
      <c r="AU216" s="279" t="s">
        <v>83</v>
      </c>
      <c r="AV216" s="14" t="s">
        <v>83</v>
      </c>
      <c r="AW216" s="14" t="s">
        <v>31</v>
      </c>
      <c r="AX216" s="14" t="s">
        <v>81</v>
      </c>
      <c r="AY216" s="279" t="s">
        <v>179</v>
      </c>
    </row>
    <row r="217" s="2" customFormat="1" ht="16.5" customHeight="1">
      <c r="A217" s="39"/>
      <c r="B217" s="40"/>
      <c r="C217" s="291" t="s">
        <v>329</v>
      </c>
      <c r="D217" s="291" t="s">
        <v>340</v>
      </c>
      <c r="E217" s="292" t="s">
        <v>1195</v>
      </c>
      <c r="F217" s="293" t="s">
        <v>1196</v>
      </c>
      <c r="G217" s="294" t="s">
        <v>477</v>
      </c>
      <c r="H217" s="295">
        <v>2.02</v>
      </c>
      <c r="I217" s="296"/>
      <c r="J217" s="297">
        <f>ROUND(I217*H217,2)</f>
        <v>0</v>
      </c>
      <c r="K217" s="293" t="s">
        <v>185</v>
      </c>
      <c r="L217" s="298"/>
      <c r="M217" s="299" t="s">
        <v>1</v>
      </c>
      <c r="N217" s="300" t="s">
        <v>39</v>
      </c>
      <c r="O217" s="92"/>
      <c r="P217" s="254">
        <f>O217*H217</f>
        <v>0</v>
      </c>
      <c r="Q217" s="254">
        <v>0.010999999999999999</v>
      </c>
      <c r="R217" s="254">
        <f>Q217*H217</f>
        <v>0.02222</v>
      </c>
      <c r="S217" s="254">
        <v>0</v>
      </c>
      <c r="T217" s="25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6" t="s">
        <v>221</v>
      </c>
      <c r="AT217" s="256" t="s">
        <v>340</v>
      </c>
      <c r="AU217" s="256" t="s">
        <v>83</v>
      </c>
      <c r="AY217" s="18" t="s">
        <v>179</v>
      </c>
      <c r="BE217" s="257">
        <f>IF(N217="základní",J217,0)</f>
        <v>0</v>
      </c>
      <c r="BF217" s="257">
        <f>IF(N217="snížená",J217,0)</f>
        <v>0</v>
      </c>
      <c r="BG217" s="257">
        <f>IF(N217="zákl. přenesená",J217,0)</f>
        <v>0</v>
      </c>
      <c r="BH217" s="257">
        <f>IF(N217="sníž. přenesená",J217,0)</f>
        <v>0</v>
      </c>
      <c r="BI217" s="257">
        <f>IF(N217="nulová",J217,0)</f>
        <v>0</v>
      </c>
      <c r="BJ217" s="18" t="s">
        <v>81</v>
      </c>
      <c r="BK217" s="257">
        <f>ROUND(I217*H217,2)</f>
        <v>0</v>
      </c>
      <c r="BL217" s="18" t="s">
        <v>186</v>
      </c>
      <c r="BM217" s="256" t="s">
        <v>1197</v>
      </c>
    </row>
    <row r="218" s="13" customFormat="1">
      <c r="A218" s="13"/>
      <c r="B218" s="258"/>
      <c r="C218" s="259"/>
      <c r="D218" s="260" t="s">
        <v>187</v>
      </c>
      <c r="E218" s="261" t="s">
        <v>1</v>
      </c>
      <c r="F218" s="262" t="s">
        <v>1102</v>
      </c>
      <c r="G218" s="259"/>
      <c r="H218" s="261" t="s">
        <v>1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8" t="s">
        <v>187</v>
      </c>
      <c r="AU218" s="268" t="s">
        <v>83</v>
      </c>
      <c r="AV218" s="13" t="s">
        <v>81</v>
      </c>
      <c r="AW218" s="13" t="s">
        <v>31</v>
      </c>
      <c r="AX218" s="13" t="s">
        <v>74</v>
      </c>
      <c r="AY218" s="268" t="s">
        <v>179</v>
      </c>
    </row>
    <row r="219" s="14" customFormat="1">
      <c r="A219" s="14"/>
      <c r="B219" s="269"/>
      <c r="C219" s="270"/>
      <c r="D219" s="260" t="s">
        <v>187</v>
      </c>
      <c r="E219" s="271" t="s">
        <v>1</v>
      </c>
      <c r="F219" s="272" t="s">
        <v>1198</v>
      </c>
      <c r="G219" s="270"/>
      <c r="H219" s="273">
        <v>1.01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9" t="s">
        <v>187</v>
      </c>
      <c r="AU219" s="279" t="s">
        <v>83</v>
      </c>
      <c r="AV219" s="14" t="s">
        <v>83</v>
      </c>
      <c r="AW219" s="14" t="s">
        <v>31</v>
      </c>
      <c r="AX219" s="14" t="s">
        <v>74</v>
      </c>
      <c r="AY219" s="279" t="s">
        <v>179</v>
      </c>
    </row>
    <row r="220" s="14" customFormat="1">
      <c r="A220" s="14"/>
      <c r="B220" s="269"/>
      <c r="C220" s="270"/>
      <c r="D220" s="260" t="s">
        <v>187</v>
      </c>
      <c r="E220" s="271" t="s">
        <v>1</v>
      </c>
      <c r="F220" s="272" t="s">
        <v>1194</v>
      </c>
      <c r="G220" s="270"/>
      <c r="H220" s="273">
        <v>1.01</v>
      </c>
      <c r="I220" s="274"/>
      <c r="J220" s="270"/>
      <c r="K220" s="270"/>
      <c r="L220" s="275"/>
      <c r="M220" s="276"/>
      <c r="N220" s="277"/>
      <c r="O220" s="277"/>
      <c r="P220" s="277"/>
      <c r="Q220" s="277"/>
      <c r="R220" s="277"/>
      <c r="S220" s="277"/>
      <c r="T220" s="27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9" t="s">
        <v>187</v>
      </c>
      <c r="AU220" s="279" t="s">
        <v>83</v>
      </c>
      <c r="AV220" s="14" t="s">
        <v>83</v>
      </c>
      <c r="AW220" s="14" t="s">
        <v>31</v>
      </c>
      <c r="AX220" s="14" t="s">
        <v>74</v>
      </c>
      <c r="AY220" s="279" t="s">
        <v>179</v>
      </c>
    </row>
    <row r="221" s="15" customFormat="1">
      <c r="A221" s="15"/>
      <c r="B221" s="280"/>
      <c r="C221" s="281"/>
      <c r="D221" s="260" t="s">
        <v>187</v>
      </c>
      <c r="E221" s="282" t="s">
        <v>1</v>
      </c>
      <c r="F221" s="283" t="s">
        <v>108</v>
      </c>
      <c r="G221" s="281"/>
      <c r="H221" s="284">
        <v>2.02</v>
      </c>
      <c r="I221" s="285"/>
      <c r="J221" s="281"/>
      <c r="K221" s="281"/>
      <c r="L221" s="286"/>
      <c r="M221" s="287"/>
      <c r="N221" s="288"/>
      <c r="O221" s="288"/>
      <c r="P221" s="288"/>
      <c r="Q221" s="288"/>
      <c r="R221" s="288"/>
      <c r="S221" s="288"/>
      <c r="T221" s="28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0" t="s">
        <v>187</v>
      </c>
      <c r="AU221" s="290" t="s">
        <v>83</v>
      </c>
      <c r="AV221" s="15" t="s">
        <v>186</v>
      </c>
      <c r="AW221" s="15" t="s">
        <v>31</v>
      </c>
      <c r="AX221" s="15" t="s">
        <v>81</v>
      </c>
      <c r="AY221" s="290" t="s">
        <v>179</v>
      </c>
    </row>
    <row r="222" s="2" customFormat="1" ht="21.75" customHeight="1">
      <c r="A222" s="39"/>
      <c r="B222" s="40"/>
      <c r="C222" s="245" t="s">
        <v>336</v>
      </c>
      <c r="D222" s="245" t="s">
        <v>181</v>
      </c>
      <c r="E222" s="246" t="s">
        <v>1199</v>
      </c>
      <c r="F222" s="247" t="s">
        <v>1200</v>
      </c>
      <c r="G222" s="248" t="s">
        <v>477</v>
      </c>
      <c r="H222" s="249">
        <v>1</v>
      </c>
      <c r="I222" s="250"/>
      <c r="J222" s="251">
        <f>ROUND(I222*H222,2)</f>
        <v>0</v>
      </c>
      <c r="K222" s="247" t="s">
        <v>185</v>
      </c>
      <c r="L222" s="45"/>
      <c r="M222" s="252" t="s">
        <v>1</v>
      </c>
      <c r="N222" s="253" t="s">
        <v>39</v>
      </c>
      <c r="O222" s="92"/>
      <c r="P222" s="254">
        <f>O222*H222</f>
        <v>0</v>
      </c>
      <c r="Q222" s="254">
        <v>0.01627</v>
      </c>
      <c r="R222" s="254">
        <f>Q222*H222</f>
        <v>0.01627</v>
      </c>
      <c r="S222" s="254">
        <v>0</v>
      </c>
      <c r="T222" s="25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6" t="s">
        <v>186</v>
      </c>
      <c r="AT222" s="256" t="s">
        <v>181</v>
      </c>
      <c r="AU222" s="256" t="s">
        <v>83</v>
      </c>
      <c r="AY222" s="18" t="s">
        <v>179</v>
      </c>
      <c r="BE222" s="257">
        <f>IF(N222="základní",J222,0)</f>
        <v>0</v>
      </c>
      <c r="BF222" s="257">
        <f>IF(N222="snížená",J222,0)</f>
        <v>0</v>
      </c>
      <c r="BG222" s="257">
        <f>IF(N222="zákl. přenesená",J222,0)</f>
        <v>0</v>
      </c>
      <c r="BH222" s="257">
        <f>IF(N222="sníž. přenesená",J222,0)</f>
        <v>0</v>
      </c>
      <c r="BI222" s="257">
        <f>IF(N222="nulová",J222,0)</f>
        <v>0</v>
      </c>
      <c r="BJ222" s="18" t="s">
        <v>81</v>
      </c>
      <c r="BK222" s="257">
        <f>ROUND(I222*H222,2)</f>
        <v>0</v>
      </c>
      <c r="BL222" s="18" t="s">
        <v>186</v>
      </c>
      <c r="BM222" s="256" t="s">
        <v>1201</v>
      </c>
    </row>
    <row r="223" s="13" customFormat="1">
      <c r="A223" s="13"/>
      <c r="B223" s="258"/>
      <c r="C223" s="259"/>
      <c r="D223" s="260" t="s">
        <v>187</v>
      </c>
      <c r="E223" s="261" t="s">
        <v>1</v>
      </c>
      <c r="F223" s="262" t="s">
        <v>1102</v>
      </c>
      <c r="G223" s="259"/>
      <c r="H223" s="261" t="s">
        <v>1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8" t="s">
        <v>187</v>
      </c>
      <c r="AU223" s="268" t="s">
        <v>83</v>
      </c>
      <c r="AV223" s="13" t="s">
        <v>81</v>
      </c>
      <c r="AW223" s="13" t="s">
        <v>31</v>
      </c>
      <c r="AX223" s="13" t="s">
        <v>74</v>
      </c>
      <c r="AY223" s="268" t="s">
        <v>179</v>
      </c>
    </row>
    <row r="224" s="14" customFormat="1">
      <c r="A224" s="14"/>
      <c r="B224" s="269"/>
      <c r="C224" s="270"/>
      <c r="D224" s="260" t="s">
        <v>187</v>
      </c>
      <c r="E224" s="271" t="s">
        <v>1</v>
      </c>
      <c r="F224" s="272" t="s">
        <v>1141</v>
      </c>
      <c r="G224" s="270"/>
      <c r="H224" s="273">
        <v>1</v>
      </c>
      <c r="I224" s="274"/>
      <c r="J224" s="270"/>
      <c r="K224" s="270"/>
      <c r="L224" s="275"/>
      <c r="M224" s="276"/>
      <c r="N224" s="277"/>
      <c r="O224" s="277"/>
      <c r="P224" s="277"/>
      <c r="Q224" s="277"/>
      <c r="R224" s="277"/>
      <c r="S224" s="277"/>
      <c r="T224" s="27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9" t="s">
        <v>187</v>
      </c>
      <c r="AU224" s="279" t="s">
        <v>83</v>
      </c>
      <c r="AV224" s="14" t="s">
        <v>83</v>
      </c>
      <c r="AW224" s="14" t="s">
        <v>31</v>
      </c>
      <c r="AX224" s="14" t="s">
        <v>81</v>
      </c>
      <c r="AY224" s="279" t="s">
        <v>179</v>
      </c>
    </row>
    <row r="225" s="2" customFormat="1" ht="21.75" customHeight="1">
      <c r="A225" s="39"/>
      <c r="B225" s="40"/>
      <c r="C225" s="291" t="s">
        <v>322</v>
      </c>
      <c r="D225" s="291" t="s">
        <v>340</v>
      </c>
      <c r="E225" s="292" t="s">
        <v>1202</v>
      </c>
      <c r="F225" s="293" t="s">
        <v>1203</v>
      </c>
      <c r="G225" s="294" t="s">
        <v>477</v>
      </c>
      <c r="H225" s="295">
        <v>1.01</v>
      </c>
      <c r="I225" s="296"/>
      <c r="J225" s="297">
        <f>ROUND(I225*H225,2)</f>
        <v>0</v>
      </c>
      <c r="K225" s="293" t="s">
        <v>1</v>
      </c>
      <c r="L225" s="298"/>
      <c r="M225" s="299" t="s">
        <v>1</v>
      </c>
      <c r="N225" s="300" t="s">
        <v>39</v>
      </c>
      <c r="O225" s="92"/>
      <c r="P225" s="254">
        <f>O225*H225</f>
        <v>0</v>
      </c>
      <c r="Q225" s="254">
        <v>0.51900000000000002</v>
      </c>
      <c r="R225" s="254">
        <f>Q225*H225</f>
        <v>0.52419000000000004</v>
      </c>
      <c r="S225" s="254">
        <v>0</v>
      </c>
      <c r="T225" s="25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6" t="s">
        <v>221</v>
      </c>
      <c r="AT225" s="256" t="s">
        <v>340</v>
      </c>
      <c r="AU225" s="256" t="s">
        <v>83</v>
      </c>
      <c r="AY225" s="18" t="s">
        <v>179</v>
      </c>
      <c r="BE225" s="257">
        <f>IF(N225="základní",J225,0)</f>
        <v>0</v>
      </c>
      <c r="BF225" s="257">
        <f>IF(N225="snížená",J225,0)</f>
        <v>0</v>
      </c>
      <c r="BG225" s="257">
        <f>IF(N225="zákl. přenesená",J225,0)</f>
        <v>0</v>
      </c>
      <c r="BH225" s="257">
        <f>IF(N225="sníž. přenesená",J225,0)</f>
        <v>0</v>
      </c>
      <c r="BI225" s="257">
        <f>IF(N225="nulová",J225,0)</f>
        <v>0</v>
      </c>
      <c r="BJ225" s="18" t="s">
        <v>81</v>
      </c>
      <c r="BK225" s="257">
        <f>ROUND(I225*H225,2)</f>
        <v>0</v>
      </c>
      <c r="BL225" s="18" t="s">
        <v>186</v>
      </c>
      <c r="BM225" s="256" t="s">
        <v>1204</v>
      </c>
    </row>
    <row r="226" s="13" customFormat="1">
      <c r="A226" s="13"/>
      <c r="B226" s="258"/>
      <c r="C226" s="259"/>
      <c r="D226" s="260" t="s">
        <v>187</v>
      </c>
      <c r="E226" s="261" t="s">
        <v>1</v>
      </c>
      <c r="F226" s="262" t="s">
        <v>1102</v>
      </c>
      <c r="G226" s="259"/>
      <c r="H226" s="261" t="s">
        <v>1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8" t="s">
        <v>187</v>
      </c>
      <c r="AU226" s="268" t="s">
        <v>83</v>
      </c>
      <c r="AV226" s="13" t="s">
        <v>81</v>
      </c>
      <c r="AW226" s="13" t="s">
        <v>31</v>
      </c>
      <c r="AX226" s="13" t="s">
        <v>74</v>
      </c>
      <c r="AY226" s="268" t="s">
        <v>179</v>
      </c>
    </row>
    <row r="227" s="13" customFormat="1">
      <c r="A227" s="13"/>
      <c r="B227" s="258"/>
      <c r="C227" s="259"/>
      <c r="D227" s="260" t="s">
        <v>187</v>
      </c>
      <c r="E227" s="261" t="s">
        <v>1</v>
      </c>
      <c r="F227" s="262" t="s">
        <v>1172</v>
      </c>
      <c r="G227" s="259"/>
      <c r="H227" s="261" t="s">
        <v>1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8" t="s">
        <v>187</v>
      </c>
      <c r="AU227" s="268" t="s">
        <v>83</v>
      </c>
      <c r="AV227" s="13" t="s">
        <v>81</v>
      </c>
      <c r="AW227" s="13" t="s">
        <v>31</v>
      </c>
      <c r="AX227" s="13" t="s">
        <v>74</v>
      </c>
      <c r="AY227" s="268" t="s">
        <v>179</v>
      </c>
    </row>
    <row r="228" s="14" customFormat="1">
      <c r="A228" s="14"/>
      <c r="B228" s="269"/>
      <c r="C228" s="270"/>
      <c r="D228" s="260" t="s">
        <v>187</v>
      </c>
      <c r="E228" s="271" t="s">
        <v>1</v>
      </c>
      <c r="F228" s="272" t="s">
        <v>1205</v>
      </c>
      <c r="G228" s="270"/>
      <c r="H228" s="273">
        <v>1.01</v>
      </c>
      <c r="I228" s="274"/>
      <c r="J228" s="270"/>
      <c r="K228" s="270"/>
      <c r="L228" s="275"/>
      <c r="M228" s="276"/>
      <c r="N228" s="277"/>
      <c r="O228" s="277"/>
      <c r="P228" s="277"/>
      <c r="Q228" s="277"/>
      <c r="R228" s="277"/>
      <c r="S228" s="277"/>
      <c r="T228" s="27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9" t="s">
        <v>187</v>
      </c>
      <c r="AU228" s="279" t="s">
        <v>83</v>
      </c>
      <c r="AV228" s="14" t="s">
        <v>83</v>
      </c>
      <c r="AW228" s="14" t="s">
        <v>31</v>
      </c>
      <c r="AX228" s="14" t="s">
        <v>81</v>
      </c>
      <c r="AY228" s="279" t="s">
        <v>179</v>
      </c>
    </row>
    <row r="229" s="2" customFormat="1" ht="16.5" customHeight="1">
      <c r="A229" s="39"/>
      <c r="B229" s="40"/>
      <c r="C229" s="291" t="s">
        <v>346</v>
      </c>
      <c r="D229" s="291" t="s">
        <v>340</v>
      </c>
      <c r="E229" s="292" t="s">
        <v>1206</v>
      </c>
      <c r="F229" s="293" t="s">
        <v>1207</v>
      </c>
      <c r="G229" s="294" t="s">
        <v>477</v>
      </c>
      <c r="H229" s="295">
        <v>1.01</v>
      </c>
      <c r="I229" s="296"/>
      <c r="J229" s="297">
        <f>ROUND(I229*H229,2)</f>
        <v>0</v>
      </c>
      <c r="K229" s="293" t="s">
        <v>1</v>
      </c>
      <c r="L229" s="298"/>
      <c r="M229" s="299" t="s">
        <v>1</v>
      </c>
      <c r="N229" s="300" t="s">
        <v>39</v>
      </c>
      <c r="O229" s="92"/>
      <c r="P229" s="254">
        <f>O229*H229</f>
        <v>0</v>
      </c>
      <c r="Q229" s="254">
        <v>0.017000000000000001</v>
      </c>
      <c r="R229" s="254">
        <f>Q229*H229</f>
        <v>0.017170000000000001</v>
      </c>
      <c r="S229" s="254">
        <v>0</v>
      </c>
      <c r="T229" s="25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6" t="s">
        <v>221</v>
      </c>
      <c r="AT229" s="256" t="s">
        <v>340</v>
      </c>
      <c r="AU229" s="256" t="s">
        <v>83</v>
      </c>
      <c r="AY229" s="18" t="s">
        <v>179</v>
      </c>
      <c r="BE229" s="257">
        <f>IF(N229="základní",J229,0)</f>
        <v>0</v>
      </c>
      <c r="BF229" s="257">
        <f>IF(N229="snížená",J229,0)</f>
        <v>0</v>
      </c>
      <c r="BG229" s="257">
        <f>IF(N229="zákl. přenesená",J229,0)</f>
        <v>0</v>
      </c>
      <c r="BH229" s="257">
        <f>IF(N229="sníž. přenesená",J229,0)</f>
        <v>0</v>
      </c>
      <c r="BI229" s="257">
        <f>IF(N229="nulová",J229,0)</f>
        <v>0</v>
      </c>
      <c r="BJ229" s="18" t="s">
        <v>81</v>
      </c>
      <c r="BK229" s="257">
        <f>ROUND(I229*H229,2)</f>
        <v>0</v>
      </c>
      <c r="BL229" s="18" t="s">
        <v>186</v>
      </c>
      <c r="BM229" s="256" t="s">
        <v>1208</v>
      </c>
    </row>
    <row r="230" s="13" customFormat="1">
      <c r="A230" s="13"/>
      <c r="B230" s="258"/>
      <c r="C230" s="259"/>
      <c r="D230" s="260" t="s">
        <v>187</v>
      </c>
      <c r="E230" s="261" t="s">
        <v>1</v>
      </c>
      <c r="F230" s="262" t="s">
        <v>1102</v>
      </c>
      <c r="G230" s="259"/>
      <c r="H230" s="261" t="s">
        <v>1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8" t="s">
        <v>187</v>
      </c>
      <c r="AU230" s="268" t="s">
        <v>83</v>
      </c>
      <c r="AV230" s="13" t="s">
        <v>81</v>
      </c>
      <c r="AW230" s="13" t="s">
        <v>31</v>
      </c>
      <c r="AX230" s="13" t="s">
        <v>74</v>
      </c>
      <c r="AY230" s="268" t="s">
        <v>179</v>
      </c>
    </row>
    <row r="231" s="14" customFormat="1">
      <c r="A231" s="14"/>
      <c r="B231" s="269"/>
      <c r="C231" s="270"/>
      <c r="D231" s="260" t="s">
        <v>187</v>
      </c>
      <c r="E231" s="271" t="s">
        <v>1</v>
      </c>
      <c r="F231" s="272" t="s">
        <v>1205</v>
      </c>
      <c r="G231" s="270"/>
      <c r="H231" s="273">
        <v>1.01</v>
      </c>
      <c r="I231" s="274"/>
      <c r="J231" s="270"/>
      <c r="K231" s="270"/>
      <c r="L231" s="275"/>
      <c r="M231" s="276"/>
      <c r="N231" s="277"/>
      <c r="O231" s="277"/>
      <c r="P231" s="277"/>
      <c r="Q231" s="277"/>
      <c r="R231" s="277"/>
      <c r="S231" s="277"/>
      <c r="T231" s="27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9" t="s">
        <v>187</v>
      </c>
      <c r="AU231" s="279" t="s">
        <v>83</v>
      </c>
      <c r="AV231" s="14" t="s">
        <v>83</v>
      </c>
      <c r="AW231" s="14" t="s">
        <v>31</v>
      </c>
      <c r="AX231" s="14" t="s">
        <v>81</v>
      </c>
      <c r="AY231" s="279" t="s">
        <v>179</v>
      </c>
    </row>
    <row r="232" s="2" customFormat="1" ht="21.75" customHeight="1">
      <c r="A232" s="39"/>
      <c r="B232" s="40"/>
      <c r="C232" s="245" t="s">
        <v>350</v>
      </c>
      <c r="D232" s="245" t="s">
        <v>181</v>
      </c>
      <c r="E232" s="246" t="s">
        <v>1209</v>
      </c>
      <c r="F232" s="247" t="s">
        <v>1210</v>
      </c>
      <c r="G232" s="248" t="s">
        <v>477</v>
      </c>
      <c r="H232" s="249">
        <v>4</v>
      </c>
      <c r="I232" s="250"/>
      <c r="J232" s="251">
        <f>ROUND(I232*H232,2)</f>
        <v>0</v>
      </c>
      <c r="K232" s="247" t="s">
        <v>185</v>
      </c>
      <c r="L232" s="45"/>
      <c r="M232" s="252" t="s">
        <v>1</v>
      </c>
      <c r="N232" s="253" t="s">
        <v>39</v>
      </c>
      <c r="O232" s="92"/>
      <c r="P232" s="254">
        <f>O232*H232</f>
        <v>0</v>
      </c>
      <c r="Q232" s="254">
        <v>0</v>
      </c>
      <c r="R232" s="254">
        <f>Q232*H232</f>
        <v>0</v>
      </c>
      <c r="S232" s="254">
        <v>0</v>
      </c>
      <c r="T232" s="25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6" t="s">
        <v>186</v>
      </c>
      <c r="AT232" s="256" t="s">
        <v>181</v>
      </c>
      <c r="AU232" s="256" t="s">
        <v>83</v>
      </c>
      <c r="AY232" s="18" t="s">
        <v>179</v>
      </c>
      <c r="BE232" s="257">
        <f>IF(N232="základní",J232,0)</f>
        <v>0</v>
      </c>
      <c r="BF232" s="257">
        <f>IF(N232="snížená",J232,0)</f>
        <v>0</v>
      </c>
      <c r="BG232" s="257">
        <f>IF(N232="zákl. přenesená",J232,0)</f>
        <v>0</v>
      </c>
      <c r="BH232" s="257">
        <f>IF(N232="sníž. přenesená",J232,0)</f>
        <v>0</v>
      </c>
      <c r="BI232" s="257">
        <f>IF(N232="nulová",J232,0)</f>
        <v>0</v>
      </c>
      <c r="BJ232" s="18" t="s">
        <v>81</v>
      </c>
      <c r="BK232" s="257">
        <f>ROUND(I232*H232,2)</f>
        <v>0</v>
      </c>
      <c r="BL232" s="18" t="s">
        <v>186</v>
      </c>
      <c r="BM232" s="256" t="s">
        <v>1211</v>
      </c>
    </row>
    <row r="233" s="13" customFormat="1">
      <c r="A233" s="13"/>
      <c r="B233" s="258"/>
      <c r="C233" s="259"/>
      <c r="D233" s="260" t="s">
        <v>187</v>
      </c>
      <c r="E233" s="261" t="s">
        <v>1</v>
      </c>
      <c r="F233" s="262" t="s">
        <v>1102</v>
      </c>
      <c r="G233" s="259"/>
      <c r="H233" s="261" t="s">
        <v>1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8" t="s">
        <v>187</v>
      </c>
      <c r="AU233" s="268" t="s">
        <v>83</v>
      </c>
      <c r="AV233" s="13" t="s">
        <v>81</v>
      </c>
      <c r="AW233" s="13" t="s">
        <v>31</v>
      </c>
      <c r="AX233" s="13" t="s">
        <v>74</v>
      </c>
      <c r="AY233" s="268" t="s">
        <v>179</v>
      </c>
    </row>
    <row r="234" s="14" customFormat="1">
      <c r="A234" s="14"/>
      <c r="B234" s="269"/>
      <c r="C234" s="270"/>
      <c r="D234" s="260" t="s">
        <v>187</v>
      </c>
      <c r="E234" s="271" t="s">
        <v>1</v>
      </c>
      <c r="F234" s="272" t="s">
        <v>1168</v>
      </c>
      <c r="G234" s="270"/>
      <c r="H234" s="273">
        <v>1</v>
      </c>
      <c r="I234" s="274"/>
      <c r="J234" s="270"/>
      <c r="K234" s="270"/>
      <c r="L234" s="275"/>
      <c r="M234" s="276"/>
      <c r="N234" s="277"/>
      <c r="O234" s="277"/>
      <c r="P234" s="277"/>
      <c r="Q234" s="277"/>
      <c r="R234" s="277"/>
      <c r="S234" s="277"/>
      <c r="T234" s="27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9" t="s">
        <v>187</v>
      </c>
      <c r="AU234" s="279" t="s">
        <v>83</v>
      </c>
      <c r="AV234" s="14" t="s">
        <v>83</v>
      </c>
      <c r="AW234" s="14" t="s">
        <v>31</v>
      </c>
      <c r="AX234" s="14" t="s">
        <v>74</v>
      </c>
      <c r="AY234" s="279" t="s">
        <v>179</v>
      </c>
    </row>
    <row r="235" s="14" customFormat="1">
      <c r="A235" s="14"/>
      <c r="B235" s="269"/>
      <c r="C235" s="270"/>
      <c r="D235" s="260" t="s">
        <v>187</v>
      </c>
      <c r="E235" s="271" t="s">
        <v>1</v>
      </c>
      <c r="F235" s="272" t="s">
        <v>1182</v>
      </c>
      <c r="G235" s="270"/>
      <c r="H235" s="273">
        <v>1</v>
      </c>
      <c r="I235" s="274"/>
      <c r="J235" s="270"/>
      <c r="K235" s="270"/>
      <c r="L235" s="275"/>
      <c r="M235" s="276"/>
      <c r="N235" s="277"/>
      <c r="O235" s="277"/>
      <c r="P235" s="277"/>
      <c r="Q235" s="277"/>
      <c r="R235" s="277"/>
      <c r="S235" s="277"/>
      <c r="T235" s="27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9" t="s">
        <v>187</v>
      </c>
      <c r="AU235" s="279" t="s">
        <v>83</v>
      </c>
      <c r="AV235" s="14" t="s">
        <v>83</v>
      </c>
      <c r="AW235" s="14" t="s">
        <v>31</v>
      </c>
      <c r="AX235" s="14" t="s">
        <v>74</v>
      </c>
      <c r="AY235" s="279" t="s">
        <v>179</v>
      </c>
    </row>
    <row r="236" s="14" customFormat="1">
      <c r="A236" s="14"/>
      <c r="B236" s="269"/>
      <c r="C236" s="270"/>
      <c r="D236" s="260" t="s">
        <v>187</v>
      </c>
      <c r="E236" s="271" t="s">
        <v>1</v>
      </c>
      <c r="F236" s="272" t="s">
        <v>1190</v>
      </c>
      <c r="G236" s="270"/>
      <c r="H236" s="273">
        <v>1</v>
      </c>
      <c r="I236" s="274"/>
      <c r="J236" s="270"/>
      <c r="K236" s="270"/>
      <c r="L236" s="275"/>
      <c r="M236" s="276"/>
      <c r="N236" s="277"/>
      <c r="O236" s="277"/>
      <c r="P236" s="277"/>
      <c r="Q236" s="277"/>
      <c r="R236" s="277"/>
      <c r="S236" s="277"/>
      <c r="T236" s="27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9" t="s">
        <v>187</v>
      </c>
      <c r="AU236" s="279" t="s">
        <v>83</v>
      </c>
      <c r="AV236" s="14" t="s">
        <v>83</v>
      </c>
      <c r="AW236" s="14" t="s">
        <v>31</v>
      </c>
      <c r="AX236" s="14" t="s">
        <v>74</v>
      </c>
      <c r="AY236" s="279" t="s">
        <v>179</v>
      </c>
    </row>
    <row r="237" s="14" customFormat="1">
      <c r="A237" s="14"/>
      <c r="B237" s="269"/>
      <c r="C237" s="270"/>
      <c r="D237" s="260" t="s">
        <v>187</v>
      </c>
      <c r="E237" s="271" t="s">
        <v>1</v>
      </c>
      <c r="F237" s="272" t="s">
        <v>1141</v>
      </c>
      <c r="G237" s="270"/>
      <c r="H237" s="273">
        <v>1</v>
      </c>
      <c r="I237" s="274"/>
      <c r="J237" s="270"/>
      <c r="K237" s="270"/>
      <c r="L237" s="275"/>
      <c r="M237" s="276"/>
      <c r="N237" s="277"/>
      <c r="O237" s="277"/>
      <c r="P237" s="277"/>
      <c r="Q237" s="277"/>
      <c r="R237" s="277"/>
      <c r="S237" s="277"/>
      <c r="T237" s="27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9" t="s">
        <v>187</v>
      </c>
      <c r="AU237" s="279" t="s">
        <v>83</v>
      </c>
      <c r="AV237" s="14" t="s">
        <v>83</v>
      </c>
      <c r="AW237" s="14" t="s">
        <v>31</v>
      </c>
      <c r="AX237" s="14" t="s">
        <v>74</v>
      </c>
      <c r="AY237" s="279" t="s">
        <v>179</v>
      </c>
    </row>
    <row r="238" s="15" customFormat="1">
      <c r="A238" s="15"/>
      <c r="B238" s="280"/>
      <c r="C238" s="281"/>
      <c r="D238" s="260" t="s">
        <v>187</v>
      </c>
      <c r="E238" s="282" t="s">
        <v>1</v>
      </c>
      <c r="F238" s="283" t="s">
        <v>108</v>
      </c>
      <c r="G238" s="281"/>
      <c r="H238" s="284">
        <v>4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90" t="s">
        <v>187</v>
      </c>
      <c r="AU238" s="290" t="s">
        <v>83</v>
      </c>
      <c r="AV238" s="15" t="s">
        <v>186</v>
      </c>
      <c r="AW238" s="15" t="s">
        <v>31</v>
      </c>
      <c r="AX238" s="15" t="s">
        <v>81</v>
      </c>
      <c r="AY238" s="290" t="s">
        <v>179</v>
      </c>
    </row>
    <row r="239" s="2" customFormat="1" ht="21.75" customHeight="1">
      <c r="A239" s="39"/>
      <c r="B239" s="40"/>
      <c r="C239" s="245" t="s">
        <v>355</v>
      </c>
      <c r="D239" s="245" t="s">
        <v>181</v>
      </c>
      <c r="E239" s="246" t="s">
        <v>1212</v>
      </c>
      <c r="F239" s="247" t="s">
        <v>1213</v>
      </c>
      <c r="G239" s="248" t="s">
        <v>477</v>
      </c>
      <c r="H239" s="249">
        <v>4</v>
      </c>
      <c r="I239" s="250"/>
      <c r="J239" s="251">
        <f>ROUND(I239*H239,2)</f>
        <v>0</v>
      </c>
      <c r="K239" s="247" t="s">
        <v>1</v>
      </c>
      <c r="L239" s="45"/>
      <c r="M239" s="252" t="s">
        <v>1</v>
      </c>
      <c r="N239" s="253" t="s">
        <v>39</v>
      </c>
      <c r="O239" s="92"/>
      <c r="P239" s="254">
        <f>O239*H239</f>
        <v>0</v>
      </c>
      <c r="Q239" s="254">
        <v>0</v>
      </c>
      <c r="R239" s="254">
        <f>Q239*H239</f>
        <v>0</v>
      </c>
      <c r="S239" s="254">
        <v>0</v>
      </c>
      <c r="T239" s="25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6" t="s">
        <v>186</v>
      </c>
      <c r="AT239" s="256" t="s">
        <v>181</v>
      </c>
      <c r="AU239" s="256" t="s">
        <v>83</v>
      </c>
      <c r="AY239" s="18" t="s">
        <v>179</v>
      </c>
      <c r="BE239" s="257">
        <f>IF(N239="základní",J239,0)</f>
        <v>0</v>
      </c>
      <c r="BF239" s="257">
        <f>IF(N239="snížená",J239,0)</f>
        <v>0</v>
      </c>
      <c r="BG239" s="257">
        <f>IF(N239="zákl. přenesená",J239,0)</f>
        <v>0</v>
      </c>
      <c r="BH239" s="257">
        <f>IF(N239="sníž. přenesená",J239,0)</f>
        <v>0</v>
      </c>
      <c r="BI239" s="257">
        <f>IF(N239="nulová",J239,0)</f>
        <v>0</v>
      </c>
      <c r="BJ239" s="18" t="s">
        <v>81</v>
      </c>
      <c r="BK239" s="257">
        <f>ROUND(I239*H239,2)</f>
        <v>0</v>
      </c>
      <c r="BL239" s="18" t="s">
        <v>186</v>
      </c>
      <c r="BM239" s="256" t="s">
        <v>1214</v>
      </c>
    </row>
    <row r="240" s="13" customFormat="1">
      <c r="A240" s="13"/>
      <c r="B240" s="258"/>
      <c r="C240" s="259"/>
      <c r="D240" s="260" t="s">
        <v>187</v>
      </c>
      <c r="E240" s="261" t="s">
        <v>1</v>
      </c>
      <c r="F240" s="262" t="s">
        <v>1102</v>
      </c>
      <c r="G240" s="259"/>
      <c r="H240" s="261" t="s">
        <v>1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8" t="s">
        <v>187</v>
      </c>
      <c r="AU240" s="268" t="s">
        <v>83</v>
      </c>
      <c r="AV240" s="13" t="s">
        <v>81</v>
      </c>
      <c r="AW240" s="13" t="s">
        <v>31</v>
      </c>
      <c r="AX240" s="13" t="s">
        <v>74</v>
      </c>
      <c r="AY240" s="268" t="s">
        <v>179</v>
      </c>
    </row>
    <row r="241" s="14" customFormat="1">
      <c r="A241" s="14"/>
      <c r="B241" s="269"/>
      <c r="C241" s="270"/>
      <c r="D241" s="260" t="s">
        <v>187</v>
      </c>
      <c r="E241" s="271" t="s">
        <v>1</v>
      </c>
      <c r="F241" s="272" t="s">
        <v>1168</v>
      </c>
      <c r="G241" s="270"/>
      <c r="H241" s="273">
        <v>1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9" t="s">
        <v>187</v>
      </c>
      <c r="AU241" s="279" t="s">
        <v>83</v>
      </c>
      <c r="AV241" s="14" t="s">
        <v>83</v>
      </c>
      <c r="AW241" s="14" t="s">
        <v>31</v>
      </c>
      <c r="AX241" s="14" t="s">
        <v>74</v>
      </c>
      <c r="AY241" s="279" t="s">
        <v>179</v>
      </c>
    </row>
    <row r="242" s="14" customFormat="1">
      <c r="A242" s="14"/>
      <c r="B242" s="269"/>
      <c r="C242" s="270"/>
      <c r="D242" s="260" t="s">
        <v>187</v>
      </c>
      <c r="E242" s="271" t="s">
        <v>1</v>
      </c>
      <c r="F242" s="272" t="s">
        <v>1182</v>
      </c>
      <c r="G242" s="270"/>
      <c r="H242" s="273">
        <v>1</v>
      </c>
      <c r="I242" s="274"/>
      <c r="J242" s="270"/>
      <c r="K242" s="270"/>
      <c r="L242" s="275"/>
      <c r="M242" s="276"/>
      <c r="N242" s="277"/>
      <c r="O242" s="277"/>
      <c r="P242" s="277"/>
      <c r="Q242" s="277"/>
      <c r="R242" s="277"/>
      <c r="S242" s="277"/>
      <c r="T242" s="27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9" t="s">
        <v>187</v>
      </c>
      <c r="AU242" s="279" t="s">
        <v>83</v>
      </c>
      <c r="AV242" s="14" t="s">
        <v>83</v>
      </c>
      <c r="AW242" s="14" t="s">
        <v>31</v>
      </c>
      <c r="AX242" s="14" t="s">
        <v>74</v>
      </c>
      <c r="AY242" s="279" t="s">
        <v>179</v>
      </c>
    </row>
    <row r="243" s="14" customFormat="1">
      <c r="A243" s="14"/>
      <c r="B243" s="269"/>
      <c r="C243" s="270"/>
      <c r="D243" s="260" t="s">
        <v>187</v>
      </c>
      <c r="E243" s="271" t="s">
        <v>1</v>
      </c>
      <c r="F243" s="272" t="s">
        <v>1190</v>
      </c>
      <c r="G243" s="270"/>
      <c r="H243" s="273">
        <v>1</v>
      </c>
      <c r="I243" s="274"/>
      <c r="J243" s="270"/>
      <c r="K243" s="270"/>
      <c r="L243" s="275"/>
      <c r="M243" s="276"/>
      <c r="N243" s="277"/>
      <c r="O243" s="277"/>
      <c r="P243" s="277"/>
      <c r="Q243" s="277"/>
      <c r="R243" s="277"/>
      <c r="S243" s="277"/>
      <c r="T243" s="27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9" t="s">
        <v>187</v>
      </c>
      <c r="AU243" s="279" t="s">
        <v>83</v>
      </c>
      <c r="AV243" s="14" t="s">
        <v>83</v>
      </c>
      <c r="AW243" s="14" t="s">
        <v>31</v>
      </c>
      <c r="AX243" s="14" t="s">
        <v>74</v>
      </c>
      <c r="AY243" s="279" t="s">
        <v>179</v>
      </c>
    </row>
    <row r="244" s="14" customFormat="1">
      <c r="A244" s="14"/>
      <c r="B244" s="269"/>
      <c r="C244" s="270"/>
      <c r="D244" s="260" t="s">
        <v>187</v>
      </c>
      <c r="E244" s="271" t="s">
        <v>1</v>
      </c>
      <c r="F244" s="272" t="s">
        <v>1141</v>
      </c>
      <c r="G244" s="270"/>
      <c r="H244" s="273">
        <v>1</v>
      </c>
      <c r="I244" s="274"/>
      <c r="J244" s="270"/>
      <c r="K244" s="270"/>
      <c r="L244" s="275"/>
      <c r="M244" s="276"/>
      <c r="N244" s="277"/>
      <c r="O244" s="277"/>
      <c r="P244" s="277"/>
      <c r="Q244" s="277"/>
      <c r="R244" s="277"/>
      <c r="S244" s="277"/>
      <c r="T244" s="27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9" t="s">
        <v>187</v>
      </c>
      <c r="AU244" s="279" t="s">
        <v>83</v>
      </c>
      <c r="AV244" s="14" t="s">
        <v>83</v>
      </c>
      <c r="AW244" s="14" t="s">
        <v>31</v>
      </c>
      <c r="AX244" s="14" t="s">
        <v>74</v>
      </c>
      <c r="AY244" s="279" t="s">
        <v>179</v>
      </c>
    </row>
    <row r="245" s="15" customFormat="1">
      <c r="A245" s="15"/>
      <c r="B245" s="280"/>
      <c r="C245" s="281"/>
      <c r="D245" s="260" t="s">
        <v>187</v>
      </c>
      <c r="E245" s="282" t="s">
        <v>1</v>
      </c>
      <c r="F245" s="283" t="s">
        <v>108</v>
      </c>
      <c r="G245" s="281"/>
      <c r="H245" s="284">
        <v>4</v>
      </c>
      <c r="I245" s="285"/>
      <c r="J245" s="281"/>
      <c r="K245" s="281"/>
      <c r="L245" s="286"/>
      <c r="M245" s="287"/>
      <c r="N245" s="288"/>
      <c r="O245" s="288"/>
      <c r="P245" s="288"/>
      <c r="Q245" s="288"/>
      <c r="R245" s="288"/>
      <c r="S245" s="288"/>
      <c r="T245" s="28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90" t="s">
        <v>187</v>
      </c>
      <c r="AU245" s="290" t="s">
        <v>83</v>
      </c>
      <c r="AV245" s="15" t="s">
        <v>186</v>
      </c>
      <c r="AW245" s="15" t="s">
        <v>31</v>
      </c>
      <c r="AX245" s="15" t="s">
        <v>81</v>
      </c>
      <c r="AY245" s="290" t="s">
        <v>179</v>
      </c>
    </row>
    <row r="246" s="2" customFormat="1" ht="16.5" customHeight="1">
      <c r="A246" s="39"/>
      <c r="B246" s="40"/>
      <c r="C246" s="245" t="s">
        <v>358</v>
      </c>
      <c r="D246" s="245" t="s">
        <v>181</v>
      </c>
      <c r="E246" s="246" t="s">
        <v>1215</v>
      </c>
      <c r="F246" s="247" t="s">
        <v>1216</v>
      </c>
      <c r="G246" s="248" t="s">
        <v>477</v>
      </c>
      <c r="H246" s="249">
        <v>1</v>
      </c>
      <c r="I246" s="250"/>
      <c r="J246" s="251">
        <f>ROUND(I246*H246,2)</f>
        <v>0</v>
      </c>
      <c r="K246" s="247" t="s">
        <v>185</v>
      </c>
      <c r="L246" s="45"/>
      <c r="M246" s="252" t="s">
        <v>1</v>
      </c>
      <c r="N246" s="253" t="s">
        <v>39</v>
      </c>
      <c r="O246" s="92"/>
      <c r="P246" s="254">
        <f>O246*H246</f>
        <v>0</v>
      </c>
      <c r="Q246" s="254">
        <v>0.0048999999999999998</v>
      </c>
      <c r="R246" s="254">
        <f>Q246*H246</f>
        <v>0.0048999999999999998</v>
      </c>
      <c r="S246" s="254">
        <v>0</v>
      </c>
      <c r="T246" s="25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6" t="s">
        <v>186</v>
      </c>
      <c r="AT246" s="256" t="s">
        <v>181</v>
      </c>
      <c r="AU246" s="256" t="s">
        <v>83</v>
      </c>
      <c r="AY246" s="18" t="s">
        <v>179</v>
      </c>
      <c r="BE246" s="257">
        <f>IF(N246="základní",J246,0)</f>
        <v>0</v>
      </c>
      <c r="BF246" s="257">
        <f>IF(N246="snížená",J246,0)</f>
        <v>0</v>
      </c>
      <c r="BG246" s="257">
        <f>IF(N246="zákl. přenesená",J246,0)</f>
        <v>0</v>
      </c>
      <c r="BH246" s="257">
        <f>IF(N246="sníž. přenesená",J246,0)</f>
        <v>0</v>
      </c>
      <c r="BI246" s="257">
        <f>IF(N246="nulová",J246,0)</f>
        <v>0</v>
      </c>
      <c r="BJ246" s="18" t="s">
        <v>81</v>
      </c>
      <c r="BK246" s="257">
        <f>ROUND(I246*H246,2)</f>
        <v>0</v>
      </c>
      <c r="BL246" s="18" t="s">
        <v>186</v>
      </c>
      <c r="BM246" s="256" t="s">
        <v>1217</v>
      </c>
    </row>
    <row r="247" s="13" customFormat="1">
      <c r="A247" s="13"/>
      <c r="B247" s="258"/>
      <c r="C247" s="259"/>
      <c r="D247" s="260" t="s">
        <v>187</v>
      </c>
      <c r="E247" s="261" t="s">
        <v>1</v>
      </c>
      <c r="F247" s="262" t="s">
        <v>1102</v>
      </c>
      <c r="G247" s="259"/>
      <c r="H247" s="261" t="s">
        <v>1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8" t="s">
        <v>187</v>
      </c>
      <c r="AU247" s="268" t="s">
        <v>83</v>
      </c>
      <c r="AV247" s="13" t="s">
        <v>81</v>
      </c>
      <c r="AW247" s="13" t="s">
        <v>31</v>
      </c>
      <c r="AX247" s="13" t="s">
        <v>74</v>
      </c>
      <c r="AY247" s="268" t="s">
        <v>179</v>
      </c>
    </row>
    <row r="248" s="14" customFormat="1">
      <c r="A248" s="14"/>
      <c r="B248" s="269"/>
      <c r="C248" s="270"/>
      <c r="D248" s="260" t="s">
        <v>187</v>
      </c>
      <c r="E248" s="271" t="s">
        <v>1</v>
      </c>
      <c r="F248" s="272" t="s">
        <v>1182</v>
      </c>
      <c r="G248" s="270"/>
      <c r="H248" s="273">
        <v>1</v>
      </c>
      <c r="I248" s="274"/>
      <c r="J248" s="270"/>
      <c r="K248" s="270"/>
      <c r="L248" s="275"/>
      <c r="M248" s="276"/>
      <c r="N248" s="277"/>
      <c r="O248" s="277"/>
      <c r="P248" s="277"/>
      <c r="Q248" s="277"/>
      <c r="R248" s="277"/>
      <c r="S248" s="277"/>
      <c r="T248" s="27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9" t="s">
        <v>187</v>
      </c>
      <c r="AU248" s="279" t="s">
        <v>83</v>
      </c>
      <c r="AV248" s="14" t="s">
        <v>83</v>
      </c>
      <c r="AW248" s="14" t="s">
        <v>31</v>
      </c>
      <c r="AX248" s="14" t="s">
        <v>81</v>
      </c>
      <c r="AY248" s="279" t="s">
        <v>179</v>
      </c>
    </row>
    <row r="249" s="2" customFormat="1" ht="16.5" customHeight="1">
      <c r="A249" s="39"/>
      <c r="B249" s="40"/>
      <c r="C249" s="291" t="s">
        <v>364</v>
      </c>
      <c r="D249" s="291" t="s">
        <v>340</v>
      </c>
      <c r="E249" s="292" t="s">
        <v>1218</v>
      </c>
      <c r="F249" s="293" t="s">
        <v>1219</v>
      </c>
      <c r="G249" s="294" t="s">
        <v>477</v>
      </c>
      <c r="H249" s="295">
        <v>1.01</v>
      </c>
      <c r="I249" s="296"/>
      <c r="J249" s="297">
        <f>ROUND(I249*H249,2)</f>
        <v>0</v>
      </c>
      <c r="K249" s="293" t="s">
        <v>1</v>
      </c>
      <c r="L249" s="298"/>
      <c r="M249" s="299" t="s">
        <v>1</v>
      </c>
      <c r="N249" s="300" t="s">
        <v>39</v>
      </c>
      <c r="O249" s="92"/>
      <c r="P249" s="254">
        <f>O249*H249</f>
        <v>0</v>
      </c>
      <c r="Q249" s="254">
        <v>0.042000000000000003</v>
      </c>
      <c r="R249" s="254">
        <f>Q249*H249</f>
        <v>0.042420000000000006</v>
      </c>
      <c r="S249" s="254">
        <v>0</v>
      </c>
      <c r="T249" s="25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6" t="s">
        <v>221</v>
      </c>
      <c r="AT249" s="256" t="s">
        <v>340</v>
      </c>
      <c r="AU249" s="256" t="s">
        <v>83</v>
      </c>
      <c r="AY249" s="18" t="s">
        <v>179</v>
      </c>
      <c r="BE249" s="257">
        <f>IF(N249="základní",J249,0)</f>
        <v>0</v>
      </c>
      <c r="BF249" s="257">
        <f>IF(N249="snížená",J249,0)</f>
        <v>0</v>
      </c>
      <c r="BG249" s="257">
        <f>IF(N249="zákl. přenesená",J249,0)</f>
        <v>0</v>
      </c>
      <c r="BH249" s="257">
        <f>IF(N249="sníž. přenesená",J249,0)</f>
        <v>0</v>
      </c>
      <c r="BI249" s="257">
        <f>IF(N249="nulová",J249,0)</f>
        <v>0</v>
      </c>
      <c r="BJ249" s="18" t="s">
        <v>81</v>
      </c>
      <c r="BK249" s="257">
        <f>ROUND(I249*H249,2)</f>
        <v>0</v>
      </c>
      <c r="BL249" s="18" t="s">
        <v>186</v>
      </c>
      <c r="BM249" s="256" t="s">
        <v>1220</v>
      </c>
    </row>
    <row r="250" s="13" customFormat="1">
      <c r="A250" s="13"/>
      <c r="B250" s="258"/>
      <c r="C250" s="259"/>
      <c r="D250" s="260" t="s">
        <v>187</v>
      </c>
      <c r="E250" s="261" t="s">
        <v>1</v>
      </c>
      <c r="F250" s="262" t="s">
        <v>1102</v>
      </c>
      <c r="G250" s="259"/>
      <c r="H250" s="261" t="s">
        <v>1</v>
      </c>
      <c r="I250" s="263"/>
      <c r="J250" s="259"/>
      <c r="K250" s="259"/>
      <c r="L250" s="264"/>
      <c r="M250" s="265"/>
      <c r="N250" s="266"/>
      <c r="O250" s="266"/>
      <c r="P250" s="266"/>
      <c r="Q250" s="266"/>
      <c r="R250" s="266"/>
      <c r="S250" s="266"/>
      <c r="T250" s="26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8" t="s">
        <v>187</v>
      </c>
      <c r="AU250" s="268" t="s">
        <v>83</v>
      </c>
      <c r="AV250" s="13" t="s">
        <v>81</v>
      </c>
      <c r="AW250" s="13" t="s">
        <v>31</v>
      </c>
      <c r="AX250" s="13" t="s">
        <v>74</v>
      </c>
      <c r="AY250" s="268" t="s">
        <v>179</v>
      </c>
    </row>
    <row r="251" s="14" customFormat="1">
      <c r="A251" s="14"/>
      <c r="B251" s="269"/>
      <c r="C251" s="270"/>
      <c r="D251" s="260" t="s">
        <v>187</v>
      </c>
      <c r="E251" s="271" t="s">
        <v>1</v>
      </c>
      <c r="F251" s="272" t="s">
        <v>1198</v>
      </c>
      <c r="G251" s="270"/>
      <c r="H251" s="273">
        <v>1.01</v>
      </c>
      <c r="I251" s="274"/>
      <c r="J251" s="270"/>
      <c r="K251" s="270"/>
      <c r="L251" s="275"/>
      <c r="M251" s="276"/>
      <c r="N251" s="277"/>
      <c r="O251" s="277"/>
      <c r="P251" s="277"/>
      <c r="Q251" s="277"/>
      <c r="R251" s="277"/>
      <c r="S251" s="277"/>
      <c r="T251" s="27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9" t="s">
        <v>187</v>
      </c>
      <c r="AU251" s="279" t="s">
        <v>83</v>
      </c>
      <c r="AV251" s="14" t="s">
        <v>83</v>
      </c>
      <c r="AW251" s="14" t="s">
        <v>31</v>
      </c>
      <c r="AX251" s="14" t="s">
        <v>81</v>
      </c>
      <c r="AY251" s="279" t="s">
        <v>179</v>
      </c>
    </row>
    <row r="252" s="2" customFormat="1" ht="16.5" customHeight="1">
      <c r="A252" s="39"/>
      <c r="B252" s="40"/>
      <c r="C252" s="291" t="s">
        <v>369</v>
      </c>
      <c r="D252" s="291" t="s">
        <v>340</v>
      </c>
      <c r="E252" s="292" t="s">
        <v>1221</v>
      </c>
      <c r="F252" s="293" t="s">
        <v>1222</v>
      </c>
      <c r="G252" s="294" t="s">
        <v>477</v>
      </c>
      <c r="H252" s="295">
        <v>2.0299999999999998</v>
      </c>
      <c r="I252" s="296"/>
      <c r="J252" s="297">
        <f>ROUND(I252*H252,2)</f>
        <v>0</v>
      </c>
      <c r="K252" s="293" t="s">
        <v>1</v>
      </c>
      <c r="L252" s="298"/>
      <c r="M252" s="299" t="s">
        <v>1</v>
      </c>
      <c r="N252" s="300" t="s">
        <v>39</v>
      </c>
      <c r="O252" s="92"/>
      <c r="P252" s="254">
        <f>O252*H252</f>
        <v>0</v>
      </c>
      <c r="Q252" s="254">
        <v>0.024150000000000001</v>
      </c>
      <c r="R252" s="254">
        <f>Q252*H252</f>
        <v>0.049024499999999999</v>
      </c>
      <c r="S252" s="254">
        <v>0</v>
      </c>
      <c r="T252" s="25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6" t="s">
        <v>221</v>
      </c>
      <c r="AT252" s="256" t="s">
        <v>340</v>
      </c>
      <c r="AU252" s="256" t="s">
        <v>83</v>
      </c>
      <c r="AY252" s="18" t="s">
        <v>179</v>
      </c>
      <c r="BE252" s="257">
        <f>IF(N252="základní",J252,0)</f>
        <v>0</v>
      </c>
      <c r="BF252" s="257">
        <f>IF(N252="snížená",J252,0)</f>
        <v>0</v>
      </c>
      <c r="BG252" s="257">
        <f>IF(N252="zákl. přenesená",J252,0)</f>
        <v>0</v>
      </c>
      <c r="BH252" s="257">
        <f>IF(N252="sníž. přenesená",J252,0)</f>
        <v>0</v>
      </c>
      <c r="BI252" s="257">
        <f>IF(N252="nulová",J252,0)</f>
        <v>0</v>
      </c>
      <c r="BJ252" s="18" t="s">
        <v>81</v>
      </c>
      <c r="BK252" s="257">
        <f>ROUND(I252*H252,2)</f>
        <v>0</v>
      </c>
      <c r="BL252" s="18" t="s">
        <v>186</v>
      </c>
      <c r="BM252" s="256" t="s">
        <v>1223</v>
      </c>
    </row>
    <row r="253" s="13" customFormat="1">
      <c r="A253" s="13"/>
      <c r="B253" s="258"/>
      <c r="C253" s="259"/>
      <c r="D253" s="260" t="s">
        <v>187</v>
      </c>
      <c r="E253" s="261" t="s">
        <v>1</v>
      </c>
      <c r="F253" s="262" t="s">
        <v>533</v>
      </c>
      <c r="G253" s="259"/>
      <c r="H253" s="261" t="s">
        <v>1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8" t="s">
        <v>187</v>
      </c>
      <c r="AU253" s="268" t="s">
        <v>83</v>
      </c>
      <c r="AV253" s="13" t="s">
        <v>81</v>
      </c>
      <c r="AW253" s="13" t="s">
        <v>31</v>
      </c>
      <c r="AX253" s="13" t="s">
        <v>74</v>
      </c>
      <c r="AY253" s="268" t="s">
        <v>179</v>
      </c>
    </row>
    <row r="254" s="14" customFormat="1">
      <c r="A254" s="14"/>
      <c r="B254" s="269"/>
      <c r="C254" s="270"/>
      <c r="D254" s="260" t="s">
        <v>187</v>
      </c>
      <c r="E254" s="271" t="s">
        <v>1</v>
      </c>
      <c r="F254" s="272" t="s">
        <v>1224</v>
      </c>
      <c r="G254" s="270"/>
      <c r="H254" s="273">
        <v>2.0299999999999998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9" t="s">
        <v>187</v>
      </c>
      <c r="AU254" s="279" t="s">
        <v>83</v>
      </c>
      <c r="AV254" s="14" t="s">
        <v>83</v>
      </c>
      <c r="AW254" s="14" t="s">
        <v>31</v>
      </c>
      <c r="AX254" s="14" t="s">
        <v>81</v>
      </c>
      <c r="AY254" s="279" t="s">
        <v>179</v>
      </c>
    </row>
    <row r="255" s="2" customFormat="1" ht="16.5" customHeight="1">
      <c r="A255" s="39"/>
      <c r="B255" s="40"/>
      <c r="C255" s="245" t="s">
        <v>375</v>
      </c>
      <c r="D255" s="245" t="s">
        <v>181</v>
      </c>
      <c r="E255" s="246" t="s">
        <v>1225</v>
      </c>
      <c r="F255" s="247" t="s">
        <v>1226</v>
      </c>
      <c r="G255" s="248" t="s">
        <v>477</v>
      </c>
      <c r="H255" s="249">
        <v>1</v>
      </c>
      <c r="I255" s="250"/>
      <c r="J255" s="251">
        <f>ROUND(I255*H255,2)</f>
        <v>0</v>
      </c>
      <c r="K255" s="247" t="s">
        <v>185</v>
      </c>
      <c r="L255" s="45"/>
      <c r="M255" s="252" t="s">
        <v>1</v>
      </c>
      <c r="N255" s="253" t="s">
        <v>39</v>
      </c>
      <c r="O255" s="92"/>
      <c r="P255" s="254">
        <f>O255*H255</f>
        <v>0</v>
      </c>
      <c r="Q255" s="254">
        <v>0.0049199999999999999</v>
      </c>
      <c r="R255" s="254">
        <f>Q255*H255</f>
        <v>0.0049199999999999999</v>
      </c>
      <c r="S255" s="254">
        <v>0</v>
      </c>
      <c r="T255" s="25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56" t="s">
        <v>186</v>
      </c>
      <c r="AT255" s="256" t="s">
        <v>181</v>
      </c>
      <c r="AU255" s="256" t="s">
        <v>83</v>
      </c>
      <c r="AY255" s="18" t="s">
        <v>179</v>
      </c>
      <c r="BE255" s="257">
        <f>IF(N255="základní",J255,0)</f>
        <v>0</v>
      </c>
      <c r="BF255" s="257">
        <f>IF(N255="snížená",J255,0)</f>
        <v>0</v>
      </c>
      <c r="BG255" s="257">
        <f>IF(N255="zákl. přenesená",J255,0)</f>
        <v>0</v>
      </c>
      <c r="BH255" s="257">
        <f>IF(N255="sníž. přenesená",J255,0)</f>
        <v>0</v>
      </c>
      <c r="BI255" s="257">
        <f>IF(N255="nulová",J255,0)</f>
        <v>0</v>
      </c>
      <c r="BJ255" s="18" t="s">
        <v>81</v>
      </c>
      <c r="BK255" s="257">
        <f>ROUND(I255*H255,2)</f>
        <v>0</v>
      </c>
      <c r="BL255" s="18" t="s">
        <v>186</v>
      </c>
      <c r="BM255" s="256" t="s">
        <v>1227</v>
      </c>
    </row>
    <row r="256" s="13" customFormat="1">
      <c r="A256" s="13"/>
      <c r="B256" s="258"/>
      <c r="C256" s="259"/>
      <c r="D256" s="260" t="s">
        <v>187</v>
      </c>
      <c r="E256" s="261" t="s">
        <v>1</v>
      </c>
      <c r="F256" s="262" t="s">
        <v>1102</v>
      </c>
      <c r="G256" s="259"/>
      <c r="H256" s="261" t="s">
        <v>1</v>
      </c>
      <c r="I256" s="263"/>
      <c r="J256" s="259"/>
      <c r="K256" s="259"/>
      <c r="L256" s="264"/>
      <c r="M256" s="265"/>
      <c r="N256" s="266"/>
      <c r="O256" s="266"/>
      <c r="P256" s="266"/>
      <c r="Q256" s="266"/>
      <c r="R256" s="266"/>
      <c r="S256" s="266"/>
      <c r="T256" s="26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8" t="s">
        <v>187</v>
      </c>
      <c r="AU256" s="268" t="s">
        <v>83</v>
      </c>
      <c r="AV256" s="13" t="s">
        <v>81</v>
      </c>
      <c r="AW256" s="13" t="s">
        <v>31</v>
      </c>
      <c r="AX256" s="13" t="s">
        <v>74</v>
      </c>
      <c r="AY256" s="268" t="s">
        <v>179</v>
      </c>
    </row>
    <row r="257" s="14" customFormat="1">
      <c r="A257" s="14"/>
      <c r="B257" s="269"/>
      <c r="C257" s="270"/>
      <c r="D257" s="260" t="s">
        <v>187</v>
      </c>
      <c r="E257" s="271" t="s">
        <v>1</v>
      </c>
      <c r="F257" s="272" t="s">
        <v>1190</v>
      </c>
      <c r="G257" s="270"/>
      <c r="H257" s="273">
        <v>1</v>
      </c>
      <c r="I257" s="274"/>
      <c r="J257" s="270"/>
      <c r="K257" s="270"/>
      <c r="L257" s="275"/>
      <c r="M257" s="276"/>
      <c r="N257" s="277"/>
      <c r="O257" s="277"/>
      <c r="P257" s="277"/>
      <c r="Q257" s="277"/>
      <c r="R257" s="277"/>
      <c r="S257" s="277"/>
      <c r="T257" s="27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9" t="s">
        <v>187</v>
      </c>
      <c r="AU257" s="279" t="s">
        <v>83</v>
      </c>
      <c r="AV257" s="14" t="s">
        <v>83</v>
      </c>
      <c r="AW257" s="14" t="s">
        <v>31</v>
      </c>
      <c r="AX257" s="14" t="s">
        <v>81</v>
      </c>
      <c r="AY257" s="279" t="s">
        <v>179</v>
      </c>
    </row>
    <row r="258" s="2" customFormat="1" ht="16.5" customHeight="1">
      <c r="A258" s="39"/>
      <c r="B258" s="40"/>
      <c r="C258" s="291" t="s">
        <v>382</v>
      </c>
      <c r="D258" s="291" t="s">
        <v>340</v>
      </c>
      <c r="E258" s="292" t="s">
        <v>1228</v>
      </c>
      <c r="F258" s="293" t="s">
        <v>1229</v>
      </c>
      <c r="G258" s="294" t="s">
        <v>477</v>
      </c>
      <c r="H258" s="295">
        <v>1.01</v>
      </c>
      <c r="I258" s="296"/>
      <c r="J258" s="297">
        <f>ROUND(I258*H258,2)</f>
        <v>0</v>
      </c>
      <c r="K258" s="293" t="s">
        <v>1</v>
      </c>
      <c r="L258" s="298"/>
      <c r="M258" s="299" t="s">
        <v>1</v>
      </c>
      <c r="N258" s="300" t="s">
        <v>39</v>
      </c>
      <c r="O258" s="92"/>
      <c r="P258" s="254">
        <f>O258*H258</f>
        <v>0</v>
      </c>
      <c r="Q258" s="254">
        <v>0.047</v>
      </c>
      <c r="R258" s="254">
        <f>Q258*H258</f>
        <v>0.047469999999999998</v>
      </c>
      <c r="S258" s="254">
        <v>0</v>
      </c>
      <c r="T258" s="25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6" t="s">
        <v>221</v>
      </c>
      <c r="AT258" s="256" t="s">
        <v>340</v>
      </c>
      <c r="AU258" s="256" t="s">
        <v>83</v>
      </c>
      <c r="AY258" s="18" t="s">
        <v>179</v>
      </c>
      <c r="BE258" s="257">
        <f>IF(N258="základní",J258,0)</f>
        <v>0</v>
      </c>
      <c r="BF258" s="257">
        <f>IF(N258="snížená",J258,0)</f>
        <v>0</v>
      </c>
      <c r="BG258" s="257">
        <f>IF(N258="zákl. přenesená",J258,0)</f>
        <v>0</v>
      </c>
      <c r="BH258" s="257">
        <f>IF(N258="sníž. přenesená",J258,0)</f>
        <v>0</v>
      </c>
      <c r="BI258" s="257">
        <f>IF(N258="nulová",J258,0)</f>
        <v>0</v>
      </c>
      <c r="BJ258" s="18" t="s">
        <v>81</v>
      </c>
      <c r="BK258" s="257">
        <f>ROUND(I258*H258,2)</f>
        <v>0</v>
      </c>
      <c r="BL258" s="18" t="s">
        <v>186</v>
      </c>
      <c r="BM258" s="256" t="s">
        <v>1230</v>
      </c>
    </row>
    <row r="259" s="13" customFormat="1">
      <c r="A259" s="13"/>
      <c r="B259" s="258"/>
      <c r="C259" s="259"/>
      <c r="D259" s="260" t="s">
        <v>187</v>
      </c>
      <c r="E259" s="261" t="s">
        <v>1</v>
      </c>
      <c r="F259" s="262" t="s">
        <v>1102</v>
      </c>
      <c r="G259" s="259"/>
      <c r="H259" s="261" t="s">
        <v>1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8" t="s">
        <v>187</v>
      </c>
      <c r="AU259" s="268" t="s">
        <v>83</v>
      </c>
      <c r="AV259" s="13" t="s">
        <v>81</v>
      </c>
      <c r="AW259" s="13" t="s">
        <v>31</v>
      </c>
      <c r="AX259" s="13" t="s">
        <v>74</v>
      </c>
      <c r="AY259" s="268" t="s">
        <v>179</v>
      </c>
    </row>
    <row r="260" s="14" customFormat="1">
      <c r="A260" s="14"/>
      <c r="B260" s="269"/>
      <c r="C260" s="270"/>
      <c r="D260" s="260" t="s">
        <v>187</v>
      </c>
      <c r="E260" s="271" t="s">
        <v>1</v>
      </c>
      <c r="F260" s="272" t="s">
        <v>1194</v>
      </c>
      <c r="G260" s="270"/>
      <c r="H260" s="273">
        <v>1.01</v>
      </c>
      <c r="I260" s="274"/>
      <c r="J260" s="270"/>
      <c r="K260" s="270"/>
      <c r="L260" s="275"/>
      <c r="M260" s="276"/>
      <c r="N260" s="277"/>
      <c r="O260" s="277"/>
      <c r="P260" s="277"/>
      <c r="Q260" s="277"/>
      <c r="R260" s="277"/>
      <c r="S260" s="277"/>
      <c r="T260" s="27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9" t="s">
        <v>187</v>
      </c>
      <c r="AU260" s="279" t="s">
        <v>83</v>
      </c>
      <c r="AV260" s="14" t="s">
        <v>83</v>
      </c>
      <c r="AW260" s="14" t="s">
        <v>31</v>
      </c>
      <c r="AX260" s="14" t="s">
        <v>81</v>
      </c>
      <c r="AY260" s="279" t="s">
        <v>179</v>
      </c>
    </row>
    <row r="261" s="2" customFormat="1" ht="16.5" customHeight="1">
      <c r="A261" s="39"/>
      <c r="B261" s="40"/>
      <c r="C261" s="291" t="s">
        <v>386</v>
      </c>
      <c r="D261" s="291" t="s">
        <v>340</v>
      </c>
      <c r="E261" s="292" t="s">
        <v>1231</v>
      </c>
      <c r="F261" s="293" t="s">
        <v>1232</v>
      </c>
      <c r="G261" s="294" t="s">
        <v>477</v>
      </c>
      <c r="H261" s="295">
        <v>1.0149999999999999</v>
      </c>
      <c r="I261" s="296"/>
      <c r="J261" s="297">
        <f>ROUND(I261*H261,2)</f>
        <v>0</v>
      </c>
      <c r="K261" s="293" t="s">
        <v>1</v>
      </c>
      <c r="L261" s="298"/>
      <c r="M261" s="299" t="s">
        <v>1</v>
      </c>
      <c r="N261" s="300" t="s">
        <v>39</v>
      </c>
      <c r="O261" s="92"/>
      <c r="P261" s="254">
        <f>O261*H261</f>
        <v>0</v>
      </c>
      <c r="Q261" s="254">
        <v>0.03015</v>
      </c>
      <c r="R261" s="254">
        <f>Q261*H261</f>
        <v>0.030602249999999998</v>
      </c>
      <c r="S261" s="254">
        <v>0</v>
      </c>
      <c r="T261" s="25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6" t="s">
        <v>221</v>
      </c>
      <c r="AT261" s="256" t="s">
        <v>340</v>
      </c>
      <c r="AU261" s="256" t="s">
        <v>83</v>
      </c>
      <c r="AY261" s="18" t="s">
        <v>179</v>
      </c>
      <c r="BE261" s="257">
        <f>IF(N261="základní",J261,0)</f>
        <v>0</v>
      </c>
      <c r="BF261" s="257">
        <f>IF(N261="snížená",J261,0)</f>
        <v>0</v>
      </c>
      <c r="BG261" s="257">
        <f>IF(N261="zákl. přenesená",J261,0)</f>
        <v>0</v>
      </c>
      <c r="BH261" s="257">
        <f>IF(N261="sníž. přenesená",J261,0)</f>
        <v>0</v>
      </c>
      <c r="BI261" s="257">
        <f>IF(N261="nulová",J261,0)</f>
        <v>0</v>
      </c>
      <c r="BJ261" s="18" t="s">
        <v>81</v>
      </c>
      <c r="BK261" s="257">
        <f>ROUND(I261*H261,2)</f>
        <v>0</v>
      </c>
      <c r="BL261" s="18" t="s">
        <v>186</v>
      </c>
      <c r="BM261" s="256" t="s">
        <v>1233</v>
      </c>
    </row>
    <row r="262" s="13" customFormat="1">
      <c r="A262" s="13"/>
      <c r="B262" s="258"/>
      <c r="C262" s="259"/>
      <c r="D262" s="260" t="s">
        <v>187</v>
      </c>
      <c r="E262" s="261" t="s">
        <v>1</v>
      </c>
      <c r="F262" s="262" t="s">
        <v>533</v>
      </c>
      <c r="G262" s="259"/>
      <c r="H262" s="261" t="s">
        <v>1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8" t="s">
        <v>187</v>
      </c>
      <c r="AU262" s="268" t="s">
        <v>83</v>
      </c>
      <c r="AV262" s="13" t="s">
        <v>81</v>
      </c>
      <c r="AW262" s="13" t="s">
        <v>31</v>
      </c>
      <c r="AX262" s="13" t="s">
        <v>74</v>
      </c>
      <c r="AY262" s="268" t="s">
        <v>179</v>
      </c>
    </row>
    <row r="263" s="14" customFormat="1">
      <c r="A263" s="14"/>
      <c r="B263" s="269"/>
      <c r="C263" s="270"/>
      <c r="D263" s="260" t="s">
        <v>187</v>
      </c>
      <c r="E263" s="271" t="s">
        <v>1</v>
      </c>
      <c r="F263" s="272" t="s">
        <v>673</v>
      </c>
      <c r="G263" s="270"/>
      <c r="H263" s="273">
        <v>1.0149999999999999</v>
      </c>
      <c r="I263" s="274"/>
      <c r="J263" s="270"/>
      <c r="K263" s="270"/>
      <c r="L263" s="275"/>
      <c r="M263" s="276"/>
      <c r="N263" s="277"/>
      <c r="O263" s="277"/>
      <c r="P263" s="277"/>
      <c r="Q263" s="277"/>
      <c r="R263" s="277"/>
      <c r="S263" s="277"/>
      <c r="T263" s="27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9" t="s">
        <v>187</v>
      </c>
      <c r="AU263" s="279" t="s">
        <v>83</v>
      </c>
      <c r="AV263" s="14" t="s">
        <v>83</v>
      </c>
      <c r="AW263" s="14" t="s">
        <v>31</v>
      </c>
      <c r="AX263" s="14" t="s">
        <v>81</v>
      </c>
      <c r="AY263" s="279" t="s">
        <v>179</v>
      </c>
    </row>
    <row r="264" s="2" customFormat="1" ht="16.5" customHeight="1">
      <c r="A264" s="39"/>
      <c r="B264" s="40"/>
      <c r="C264" s="245" t="s">
        <v>392</v>
      </c>
      <c r="D264" s="245" t="s">
        <v>181</v>
      </c>
      <c r="E264" s="246" t="s">
        <v>1234</v>
      </c>
      <c r="F264" s="247" t="s">
        <v>1235</v>
      </c>
      <c r="G264" s="248" t="s">
        <v>477</v>
      </c>
      <c r="H264" s="249">
        <v>1</v>
      </c>
      <c r="I264" s="250"/>
      <c r="J264" s="251">
        <f>ROUND(I264*H264,2)</f>
        <v>0</v>
      </c>
      <c r="K264" s="247" t="s">
        <v>185</v>
      </c>
      <c r="L264" s="45"/>
      <c r="M264" s="252" t="s">
        <v>1</v>
      </c>
      <c r="N264" s="253" t="s">
        <v>39</v>
      </c>
      <c r="O264" s="92"/>
      <c r="P264" s="254">
        <f>O264*H264</f>
        <v>0</v>
      </c>
      <c r="Q264" s="254">
        <v>0.015440000000000001</v>
      </c>
      <c r="R264" s="254">
        <f>Q264*H264</f>
        <v>0.015440000000000001</v>
      </c>
      <c r="S264" s="254">
        <v>0</v>
      </c>
      <c r="T264" s="25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6" t="s">
        <v>186</v>
      </c>
      <c r="AT264" s="256" t="s">
        <v>181</v>
      </c>
      <c r="AU264" s="256" t="s">
        <v>83</v>
      </c>
      <c r="AY264" s="18" t="s">
        <v>179</v>
      </c>
      <c r="BE264" s="257">
        <f>IF(N264="základní",J264,0)</f>
        <v>0</v>
      </c>
      <c r="BF264" s="257">
        <f>IF(N264="snížená",J264,0)</f>
        <v>0</v>
      </c>
      <c r="BG264" s="257">
        <f>IF(N264="zákl. přenesená",J264,0)</f>
        <v>0</v>
      </c>
      <c r="BH264" s="257">
        <f>IF(N264="sníž. přenesená",J264,0)</f>
        <v>0</v>
      </c>
      <c r="BI264" s="257">
        <f>IF(N264="nulová",J264,0)</f>
        <v>0</v>
      </c>
      <c r="BJ264" s="18" t="s">
        <v>81</v>
      </c>
      <c r="BK264" s="257">
        <f>ROUND(I264*H264,2)</f>
        <v>0</v>
      </c>
      <c r="BL264" s="18" t="s">
        <v>186</v>
      </c>
      <c r="BM264" s="256" t="s">
        <v>1236</v>
      </c>
    </row>
    <row r="265" s="13" customFormat="1">
      <c r="A265" s="13"/>
      <c r="B265" s="258"/>
      <c r="C265" s="259"/>
      <c r="D265" s="260" t="s">
        <v>187</v>
      </c>
      <c r="E265" s="261" t="s">
        <v>1</v>
      </c>
      <c r="F265" s="262" t="s">
        <v>1102</v>
      </c>
      <c r="G265" s="259"/>
      <c r="H265" s="261" t="s">
        <v>1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8" t="s">
        <v>187</v>
      </c>
      <c r="AU265" s="268" t="s">
        <v>83</v>
      </c>
      <c r="AV265" s="13" t="s">
        <v>81</v>
      </c>
      <c r="AW265" s="13" t="s">
        <v>31</v>
      </c>
      <c r="AX265" s="13" t="s">
        <v>74</v>
      </c>
      <c r="AY265" s="268" t="s">
        <v>179</v>
      </c>
    </row>
    <row r="266" s="14" customFormat="1">
      <c r="A266" s="14"/>
      <c r="B266" s="269"/>
      <c r="C266" s="270"/>
      <c r="D266" s="260" t="s">
        <v>187</v>
      </c>
      <c r="E266" s="271" t="s">
        <v>1</v>
      </c>
      <c r="F266" s="272" t="s">
        <v>1141</v>
      </c>
      <c r="G266" s="270"/>
      <c r="H266" s="273">
        <v>1</v>
      </c>
      <c r="I266" s="274"/>
      <c r="J266" s="270"/>
      <c r="K266" s="270"/>
      <c r="L266" s="275"/>
      <c r="M266" s="276"/>
      <c r="N266" s="277"/>
      <c r="O266" s="277"/>
      <c r="P266" s="277"/>
      <c r="Q266" s="277"/>
      <c r="R266" s="277"/>
      <c r="S266" s="277"/>
      <c r="T266" s="27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9" t="s">
        <v>187</v>
      </c>
      <c r="AU266" s="279" t="s">
        <v>83</v>
      </c>
      <c r="AV266" s="14" t="s">
        <v>83</v>
      </c>
      <c r="AW266" s="14" t="s">
        <v>31</v>
      </c>
      <c r="AX266" s="14" t="s">
        <v>81</v>
      </c>
      <c r="AY266" s="279" t="s">
        <v>179</v>
      </c>
    </row>
    <row r="267" s="2" customFormat="1" ht="16.5" customHeight="1">
      <c r="A267" s="39"/>
      <c r="B267" s="40"/>
      <c r="C267" s="291" t="s">
        <v>397</v>
      </c>
      <c r="D267" s="291" t="s">
        <v>340</v>
      </c>
      <c r="E267" s="292" t="s">
        <v>1237</v>
      </c>
      <c r="F267" s="293" t="s">
        <v>1238</v>
      </c>
      <c r="G267" s="294" t="s">
        <v>477</v>
      </c>
      <c r="H267" s="295">
        <v>1.01</v>
      </c>
      <c r="I267" s="296"/>
      <c r="J267" s="297">
        <f>ROUND(I267*H267,2)</f>
        <v>0</v>
      </c>
      <c r="K267" s="293" t="s">
        <v>1</v>
      </c>
      <c r="L267" s="298"/>
      <c r="M267" s="299" t="s">
        <v>1</v>
      </c>
      <c r="N267" s="300" t="s">
        <v>39</v>
      </c>
      <c r="O267" s="92"/>
      <c r="P267" s="254">
        <f>O267*H267</f>
        <v>0</v>
      </c>
      <c r="Q267" s="254">
        <v>0.105</v>
      </c>
      <c r="R267" s="254">
        <f>Q267*H267</f>
        <v>0.10604999999999999</v>
      </c>
      <c r="S267" s="254">
        <v>0</v>
      </c>
      <c r="T267" s="25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56" t="s">
        <v>221</v>
      </c>
      <c r="AT267" s="256" t="s">
        <v>340</v>
      </c>
      <c r="AU267" s="256" t="s">
        <v>83</v>
      </c>
      <c r="AY267" s="18" t="s">
        <v>179</v>
      </c>
      <c r="BE267" s="257">
        <f>IF(N267="základní",J267,0)</f>
        <v>0</v>
      </c>
      <c r="BF267" s="257">
        <f>IF(N267="snížená",J267,0)</f>
        <v>0</v>
      </c>
      <c r="BG267" s="257">
        <f>IF(N267="zákl. přenesená",J267,0)</f>
        <v>0</v>
      </c>
      <c r="BH267" s="257">
        <f>IF(N267="sníž. přenesená",J267,0)</f>
        <v>0</v>
      </c>
      <c r="BI267" s="257">
        <f>IF(N267="nulová",J267,0)</f>
        <v>0</v>
      </c>
      <c r="BJ267" s="18" t="s">
        <v>81</v>
      </c>
      <c r="BK267" s="257">
        <f>ROUND(I267*H267,2)</f>
        <v>0</v>
      </c>
      <c r="BL267" s="18" t="s">
        <v>186</v>
      </c>
      <c r="BM267" s="256" t="s">
        <v>1239</v>
      </c>
    </row>
    <row r="268" s="13" customFormat="1">
      <c r="A268" s="13"/>
      <c r="B268" s="258"/>
      <c r="C268" s="259"/>
      <c r="D268" s="260" t="s">
        <v>187</v>
      </c>
      <c r="E268" s="261" t="s">
        <v>1</v>
      </c>
      <c r="F268" s="262" t="s">
        <v>1102</v>
      </c>
      <c r="G268" s="259"/>
      <c r="H268" s="261" t="s">
        <v>1</v>
      </c>
      <c r="I268" s="263"/>
      <c r="J268" s="259"/>
      <c r="K268" s="259"/>
      <c r="L268" s="264"/>
      <c r="M268" s="265"/>
      <c r="N268" s="266"/>
      <c r="O268" s="266"/>
      <c r="P268" s="266"/>
      <c r="Q268" s="266"/>
      <c r="R268" s="266"/>
      <c r="S268" s="266"/>
      <c r="T268" s="26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8" t="s">
        <v>187</v>
      </c>
      <c r="AU268" s="268" t="s">
        <v>83</v>
      </c>
      <c r="AV268" s="13" t="s">
        <v>81</v>
      </c>
      <c r="AW268" s="13" t="s">
        <v>31</v>
      </c>
      <c r="AX268" s="13" t="s">
        <v>74</v>
      </c>
      <c r="AY268" s="268" t="s">
        <v>179</v>
      </c>
    </row>
    <row r="269" s="14" customFormat="1">
      <c r="A269" s="14"/>
      <c r="B269" s="269"/>
      <c r="C269" s="270"/>
      <c r="D269" s="260" t="s">
        <v>187</v>
      </c>
      <c r="E269" s="271" t="s">
        <v>1</v>
      </c>
      <c r="F269" s="272" t="s">
        <v>1205</v>
      </c>
      <c r="G269" s="270"/>
      <c r="H269" s="273">
        <v>1.01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9" t="s">
        <v>187</v>
      </c>
      <c r="AU269" s="279" t="s">
        <v>83</v>
      </c>
      <c r="AV269" s="14" t="s">
        <v>83</v>
      </c>
      <c r="AW269" s="14" t="s">
        <v>31</v>
      </c>
      <c r="AX269" s="14" t="s">
        <v>81</v>
      </c>
      <c r="AY269" s="279" t="s">
        <v>179</v>
      </c>
    </row>
    <row r="270" s="2" customFormat="1" ht="16.5" customHeight="1">
      <c r="A270" s="39"/>
      <c r="B270" s="40"/>
      <c r="C270" s="291" t="s">
        <v>402</v>
      </c>
      <c r="D270" s="291" t="s">
        <v>340</v>
      </c>
      <c r="E270" s="292" t="s">
        <v>1240</v>
      </c>
      <c r="F270" s="293" t="s">
        <v>1241</v>
      </c>
      <c r="G270" s="294" t="s">
        <v>477</v>
      </c>
      <c r="H270" s="295">
        <v>1.0149999999999999</v>
      </c>
      <c r="I270" s="296"/>
      <c r="J270" s="297">
        <f>ROUND(I270*H270,2)</f>
        <v>0</v>
      </c>
      <c r="K270" s="293" t="s">
        <v>1</v>
      </c>
      <c r="L270" s="298"/>
      <c r="M270" s="299" t="s">
        <v>1</v>
      </c>
      <c r="N270" s="300" t="s">
        <v>39</v>
      </c>
      <c r="O270" s="92"/>
      <c r="P270" s="254">
        <f>O270*H270</f>
        <v>0</v>
      </c>
      <c r="Q270" s="254">
        <v>0.082199999999999995</v>
      </c>
      <c r="R270" s="254">
        <f>Q270*H270</f>
        <v>0.083432999999999993</v>
      </c>
      <c r="S270" s="254">
        <v>0</v>
      </c>
      <c r="T270" s="25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6" t="s">
        <v>221</v>
      </c>
      <c r="AT270" s="256" t="s">
        <v>340</v>
      </c>
      <c r="AU270" s="256" t="s">
        <v>83</v>
      </c>
      <c r="AY270" s="18" t="s">
        <v>179</v>
      </c>
      <c r="BE270" s="257">
        <f>IF(N270="základní",J270,0)</f>
        <v>0</v>
      </c>
      <c r="BF270" s="257">
        <f>IF(N270="snížená",J270,0)</f>
        <v>0</v>
      </c>
      <c r="BG270" s="257">
        <f>IF(N270="zákl. přenesená",J270,0)</f>
        <v>0</v>
      </c>
      <c r="BH270" s="257">
        <f>IF(N270="sníž. přenesená",J270,0)</f>
        <v>0</v>
      </c>
      <c r="BI270" s="257">
        <f>IF(N270="nulová",J270,0)</f>
        <v>0</v>
      </c>
      <c r="BJ270" s="18" t="s">
        <v>81</v>
      </c>
      <c r="BK270" s="257">
        <f>ROUND(I270*H270,2)</f>
        <v>0</v>
      </c>
      <c r="BL270" s="18" t="s">
        <v>186</v>
      </c>
      <c r="BM270" s="256" t="s">
        <v>1242</v>
      </c>
    </row>
    <row r="271" s="13" customFormat="1">
      <c r="A271" s="13"/>
      <c r="B271" s="258"/>
      <c r="C271" s="259"/>
      <c r="D271" s="260" t="s">
        <v>187</v>
      </c>
      <c r="E271" s="261" t="s">
        <v>1</v>
      </c>
      <c r="F271" s="262" t="s">
        <v>533</v>
      </c>
      <c r="G271" s="259"/>
      <c r="H271" s="261" t="s">
        <v>1</v>
      </c>
      <c r="I271" s="263"/>
      <c r="J271" s="259"/>
      <c r="K271" s="259"/>
      <c r="L271" s="264"/>
      <c r="M271" s="265"/>
      <c r="N271" s="266"/>
      <c r="O271" s="266"/>
      <c r="P271" s="266"/>
      <c r="Q271" s="266"/>
      <c r="R271" s="266"/>
      <c r="S271" s="266"/>
      <c r="T271" s="26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8" t="s">
        <v>187</v>
      </c>
      <c r="AU271" s="268" t="s">
        <v>83</v>
      </c>
      <c r="AV271" s="13" t="s">
        <v>81</v>
      </c>
      <c r="AW271" s="13" t="s">
        <v>31</v>
      </c>
      <c r="AX271" s="13" t="s">
        <v>74</v>
      </c>
      <c r="AY271" s="268" t="s">
        <v>179</v>
      </c>
    </row>
    <row r="272" s="14" customFormat="1">
      <c r="A272" s="14"/>
      <c r="B272" s="269"/>
      <c r="C272" s="270"/>
      <c r="D272" s="260" t="s">
        <v>187</v>
      </c>
      <c r="E272" s="271" t="s">
        <v>1</v>
      </c>
      <c r="F272" s="272" t="s">
        <v>673</v>
      </c>
      <c r="G272" s="270"/>
      <c r="H272" s="273">
        <v>1.0149999999999999</v>
      </c>
      <c r="I272" s="274"/>
      <c r="J272" s="270"/>
      <c r="K272" s="270"/>
      <c r="L272" s="275"/>
      <c r="M272" s="276"/>
      <c r="N272" s="277"/>
      <c r="O272" s="277"/>
      <c r="P272" s="277"/>
      <c r="Q272" s="277"/>
      <c r="R272" s="277"/>
      <c r="S272" s="277"/>
      <c r="T272" s="27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9" t="s">
        <v>187</v>
      </c>
      <c r="AU272" s="279" t="s">
        <v>83</v>
      </c>
      <c r="AV272" s="14" t="s">
        <v>83</v>
      </c>
      <c r="AW272" s="14" t="s">
        <v>31</v>
      </c>
      <c r="AX272" s="14" t="s">
        <v>81</v>
      </c>
      <c r="AY272" s="279" t="s">
        <v>179</v>
      </c>
    </row>
    <row r="273" s="2" customFormat="1" ht="21.75" customHeight="1">
      <c r="A273" s="39"/>
      <c r="B273" s="40"/>
      <c r="C273" s="245" t="s">
        <v>406</v>
      </c>
      <c r="D273" s="245" t="s">
        <v>181</v>
      </c>
      <c r="E273" s="246" t="s">
        <v>1243</v>
      </c>
      <c r="F273" s="247" t="s">
        <v>1244</v>
      </c>
      <c r="G273" s="248" t="s">
        <v>477</v>
      </c>
      <c r="H273" s="249">
        <v>7</v>
      </c>
      <c r="I273" s="250"/>
      <c r="J273" s="251">
        <f>ROUND(I273*H273,2)</f>
        <v>0</v>
      </c>
      <c r="K273" s="247" t="s">
        <v>185</v>
      </c>
      <c r="L273" s="45"/>
      <c r="M273" s="252" t="s">
        <v>1</v>
      </c>
      <c r="N273" s="253" t="s">
        <v>39</v>
      </c>
      <c r="O273" s="92"/>
      <c r="P273" s="254">
        <f>O273*H273</f>
        <v>0</v>
      </c>
      <c r="Q273" s="254">
        <v>0</v>
      </c>
      <c r="R273" s="254">
        <f>Q273*H273</f>
        <v>0</v>
      </c>
      <c r="S273" s="254">
        <v>0</v>
      </c>
      <c r="T273" s="25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56" t="s">
        <v>186</v>
      </c>
      <c r="AT273" s="256" t="s">
        <v>181</v>
      </c>
      <c r="AU273" s="256" t="s">
        <v>83</v>
      </c>
      <c r="AY273" s="18" t="s">
        <v>179</v>
      </c>
      <c r="BE273" s="257">
        <f>IF(N273="základní",J273,0)</f>
        <v>0</v>
      </c>
      <c r="BF273" s="257">
        <f>IF(N273="snížená",J273,0)</f>
        <v>0</v>
      </c>
      <c r="BG273" s="257">
        <f>IF(N273="zákl. přenesená",J273,0)</f>
        <v>0</v>
      </c>
      <c r="BH273" s="257">
        <f>IF(N273="sníž. přenesená",J273,0)</f>
        <v>0</v>
      </c>
      <c r="BI273" s="257">
        <f>IF(N273="nulová",J273,0)</f>
        <v>0</v>
      </c>
      <c r="BJ273" s="18" t="s">
        <v>81</v>
      </c>
      <c r="BK273" s="257">
        <f>ROUND(I273*H273,2)</f>
        <v>0</v>
      </c>
      <c r="BL273" s="18" t="s">
        <v>186</v>
      </c>
      <c r="BM273" s="256" t="s">
        <v>1245</v>
      </c>
    </row>
    <row r="274" s="13" customFormat="1">
      <c r="A274" s="13"/>
      <c r="B274" s="258"/>
      <c r="C274" s="259"/>
      <c r="D274" s="260" t="s">
        <v>187</v>
      </c>
      <c r="E274" s="261" t="s">
        <v>1</v>
      </c>
      <c r="F274" s="262" t="s">
        <v>1102</v>
      </c>
      <c r="G274" s="259"/>
      <c r="H274" s="261" t="s">
        <v>1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8" t="s">
        <v>187</v>
      </c>
      <c r="AU274" s="268" t="s">
        <v>83</v>
      </c>
      <c r="AV274" s="13" t="s">
        <v>81</v>
      </c>
      <c r="AW274" s="13" t="s">
        <v>31</v>
      </c>
      <c r="AX274" s="13" t="s">
        <v>74</v>
      </c>
      <c r="AY274" s="268" t="s">
        <v>179</v>
      </c>
    </row>
    <row r="275" s="14" customFormat="1">
      <c r="A275" s="14"/>
      <c r="B275" s="269"/>
      <c r="C275" s="270"/>
      <c r="D275" s="260" t="s">
        <v>187</v>
      </c>
      <c r="E275" s="271" t="s">
        <v>1</v>
      </c>
      <c r="F275" s="272" t="s">
        <v>1182</v>
      </c>
      <c r="G275" s="270"/>
      <c r="H275" s="273">
        <v>1</v>
      </c>
      <c r="I275" s="274"/>
      <c r="J275" s="270"/>
      <c r="K275" s="270"/>
      <c r="L275" s="275"/>
      <c r="M275" s="276"/>
      <c r="N275" s="277"/>
      <c r="O275" s="277"/>
      <c r="P275" s="277"/>
      <c r="Q275" s="277"/>
      <c r="R275" s="277"/>
      <c r="S275" s="277"/>
      <c r="T275" s="27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9" t="s">
        <v>187</v>
      </c>
      <c r="AU275" s="279" t="s">
        <v>83</v>
      </c>
      <c r="AV275" s="14" t="s">
        <v>83</v>
      </c>
      <c r="AW275" s="14" t="s">
        <v>31</v>
      </c>
      <c r="AX275" s="14" t="s">
        <v>74</v>
      </c>
      <c r="AY275" s="279" t="s">
        <v>179</v>
      </c>
    </row>
    <row r="276" s="14" customFormat="1">
      <c r="A276" s="14"/>
      <c r="B276" s="269"/>
      <c r="C276" s="270"/>
      <c r="D276" s="260" t="s">
        <v>187</v>
      </c>
      <c r="E276" s="271" t="s">
        <v>1</v>
      </c>
      <c r="F276" s="272" t="s">
        <v>1190</v>
      </c>
      <c r="G276" s="270"/>
      <c r="H276" s="273">
        <v>1</v>
      </c>
      <c r="I276" s="274"/>
      <c r="J276" s="270"/>
      <c r="K276" s="270"/>
      <c r="L276" s="275"/>
      <c r="M276" s="276"/>
      <c r="N276" s="277"/>
      <c r="O276" s="277"/>
      <c r="P276" s="277"/>
      <c r="Q276" s="277"/>
      <c r="R276" s="277"/>
      <c r="S276" s="277"/>
      <c r="T276" s="27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9" t="s">
        <v>187</v>
      </c>
      <c r="AU276" s="279" t="s">
        <v>83</v>
      </c>
      <c r="AV276" s="14" t="s">
        <v>83</v>
      </c>
      <c r="AW276" s="14" t="s">
        <v>31</v>
      </c>
      <c r="AX276" s="14" t="s">
        <v>74</v>
      </c>
      <c r="AY276" s="279" t="s">
        <v>179</v>
      </c>
    </row>
    <row r="277" s="14" customFormat="1">
      <c r="A277" s="14"/>
      <c r="B277" s="269"/>
      <c r="C277" s="270"/>
      <c r="D277" s="260" t="s">
        <v>187</v>
      </c>
      <c r="E277" s="271" t="s">
        <v>1</v>
      </c>
      <c r="F277" s="272" t="s">
        <v>1141</v>
      </c>
      <c r="G277" s="270"/>
      <c r="H277" s="273">
        <v>1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9" t="s">
        <v>187</v>
      </c>
      <c r="AU277" s="279" t="s">
        <v>83</v>
      </c>
      <c r="AV277" s="14" t="s">
        <v>83</v>
      </c>
      <c r="AW277" s="14" t="s">
        <v>31</v>
      </c>
      <c r="AX277" s="14" t="s">
        <v>74</v>
      </c>
      <c r="AY277" s="279" t="s">
        <v>179</v>
      </c>
    </row>
    <row r="278" s="14" customFormat="1">
      <c r="A278" s="14"/>
      <c r="B278" s="269"/>
      <c r="C278" s="270"/>
      <c r="D278" s="260" t="s">
        <v>187</v>
      </c>
      <c r="E278" s="271" t="s">
        <v>1</v>
      </c>
      <c r="F278" s="272" t="s">
        <v>1246</v>
      </c>
      <c r="G278" s="270"/>
      <c r="H278" s="273">
        <v>4</v>
      </c>
      <c r="I278" s="274"/>
      <c r="J278" s="270"/>
      <c r="K278" s="270"/>
      <c r="L278" s="275"/>
      <c r="M278" s="276"/>
      <c r="N278" s="277"/>
      <c r="O278" s="277"/>
      <c r="P278" s="277"/>
      <c r="Q278" s="277"/>
      <c r="R278" s="277"/>
      <c r="S278" s="277"/>
      <c r="T278" s="27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9" t="s">
        <v>187</v>
      </c>
      <c r="AU278" s="279" t="s">
        <v>83</v>
      </c>
      <c r="AV278" s="14" t="s">
        <v>83</v>
      </c>
      <c r="AW278" s="14" t="s">
        <v>31</v>
      </c>
      <c r="AX278" s="14" t="s">
        <v>74</v>
      </c>
      <c r="AY278" s="279" t="s">
        <v>179</v>
      </c>
    </row>
    <row r="279" s="15" customFormat="1">
      <c r="A279" s="15"/>
      <c r="B279" s="280"/>
      <c r="C279" s="281"/>
      <c r="D279" s="260" t="s">
        <v>187</v>
      </c>
      <c r="E279" s="282" t="s">
        <v>1</v>
      </c>
      <c r="F279" s="283" t="s">
        <v>108</v>
      </c>
      <c r="G279" s="281"/>
      <c r="H279" s="284">
        <v>7</v>
      </c>
      <c r="I279" s="285"/>
      <c r="J279" s="281"/>
      <c r="K279" s="281"/>
      <c r="L279" s="286"/>
      <c r="M279" s="287"/>
      <c r="N279" s="288"/>
      <c r="O279" s="288"/>
      <c r="P279" s="288"/>
      <c r="Q279" s="288"/>
      <c r="R279" s="288"/>
      <c r="S279" s="288"/>
      <c r="T279" s="28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90" t="s">
        <v>187</v>
      </c>
      <c r="AU279" s="290" t="s">
        <v>83</v>
      </c>
      <c r="AV279" s="15" t="s">
        <v>186</v>
      </c>
      <c r="AW279" s="15" t="s">
        <v>31</v>
      </c>
      <c r="AX279" s="15" t="s">
        <v>81</v>
      </c>
      <c r="AY279" s="290" t="s">
        <v>179</v>
      </c>
    </row>
    <row r="280" s="2" customFormat="1" ht="16.5" customHeight="1">
      <c r="A280" s="39"/>
      <c r="B280" s="40"/>
      <c r="C280" s="245" t="s">
        <v>411</v>
      </c>
      <c r="D280" s="245" t="s">
        <v>181</v>
      </c>
      <c r="E280" s="246" t="s">
        <v>1247</v>
      </c>
      <c r="F280" s="247" t="s">
        <v>1248</v>
      </c>
      <c r="G280" s="248" t="s">
        <v>477</v>
      </c>
      <c r="H280" s="249">
        <v>1</v>
      </c>
      <c r="I280" s="250"/>
      <c r="J280" s="251">
        <f>ROUND(I280*H280,2)</f>
        <v>0</v>
      </c>
      <c r="K280" s="247" t="s">
        <v>185</v>
      </c>
      <c r="L280" s="45"/>
      <c r="M280" s="252" t="s">
        <v>1</v>
      </c>
      <c r="N280" s="253" t="s">
        <v>39</v>
      </c>
      <c r="O280" s="92"/>
      <c r="P280" s="254">
        <f>O280*H280</f>
        <v>0</v>
      </c>
      <c r="Q280" s="254">
        <v>0.01124</v>
      </c>
      <c r="R280" s="254">
        <f>Q280*H280</f>
        <v>0.01124</v>
      </c>
      <c r="S280" s="254">
        <v>0</v>
      </c>
      <c r="T280" s="25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6" t="s">
        <v>186</v>
      </c>
      <c r="AT280" s="256" t="s">
        <v>181</v>
      </c>
      <c r="AU280" s="256" t="s">
        <v>83</v>
      </c>
      <c r="AY280" s="18" t="s">
        <v>179</v>
      </c>
      <c r="BE280" s="257">
        <f>IF(N280="základní",J280,0)</f>
        <v>0</v>
      </c>
      <c r="BF280" s="257">
        <f>IF(N280="snížená",J280,0)</f>
        <v>0</v>
      </c>
      <c r="BG280" s="257">
        <f>IF(N280="zákl. přenesená",J280,0)</f>
        <v>0</v>
      </c>
      <c r="BH280" s="257">
        <f>IF(N280="sníž. přenesená",J280,0)</f>
        <v>0</v>
      </c>
      <c r="BI280" s="257">
        <f>IF(N280="nulová",J280,0)</f>
        <v>0</v>
      </c>
      <c r="BJ280" s="18" t="s">
        <v>81</v>
      </c>
      <c r="BK280" s="257">
        <f>ROUND(I280*H280,2)</f>
        <v>0</v>
      </c>
      <c r="BL280" s="18" t="s">
        <v>186</v>
      </c>
      <c r="BM280" s="256" t="s">
        <v>1249</v>
      </c>
    </row>
    <row r="281" s="13" customFormat="1">
      <c r="A281" s="13"/>
      <c r="B281" s="258"/>
      <c r="C281" s="259"/>
      <c r="D281" s="260" t="s">
        <v>187</v>
      </c>
      <c r="E281" s="261" t="s">
        <v>1</v>
      </c>
      <c r="F281" s="262" t="s">
        <v>1102</v>
      </c>
      <c r="G281" s="259"/>
      <c r="H281" s="261" t="s">
        <v>1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8" t="s">
        <v>187</v>
      </c>
      <c r="AU281" s="268" t="s">
        <v>83</v>
      </c>
      <c r="AV281" s="13" t="s">
        <v>81</v>
      </c>
      <c r="AW281" s="13" t="s">
        <v>31</v>
      </c>
      <c r="AX281" s="13" t="s">
        <v>74</v>
      </c>
      <c r="AY281" s="268" t="s">
        <v>179</v>
      </c>
    </row>
    <row r="282" s="14" customFormat="1">
      <c r="A282" s="14"/>
      <c r="B282" s="269"/>
      <c r="C282" s="270"/>
      <c r="D282" s="260" t="s">
        <v>187</v>
      </c>
      <c r="E282" s="271" t="s">
        <v>1</v>
      </c>
      <c r="F282" s="272" t="s">
        <v>1103</v>
      </c>
      <c r="G282" s="270"/>
      <c r="H282" s="273">
        <v>1</v>
      </c>
      <c r="I282" s="274"/>
      <c r="J282" s="270"/>
      <c r="K282" s="270"/>
      <c r="L282" s="275"/>
      <c r="M282" s="276"/>
      <c r="N282" s="277"/>
      <c r="O282" s="277"/>
      <c r="P282" s="277"/>
      <c r="Q282" s="277"/>
      <c r="R282" s="277"/>
      <c r="S282" s="277"/>
      <c r="T282" s="27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9" t="s">
        <v>187</v>
      </c>
      <c r="AU282" s="279" t="s">
        <v>83</v>
      </c>
      <c r="AV282" s="14" t="s">
        <v>83</v>
      </c>
      <c r="AW282" s="14" t="s">
        <v>31</v>
      </c>
      <c r="AX282" s="14" t="s">
        <v>81</v>
      </c>
      <c r="AY282" s="279" t="s">
        <v>179</v>
      </c>
    </row>
    <row r="283" s="2" customFormat="1" ht="16.5" customHeight="1">
      <c r="A283" s="39"/>
      <c r="B283" s="40"/>
      <c r="C283" s="291" t="s">
        <v>417</v>
      </c>
      <c r="D283" s="291" t="s">
        <v>340</v>
      </c>
      <c r="E283" s="292" t="s">
        <v>1250</v>
      </c>
      <c r="F283" s="293" t="s">
        <v>1251</v>
      </c>
      <c r="G283" s="294" t="s">
        <v>477</v>
      </c>
      <c r="H283" s="295">
        <v>1.01</v>
      </c>
      <c r="I283" s="296"/>
      <c r="J283" s="297">
        <f>ROUND(I283*H283,2)</f>
        <v>0</v>
      </c>
      <c r="K283" s="293" t="s">
        <v>1</v>
      </c>
      <c r="L283" s="298"/>
      <c r="M283" s="299" t="s">
        <v>1</v>
      </c>
      <c r="N283" s="300" t="s">
        <v>39</v>
      </c>
      <c r="O283" s="92"/>
      <c r="P283" s="254">
        <f>O283*H283</f>
        <v>0</v>
      </c>
      <c r="Q283" s="254">
        <v>0.105</v>
      </c>
      <c r="R283" s="254">
        <f>Q283*H283</f>
        <v>0.10604999999999999</v>
      </c>
      <c r="S283" s="254">
        <v>0</v>
      </c>
      <c r="T283" s="25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56" t="s">
        <v>221</v>
      </c>
      <c r="AT283" s="256" t="s">
        <v>340</v>
      </c>
      <c r="AU283" s="256" t="s">
        <v>83</v>
      </c>
      <c r="AY283" s="18" t="s">
        <v>179</v>
      </c>
      <c r="BE283" s="257">
        <f>IF(N283="základní",J283,0)</f>
        <v>0</v>
      </c>
      <c r="BF283" s="257">
        <f>IF(N283="snížená",J283,0)</f>
        <v>0</v>
      </c>
      <c r="BG283" s="257">
        <f>IF(N283="zákl. přenesená",J283,0)</f>
        <v>0</v>
      </c>
      <c r="BH283" s="257">
        <f>IF(N283="sníž. přenesená",J283,0)</f>
        <v>0</v>
      </c>
      <c r="BI283" s="257">
        <f>IF(N283="nulová",J283,0)</f>
        <v>0</v>
      </c>
      <c r="BJ283" s="18" t="s">
        <v>81</v>
      </c>
      <c r="BK283" s="257">
        <f>ROUND(I283*H283,2)</f>
        <v>0</v>
      </c>
      <c r="BL283" s="18" t="s">
        <v>186</v>
      </c>
      <c r="BM283" s="256" t="s">
        <v>1252</v>
      </c>
    </row>
    <row r="284" s="13" customFormat="1">
      <c r="A284" s="13"/>
      <c r="B284" s="258"/>
      <c r="C284" s="259"/>
      <c r="D284" s="260" t="s">
        <v>187</v>
      </c>
      <c r="E284" s="261" t="s">
        <v>1</v>
      </c>
      <c r="F284" s="262" t="s">
        <v>1102</v>
      </c>
      <c r="G284" s="259"/>
      <c r="H284" s="261" t="s">
        <v>1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8" t="s">
        <v>187</v>
      </c>
      <c r="AU284" s="268" t="s">
        <v>83</v>
      </c>
      <c r="AV284" s="13" t="s">
        <v>81</v>
      </c>
      <c r="AW284" s="13" t="s">
        <v>31</v>
      </c>
      <c r="AX284" s="13" t="s">
        <v>74</v>
      </c>
      <c r="AY284" s="268" t="s">
        <v>179</v>
      </c>
    </row>
    <row r="285" s="14" customFormat="1">
      <c r="A285" s="14"/>
      <c r="B285" s="269"/>
      <c r="C285" s="270"/>
      <c r="D285" s="260" t="s">
        <v>187</v>
      </c>
      <c r="E285" s="271" t="s">
        <v>1</v>
      </c>
      <c r="F285" s="272" t="s">
        <v>1205</v>
      </c>
      <c r="G285" s="270"/>
      <c r="H285" s="273">
        <v>1.01</v>
      </c>
      <c r="I285" s="274"/>
      <c r="J285" s="270"/>
      <c r="K285" s="270"/>
      <c r="L285" s="275"/>
      <c r="M285" s="276"/>
      <c r="N285" s="277"/>
      <c r="O285" s="277"/>
      <c r="P285" s="277"/>
      <c r="Q285" s="277"/>
      <c r="R285" s="277"/>
      <c r="S285" s="277"/>
      <c r="T285" s="27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9" t="s">
        <v>187</v>
      </c>
      <c r="AU285" s="279" t="s">
        <v>83</v>
      </c>
      <c r="AV285" s="14" t="s">
        <v>83</v>
      </c>
      <c r="AW285" s="14" t="s">
        <v>31</v>
      </c>
      <c r="AX285" s="14" t="s">
        <v>81</v>
      </c>
      <c r="AY285" s="279" t="s">
        <v>179</v>
      </c>
    </row>
    <row r="286" s="2" customFormat="1" ht="16.5" customHeight="1">
      <c r="A286" s="39"/>
      <c r="B286" s="40"/>
      <c r="C286" s="291" t="s">
        <v>378</v>
      </c>
      <c r="D286" s="291" t="s">
        <v>340</v>
      </c>
      <c r="E286" s="292" t="s">
        <v>1253</v>
      </c>
      <c r="F286" s="293" t="s">
        <v>1254</v>
      </c>
      <c r="G286" s="294" t="s">
        <v>477</v>
      </c>
      <c r="H286" s="295">
        <v>1.0149999999999999</v>
      </c>
      <c r="I286" s="296"/>
      <c r="J286" s="297">
        <f>ROUND(I286*H286,2)</f>
        <v>0</v>
      </c>
      <c r="K286" s="293" t="s">
        <v>1</v>
      </c>
      <c r="L286" s="298"/>
      <c r="M286" s="299" t="s">
        <v>1</v>
      </c>
      <c r="N286" s="300" t="s">
        <v>39</v>
      </c>
      <c r="O286" s="92"/>
      <c r="P286" s="254">
        <f>O286*H286</f>
        <v>0</v>
      </c>
      <c r="Q286" s="254">
        <v>0.00012999999999999999</v>
      </c>
      <c r="R286" s="254">
        <f>Q286*H286</f>
        <v>0.00013194999999999998</v>
      </c>
      <c r="S286" s="254">
        <v>0</v>
      </c>
      <c r="T286" s="25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6" t="s">
        <v>221</v>
      </c>
      <c r="AT286" s="256" t="s">
        <v>340</v>
      </c>
      <c r="AU286" s="256" t="s">
        <v>83</v>
      </c>
      <c r="AY286" s="18" t="s">
        <v>179</v>
      </c>
      <c r="BE286" s="257">
        <f>IF(N286="základní",J286,0)</f>
        <v>0</v>
      </c>
      <c r="BF286" s="257">
        <f>IF(N286="snížená",J286,0)</f>
        <v>0</v>
      </c>
      <c r="BG286" s="257">
        <f>IF(N286="zákl. přenesená",J286,0)</f>
        <v>0</v>
      </c>
      <c r="BH286" s="257">
        <f>IF(N286="sníž. přenesená",J286,0)</f>
        <v>0</v>
      </c>
      <c r="BI286" s="257">
        <f>IF(N286="nulová",J286,0)</f>
        <v>0</v>
      </c>
      <c r="BJ286" s="18" t="s">
        <v>81</v>
      </c>
      <c r="BK286" s="257">
        <f>ROUND(I286*H286,2)</f>
        <v>0</v>
      </c>
      <c r="BL286" s="18" t="s">
        <v>186</v>
      </c>
      <c r="BM286" s="256" t="s">
        <v>1255</v>
      </c>
    </row>
    <row r="287" s="13" customFormat="1">
      <c r="A287" s="13"/>
      <c r="B287" s="258"/>
      <c r="C287" s="259"/>
      <c r="D287" s="260" t="s">
        <v>187</v>
      </c>
      <c r="E287" s="261" t="s">
        <v>1</v>
      </c>
      <c r="F287" s="262" t="s">
        <v>1256</v>
      </c>
      <c r="G287" s="259"/>
      <c r="H287" s="261" t="s">
        <v>1</v>
      </c>
      <c r="I287" s="263"/>
      <c r="J287" s="259"/>
      <c r="K287" s="259"/>
      <c r="L287" s="264"/>
      <c r="M287" s="265"/>
      <c r="N287" s="266"/>
      <c r="O287" s="266"/>
      <c r="P287" s="266"/>
      <c r="Q287" s="266"/>
      <c r="R287" s="266"/>
      <c r="S287" s="266"/>
      <c r="T287" s="26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8" t="s">
        <v>187</v>
      </c>
      <c r="AU287" s="268" t="s">
        <v>83</v>
      </c>
      <c r="AV287" s="13" t="s">
        <v>81</v>
      </c>
      <c r="AW287" s="13" t="s">
        <v>31</v>
      </c>
      <c r="AX287" s="13" t="s">
        <v>74</v>
      </c>
      <c r="AY287" s="268" t="s">
        <v>179</v>
      </c>
    </row>
    <row r="288" s="14" customFormat="1">
      <c r="A288" s="14"/>
      <c r="B288" s="269"/>
      <c r="C288" s="270"/>
      <c r="D288" s="260" t="s">
        <v>187</v>
      </c>
      <c r="E288" s="271" t="s">
        <v>1</v>
      </c>
      <c r="F288" s="272" t="s">
        <v>673</v>
      </c>
      <c r="G288" s="270"/>
      <c r="H288" s="273">
        <v>1.0149999999999999</v>
      </c>
      <c r="I288" s="274"/>
      <c r="J288" s="270"/>
      <c r="K288" s="270"/>
      <c r="L288" s="275"/>
      <c r="M288" s="276"/>
      <c r="N288" s="277"/>
      <c r="O288" s="277"/>
      <c r="P288" s="277"/>
      <c r="Q288" s="277"/>
      <c r="R288" s="277"/>
      <c r="S288" s="277"/>
      <c r="T288" s="27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9" t="s">
        <v>187</v>
      </c>
      <c r="AU288" s="279" t="s">
        <v>83</v>
      </c>
      <c r="AV288" s="14" t="s">
        <v>83</v>
      </c>
      <c r="AW288" s="14" t="s">
        <v>31</v>
      </c>
      <c r="AX288" s="14" t="s">
        <v>81</v>
      </c>
      <c r="AY288" s="279" t="s">
        <v>179</v>
      </c>
    </row>
    <row r="289" s="2" customFormat="1" ht="16.5" customHeight="1">
      <c r="A289" s="39"/>
      <c r="B289" s="40"/>
      <c r="C289" s="291" t="s">
        <v>435</v>
      </c>
      <c r="D289" s="291" t="s">
        <v>340</v>
      </c>
      <c r="E289" s="292" t="s">
        <v>1257</v>
      </c>
      <c r="F289" s="293" t="s">
        <v>1258</v>
      </c>
      <c r="G289" s="294" t="s">
        <v>477</v>
      </c>
      <c r="H289" s="295">
        <v>1.0149999999999999</v>
      </c>
      <c r="I289" s="296"/>
      <c r="J289" s="297">
        <f>ROUND(I289*H289,2)</f>
        <v>0</v>
      </c>
      <c r="K289" s="293" t="s">
        <v>1</v>
      </c>
      <c r="L289" s="298"/>
      <c r="M289" s="299" t="s">
        <v>1</v>
      </c>
      <c r="N289" s="300" t="s">
        <v>39</v>
      </c>
      <c r="O289" s="92"/>
      <c r="P289" s="254">
        <f>O289*H289</f>
        <v>0</v>
      </c>
      <c r="Q289" s="254">
        <v>0.001</v>
      </c>
      <c r="R289" s="254">
        <f>Q289*H289</f>
        <v>0.0010149999999999998</v>
      </c>
      <c r="S289" s="254">
        <v>0</v>
      </c>
      <c r="T289" s="25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6" t="s">
        <v>221</v>
      </c>
      <c r="AT289" s="256" t="s">
        <v>340</v>
      </c>
      <c r="AU289" s="256" t="s">
        <v>83</v>
      </c>
      <c r="AY289" s="18" t="s">
        <v>179</v>
      </c>
      <c r="BE289" s="257">
        <f>IF(N289="základní",J289,0)</f>
        <v>0</v>
      </c>
      <c r="BF289" s="257">
        <f>IF(N289="snížená",J289,0)</f>
        <v>0</v>
      </c>
      <c r="BG289" s="257">
        <f>IF(N289="zákl. přenesená",J289,0)</f>
        <v>0</v>
      </c>
      <c r="BH289" s="257">
        <f>IF(N289="sníž. přenesená",J289,0)</f>
        <v>0</v>
      </c>
      <c r="BI289" s="257">
        <f>IF(N289="nulová",J289,0)</f>
        <v>0</v>
      </c>
      <c r="BJ289" s="18" t="s">
        <v>81</v>
      </c>
      <c r="BK289" s="257">
        <f>ROUND(I289*H289,2)</f>
        <v>0</v>
      </c>
      <c r="BL289" s="18" t="s">
        <v>186</v>
      </c>
      <c r="BM289" s="256" t="s">
        <v>1259</v>
      </c>
    </row>
    <row r="290" s="13" customFormat="1">
      <c r="A290" s="13"/>
      <c r="B290" s="258"/>
      <c r="C290" s="259"/>
      <c r="D290" s="260" t="s">
        <v>187</v>
      </c>
      <c r="E290" s="261" t="s">
        <v>1</v>
      </c>
      <c r="F290" s="262" t="s">
        <v>1256</v>
      </c>
      <c r="G290" s="259"/>
      <c r="H290" s="261" t="s">
        <v>1</v>
      </c>
      <c r="I290" s="263"/>
      <c r="J290" s="259"/>
      <c r="K290" s="259"/>
      <c r="L290" s="264"/>
      <c r="M290" s="265"/>
      <c r="N290" s="266"/>
      <c r="O290" s="266"/>
      <c r="P290" s="266"/>
      <c r="Q290" s="266"/>
      <c r="R290" s="266"/>
      <c r="S290" s="266"/>
      <c r="T290" s="26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8" t="s">
        <v>187</v>
      </c>
      <c r="AU290" s="268" t="s">
        <v>83</v>
      </c>
      <c r="AV290" s="13" t="s">
        <v>81</v>
      </c>
      <c r="AW290" s="13" t="s">
        <v>31</v>
      </c>
      <c r="AX290" s="13" t="s">
        <v>74</v>
      </c>
      <c r="AY290" s="268" t="s">
        <v>179</v>
      </c>
    </row>
    <row r="291" s="14" customFormat="1">
      <c r="A291" s="14"/>
      <c r="B291" s="269"/>
      <c r="C291" s="270"/>
      <c r="D291" s="260" t="s">
        <v>187</v>
      </c>
      <c r="E291" s="271" t="s">
        <v>1</v>
      </c>
      <c r="F291" s="272" t="s">
        <v>673</v>
      </c>
      <c r="G291" s="270"/>
      <c r="H291" s="273">
        <v>1.0149999999999999</v>
      </c>
      <c r="I291" s="274"/>
      <c r="J291" s="270"/>
      <c r="K291" s="270"/>
      <c r="L291" s="275"/>
      <c r="M291" s="276"/>
      <c r="N291" s="277"/>
      <c r="O291" s="277"/>
      <c r="P291" s="277"/>
      <c r="Q291" s="277"/>
      <c r="R291" s="277"/>
      <c r="S291" s="277"/>
      <c r="T291" s="27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9" t="s">
        <v>187</v>
      </c>
      <c r="AU291" s="279" t="s">
        <v>83</v>
      </c>
      <c r="AV291" s="14" t="s">
        <v>83</v>
      </c>
      <c r="AW291" s="14" t="s">
        <v>31</v>
      </c>
      <c r="AX291" s="14" t="s">
        <v>81</v>
      </c>
      <c r="AY291" s="279" t="s">
        <v>179</v>
      </c>
    </row>
    <row r="292" s="12" customFormat="1" ht="22.8" customHeight="1">
      <c r="A292" s="12"/>
      <c r="B292" s="229"/>
      <c r="C292" s="230"/>
      <c r="D292" s="231" t="s">
        <v>73</v>
      </c>
      <c r="E292" s="243" t="s">
        <v>227</v>
      </c>
      <c r="F292" s="243" t="s">
        <v>689</v>
      </c>
      <c r="G292" s="230"/>
      <c r="H292" s="230"/>
      <c r="I292" s="233"/>
      <c r="J292" s="244">
        <f>BK292</f>
        <v>0</v>
      </c>
      <c r="K292" s="230"/>
      <c r="L292" s="235"/>
      <c r="M292" s="236"/>
      <c r="N292" s="237"/>
      <c r="O292" s="237"/>
      <c r="P292" s="238">
        <f>SUM(P293:P306)</f>
        <v>0</v>
      </c>
      <c r="Q292" s="237"/>
      <c r="R292" s="238">
        <f>SUM(R293:R306)</f>
        <v>0.0014658</v>
      </c>
      <c r="S292" s="237"/>
      <c r="T292" s="239">
        <f>SUM(T293:T306)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40" t="s">
        <v>81</v>
      </c>
      <c r="AT292" s="241" t="s">
        <v>73</v>
      </c>
      <c r="AU292" s="241" t="s">
        <v>81</v>
      </c>
      <c r="AY292" s="240" t="s">
        <v>179</v>
      </c>
      <c r="BK292" s="242">
        <f>SUM(BK293:BK306)</f>
        <v>0</v>
      </c>
    </row>
    <row r="293" s="2" customFormat="1" ht="21.75" customHeight="1">
      <c r="A293" s="39"/>
      <c r="B293" s="40"/>
      <c r="C293" s="245" t="s">
        <v>385</v>
      </c>
      <c r="D293" s="245" t="s">
        <v>181</v>
      </c>
      <c r="E293" s="246" t="s">
        <v>1260</v>
      </c>
      <c r="F293" s="247" t="s">
        <v>1261</v>
      </c>
      <c r="G293" s="248" t="s">
        <v>197</v>
      </c>
      <c r="H293" s="249">
        <v>59.640000000000001</v>
      </c>
      <c r="I293" s="250"/>
      <c r="J293" s="251">
        <f>ROUND(I293*H293,2)</f>
        <v>0</v>
      </c>
      <c r="K293" s="247" t="s">
        <v>185</v>
      </c>
      <c r="L293" s="45"/>
      <c r="M293" s="252" t="s">
        <v>1</v>
      </c>
      <c r="N293" s="253" t="s">
        <v>39</v>
      </c>
      <c r="O293" s="92"/>
      <c r="P293" s="254">
        <f>O293*H293</f>
        <v>0</v>
      </c>
      <c r="Q293" s="254">
        <v>0</v>
      </c>
      <c r="R293" s="254">
        <f>Q293*H293</f>
        <v>0</v>
      </c>
      <c r="S293" s="254">
        <v>0</v>
      </c>
      <c r="T293" s="25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56" t="s">
        <v>186</v>
      </c>
      <c r="AT293" s="256" t="s">
        <v>181</v>
      </c>
      <c r="AU293" s="256" t="s">
        <v>83</v>
      </c>
      <c r="AY293" s="18" t="s">
        <v>179</v>
      </c>
      <c r="BE293" s="257">
        <f>IF(N293="základní",J293,0)</f>
        <v>0</v>
      </c>
      <c r="BF293" s="257">
        <f>IF(N293="snížená",J293,0)</f>
        <v>0</v>
      </c>
      <c r="BG293" s="257">
        <f>IF(N293="zákl. přenesená",J293,0)</f>
        <v>0</v>
      </c>
      <c r="BH293" s="257">
        <f>IF(N293="sníž. přenesená",J293,0)</f>
        <v>0</v>
      </c>
      <c r="BI293" s="257">
        <f>IF(N293="nulová",J293,0)</f>
        <v>0</v>
      </c>
      <c r="BJ293" s="18" t="s">
        <v>81</v>
      </c>
      <c r="BK293" s="257">
        <f>ROUND(I293*H293,2)</f>
        <v>0</v>
      </c>
      <c r="BL293" s="18" t="s">
        <v>186</v>
      </c>
      <c r="BM293" s="256" t="s">
        <v>1262</v>
      </c>
    </row>
    <row r="294" s="13" customFormat="1">
      <c r="A294" s="13"/>
      <c r="B294" s="258"/>
      <c r="C294" s="259"/>
      <c r="D294" s="260" t="s">
        <v>187</v>
      </c>
      <c r="E294" s="261" t="s">
        <v>1</v>
      </c>
      <c r="F294" s="262" t="s">
        <v>533</v>
      </c>
      <c r="G294" s="259"/>
      <c r="H294" s="261" t="s">
        <v>1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8" t="s">
        <v>187</v>
      </c>
      <c r="AU294" s="268" t="s">
        <v>83</v>
      </c>
      <c r="AV294" s="13" t="s">
        <v>81</v>
      </c>
      <c r="AW294" s="13" t="s">
        <v>31</v>
      </c>
      <c r="AX294" s="13" t="s">
        <v>74</v>
      </c>
      <c r="AY294" s="268" t="s">
        <v>179</v>
      </c>
    </row>
    <row r="295" s="14" customFormat="1">
      <c r="A295" s="14"/>
      <c r="B295" s="269"/>
      <c r="C295" s="270"/>
      <c r="D295" s="260" t="s">
        <v>187</v>
      </c>
      <c r="E295" s="271" t="s">
        <v>1</v>
      </c>
      <c r="F295" s="272" t="s">
        <v>1263</v>
      </c>
      <c r="G295" s="270"/>
      <c r="H295" s="273">
        <v>59.640000000000001</v>
      </c>
      <c r="I295" s="274"/>
      <c r="J295" s="270"/>
      <c r="K295" s="270"/>
      <c r="L295" s="275"/>
      <c r="M295" s="276"/>
      <c r="N295" s="277"/>
      <c r="O295" s="277"/>
      <c r="P295" s="277"/>
      <c r="Q295" s="277"/>
      <c r="R295" s="277"/>
      <c r="S295" s="277"/>
      <c r="T295" s="27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9" t="s">
        <v>187</v>
      </c>
      <c r="AU295" s="279" t="s">
        <v>83</v>
      </c>
      <c r="AV295" s="14" t="s">
        <v>83</v>
      </c>
      <c r="AW295" s="14" t="s">
        <v>31</v>
      </c>
      <c r="AX295" s="14" t="s">
        <v>81</v>
      </c>
      <c r="AY295" s="279" t="s">
        <v>179</v>
      </c>
    </row>
    <row r="296" s="2" customFormat="1" ht="21.75" customHeight="1">
      <c r="A296" s="39"/>
      <c r="B296" s="40"/>
      <c r="C296" s="245" t="s">
        <v>444</v>
      </c>
      <c r="D296" s="245" t="s">
        <v>181</v>
      </c>
      <c r="E296" s="246" t="s">
        <v>1264</v>
      </c>
      <c r="F296" s="247" t="s">
        <v>1265</v>
      </c>
      <c r="G296" s="248" t="s">
        <v>197</v>
      </c>
      <c r="H296" s="249">
        <v>3578.4000000000001</v>
      </c>
      <c r="I296" s="250"/>
      <c r="J296" s="251">
        <f>ROUND(I296*H296,2)</f>
        <v>0</v>
      </c>
      <c r="K296" s="247" t="s">
        <v>185</v>
      </c>
      <c r="L296" s="45"/>
      <c r="M296" s="252" t="s">
        <v>1</v>
      </c>
      <c r="N296" s="253" t="s">
        <v>39</v>
      </c>
      <c r="O296" s="92"/>
      <c r="P296" s="254">
        <f>O296*H296</f>
        <v>0</v>
      </c>
      <c r="Q296" s="254">
        <v>0</v>
      </c>
      <c r="R296" s="254">
        <f>Q296*H296</f>
        <v>0</v>
      </c>
      <c r="S296" s="254">
        <v>0</v>
      </c>
      <c r="T296" s="25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56" t="s">
        <v>186</v>
      </c>
      <c r="AT296" s="256" t="s">
        <v>181</v>
      </c>
      <c r="AU296" s="256" t="s">
        <v>83</v>
      </c>
      <c r="AY296" s="18" t="s">
        <v>179</v>
      </c>
      <c r="BE296" s="257">
        <f>IF(N296="základní",J296,0)</f>
        <v>0</v>
      </c>
      <c r="BF296" s="257">
        <f>IF(N296="snížená",J296,0)</f>
        <v>0</v>
      </c>
      <c r="BG296" s="257">
        <f>IF(N296="zákl. přenesená",J296,0)</f>
        <v>0</v>
      </c>
      <c r="BH296" s="257">
        <f>IF(N296="sníž. přenesená",J296,0)</f>
        <v>0</v>
      </c>
      <c r="BI296" s="257">
        <f>IF(N296="nulová",J296,0)</f>
        <v>0</v>
      </c>
      <c r="BJ296" s="18" t="s">
        <v>81</v>
      </c>
      <c r="BK296" s="257">
        <f>ROUND(I296*H296,2)</f>
        <v>0</v>
      </c>
      <c r="BL296" s="18" t="s">
        <v>186</v>
      </c>
      <c r="BM296" s="256" t="s">
        <v>1266</v>
      </c>
    </row>
    <row r="297" s="13" customFormat="1">
      <c r="A297" s="13"/>
      <c r="B297" s="258"/>
      <c r="C297" s="259"/>
      <c r="D297" s="260" t="s">
        <v>187</v>
      </c>
      <c r="E297" s="261" t="s">
        <v>1</v>
      </c>
      <c r="F297" s="262" t="s">
        <v>533</v>
      </c>
      <c r="G297" s="259"/>
      <c r="H297" s="261" t="s">
        <v>1</v>
      </c>
      <c r="I297" s="263"/>
      <c r="J297" s="259"/>
      <c r="K297" s="259"/>
      <c r="L297" s="264"/>
      <c r="M297" s="265"/>
      <c r="N297" s="266"/>
      <c r="O297" s="266"/>
      <c r="P297" s="266"/>
      <c r="Q297" s="266"/>
      <c r="R297" s="266"/>
      <c r="S297" s="266"/>
      <c r="T297" s="26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8" t="s">
        <v>187</v>
      </c>
      <c r="AU297" s="268" t="s">
        <v>83</v>
      </c>
      <c r="AV297" s="13" t="s">
        <v>81</v>
      </c>
      <c r="AW297" s="13" t="s">
        <v>31</v>
      </c>
      <c r="AX297" s="13" t="s">
        <v>74</v>
      </c>
      <c r="AY297" s="268" t="s">
        <v>179</v>
      </c>
    </row>
    <row r="298" s="14" customFormat="1">
      <c r="A298" s="14"/>
      <c r="B298" s="269"/>
      <c r="C298" s="270"/>
      <c r="D298" s="260" t="s">
        <v>187</v>
      </c>
      <c r="E298" s="271" t="s">
        <v>1</v>
      </c>
      <c r="F298" s="272" t="s">
        <v>1267</v>
      </c>
      <c r="G298" s="270"/>
      <c r="H298" s="273">
        <v>3578.4000000000001</v>
      </c>
      <c r="I298" s="274"/>
      <c r="J298" s="270"/>
      <c r="K298" s="270"/>
      <c r="L298" s="275"/>
      <c r="M298" s="276"/>
      <c r="N298" s="277"/>
      <c r="O298" s="277"/>
      <c r="P298" s="277"/>
      <c r="Q298" s="277"/>
      <c r="R298" s="277"/>
      <c r="S298" s="277"/>
      <c r="T298" s="27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9" t="s">
        <v>187</v>
      </c>
      <c r="AU298" s="279" t="s">
        <v>83</v>
      </c>
      <c r="AV298" s="14" t="s">
        <v>83</v>
      </c>
      <c r="AW298" s="14" t="s">
        <v>31</v>
      </c>
      <c r="AX298" s="14" t="s">
        <v>81</v>
      </c>
      <c r="AY298" s="279" t="s">
        <v>179</v>
      </c>
    </row>
    <row r="299" s="2" customFormat="1" ht="21.75" customHeight="1">
      <c r="A299" s="39"/>
      <c r="B299" s="40"/>
      <c r="C299" s="245" t="s">
        <v>389</v>
      </c>
      <c r="D299" s="245" t="s">
        <v>181</v>
      </c>
      <c r="E299" s="246" t="s">
        <v>1268</v>
      </c>
      <c r="F299" s="247" t="s">
        <v>1269</v>
      </c>
      <c r="G299" s="248" t="s">
        <v>197</v>
      </c>
      <c r="H299" s="249">
        <v>59.640000000000001</v>
      </c>
      <c r="I299" s="250"/>
      <c r="J299" s="251">
        <f>ROUND(I299*H299,2)</f>
        <v>0</v>
      </c>
      <c r="K299" s="247" t="s">
        <v>185</v>
      </c>
      <c r="L299" s="45"/>
      <c r="M299" s="252" t="s">
        <v>1</v>
      </c>
      <c r="N299" s="253" t="s">
        <v>39</v>
      </c>
      <c r="O299" s="92"/>
      <c r="P299" s="254">
        <f>O299*H299</f>
        <v>0</v>
      </c>
      <c r="Q299" s="254">
        <v>0</v>
      </c>
      <c r="R299" s="254">
        <f>Q299*H299</f>
        <v>0</v>
      </c>
      <c r="S299" s="254">
        <v>0</v>
      </c>
      <c r="T299" s="25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56" t="s">
        <v>186</v>
      </c>
      <c r="AT299" s="256" t="s">
        <v>181</v>
      </c>
      <c r="AU299" s="256" t="s">
        <v>83</v>
      </c>
      <c r="AY299" s="18" t="s">
        <v>179</v>
      </c>
      <c r="BE299" s="257">
        <f>IF(N299="základní",J299,0)</f>
        <v>0</v>
      </c>
      <c r="BF299" s="257">
        <f>IF(N299="snížená",J299,0)</f>
        <v>0</v>
      </c>
      <c r="BG299" s="257">
        <f>IF(N299="zákl. přenesená",J299,0)</f>
        <v>0</v>
      </c>
      <c r="BH299" s="257">
        <f>IF(N299="sníž. přenesená",J299,0)</f>
        <v>0</v>
      </c>
      <c r="BI299" s="257">
        <f>IF(N299="nulová",J299,0)</f>
        <v>0</v>
      </c>
      <c r="BJ299" s="18" t="s">
        <v>81</v>
      </c>
      <c r="BK299" s="257">
        <f>ROUND(I299*H299,2)</f>
        <v>0</v>
      </c>
      <c r="BL299" s="18" t="s">
        <v>186</v>
      </c>
      <c r="BM299" s="256" t="s">
        <v>1270</v>
      </c>
    </row>
    <row r="300" s="13" customFormat="1">
      <c r="A300" s="13"/>
      <c r="B300" s="258"/>
      <c r="C300" s="259"/>
      <c r="D300" s="260" t="s">
        <v>187</v>
      </c>
      <c r="E300" s="261" t="s">
        <v>1</v>
      </c>
      <c r="F300" s="262" t="s">
        <v>533</v>
      </c>
      <c r="G300" s="259"/>
      <c r="H300" s="261" t="s">
        <v>1</v>
      </c>
      <c r="I300" s="263"/>
      <c r="J300" s="259"/>
      <c r="K300" s="259"/>
      <c r="L300" s="264"/>
      <c r="M300" s="265"/>
      <c r="N300" s="266"/>
      <c r="O300" s="266"/>
      <c r="P300" s="266"/>
      <c r="Q300" s="266"/>
      <c r="R300" s="266"/>
      <c r="S300" s="266"/>
      <c r="T300" s="26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8" t="s">
        <v>187</v>
      </c>
      <c r="AU300" s="268" t="s">
        <v>83</v>
      </c>
      <c r="AV300" s="13" t="s">
        <v>81</v>
      </c>
      <c r="AW300" s="13" t="s">
        <v>31</v>
      </c>
      <c r="AX300" s="13" t="s">
        <v>74</v>
      </c>
      <c r="AY300" s="268" t="s">
        <v>179</v>
      </c>
    </row>
    <row r="301" s="14" customFormat="1">
      <c r="A301" s="14"/>
      <c r="B301" s="269"/>
      <c r="C301" s="270"/>
      <c r="D301" s="260" t="s">
        <v>187</v>
      </c>
      <c r="E301" s="271" t="s">
        <v>1</v>
      </c>
      <c r="F301" s="272" t="s">
        <v>1263</v>
      </c>
      <c r="G301" s="270"/>
      <c r="H301" s="273">
        <v>59.640000000000001</v>
      </c>
      <c r="I301" s="274"/>
      <c r="J301" s="270"/>
      <c r="K301" s="270"/>
      <c r="L301" s="275"/>
      <c r="M301" s="276"/>
      <c r="N301" s="277"/>
      <c r="O301" s="277"/>
      <c r="P301" s="277"/>
      <c r="Q301" s="277"/>
      <c r="R301" s="277"/>
      <c r="S301" s="277"/>
      <c r="T301" s="27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9" t="s">
        <v>187</v>
      </c>
      <c r="AU301" s="279" t="s">
        <v>83</v>
      </c>
      <c r="AV301" s="14" t="s">
        <v>83</v>
      </c>
      <c r="AW301" s="14" t="s">
        <v>31</v>
      </c>
      <c r="AX301" s="14" t="s">
        <v>81</v>
      </c>
      <c r="AY301" s="279" t="s">
        <v>179</v>
      </c>
    </row>
    <row r="302" s="2" customFormat="1" ht="21.75" customHeight="1">
      <c r="A302" s="39"/>
      <c r="B302" s="40"/>
      <c r="C302" s="245" t="s">
        <v>453</v>
      </c>
      <c r="D302" s="245" t="s">
        <v>181</v>
      </c>
      <c r="E302" s="246" t="s">
        <v>715</v>
      </c>
      <c r="F302" s="247" t="s">
        <v>716</v>
      </c>
      <c r="G302" s="248" t="s">
        <v>372</v>
      </c>
      <c r="H302" s="249">
        <v>2.0939999999999999</v>
      </c>
      <c r="I302" s="250"/>
      <c r="J302" s="251">
        <f>ROUND(I302*H302,2)</f>
        <v>0</v>
      </c>
      <c r="K302" s="247" t="s">
        <v>185</v>
      </c>
      <c r="L302" s="45"/>
      <c r="M302" s="252" t="s">
        <v>1</v>
      </c>
      <c r="N302" s="253" t="s">
        <v>39</v>
      </c>
      <c r="O302" s="92"/>
      <c r="P302" s="254">
        <f>O302*H302</f>
        <v>0</v>
      </c>
      <c r="Q302" s="254">
        <v>0.00069999999999999999</v>
      </c>
      <c r="R302" s="254">
        <f>Q302*H302</f>
        <v>0.0014658</v>
      </c>
      <c r="S302" s="254">
        <v>0</v>
      </c>
      <c r="T302" s="25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56" t="s">
        <v>186</v>
      </c>
      <c r="AT302" s="256" t="s">
        <v>181</v>
      </c>
      <c r="AU302" s="256" t="s">
        <v>83</v>
      </c>
      <c r="AY302" s="18" t="s">
        <v>179</v>
      </c>
      <c r="BE302" s="257">
        <f>IF(N302="základní",J302,0)</f>
        <v>0</v>
      </c>
      <c r="BF302" s="257">
        <f>IF(N302="snížená",J302,0)</f>
        <v>0</v>
      </c>
      <c r="BG302" s="257">
        <f>IF(N302="zákl. přenesená",J302,0)</f>
        <v>0</v>
      </c>
      <c r="BH302" s="257">
        <f>IF(N302="sníž. přenesená",J302,0)</f>
        <v>0</v>
      </c>
      <c r="BI302" s="257">
        <f>IF(N302="nulová",J302,0)</f>
        <v>0</v>
      </c>
      <c r="BJ302" s="18" t="s">
        <v>81</v>
      </c>
      <c r="BK302" s="257">
        <f>ROUND(I302*H302,2)</f>
        <v>0</v>
      </c>
      <c r="BL302" s="18" t="s">
        <v>186</v>
      </c>
      <c r="BM302" s="256" t="s">
        <v>1271</v>
      </c>
    </row>
    <row r="303" s="13" customFormat="1">
      <c r="A303" s="13"/>
      <c r="B303" s="258"/>
      <c r="C303" s="259"/>
      <c r="D303" s="260" t="s">
        <v>187</v>
      </c>
      <c r="E303" s="261" t="s">
        <v>1</v>
      </c>
      <c r="F303" s="262" t="s">
        <v>1102</v>
      </c>
      <c r="G303" s="259"/>
      <c r="H303" s="261" t="s">
        <v>1</v>
      </c>
      <c r="I303" s="263"/>
      <c r="J303" s="259"/>
      <c r="K303" s="259"/>
      <c r="L303" s="264"/>
      <c r="M303" s="265"/>
      <c r="N303" s="266"/>
      <c r="O303" s="266"/>
      <c r="P303" s="266"/>
      <c r="Q303" s="266"/>
      <c r="R303" s="266"/>
      <c r="S303" s="266"/>
      <c r="T303" s="26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8" t="s">
        <v>187</v>
      </c>
      <c r="AU303" s="268" t="s">
        <v>83</v>
      </c>
      <c r="AV303" s="13" t="s">
        <v>81</v>
      </c>
      <c r="AW303" s="13" t="s">
        <v>31</v>
      </c>
      <c r="AX303" s="13" t="s">
        <v>74</v>
      </c>
      <c r="AY303" s="268" t="s">
        <v>179</v>
      </c>
    </row>
    <row r="304" s="14" customFormat="1">
      <c r="A304" s="14"/>
      <c r="B304" s="269"/>
      <c r="C304" s="270"/>
      <c r="D304" s="260" t="s">
        <v>187</v>
      </c>
      <c r="E304" s="271" t="s">
        <v>1</v>
      </c>
      <c r="F304" s="272" t="s">
        <v>1272</v>
      </c>
      <c r="G304" s="270"/>
      <c r="H304" s="273">
        <v>1.595</v>
      </c>
      <c r="I304" s="274"/>
      <c r="J304" s="270"/>
      <c r="K304" s="270"/>
      <c r="L304" s="275"/>
      <c r="M304" s="276"/>
      <c r="N304" s="277"/>
      <c r="O304" s="277"/>
      <c r="P304" s="277"/>
      <c r="Q304" s="277"/>
      <c r="R304" s="277"/>
      <c r="S304" s="277"/>
      <c r="T304" s="27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9" t="s">
        <v>187</v>
      </c>
      <c r="AU304" s="279" t="s">
        <v>83</v>
      </c>
      <c r="AV304" s="14" t="s">
        <v>83</v>
      </c>
      <c r="AW304" s="14" t="s">
        <v>31</v>
      </c>
      <c r="AX304" s="14" t="s">
        <v>74</v>
      </c>
      <c r="AY304" s="279" t="s">
        <v>179</v>
      </c>
    </row>
    <row r="305" s="14" customFormat="1">
      <c r="A305" s="14"/>
      <c r="B305" s="269"/>
      <c r="C305" s="270"/>
      <c r="D305" s="260" t="s">
        <v>187</v>
      </c>
      <c r="E305" s="271" t="s">
        <v>1</v>
      </c>
      <c r="F305" s="272" t="s">
        <v>1273</v>
      </c>
      <c r="G305" s="270"/>
      <c r="H305" s="273">
        <v>0.499</v>
      </c>
      <c r="I305" s="274"/>
      <c r="J305" s="270"/>
      <c r="K305" s="270"/>
      <c r="L305" s="275"/>
      <c r="M305" s="276"/>
      <c r="N305" s="277"/>
      <c r="O305" s="277"/>
      <c r="P305" s="277"/>
      <c r="Q305" s="277"/>
      <c r="R305" s="277"/>
      <c r="S305" s="277"/>
      <c r="T305" s="27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9" t="s">
        <v>187</v>
      </c>
      <c r="AU305" s="279" t="s">
        <v>83</v>
      </c>
      <c r="AV305" s="14" t="s">
        <v>83</v>
      </c>
      <c r="AW305" s="14" t="s">
        <v>31</v>
      </c>
      <c r="AX305" s="14" t="s">
        <v>74</v>
      </c>
      <c r="AY305" s="279" t="s">
        <v>179</v>
      </c>
    </row>
    <row r="306" s="15" customFormat="1">
      <c r="A306" s="15"/>
      <c r="B306" s="280"/>
      <c r="C306" s="281"/>
      <c r="D306" s="260" t="s">
        <v>187</v>
      </c>
      <c r="E306" s="282" t="s">
        <v>1</v>
      </c>
      <c r="F306" s="283" t="s">
        <v>108</v>
      </c>
      <c r="G306" s="281"/>
      <c r="H306" s="284">
        <v>2.0939999999999999</v>
      </c>
      <c r="I306" s="285"/>
      <c r="J306" s="281"/>
      <c r="K306" s="281"/>
      <c r="L306" s="286"/>
      <c r="M306" s="287"/>
      <c r="N306" s="288"/>
      <c r="O306" s="288"/>
      <c r="P306" s="288"/>
      <c r="Q306" s="288"/>
      <c r="R306" s="288"/>
      <c r="S306" s="288"/>
      <c r="T306" s="28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90" t="s">
        <v>187</v>
      </c>
      <c r="AU306" s="290" t="s">
        <v>83</v>
      </c>
      <c r="AV306" s="15" t="s">
        <v>186</v>
      </c>
      <c r="AW306" s="15" t="s">
        <v>31</v>
      </c>
      <c r="AX306" s="15" t="s">
        <v>81</v>
      </c>
      <c r="AY306" s="290" t="s">
        <v>179</v>
      </c>
    </row>
    <row r="307" s="12" customFormat="1" ht="22.8" customHeight="1">
      <c r="A307" s="12"/>
      <c r="B307" s="229"/>
      <c r="C307" s="230"/>
      <c r="D307" s="231" t="s">
        <v>73</v>
      </c>
      <c r="E307" s="243" t="s">
        <v>829</v>
      </c>
      <c r="F307" s="243" t="s">
        <v>830</v>
      </c>
      <c r="G307" s="230"/>
      <c r="H307" s="230"/>
      <c r="I307" s="233"/>
      <c r="J307" s="244">
        <f>BK307</f>
        <v>0</v>
      </c>
      <c r="K307" s="230"/>
      <c r="L307" s="235"/>
      <c r="M307" s="236"/>
      <c r="N307" s="237"/>
      <c r="O307" s="237"/>
      <c r="P307" s="238">
        <f>SUM(P308:P309)</f>
        <v>0</v>
      </c>
      <c r="Q307" s="237"/>
      <c r="R307" s="238">
        <f>SUM(R308:R309)</f>
        <v>0</v>
      </c>
      <c r="S307" s="237"/>
      <c r="T307" s="239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40" t="s">
        <v>81</v>
      </c>
      <c r="AT307" s="241" t="s">
        <v>73</v>
      </c>
      <c r="AU307" s="241" t="s">
        <v>81</v>
      </c>
      <c r="AY307" s="240" t="s">
        <v>179</v>
      </c>
      <c r="BK307" s="242">
        <f>SUM(BK308:BK309)</f>
        <v>0</v>
      </c>
    </row>
    <row r="308" s="2" customFormat="1" ht="21.75" customHeight="1">
      <c r="A308" s="39"/>
      <c r="B308" s="40"/>
      <c r="C308" s="245" t="s">
        <v>395</v>
      </c>
      <c r="D308" s="245" t="s">
        <v>181</v>
      </c>
      <c r="E308" s="246" t="s">
        <v>1274</v>
      </c>
      <c r="F308" s="247" t="s">
        <v>1275</v>
      </c>
      <c r="G308" s="248" t="s">
        <v>310</v>
      </c>
      <c r="H308" s="249">
        <v>2.4159999999999999</v>
      </c>
      <c r="I308" s="250"/>
      <c r="J308" s="251">
        <f>ROUND(I308*H308,2)</f>
        <v>0</v>
      </c>
      <c r="K308" s="247" t="s">
        <v>185</v>
      </c>
      <c r="L308" s="45"/>
      <c r="M308" s="252" t="s">
        <v>1</v>
      </c>
      <c r="N308" s="253" t="s">
        <v>39</v>
      </c>
      <c r="O308" s="92"/>
      <c r="P308" s="254">
        <f>O308*H308</f>
        <v>0</v>
      </c>
      <c r="Q308" s="254">
        <v>0</v>
      </c>
      <c r="R308" s="254">
        <f>Q308*H308</f>
        <v>0</v>
      </c>
      <c r="S308" s="254">
        <v>0</v>
      </c>
      <c r="T308" s="25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56" t="s">
        <v>186</v>
      </c>
      <c r="AT308" s="256" t="s">
        <v>181</v>
      </c>
      <c r="AU308" s="256" t="s">
        <v>83</v>
      </c>
      <c r="AY308" s="18" t="s">
        <v>179</v>
      </c>
      <c r="BE308" s="257">
        <f>IF(N308="základní",J308,0)</f>
        <v>0</v>
      </c>
      <c r="BF308" s="257">
        <f>IF(N308="snížená",J308,0)</f>
        <v>0</v>
      </c>
      <c r="BG308" s="257">
        <f>IF(N308="zákl. přenesená",J308,0)</f>
        <v>0</v>
      </c>
      <c r="BH308" s="257">
        <f>IF(N308="sníž. přenesená",J308,0)</f>
        <v>0</v>
      </c>
      <c r="BI308" s="257">
        <f>IF(N308="nulová",J308,0)</f>
        <v>0</v>
      </c>
      <c r="BJ308" s="18" t="s">
        <v>81</v>
      </c>
      <c r="BK308" s="257">
        <f>ROUND(I308*H308,2)</f>
        <v>0</v>
      </c>
      <c r="BL308" s="18" t="s">
        <v>186</v>
      </c>
      <c r="BM308" s="256" t="s">
        <v>1276</v>
      </c>
    </row>
    <row r="309" s="14" customFormat="1">
      <c r="A309" s="14"/>
      <c r="B309" s="269"/>
      <c r="C309" s="270"/>
      <c r="D309" s="260" t="s">
        <v>187</v>
      </c>
      <c r="E309" s="271" t="s">
        <v>1</v>
      </c>
      <c r="F309" s="272" t="s">
        <v>1277</v>
      </c>
      <c r="G309" s="270"/>
      <c r="H309" s="273">
        <v>2.4159999999999999</v>
      </c>
      <c r="I309" s="274"/>
      <c r="J309" s="270"/>
      <c r="K309" s="270"/>
      <c r="L309" s="275"/>
      <c r="M309" s="276"/>
      <c r="N309" s="277"/>
      <c r="O309" s="277"/>
      <c r="P309" s="277"/>
      <c r="Q309" s="277"/>
      <c r="R309" s="277"/>
      <c r="S309" s="277"/>
      <c r="T309" s="27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9" t="s">
        <v>187</v>
      </c>
      <c r="AU309" s="279" t="s">
        <v>83</v>
      </c>
      <c r="AV309" s="14" t="s">
        <v>83</v>
      </c>
      <c r="AW309" s="14" t="s">
        <v>31</v>
      </c>
      <c r="AX309" s="14" t="s">
        <v>81</v>
      </c>
      <c r="AY309" s="279" t="s">
        <v>179</v>
      </c>
    </row>
    <row r="310" s="12" customFormat="1" ht="25.92" customHeight="1">
      <c r="A310" s="12"/>
      <c r="B310" s="229"/>
      <c r="C310" s="230"/>
      <c r="D310" s="231" t="s">
        <v>73</v>
      </c>
      <c r="E310" s="232" t="s">
        <v>836</v>
      </c>
      <c r="F310" s="232" t="s">
        <v>837</v>
      </c>
      <c r="G310" s="230"/>
      <c r="H310" s="230"/>
      <c r="I310" s="233"/>
      <c r="J310" s="234">
        <f>BK310</f>
        <v>0</v>
      </c>
      <c r="K310" s="230"/>
      <c r="L310" s="235"/>
      <c r="M310" s="236"/>
      <c r="N310" s="237"/>
      <c r="O310" s="237"/>
      <c r="P310" s="238">
        <f>P311+P323+P338</f>
        <v>0</v>
      </c>
      <c r="Q310" s="237"/>
      <c r="R310" s="238">
        <f>R311+R323+R338</f>
        <v>0.27467419999999998</v>
      </c>
      <c r="S310" s="237"/>
      <c r="T310" s="239">
        <f>T311+T323+T338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40" t="s">
        <v>83</v>
      </c>
      <c r="AT310" s="241" t="s">
        <v>73</v>
      </c>
      <c r="AU310" s="241" t="s">
        <v>74</v>
      </c>
      <c r="AY310" s="240" t="s">
        <v>179</v>
      </c>
      <c r="BK310" s="242">
        <f>BK311+BK323+BK338</f>
        <v>0</v>
      </c>
    </row>
    <row r="311" s="12" customFormat="1" ht="22.8" customHeight="1">
      <c r="A311" s="12"/>
      <c r="B311" s="229"/>
      <c r="C311" s="230"/>
      <c r="D311" s="231" t="s">
        <v>73</v>
      </c>
      <c r="E311" s="243" t="s">
        <v>1278</v>
      </c>
      <c r="F311" s="243" t="s">
        <v>1279</v>
      </c>
      <c r="G311" s="230"/>
      <c r="H311" s="230"/>
      <c r="I311" s="233"/>
      <c r="J311" s="244">
        <f>BK311</f>
        <v>0</v>
      </c>
      <c r="K311" s="230"/>
      <c r="L311" s="235"/>
      <c r="M311" s="236"/>
      <c r="N311" s="237"/>
      <c r="O311" s="237"/>
      <c r="P311" s="238">
        <f>SUM(P312:P322)</f>
        <v>0</v>
      </c>
      <c r="Q311" s="237"/>
      <c r="R311" s="238">
        <f>SUM(R312:R322)</f>
        <v>0.000495</v>
      </c>
      <c r="S311" s="237"/>
      <c r="T311" s="239">
        <f>SUM(T312:T322)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40" t="s">
        <v>83</v>
      </c>
      <c r="AT311" s="241" t="s">
        <v>73</v>
      </c>
      <c r="AU311" s="241" t="s">
        <v>81</v>
      </c>
      <c r="AY311" s="240" t="s">
        <v>179</v>
      </c>
      <c r="BK311" s="242">
        <f>SUM(BK312:BK322)</f>
        <v>0</v>
      </c>
    </row>
    <row r="312" s="2" customFormat="1" ht="16.5" customHeight="1">
      <c r="A312" s="39"/>
      <c r="B312" s="40"/>
      <c r="C312" s="245" t="s">
        <v>461</v>
      </c>
      <c r="D312" s="245" t="s">
        <v>181</v>
      </c>
      <c r="E312" s="246" t="s">
        <v>1280</v>
      </c>
      <c r="F312" s="247" t="s">
        <v>1281</v>
      </c>
      <c r="G312" s="248" t="s">
        <v>372</v>
      </c>
      <c r="H312" s="249">
        <v>4.5</v>
      </c>
      <c r="I312" s="250"/>
      <c r="J312" s="251">
        <f>ROUND(I312*H312,2)</f>
        <v>0</v>
      </c>
      <c r="K312" s="247" t="s">
        <v>185</v>
      </c>
      <c r="L312" s="45"/>
      <c r="M312" s="252" t="s">
        <v>1</v>
      </c>
      <c r="N312" s="253" t="s">
        <v>39</v>
      </c>
      <c r="O312" s="92"/>
      <c r="P312" s="254">
        <f>O312*H312</f>
        <v>0</v>
      </c>
      <c r="Q312" s="254">
        <v>1.0000000000000001E-05</v>
      </c>
      <c r="R312" s="254">
        <f>Q312*H312</f>
        <v>4.5000000000000003E-05</v>
      </c>
      <c r="S312" s="254">
        <v>0</v>
      </c>
      <c r="T312" s="25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56" t="s">
        <v>262</v>
      </c>
      <c r="AT312" s="256" t="s">
        <v>181</v>
      </c>
      <c r="AU312" s="256" t="s">
        <v>83</v>
      </c>
      <c r="AY312" s="18" t="s">
        <v>179</v>
      </c>
      <c r="BE312" s="257">
        <f>IF(N312="základní",J312,0)</f>
        <v>0</v>
      </c>
      <c r="BF312" s="257">
        <f>IF(N312="snížená",J312,0)</f>
        <v>0</v>
      </c>
      <c r="BG312" s="257">
        <f>IF(N312="zákl. přenesená",J312,0)</f>
        <v>0</v>
      </c>
      <c r="BH312" s="257">
        <f>IF(N312="sníž. přenesená",J312,0)</f>
        <v>0</v>
      </c>
      <c r="BI312" s="257">
        <f>IF(N312="nulová",J312,0)</f>
        <v>0</v>
      </c>
      <c r="BJ312" s="18" t="s">
        <v>81</v>
      </c>
      <c r="BK312" s="257">
        <f>ROUND(I312*H312,2)</f>
        <v>0</v>
      </c>
      <c r="BL312" s="18" t="s">
        <v>262</v>
      </c>
      <c r="BM312" s="256" t="s">
        <v>1282</v>
      </c>
    </row>
    <row r="313" s="13" customFormat="1">
      <c r="A313" s="13"/>
      <c r="B313" s="258"/>
      <c r="C313" s="259"/>
      <c r="D313" s="260" t="s">
        <v>187</v>
      </c>
      <c r="E313" s="261" t="s">
        <v>1</v>
      </c>
      <c r="F313" s="262" t="s">
        <v>188</v>
      </c>
      <c r="G313" s="259"/>
      <c r="H313" s="261" t="s">
        <v>1</v>
      </c>
      <c r="I313" s="263"/>
      <c r="J313" s="259"/>
      <c r="K313" s="259"/>
      <c r="L313" s="264"/>
      <c r="M313" s="265"/>
      <c r="N313" s="266"/>
      <c r="O313" s="266"/>
      <c r="P313" s="266"/>
      <c r="Q313" s="266"/>
      <c r="R313" s="266"/>
      <c r="S313" s="266"/>
      <c r="T313" s="26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8" t="s">
        <v>187</v>
      </c>
      <c r="AU313" s="268" t="s">
        <v>83</v>
      </c>
      <c r="AV313" s="13" t="s">
        <v>81</v>
      </c>
      <c r="AW313" s="13" t="s">
        <v>31</v>
      </c>
      <c r="AX313" s="13" t="s">
        <v>74</v>
      </c>
      <c r="AY313" s="268" t="s">
        <v>179</v>
      </c>
    </row>
    <row r="314" s="14" customFormat="1">
      <c r="A314" s="14"/>
      <c r="B314" s="269"/>
      <c r="C314" s="270"/>
      <c r="D314" s="260" t="s">
        <v>187</v>
      </c>
      <c r="E314" s="271" t="s">
        <v>1</v>
      </c>
      <c r="F314" s="272" t="s">
        <v>1283</v>
      </c>
      <c r="G314" s="270"/>
      <c r="H314" s="273">
        <v>4.5</v>
      </c>
      <c r="I314" s="274"/>
      <c r="J314" s="270"/>
      <c r="K314" s="270"/>
      <c r="L314" s="275"/>
      <c r="M314" s="276"/>
      <c r="N314" s="277"/>
      <c r="O314" s="277"/>
      <c r="P314" s="277"/>
      <c r="Q314" s="277"/>
      <c r="R314" s="277"/>
      <c r="S314" s="277"/>
      <c r="T314" s="27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9" t="s">
        <v>187</v>
      </c>
      <c r="AU314" s="279" t="s">
        <v>83</v>
      </c>
      <c r="AV314" s="14" t="s">
        <v>83</v>
      </c>
      <c r="AW314" s="14" t="s">
        <v>31</v>
      </c>
      <c r="AX314" s="14" t="s">
        <v>81</v>
      </c>
      <c r="AY314" s="279" t="s">
        <v>179</v>
      </c>
    </row>
    <row r="315" s="2" customFormat="1" ht="16.5" customHeight="1">
      <c r="A315" s="39"/>
      <c r="B315" s="40"/>
      <c r="C315" s="245" t="s">
        <v>400</v>
      </c>
      <c r="D315" s="245" t="s">
        <v>181</v>
      </c>
      <c r="E315" s="246" t="s">
        <v>1284</v>
      </c>
      <c r="F315" s="247" t="s">
        <v>1285</v>
      </c>
      <c r="G315" s="248" t="s">
        <v>372</v>
      </c>
      <c r="H315" s="249">
        <v>45</v>
      </c>
      <c r="I315" s="250"/>
      <c r="J315" s="251">
        <f>ROUND(I315*H315,2)</f>
        <v>0</v>
      </c>
      <c r="K315" s="247" t="s">
        <v>1</v>
      </c>
      <c r="L315" s="45"/>
      <c r="M315" s="252" t="s">
        <v>1</v>
      </c>
      <c r="N315" s="253" t="s">
        <v>39</v>
      </c>
      <c r="O315" s="92"/>
      <c r="P315" s="254">
        <f>O315*H315</f>
        <v>0</v>
      </c>
      <c r="Q315" s="254">
        <v>1.0000000000000001E-05</v>
      </c>
      <c r="R315" s="254">
        <f>Q315*H315</f>
        <v>0.00045000000000000004</v>
      </c>
      <c r="S315" s="254">
        <v>0</v>
      </c>
      <c r="T315" s="25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56" t="s">
        <v>262</v>
      </c>
      <c r="AT315" s="256" t="s">
        <v>181</v>
      </c>
      <c r="AU315" s="256" t="s">
        <v>83</v>
      </c>
      <c r="AY315" s="18" t="s">
        <v>179</v>
      </c>
      <c r="BE315" s="257">
        <f>IF(N315="základní",J315,0)</f>
        <v>0</v>
      </c>
      <c r="BF315" s="257">
        <f>IF(N315="snížená",J315,0)</f>
        <v>0</v>
      </c>
      <c r="BG315" s="257">
        <f>IF(N315="zákl. přenesená",J315,0)</f>
        <v>0</v>
      </c>
      <c r="BH315" s="257">
        <f>IF(N315="sníž. přenesená",J315,0)</f>
        <v>0</v>
      </c>
      <c r="BI315" s="257">
        <f>IF(N315="nulová",J315,0)</f>
        <v>0</v>
      </c>
      <c r="BJ315" s="18" t="s">
        <v>81</v>
      </c>
      <c r="BK315" s="257">
        <f>ROUND(I315*H315,2)</f>
        <v>0</v>
      </c>
      <c r="BL315" s="18" t="s">
        <v>262</v>
      </c>
      <c r="BM315" s="256" t="s">
        <v>1286</v>
      </c>
    </row>
    <row r="316" s="13" customFormat="1">
      <c r="A316" s="13"/>
      <c r="B316" s="258"/>
      <c r="C316" s="259"/>
      <c r="D316" s="260" t="s">
        <v>187</v>
      </c>
      <c r="E316" s="261" t="s">
        <v>1</v>
      </c>
      <c r="F316" s="262" t="s">
        <v>647</v>
      </c>
      <c r="G316" s="259"/>
      <c r="H316" s="261" t="s">
        <v>1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8" t="s">
        <v>187</v>
      </c>
      <c r="AU316" s="268" t="s">
        <v>83</v>
      </c>
      <c r="AV316" s="13" t="s">
        <v>81</v>
      </c>
      <c r="AW316" s="13" t="s">
        <v>31</v>
      </c>
      <c r="AX316" s="13" t="s">
        <v>74</v>
      </c>
      <c r="AY316" s="268" t="s">
        <v>179</v>
      </c>
    </row>
    <row r="317" s="14" customFormat="1">
      <c r="A317" s="14"/>
      <c r="B317" s="269"/>
      <c r="C317" s="270"/>
      <c r="D317" s="260" t="s">
        <v>187</v>
      </c>
      <c r="E317" s="271" t="s">
        <v>1</v>
      </c>
      <c r="F317" s="272" t="s">
        <v>1287</v>
      </c>
      <c r="G317" s="270"/>
      <c r="H317" s="273">
        <v>6</v>
      </c>
      <c r="I317" s="274"/>
      <c r="J317" s="270"/>
      <c r="K317" s="270"/>
      <c r="L317" s="275"/>
      <c r="M317" s="276"/>
      <c r="N317" s="277"/>
      <c r="O317" s="277"/>
      <c r="P317" s="277"/>
      <c r="Q317" s="277"/>
      <c r="R317" s="277"/>
      <c r="S317" s="277"/>
      <c r="T317" s="27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9" t="s">
        <v>187</v>
      </c>
      <c r="AU317" s="279" t="s">
        <v>83</v>
      </c>
      <c r="AV317" s="14" t="s">
        <v>83</v>
      </c>
      <c r="AW317" s="14" t="s">
        <v>31</v>
      </c>
      <c r="AX317" s="14" t="s">
        <v>74</v>
      </c>
      <c r="AY317" s="279" t="s">
        <v>179</v>
      </c>
    </row>
    <row r="318" s="14" customFormat="1">
      <c r="A318" s="14"/>
      <c r="B318" s="269"/>
      <c r="C318" s="270"/>
      <c r="D318" s="260" t="s">
        <v>187</v>
      </c>
      <c r="E318" s="271" t="s">
        <v>1</v>
      </c>
      <c r="F318" s="272" t="s">
        <v>1288</v>
      </c>
      <c r="G318" s="270"/>
      <c r="H318" s="273">
        <v>15</v>
      </c>
      <c r="I318" s="274"/>
      <c r="J318" s="270"/>
      <c r="K318" s="270"/>
      <c r="L318" s="275"/>
      <c r="M318" s="276"/>
      <c r="N318" s="277"/>
      <c r="O318" s="277"/>
      <c r="P318" s="277"/>
      <c r="Q318" s="277"/>
      <c r="R318" s="277"/>
      <c r="S318" s="277"/>
      <c r="T318" s="27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9" t="s">
        <v>187</v>
      </c>
      <c r="AU318" s="279" t="s">
        <v>83</v>
      </c>
      <c r="AV318" s="14" t="s">
        <v>83</v>
      </c>
      <c r="AW318" s="14" t="s">
        <v>31</v>
      </c>
      <c r="AX318" s="14" t="s">
        <v>74</v>
      </c>
      <c r="AY318" s="279" t="s">
        <v>179</v>
      </c>
    </row>
    <row r="319" s="14" customFormat="1">
      <c r="A319" s="14"/>
      <c r="B319" s="269"/>
      <c r="C319" s="270"/>
      <c r="D319" s="260" t="s">
        <v>187</v>
      </c>
      <c r="E319" s="271" t="s">
        <v>1</v>
      </c>
      <c r="F319" s="272" t="s">
        <v>1289</v>
      </c>
      <c r="G319" s="270"/>
      <c r="H319" s="273">
        <v>15</v>
      </c>
      <c r="I319" s="274"/>
      <c r="J319" s="270"/>
      <c r="K319" s="270"/>
      <c r="L319" s="275"/>
      <c r="M319" s="276"/>
      <c r="N319" s="277"/>
      <c r="O319" s="277"/>
      <c r="P319" s="277"/>
      <c r="Q319" s="277"/>
      <c r="R319" s="277"/>
      <c r="S319" s="277"/>
      <c r="T319" s="27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9" t="s">
        <v>187</v>
      </c>
      <c r="AU319" s="279" t="s">
        <v>83</v>
      </c>
      <c r="AV319" s="14" t="s">
        <v>83</v>
      </c>
      <c r="AW319" s="14" t="s">
        <v>31</v>
      </c>
      <c r="AX319" s="14" t="s">
        <v>74</v>
      </c>
      <c r="AY319" s="279" t="s">
        <v>179</v>
      </c>
    </row>
    <row r="320" s="14" customFormat="1">
      <c r="A320" s="14"/>
      <c r="B320" s="269"/>
      <c r="C320" s="270"/>
      <c r="D320" s="260" t="s">
        <v>187</v>
      </c>
      <c r="E320" s="271" t="s">
        <v>1</v>
      </c>
      <c r="F320" s="272" t="s">
        <v>1290</v>
      </c>
      <c r="G320" s="270"/>
      <c r="H320" s="273">
        <v>5</v>
      </c>
      <c r="I320" s="274"/>
      <c r="J320" s="270"/>
      <c r="K320" s="270"/>
      <c r="L320" s="275"/>
      <c r="M320" s="276"/>
      <c r="N320" s="277"/>
      <c r="O320" s="277"/>
      <c r="P320" s="277"/>
      <c r="Q320" s="277"/>
      <c r="R320" s="277"/>
      <c r="S320" s="277"/>
      <c r="T320" s="27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9" t="s">
        <v>187</v>
      </c>
      <c r="AU320" s="279" t="s">
        <v>83</v>
      </c>
      <c r="AV320" s="14" t="s">
        <v>83</v>
      </c>
      <c r="AW320" s="14" t="s">
        <v>31</v>
      </c>
      <c r="AX320" s="14" t="s">
        <v>74</v>
      </c>
      <c r="AY320" s="279" t="s">
        <v>179</v>
      </c>
    </row>
    <row r="321" s="14" customFormat="1">
      <c r="A321" s="14"/>
      <c r="B321" s="269"/>
      <c r="C321" s="270"/>
      <c r="D321" s="260" t="s">
        <v>187</v>
      </c>
      <c r="E321" s="271" t="s">
        <v>1</v>
      </c>
      <c r="F321" s="272" t="s">
        <v>1291</v>
      </c>
      <c r="G321" s="270"/>
      <c r="H321" s="273">
        <v>4</v>
      </c>
      <c r="I321" s="274"/>
      <c r="J321" s="270"/>
      <c r="K321" s="270"/>
      <c r="L321" s="275"/>
      <c r="M321" s="276"/>
      <c r="N321" s="277"/>
      <c r="O321" s="277"/>
      <c r="P321" s="277"/>
      <c r="Q321" s="277"/>
      <c r="R321" s="277"/>
      <c r="S321" s="277"/>
      <c r="T321" s="27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9" t="s">
        <v>187</v>
      </c>
      <c r="AU321" s="279" t="s">
        <v>83</v>
      </c>
      <c r="AV321" s="14" t="s">
        <v>83</v>
      </c>
      <c r="AW321" s="14" t="s">
        <v>31</v>
      </c>
      <c r="AX321" s="14" t="s">
        <v>74</v>
      </c>
      <c r="AY321" s="279" t="s">
        <v>179</v>
      </c>
    </row>
    <row r="322" s="15" customFormat="1">
      <c r="A322" s="15"/>
      <c r="B322" s="280"/>
      <c r="C322" s="281"/>
      <c r="D322" s="260" t="s">
        <v>187</v>
      </c>
      <c r="E322" s="282" t="s">
        <v>1</v>
      </c>
      <c r="F322" s="283" t="s">
        <v>108</v>
      </c>
      <c r="G322" s="281"/>
      <c r="H322" s="284">
        <v>45</v>
      </c>
      <c r="I322" s="285"/>
      <c r="J322" s="281"/>
      <c r="K322" s="281"/>
      <c r="L322" s="286"/>
      <c r="M322" s="287"/>
      <c r="N322" s="288"/>
      <c r="O322" s="288"/>
      <c r="P322" s="288"/>
      <c r="Q322" s="288"/>
      <c r="R322" s="288"/>
      <c r="S322" s="288"/>
      <c r="T322" s="289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90" t="s">
        <v>187</v>
      </c>
      <c r="AU322" s="290" t="s">
        <v>83</v>
      </c>
      <c r="AV322" s="15" t="s">
        <v>186</v>
      </c>
      <c r="AW322" s="15" t="s">
        <v>31</v>
      </c>
      <c r="AX322" s="15" t="s">
        <v>81</v>
      </c>
      <c r="AY322" s="290" t="s">
        <v>179</v>
      </c>
    </row>
    <row r="323" s="12" customFormat="1" ht="22.8" customHeight="1">
      <c r="A323" s="12"/>
      <c r="B323" s="229"/>
      <c r="C323" s="230"/>
      <c r="D323" s="231" t="s">
        <v>73</v>
      </c>
      <c r="E323" s="243" t="s">
        <v>1292</v>
      </c>
      <c r="F323" s="243" t="s">
        <v>1293</v>
      </c>
      <c r="G323" s="230"/>
      <c r="H323" s="230"/>
      <c r="I323" s="233"/>
      <c r="J323" s="244">
        <f>BK323</f>
        <v>0</v>
      </c>
      <c r="K323" s="230"/>
      <c r="L323" s="235"/>
      <c r="M323" s="236"/>
      <c r="N323" s="237"/>
      <c r="O323" s="237"/>
      <c r="P323" s="238">
        <f>SUM(P324:P337)</f>
        <v>0</v>
      </c>
      <c r="Q323" s="237"/>
      <c r="R323" s="238">
        <f>SUM(R324:R337)</f>
        <v>0.0040685000000000001</v>
      </c>
      <c r="S323" s="237"/>
      <c r="T323" s="239">
        <f>SUM(T324:T337)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40" t="s">
        <v>83</v>
      </c>
      <c r="AT323" s="241" t="s">
        <v>73</v>
      </c>
      <c r="AU323" s="241" t="s">
        <v>81</v>
      </c>
      <c r="AY323" s="240" t="s">
        <v>179</v>
      </c>
      <c r="BK323" s="242">
        <f>SUM(BK324:BK337)</f>
        <v>0</v>
      </c>
    </row>
    <row r="324" s="2" customFormat="1" ht="16.5" customHeight="1">
      <c r="A324" s="39"/>
      <c r="B324" s="40"/>
      <c r="C324" s="245" t="s">
        <v>470</v>
      </c>
      <c r="D324" s="245" t="s">
        <v>181</v>
      </c>
      <c r="E324" s="246" t="s">
        <v>1294</v>
      </c>
      <c r="F324" s="247" t="s">
        <v>1295</v>
      </c>
      <c r="G324" s="248" t="s">
        <v>477</v>
      </c>
      <c r="H324" s="249">
        <v>5</v>
      </c>
      <c r="I324" s="250"/>
      <c r="J324" s="251">
        <f>ROUND(I324*H324,2)</f>
        <v>0</v>
      </c>
      <c r="K324" s="247" t="s">
        <v>1</v>
      </c>
      <c r="L324" s="45"/>
      <c r="M324" s="252" t="s">
        <v>1</v>
      </c>
      <c r="N324" s="253" t="s">
        <v>39</v>
      </c>
      <c r="O324" s="92"/>
      <c r="P324" s="254">
        <f>O324*H324</f>
        <v>0</v>
      </c>
      <c r="Q324" s="254">
        <v>9.0000000000000006E-05</v>
      </c>
      <c r="R324" s="254">
        <f>Q324*H324</f>
        <v>0.00045000000000000004</v>
      </c>
      <c r="S324" s="254">
        <v>0</v>
      </c>
      <c r="T324" s="25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56" t="s">
        <v>262</v>
      </c>
      <c r="AT324" s="256" t="s">
        <v>181</v>
      </c>
      <c r="AU324" s="256" t="s">
        <v>83</v>
      </c>
      <c r="AY324" s="18" t="s">
        <v>179</v>
      </c>
      <c r="BE324" s="257">
        <f>IF(N324="základní",J324,0)</f>
        <v>0</v>
      </c>
      <c r="BF324" s="257">
        <f>IF(N324="snížená",J324,0)</f>
        <v>0</v>
      </c>
      <c r="BG324" s="257">
        <f>IF(N324="zákl. přenesená",J324,0)</f>
        <v>0</v>
      </c>
      <c r="BH324" s="257">
        <f>IF(N324="sníž. přenesená",J324,0)</f>
        <v>0</v>
      </c>
      <c r="BI324" s="257">
        <f>IF(N324="nulová",J324,0)</f>
        <v>0</v>
      </c>
      <c r="BJ324" s="18" t="s">
        <v>81</v>
      </c>
      <c r="BK324" s="257">
        <f>ROUND(I324*H324,2)</f>
        <v>0</v>
      </c>
      <c r="BL324" s="18" t="s">
        <v>262</v>
      </c>
      <c r="BM324" s="256" t="s">
        <v>1296</v>
      </c>
    </row>
    <row r="325" s="13" customFormat="1">
      <c r="A325" s="13"/>
      <c r="B325" s="258"/>
      <c r="C325" s="259"/>
      <c r="D325" s="260" t="s">
        <v>187</v>
      </c>
      <c r="E325" s="261" t="s">
        <v>1</v>
      </c>
      <c r="F325" s="262" t="s">
        <v>533</v>
      </c>
      <c r="G325" s="259"/>
      <c r="H325" s="261" t="s">
        <v>1</v>
      </c>
      <c r="I325" s="263"/>
      <c r="J325" s="259"/>
      <c r="K325" s="259"/>
      <c r="L325" s="264"/>
      <c r="M325" s="265"/>
      <c r="N325" s="266"/>
      <c r="O325" s="266"/>
      <c r="P325" s="266"/>
      <c r="Q325" s="266"/>
      <c r="R325" s="266"/>
      <c r="S325" s="266"/>
      <c r="T325" s="26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8" t="s">
        <v>187</v>
      </c>
      <c r="AU325" s="268" t="s">
        <v>83</v>
      </c>
      <c r="AV325" s="13" t="s">
        <v>81</v>
      </c>
      <c r="AW325" s="13" t="s">
        <v>31</v>
      </c>
      <c r="AX325" s="13" t="s">
        <v>74</v>
      </c>
      <c r="AY325" s="268" t="s">
        <v>179</v>
      </c>
    </row>
    <row r="326" s="14" customFormat="1">
      <c r="A326" s="14"/>
      <c r="B326" s="269"/>
      <c r="C326" s="270"/>
      <c r="D326" s="260" t="s">
        <v>187</v>
      </c>
      <c r="E326" s="271" t="s">
        <v>1</v>
      </c>
      <c r="F326" s="272" t="s">
        <v>206</v>
      </c>
      <c r="G326" s="270"/>
      <c r="H326" s="273">
        <v>5</v>
      </c>
      <c r="I326" s="274"/>
      <c r="J326" s="270"/>
      <c r="K326" s="270"/>
      <c r="L326" s="275"/>
      <c r="M326" s="276"/>
      <c r="N326" s="277"/>
      <c r="O326" s="277"/>
      <c r="P326" s="277"/>
      <c r="Q326" s="277"/>
      <c r="R326" s="277"/>
      <c r="S326" s="277"/>
      <c r="T326" s="27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9" t="s">
        <v>187</v>
      </c>
      <c r="AU326" s="279" t="s">
        <v>83</v>
      </c>
      <c r="AV326" s="14" t="s">
        <v>83</v>
      </c>
      <c r="AW326" s="14" t="s">
        <v>31</v>
      </c>
      <c r="AX326" s="14" t="s">
        <v>81</v>
      </c>
      <c r="AY326" s="279" t="s">
        <v>179</v>
      </c>
    </row>
    <row r="327" s="2" customFormat="1" ht="16.5" customHeight="1">
      <c r="A327" s="39"/>
      <c r="B327" s="40"/>
      <c r="C327" s="291" t="s">
        <v>405</v>
      </c>
      <c r="D327" s="291" t="s">
        <v>340</v>
      </c>
      <c r="E327" s="292" t="s">
        <v>1297</v>
      </c>
      <c r="F327" s="293" t="s">
        <v>1298</v>
      </c>
      <c r="G327" s="294" t="s">
        <v>477</v>
      </c>
      <c r="H327" s="295">
        <v>5.0499999999999998</v>
      </c>
      <c r="I327" s="296"/>
      <c r="J327" s="297">
        <f>ROUND(I327*H327,2)</f>
        <v>0</v>
      </c>
      <c r="K327" s="293" t="s">
        <v>1</v>
      </c>
      <c r="L327" s="298"/>
      <c r="M327" s="299" t="s">
        <v>1</v>
      </c>
      <c r="N327" s="300" t="s">
        <v>39</v>
      </c>
      <c r="O327" s="92"/>
      <c r="P327" s="254">
        <f>O327*H327</f>
        <v>0</v>
      </c>
      <c r="Q327" s="254">
        <v>0.00031</v>
      </c>
      <c r="R327" s="254">
        <f>Q327*H327</f>
        <v>0.0015655000000000001</v>
      </c>
      <c r="S327" s="254">
        <v>0</v>
      </c>
      <c r="T327" s="25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56" t="s">
        <v>358</v>
      </c>
      <c r="AT327" s="256" t="s">
        <v>340</v>
      </c>
      <c r="AU327" s="256" t="s">
        <v>83</v>
      </c>
      <c r="AY327" s="18" t="s">
        <v>179</v>
      </c>
      <c r="BE327" s="257">
        <f>IF(N327="základní",J327,0)</f>
        <v>0</v>
      </c>
      <c r="BF327" s="257">
        <f>IF(N327="snížená",J327,0)</f>
        <v>0</v>
      </c>
      <c r="BG327" s="257">
        <f>IF(N327="zákl. přenesená",J327,0)</f>
        <v>0</v>
      </c>
      <c r="BH327" s="257">
        <f>IF(N327="sníž. přenesená",J327,0)</f>
        <v>0</v>
      </c>
      <c r="BI327" s="257">
        <f>IF(N327="nulová",J327,0)</f>
        <v>0</v>
      </c>
      <c r="BJ327" s="18" t="s">
        <v>81</v>
      </c>
      <c r="BK327" s="257">
        <f>ROUND(I327*H327,2)</f>
        <v>0</v>
      </c>
      <c r="BL327" s="18" t="s">
        <v>262</v>
      </c>
      <c r="BM327" s="256" t="s">
        <v>1299</v>
      </c>
    </row>
    <row r="328" s="13" customFormat="1">
      <c r="A328" s="13"/>
      <c r="B328" s="258"/>
      <c r="C328" s="259"/>
      <c r="D328" s="260" t="s">
        <v>187</v>
      </c>
      <c r="E328" s="261" t="s">
        <v>1</v>
      </c>
      <c r="F328" s="262" t="s">
        <v>533</v>
      </c>
      <c r="G328" s="259"/>
      <c r="H328" s="261" t="s">
        <v>1</v>
      </c>
      <c r="I328" s="263"/>
      <c r="J328" s="259"/>
      <c r="K328" s="259"/>
      <c r="L328" s="264"/>
      <c r="M328" s="265"/>
      <c r="N328" s="266"/>
      <c r="O328" s="266"/>
      <c r="P328" s="266"/>
      <c r="Q328" s="266"/>
      <c r="R328" s="266"/>
      <c r="S328" s="266"/>
      <c r="T328" s="26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8" t="s">
        <v>187</v>
      </c>
      <c r="AU328" s="268" t="s">
        <v>83</v>
      </c>
      <c r="AV328" s="13" t="s">
        <v>81</v>
      </c>
      <c r="AW328" s="13" t="s">
        <v>31</v>
      </c>
      <c r="AX328" s="13" t="s">
        <v>74</v>
      </c>
      <c r="AY328" s="268" t="s">
        <v>179</v>
      </c>
    </row>
    <row r="329" s="14" customFormat="1">
      <c r="A329" s="14"/>
      <c r="B329" s="269"/>
      <c r="C329" s="270"/>
      <c r="D329" s="260" t="s">
        <v>187</v>
      </c>
      <c r="E329" s="271" t="s">
        <v>1</v>
      </c>
      <c r="F329" s="272" t="s">
        <v>1300</v>
      </c>
      <c r="G329" s="270"/>
      <c r="H329" s="273">
        <v>5.0499999999999998</v>
      </c>
      <c r="I329" s="274"/>
      <c r="J329" s="270"/>
      <c r="K329" s="270"/>
      <c r="L329" s="275"/>
      <c r="M329" s="276"/>
      <c r="N329" s="277"/>
      <c r="O329" s="277"/>
      <c r="P329" s="277"/>
      <c r="Q329" s="277"/>
      <c r="R329" s="277"/>
      <c r="S329" s="277"/>
      <c r="T329" s="27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9" t="s">
        <v>187</v>
      </c>
      <c r="AU329" s="279" t="s">
        <v>83</v>
      </c>
      <c r="AV329" s="14" t="s">
        <v>83</v>
      </c>
      <c r="AW329" s="14" t="s">
        <v>31</v>
      </c>
      <c r="AX329" s="14" t="s">
        <v>81</v>
      </c>
      <c r="AY329" s="279" t="s">
        <v>179</v>
      </c>
    </row>
    <row r="330" s="2" customFormat="1" ht="16.5" customHeight="1">
      <c r="A330" s="39"/>
      <c r="B330" s="40"/>
      <c r="C330" s="245" t="s">
        <v>479</v>
      </c>
      <c r="D330" s="245" t="s">
        <v>181</v>
      </c>
      <c r="E330" s="246" t="s">
        <v>1301</v>
      </c>
      <c r="F330" s="247" t="s">
        <v>1302</v>
      </c>
      <c r="G330" s="248" t="s">
        <v>477</v>
      </c>
      <c r="H330" s="249">
        <v>5</v>
      </c>
      <c r="I330" s="250"/>
      <c r="J330" s="251">
        <f>ROUND(I330*H330,2)</f>
        <v>0</v>
      </c>
      <c r="K330" s="247" t="s">
        <v>1</v>
      </c>
      <c r="L330" s="45"/>
      <c r="M330" s="252" t="s">
        <v>1</v>
      </c>
      <c r="N330" s="253" t="s">
        <v>39</v>
      </c>
      <c r="O330" s="92"/>
      <c r="P330" s="254">
        <f>O330*H330</f>
        <v>0</v>
      </c>
      <c r="Q330" s="254">
        <v>0.00035</v>
      </c>
      <c r="R330" s="254">
        <f>Q330*H330</f>
        <v>0.00175</v>
      </c>
      <c r="S330" s="254">
        <v>0</v>
      </c>
      <c r="T330" s="25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56" t="s">
        <v>262</v>
      </c>
      <c r="AT330" s="256" t="s">
        <v>181</v>
      </c>
      <c r="AU330" s="256" t="s">
        <v>83</v>
      </c>
      <c r="AY330" s="18" t="s">
        <v>179</v>
      </c>
      <c r="BE330" s="257">
        <f>IF(N330="základní",J330,0)</f>
        <v>0</v>
      </c>
      <c r="BF330" s="257">
        <f>IF(N330="snížená",J330,0)</f>
        <v>0</v>
      </c>
      <c r="BG330" s="257">
        <f>IF(N330="zákl. přenesená",J330,0)</f>
        <v>0</v>
      </c>
      <c r="BH330" s="257">
        <f>IF(N330="sníž. přenesená",J330,0)</f>
        <v>0</v>
      </c>
      <c r="BI330" s="257">
        <f>IF(N330="nulová",J330,0)</f>
        <v>0</v>
      </c>
      <c r="BJ330" s="18" t="s">
        <v>81</v>
      </c>
      <c r="BK330" s="257">
        <f>ROUND(I330*H330,2)</f>
        <v>0</v>
      </c>
      <c r="BL330" s="18" t="s">
        <v>262</v>
      </c>
      <c r="BM330" s="256" t="s">
        <v>1303</v>
      </c>
    </row>
    <row r="331" s="13" customFormat="1">
      <c r="A331" s="13"/>
      <c r="B331" s="258"/>
      <c r="C331" s="259"/>
      <c r="D331" s="260" t="s">
        <v>187</v>
      </c>
      <c r="E331" s="261" t="s">
        <v>1</v>
      </c>
      <c r="F331" s="262" t="s">
        <v>533</v>
      </c>
      <c r="G331" s="259"/>
      <c r="H331" s="261" t="s">
        <v>1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8" t="s">
        <v>187</v>
      </c>
      <c r="AU331" s="268" t="s">
        <v>83</v>
      </c>
      <c r="AV331" s="13" t="s">
        <v>81</v>
      </c>
      <c r="AW331" s="13" t="s">
        <v>31</v>
      </c>
      <c r="AX331" s="13" t="s">
        <v>74</v>
      </c>
      <c r="AY331" s="268" t="s">
        <v>179</v>
      </c>
    </row>
    <row r="332" s="14" customFormat="1">
      <c r="A332" s="14"/>
      <c r="B332" s="269"/>
      <c r="C332" s="270"/>
      <c r="D332" s="260" t="s">
        <v>187</v>
      </c>
      <c r="E332" s="271" t="s">
        <v>1</v>
      </c>
      <c r="F332" s="272" t="s">
        <v>1304</v>
      </c>
      <c r="G332" s="270"/>
      <c r="H332" s="273">
        <v>5</v>
      </c>
      <c r="I332" s="274"/>
      <c r="J332" s="270"/>
      <c r="K332" s="270"/>
      <c r="L332" s="275"/>
      <c r="M332" s="276"/>
      <c r="N332" s="277"/>
      <c r="O332" s="277"/>
      <c r="P332" s="277"/>
      <c r="Q332" s="277"/>
      <c r="R332" s="277"/>
      <c r="S332" s="277"/>
      <c r="T332" s="27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9" t="s">
        <v>187</v>
      </c>
      <c r="AU332" s="279" t="s">
        <v>83</v>
      </c>
      <c r="AV332" s="14" t="s">
        <v>83</v>
      </c>
      <c r="AW332" s="14" t="s">
        <v>31</v>
      </c>
      <c r="AX332" s="14" t="s">
        <v>81</v>
      </c>
      <c r="AY332" s="279" t="s">
        <v>179</v>
      </c>
    </row>
    <row r="333" s="2" customFormat="1" ht="16.5" customHeight="1">
      <c r="A333" s="39"/>
      <c r="B333" s="40"/>
      <c r="C333" s="291" t="s">
        <v>409</v>
      </c>
      <c r="D333" s="291" t="s">
        <v>340</v>
      </c>
      <c r="E333" s="292" t="s">
        <v>1305</v>
      </c>
      <c r="F333" s="293" t="s">
        <v>1306</v>
      </c>
      <c r="G333" s="294" t="s">
        <v>477</v>
      </c>
      <c r="H333" s="295">
        <v>5.0499999999999998</v>
      </c>
      <c r="I333" s="296"/>
      <c r="J333" s="297">
        <f>ROUND(I333*H333,2)</f>
        <v>0</v>
      </c>
      <c r="K333" s="293" t="s">
        <v>1</v>
      </c>
      <c r="L333" s="298"/>
      <c r="M333" s="299" t="s">
        <v>1</v>
      </c>
      <c r="N333" s="300" t="s">
        <v>39</v>
      </c>
      <c r="O333" s="92"/>
      <c r="P333" s="254">
        <f>O333*H333</f>
        <v>0</v>
      </c>
      <c r="Q333" s="254">
        <v>6.0000000000000002E-05</v>
      </c>
      <c r="R333" s="254">
        <f>Q333*H333</f>
        <v>0.00030299999999999999</v>
      </c>
      <c r="S333" s="254">
        <v>0</v>
      </c>
      <c r="T333" s="25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56" t="s">
        <v>358</v>
      </c>
      <c r="AT333" s="256" t="s">
        <v>340</v>
      </c>
      <c r="AU333" s="256" t="s">
        <v>83</v>
      </c>
      <c r="AY333" s="18" t="s">
        <v>179</v>
      </c>
      <c r="BE333" s="257">
        <f>IF(N333="základní",J333,0)</f>
        <v>0</v>
      </c>
      <c r="BF333" s="257">
        <f>IF(N333="snížená",J333,0)</f>
        <v>0</v>
      </c>
      <c r="BG333" s="257">
        <f>IF(N333="zákl. přenesená",J333,0)</f>
        <v>0</v>
      </c>
      <c r="BH333" s="257">
        <f>IF(N333="sníž. přenesená",J333,0)</f>
        <v>0</v>
      </c>
      <c r="BI333" s="257">
        <f>IF(N333="nulová",J333,0)</f>
        <v>0</v>
      </c>
      <c r="BJ333" s="18" t="s">
        <v>81</v>
      </c>
      <c r="BK333" s="257">
        <f>ROUND(I333*H333,2)</f>
        <v>0</v>
      </c>
      <c r="BL333" s="18" t="s">
        <v>262</v>
      </c>
      <c r="BM333" s="256" t="s">
        <v>1307</v>
      </c>
    </row>
    <row r="334" s="13" customFormat="1">
      <c r="A334" s="13"/>
      <c r="B334" s="258"/>
      <c r="C334" s="259"/>
      <c r="D334" s="260" t="s">
        <v>187</v>
      </c>
      <c r="E334" s="261" t="s">
        <v>1</v>
      </c>
      <c r="F334" s="262" t="s">
        <v>533</v>
      </c>
      <c r="G334" s="259"/>
      <c r="H334" s="261" t="s">
        <v>1</v>
      </c>
      <c r="I334" s="263"/>
      <c r="J334" s="259"/>
      <c r="K334" s="259"/>
      <c r="L334" s="264"/>
      <c r="M334" s="265"/>
      <c r="N334" s="266"/>
      <c r="O334" s="266"/>
      <c r="P334" s="266"/>
      <c r="Q334" s="266"/>
      <c r="R334" s="266"/>
      <c r="S334" s="266"/>
      <c r="T334" s="26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8" t="s">
        <v>187</v>
      </c>
      <c r="AU334" s="268" t="s">
        <v>83</v>
      </c>
      <c r="AV334" s="13" t="s">
        <v>81</v>
      </c>
      <c r="AW334" s="13" t="s">
        <v>31</v>
      </c>
      <c r="AX334" s="13" t="s">
        <v>74</v>
      </c>
      <c r="AY334" s="268" t="s">
        <v>179</v>
      </c>
    </row>
    <row r="335" s="13" customFormat="1">
      <c r="A335" s="13"/>
      <c r="B335" s="258"/>
      <c r="C335" s="259"/>
      <c r="D335" s="260" t="s">
        <v>187</v>
      </c>
      <c r="E335" s="261" t="s">
        <v>1</v>
      </c>
      <c r="F335" s="262" t="s">
        <v>1308</v>
      </c>
      <c r="G335" s="259"/>
      <c r="H335" s="261" t="s">
        <v>1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8" t="s">
        <v>187</v>
      </c>
      <c r="AU335" s="268" t="s">
        <v>83</v>
      </c>
      <c r="AV335" s="13" t="s">
        <v>81</v>
      </c>
      <c r="AW335" s="13" t="s">
        <v>31</v>
      </c>
      <c r="AX335" s="13" t="s">
        <v>74</v>
      </c>
      <c r="AY335" s="268" t="s">
        <v>179</v>
      </c>
    </row>
    <row r="336" s="14" customFormat="1">
      <c r="A336" s="14"/>
      <c r="B336" s="269"/>
      <c r="C336" s="270"/>
      <c r="D336" s="260" t="s">
        <v>187</v>
      </c>
      <c r="E336" s="271" t="s">
        <v>1</v>
      </c>
      <c r="F336" s="272" t="s">
        <v>1300</v>
      </c>
      <c r="G336" s="270"/>
      <c r="H336" s="273">
        <v>5.0499999999999998</v>
      </c>
      <c r="I336" s="274"/>
      <c r="J336" s="270"/>
      <c r="K336" s="270"/>
      <c r="L336" s="275"/>
      <c r="M336" s="276"/>
      <c r="N336" s="277"/>
      <c r="O336" s="277"/>
      <c r="P336" s="277"/>
      <c r="Q336" s="277"/>
      <c r="R336" s="277"/>
      <c r="S336" s="277"/>
      <c r="T336" s="27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9" t="s">
        <v>187</v>
      </c>
      <c r="AU336" s="279" t="s">
        <v>83</v>
      </c>
      <c r="AV336" s="14" t="s">
        <v>83</v>
      </c>
      <c r="AW336" s="14" t="s">
        <v>31</v>
      </c>
      <c r="AX336" s="14" t="s">
        <v>81</v>
      </c>
      <c r="AY336" s="279" t="s">
        <v>179</v>
      </c>
    </row>
    <row r="337" s="2" customFormat="1" ht="21.75" customHeight="1">
      <c r="A337" s="39"/>
      <c r="B337" s="40"/>
      <c r="C337" s="245" t="s">
        <v>487</v>
      </c>
      <c r="D337" s="245" t="s">
        <v>181</v>
      </c>
      <c r="E337" s="246" t="s">
        <v>1309</v>
      </c>
      <c r="F337" s="247" t="s">
        <v>1310</v>
      </c>
      <c r="G337" s="248" t="s">
        <v>310</v>
      </c>
      <c r="H337" s="249">
        <v>0.0040000000000000001</v>
      </c>
      <c r="I337" s="250"/>
      <c r="J337" s="251">
        <f>ROUND(I337*H337,2)</f>
        <v>0</v>
      </c>
      <c r="K337" s="247" t="s">
        <v>185</v>
      </c>
      <c r="L337" s="45"/>
      <c r="M337" s="252" t="s">
        <v>1</v>
      </c>
      <c r="N337" s="253" t="s">
        <v>39</v>
      </c>
      <c r="O337" s="92"/>
      <c r="P337" s="254">
        <f>O337*H337</f>
        <v>0</v>
      </c>
      <c r="Q337" s="254">
        <v>0</v>
      </c>
      <c r="R337" s="254">
        <f>Q337*H337</f>
        <v>0</v>
      </c>
      <c r="S337" s="254">
        <v>0</v>
      </c>
      <c r="T337" s="25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56" t="s">
        <v>262</v>
      </c>
      <c r="AT337" s="256" t="s">
        <v>181</v>
      </c>
      <c r="AU337" s="256" t="s">
        <v>83</v>
      </c>
      <c r="AY337" s="18" t="s">
        <v>179</v>
      </c>
      <c r="BE337" s="257">
        <f>IF(N337="základní",J337,0)</f>
        <v>0</v>
      </c>
      <c r="BF337" s="257">
        <f>IF(N337="snížená",J337,0)</f>
        <v>0</v>
      </c>
      <c r="BG337" s="257">
        <f>IF(N337="zákl. přenesená",J337,0)</f>
        <v>0</v>
      </c>
      <c r="BH337" s="257">
        <f>IF(N337="sníž. přenesená",J337,0)</f>
        <v>0</v>
      </c>
      <c r="BI337" s="257">
        <f>IF(N337="nulová",J337,0)</f>
        <v>0</v>
      </c>
      <c r="BJ337" s="18" t="s">
        <v>81</v>
      </c>
      <c r="BK337" s="257">
        <f>ROUND(I337*H337,2)</f>
        <v>0</v>
      </c>
      <c r="BL337" s="18" t="s">
        <v>262</v>
      </c>
      <c r="BM337" s="256" t="s">
        <v>1311</v>
      </c>
    </row>
    <row r="338" s="12" customFormat="1" ht="22.8" customHeight="1">
      <c r="A338" s="12"/>
      <c r="B338" s="229"/>
      <c r="C338" s="230"/>
      <c r="D338" s="231" t="s">
        <v>73</v>
      </c>
      <c r="E338" s="243" t="s">
        <v>998</v>
      </c>
      <c r="F338" s="243" t="s">
        <v>999</v>
      </c>
      <c r="G338" s="230"/>
      <c r="H338" s="230"/>
      <c r="I338" s="233"/>
      <c r="J338" s="244">
        <f>BK338</f>
        <v>0</v>
      </c>
      <c r="K338" s="230"/>
      <c r="L338" s="235"/>
      <c r="M338" s="236"/>
      <c r="N338" s="237"/>
      <c r="O338" s="237"/>
      <c r="P338" s="238">
        <f>SUM(P339:P374)</f>
        <v>0</v>
      </c>
      <c r="Q338" s="237"/>
      <c r="R338" s="238">
        <f>SUM(R339:R374)</f>
        <v>0.27011069999999998</v>
      </c>
      <c r="S338" s="237"/>
      <c r="T338" s="239">
        <f>SUM(T339:T374)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40" t="s">
        <v>83</v>
      </c>
      <c r="AT338" s="241" t="s">
        <v>73</v>
      </c>
      <c r="AU338" s="241" t="s">
        <v>81</v>
      </c>
      <c r="AY338" s="240" t="s">
        <v>179</v>
      </c>
      <c r="BK338" s="242">
        <f>SUM(BK339:BK374)</f>
        <v>0</v>
      </c>
    </row>
    <row r="339" s="2" customFormat="1" ht="21.75" customHeight="1">
      <c r="A339" s="39"/>
      <c r="B339" s="40"/>
      <c r="C339" s="245" t="s">
        <v>414</v>
      </c>
      <c r="D339" s="245" t="s">
        <v>181</v>
      </c>
      <c r="E339" s="246" t="s">
        <v>1312</v>
      </c>
      <c r="F339" s="247" t="s">
        <v>1313</v>
      </c>
      <c r="G339" s="248" t="s">
        <v>343</v>
      </c>
      <c r="H339" s="249">
        <v>254.845</v>
      </c>
      <c r="I339" s="250"/>
      <c r="J339" s="251">
        <f>ROUND(I339*H339,2)</f>
        <v>0</v>
      </c>
      <c r="K339" s="247" t="s">
        <v>185</v>
      </c>
      <c r="L339" s="45"/>
      <c r="M339" s="252" t="s">
        <v>1</v>
      </c>
      <c r="N339" s="253" t="s">
        <v>39</v>
      </c>
      <c r="O339" s="92"/>
      <c r="P339" s="254">
        <f>O339*H339</f>
        <v>0</v>
      </c>
      <c r="Q339" s="254">
        <v>6.0000000000000002E-05</v>
      </c>
      <c r="R339" s="254">
        <f>Q339*H339</f>
        <v>0.015290700000000001</v>
      </c>
      <c r="S339" s="254">
        <v>0</v>
      </c>
      <c r="T339" s="25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56" t="s">
        <v>262</v>
      </c>
      <c r="AT339" s="256" t="s">
        <v>181</v>
      </c>
      <c r="AU339" s="256" t="s">
        <v>83</v>
      </c>
      <c r="AY339" s="18" t="s">
        <v>179</v>
      </c>
      <c r="BE339" s="257">
        <f>IF(N339="základní",J339,0)</f>
        <v>0</v>
      </c>
      <c r="BF339" s="257">
        <f>IF(N339="snížená",J339,0)</f>
        <v>0</v>
      </c>
      <c r="BG339" s="257">
        <f>IF(N339="zákl. přenesená",J339,0)</f>
        <v>0</v>
      </c>
      <c r="BH339" s="257">
        <f>IF(N339="sníž. přenesená",J339,0)</f>
        <v>0</v>
      </c>
      <c r="BI339" s="257">
        <f>IF(N339="nulová",J339,0)</f>
        <v>0</v>
      </c>
      <c r="BJ339" s="18" t="s">
        <v>81</v>
      </c>
      <c r="BK339" s="257">
        <f>ROUND(I339*H339,2)</f>
        <v>0</v>
      </c>
      <c r="BL339" s="18" t="s">
        <v>262</v>
      </c>
      <c r="BM339" s="256" t="s">
        <v>1314</v>
      </c>
    </row>
    <row r="340" s="13" customFormat="1">
      <c r="A340" s="13"/>
      <c r="B340" s="258"/>
      <c r="C340" s="259"/>
      <c r="D340" s="260" t="s">
        <v>187</v>
      </c>
      <c r="E340" s="261" t="s">
        <v>1</v>
      </c>
      <c r="F340" s="262" t="s">
        <v>1102</v>
      </c>
      <c r="G340" s="259"/>
      <c r="H340" s="261" t="s">
        <v>1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8" t="s">
        <v>187</v>
      </c>
      <c r="AU340" s="268" t="s">
        <v>83</v>
      </c>
      <c r="AV340" s="13" t="s">
        <v>81</v>
      </c>
      <c r="AW340" s="13" t="s">
        <v>31</v>
      </c>
      <c r="AX340" s="13" t="s">
        <v>74</v>
      </c>
      <c r="AY340" s="268" t="s">
        <v>179</v>
      </c>
    </row>
    <row r="341" s="14" customFormat="1">
      <c r="A341" s="14"/>
      <c r="B341" s="269"/>
      <c r="C341" s="270"/>
      <c r="D341" s="260" t="s">
        <v>187</v>
      </c>
      <c r="E341" s="271" t="s">
        <v>1</v>
      </c>
      <c r="F341" s="272" t="s">
        <v>1315</v>
      </c>
      <c r="G341" s="270"/>
      <c r="H341" s="273">
        <v>28.739999999999998</v>
      </c>
      <c r="I341" s="274"/>
      <c r="J341" s="270"/>
      <c r="K341" s="270"/>
      <c r="L341" s="275"/>
      <c r="M341" s="276"/>
      <c r="N341" s="277"/>
      <c r="O341" s="277"/>
      <c r="P341" s="277"/>
      <c r="Q341" s="277"/>
      <c r="R341" s="277"/>
      <c r="S341" s="277"/>
      <c r="T341" s="27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9" t="s">
        <v>187</v>
      </c>
      <c r="AU341" s="279" t="s">
        <v>83</v>
      </c>
      <c r="AV341" s="14" t="s">
        <v>83</v>
      </c>
      <c r="AW341" s="14" t="s">
        <v>31</v>
      </c>
      <c r="AX341" s="14" t="s">
        <v>74</v>
      </c>
      <c r="AY341" s="279" t="s">
        <v>179</v>
      </c>
    </row>
    <row r="342" s="14" customFormat="1">
      <c r="A342" s="14"/>
      <c r="B342" s="269"/>
      <c r="C342" s="270"/>
      <c r="D342" s="260" t="s">
        <v>187</v>
      </c>
      <c r="E342" s="271" t="s">
        <v>1</v>
      </c>
      <c r="F342" s="272" t="s">
        <v>1316</v>
      </c>
      <c r="G342" s="270"/>
      <c r="H342" s="273">
        <v>29.68</v>
      </c>
      <c r="I342" s="274"/>
      <c r="J342" s="270"/>
      <c r="K342" s="270"/>
      <c r="L342" s="275"/>
      <c r="M342" s="276"/>
      <c r="N342" s="277"/>
      <c r="O342" s="277"/>
      <c r="P342" s="277"/>
      <c r="Q342" s="277"/>
      <c r="R342" s="277"/>
      <c r="S342" s="277"/>
      <c r="T342" s="27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9" t="s">
        <v>187</v>
      </c>
      <c r="AU342" s="279" t="s">
        <v>83</v>
      </c>
      <c r="AV342" s="14" t="s">
        <v>83</v>
      </c>
      <c r="AW342" s="14" t="s">
        <v>31</v>
      </c>
      <c r="AX342" s="14" t="s">
        <v>74</v>
      </c>
      <c r="AY342" s="279" t="s">
        <v>179</v>
      </c>
    </row>
    <row r="343" s="14" customFormat="1">
      <c r="A343" s="14"/>
      <c r="B343" s="269"/>
      <c r="C343" s="270"/>
      <c r="D343" s="260" t="s">
        <v>187</v>
      </c>
      <c r="E343" s="271" t="s">
        <v>1</v>
      </c>
      <c r="F343" s="272" t="s">
        <v>1317</v>
      </c>
      <c r="G343" s="270"/>
      <c r="H343" s="273">
        <v>37.560000000000002</v>
      </c>
      <c r="I343" s="274"/>
      <c r="J343" s="270"/>
      <c r="K343" s="270"/>
      <c r="L343" s="275"/>
      <c r="M343" s="276"/>
      <c r="N343" s="277"/>
      <c r="O343" s="277"/>
      <c r="P343" s="277"/>
      <c r="Q343" s="277"/>
      <c r="R343" s="277"/>
      <c r="S343" s="277"/>
      <c r="T343" s="27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9" t="s">
        <v>187</v>
      </c>
      <c r="AU343" s="279" t="s">
        <v>83</v>
      </c>
      <c r="AV343" s="14" t="s">
        <v>83</v>
      </c>
      <c r="AW343" s="14" t="s">
        <v>31</v>
      </c>
      <c r="AX343" s="14" t="s">
        <v>74</v>
      </c>
      <c r="AY343" s="279" t="s">
        <v>179</v>
      </c>
    </row>
    <row r="344" s="14" customFormat="1">
      <c r="A344" s="14"/>
      <c r="B344" s="269"/>
      <c r="C344" s="270"/>
      <c r="D344" s="260" t="s">
        <v>187</v>
      </c>
      <c r="E344" s="271" t="s">
        <v>1</v>
      </c>
      <c r="F344" s="272" t="s">
        <v>1318</v>
      </c>
      <c r="G344" s="270"/>
      <c r="H344" s="273">
        <v>158.86500000000001</v>
      </c>
      <c r="I344" s="274"/>
      <c r="J344" s="270"/>
      <c r="K344" s="270"/>
      <c r="L344" s="275"/>
      <c r="M344" s="276"/>
      <c r="N344" s="277"/>
      <c r="O344" s="277"/>
      <c r="P344" s="277"/>
      <c r="Q344" s="277"/>
      <c r="R344" s="277"/>
      <c r="S344" s="277"/>
      <c r="T344" s="27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9" t="s">
        <v>187</v>
      </c>
      <c r="AU344" s="279" t="s">
        <v>83</v>
      </c>
      <c r="AV344" s="14" t="s">
        <v>83</v>
      </c>
      <c r="AW344" s="14" t="s">
        <v>31</v>
      </c>
      <c r="AX344" s="14" t="s">
        <v>74</v>
      </c>
      <c r="AY344" s="279" t="s">
        <v>179</v>
      </c>
    </row>
    <row r="345" s="15" customFormat="1">
      <c r="A345" s="15"/>
      <c r="B345" s="280"/>
      <c r="C345" s="281"/>
      <c r="D345" s="260" t="s">
        <v>187</v>
      </c>
      <c r="E345" s="282" t="s">
        <v>1</v>
      </c>
      <c r="F345" s="283" t="s">
        <v>108</v>
      </c>
      <c r="G345" s="281"/>
      <c r="H345" s="284">
        <v>254.845</v>
      </c>
      <c r="I345" s="285"/>
      <c r="J345" s="281"/>
      <c r="K345" s="281"/>
      <c r="L345" s="286"/>
      <c r="M345" s="287"/>
      <c r="N345" s="288"/>
      <c r="O345" s="288"/>
      <c r="P345" s="288"/>
      <c r="Q345" s="288"/>
      <c r="R345" s="288"/>
      <c r="S345" s="288"/>
      <c r="T345" s="289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90" t="s">
        <v>187</v>
      </c>
      <c r="AU345" s="290" t="s">
        <v>83</v>
      </c>
      <c r="AV345" s="15" t="s">
        <v>186</v>
      </c>
      <c r="AW345" s="15" t="s">
        <v>31</v>
      </c>
      <c r="AX345" s="15" t="s">
        <v>81</v>
      </c>
      <c r="AY345" s="290" t="s">
        <v>179</v>
      </c>
    </row>
    <row r="346" s="2" customFormat="1" ht="16.5" customHeight="1">
      <c r="A346" s="39"/>
      <c r="B346" s="40"/>
      <c r="C346" s="291" t="s">
        <v>494</v>
      </c>
      <c r="D346" s="291" t="s">
        <v>340</v>
      </c>
      <c r="E346" s="292" t="s">
        <v>1319</v>
      </c>
      <c r="F346" s="293" t="s">
        <v>1320</v>
      </c>
      <c r="G346" s="294" t="s">
        <v>477</v>
      </c>
      <c r="H346" s="295">
        <v>2</v>
      </c>
      <c r="I346" s="296"/>
      <c r="J346" s="297">
        <f>ROUND(I346*H346,2)</f>
        <v>0</v>
      </c>
      <c r="K346" s="293" t="s">
        <v>1</v>
      </c>
      <c r="L346" s="298"/>
      <c r="M346" s="299" t="s">
        <v>1</v>
      </c>
      <c r="N346" s="300" t="s">
        <v>39</v>
      </c>
      <c r="O346" s="92"/>
      <c r="P346" s="254">
        <f>O346*H346</f>
        <v>0</v>
      </c>
      <c r="Q346" s="254">
        <v>0.014370000000000001</v>
      </c>
      <c r="R346" s="254">
        <f>Q346*H346</f>
        <v>0.028740000000000002</v>
      </c>
      <c r="S346" s="254">
        <v>0</v>
      </c>
      <c r="T346" s="25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56" t="s">
        <v>358</v>
      </c>
      <c r="AT346" s="256" t="s">
        <v>340</v>
      </c>
      <c r="AU346" s="256" t="s">
        <v>83</v>
      </c>
      <c r="AY346" s="18" t="s">
        <v>179</v>
      </c>
      <c r="BE346" s="257">
        <f>IF(N346="základní",J346,0)</f>
        <v>0</v>
      </c>
      <c r="BF346" s="257">
        <f>IF(N346="snížená",J346,0)</f>
        <v>0</v>
      </c>
      <c r="BG346" s="257">
        <f>IF(N346="zákl. přenesená",J346,0)</f>
        <v>0</v>
      </c>
      <c r="BH346" s="257">
        <f>IF(N346="sníž. přenesená",J346,0)</f>
        <v>0</v>
      </c>
      <c r="BI346" s="257">
        <f>IF(N346="nulová",J346,0)</f>
        <v>0</v>
      </c>
      <c r="BJ346" s="18" t="s">
        <v>81</v>
      </c>
      <c r="BK346" s="257">
        <f>ROUND(I346*H346,2)</f>
        <v>0</v>
      </c>
      <c r="BL346" s="18" t="s">
        <v>262</v>
      </c>
      <c r="BM346" s="256" t="s">
        <v>1321</v>
      </c>
    </row>
    <row r="347" s="13" customFormat="1">
      <c r="A347" s="13"/>
      <c r="B347" s="258"/>
      <c r="C347" s="259"/>
      <c r="D347" s="260" t="s">
        <v>187</v>
      </c>
      <c r="E347" s="261" t="s">
        <v>1</v>
      </c>
      <c r="F347" s="262" t="s">
        <v>1102</v>
      </c>
      <c r="G347" s="259"/>
      <c r="H347" s="261" t="s">
        <v>1</v>
      </c>
      <c r="I347" s="263"/>
      <c r="J347" s="259"/>
      <c r="K347" s="259"/>
      <c r="L347" s="264"/>
      <c r="M347" s="265"/>
      <c r="N347" s="266"/>
      <c r="O347" s="266"/>
      <c r="P347" s="266"/>
      <c r="Q347" s="266"/>
      <c r="R347" s="266"/>
      <c r="S347" s="266"/>
      <c r="T347" s="26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8" t="s">
        <v>187</v>
      </c>
      <c r="AU347" s="268" t="s">
        <v>83</v>
      </c>
      <c r="AV347" s="13" t="s">
        <v>81</v>
      </c>
      <c r="AW347" s="13" t="s">
        <v>31</v>
      </c>
      <c r="AX347" s="13" t="s">
        <v>74</v>
      </c>
      <c r="AY347" s="268" t="s">
        <v>179</v>
      </c>
    </row>
    <row r="348" s="13" customFormat="1">
      <c r="A348" s="13"/>
      <c r="B348" s="258"/>
      <c r="C348" s="259"/>
      <c r="D348" s="260" t="s">
        <v>187</v>
      </c>
      <c r="E348" s="261" t="s">
        <v>1</v>
      </c>
      <c r="F348" s="262" t="s">
        <v>1322</v>
      </c>
      <c r="G348" s="259"/>
      <c r="H348" s="261" t="s">
        <v>1</v>
      </c>
      <c r="I348" s="263"/>
      <c r="J348" s="259"/>
      <c r="K348" s="259"/>
      <c r="L348" s="264"/>
      <c r="M348" s="265"/>
      <c r="N348" s="266"/>
      <c r="O348" s="266"/>
      <c r="P348" s="266"/>
      <c r="Q348" s="266"/>
      <c r="R348" s="266"/>
      <c r="S348" s="266"/>
      <c r="T348" s="26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8" t="s">
        <v>187</v>
      </c>
      <c r="AU348" s="268" t="s">
        <v>83</v>
      </c>
      <c r="AV348" s="13" t="s">
        <v>81</v>
      </c>
      <c r="AW348" s="13" t="s">
        <v>31</v>
      </c>
      <c r="AX348" s="13" t="s">
        <v>74</v>
      </c>
      <c r="AY348" s="268" t="s">
        <v>179</v>
      </c>
    </row>
    <row r="349" s="14" customFormat="1">
      <c r="A349" s="14"/>
      <c r="B349" s="269"/>
      <c r="C349" s="270"/>
      <c r="D349" s="260" t="s">
        <v>187</v>
      </c>
      <c r="E349" s="271" t="s">
        <v>1</v>
      </c>
      <c r="F349" s="272" t="s">
        <v>1323</v>
      </c>
      <c r="G349" s="270"/>
      <c r="H349" s="273">
        <v>2</v>
      </c>
      <c r="I349" s="274"/>
      <c r="J349" s="270"/>
      <c r="K349" s="270"/>
      <c r="L349" s="275"/>
      <c r="M349" s="276"/>
      <c r="N349" s="277"/>
      <c r="O349" s="277"/>
      <c r="P349" s="277"/>
      <c r="Q349" s="277"/>
      <c r="R349" s="277"/>
      <c r="S349" s="277"/>
      <c r="T349" s="27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9" t="s">
        <v>187</v>
      </c>
      <c r="AU349" s="279" t="s">
        <v>83</v>
      </c>
      <c r="AV349" s="14" t="s">
        <v>83</v>
      </c>
      <c r="AW349" s="14" t="s">
        <v>31</v>
      </c>
      <c r="AX349" s="14" t="s">
        <v>81</v>
      </c>
      <c r="AY349" s="279" t="s">
        <v>179</v>
      </c>
    </row>
    <row r="350" s="2" customFormat="1" ht="16.5" customHeight="1">
      <c r="A350" s="39"/>
      <c r="B350" s="40"/>
      <c r="C350" s="291" t="s">
        <v>421</v>
      </c>
      <c r="D350" s="291" t="s">
        <v>340</v>
      </c>
      <c r="E350" s="292" t="s">
        <v>1324</v>
      </c>
      <c r="F350" s="293" t="s">
        <v>1325</v>
      </c>
      <c r="G350" s="294" t="s">
        <v>477</v>
      </c>
      <c r="H350" s="295">
        <v>2</v>
      </c>
      <c r="I350" s="296"/>
      <c r="J350" s="297">
        <f>ROUND(I350*H350,2)</f>
        <v>0</v>
      </c>
      <c r="K350" s="293" t="s">
        <v>1</v>
      </c>
      <c r="L350" s="298"/>
      <c r="M350" s="299" t="s">
        <v>1</v>
      </c>
      <c r="N350" s="300" t="s">
        <v>39</v>
      </c>
      <c r="O350" s="92"/>
      <c r="P350" s="254">
        <f>O350*H350</f>
        <v>0</v>
      </c>
      <c r="Q350" s="254">
        <v>0.014840000000000001</v>
      </c>
      <c r="R350" s="254">
        <f>Q350*H350</f>
        <v>0.029680000000000002</v>
      </c>
      <c r="S350" s="254">
        <v>0</v>
      </c>
      <c r="T350" s="25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56" t="s">
        <v>358</v>
      </c>
      <c r="AT350" s="256" t="s">
        <v>340</v>
      </c>
      <c r="AU350" s="256" t="s">
        <v>83</v>
      </c>
      <c r="AY350" s="18" t="s">
        <v>179</v>
      </c>
      <c r="BE350" s="257">
        <f>IF(N350="základní",J350,0)</f>
        <v>0</v>
      </c>
      <c r="BF350" s="257">
        <f>IF(N350="snížená",J350,0)</f>
        <v>0</v>
      </c>
      <c r="BG350" s="257">
        <f>IF(N350="zákl. přenesená",J350,0)</f>
        <v>0</v>
      </c>
      <c r="BH350" s="257">
        <f>IF(N350="sníž. přenesená",J350,0)</f>
        <v>0</v>
      </c>
      <c r="BI350" s="257">
        <f>IF(N350="nulová",J350,0)</f>
        <v>0</v>
      </c>
      <c r="BJ350" s="18" t="s">
        <v>81</v>
      </c>
      <c r="BK350" s="257">
        <f>ROUND(I350*H350,2)</f>
        <v>0</v>
      </c>
      <c r="BL350" s="18" t="s">
        <v>262</v>
      </c>
      <c r="BM350" s="256" t="s">
        <v>1326</v>
      </c>
    </row>
    <row r="351" s="13" customFormat="1">
      <c r="A351" s="13"/>
      <c r="B351" s="258"/>
      <c r="C351" s="259"/>
      <c r="D351" s="260" t="s">
        <v>187</v>
      </c>
      <c r="E351" s="261" t="s">
        <v>1</v>
      </c>
      <c r="F351" s="262" t="s">
        <v>1102</v>
      </c>
      <c r="G351" s="259"/>
      <c r="H351" s="261" t="s">
        <v>1</v>
      </c>
      <c r="I351" s="263"/>
      <c r="J351" s="259"/>
      <c r="K351" s="259"/>
      <c r="L351" s="264"/>
      <c r="M351" s="265"/>
      <c r="N351" s="266"/>
      <c r="O351" s="266"/>
      <c r="P351" s="266"/>
      <c r="Q351" s="266"/>
      <c r="R351" s="266"/>
      <c r="S351" s="266"/>
      <c r="T351" s="26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8" t="s">
        <v>187</v>
      </c>
      <c r="AU351" s="268" t="s">
        <v>83</v>
      </c>
      <c r="AV351" s="13" t="s">
        <v>81</v>
      </c>
      <c r="AW351" s="13" t="s">
        <v>31</v>
      </c>
      <c r="AX351" s="13" t="s">
        <v>74</v>
      </c>
      <c r="AY351" s="268" t="s">
        <v>179</v>
      </c>
    </row>
    <row r="352" s="13" customFormat="1">
      <c r="A352" s="13"/>
      <c r="B352" s="258"/>
      <c r="C352" s="259"/>
      <c r="D352" s="260" t="s">
        <v>187</v>
      </c>
      <c r="E352" s="261" t="s">
        <v>1</v>
      </c>
      <c r="F352" s="262" t="s">
        <v>1322</v>
      </c>
      <c r="G352" s="259"/>
      <c r="H352" s="261" t="s">
        <v>1</v>
      </c>
      <c r="I352" s="263"/>
      <c r="J352" s="259"/>
      <c r="K352" s="259"/>
      <c r="L352" s="264"/>
      <c r="M352" s="265"/>
      <c r="N352" s="266"/>
      <c r="O352" s="266"/>
      <c r="P352" s="266"/>
      <c r="Q352" s="266"/>
      <c r="R352" s="266"/>
      <c r="S352" s="266"/>
      <c r="T352" s="26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8" t="s">
        <v>187</v>
      </c>
      <c r="AU352" s="268" t="s">
        <v>83</v>
      </c>
      <c r="AV352" s="13" t="s">
        <v>81</v>
      </c>
      <c r="AW352" s="13" t="s">
        <v>31</v>
      </c>
      <c r="AX352" s="13" t="s">
        <v>74</v>
      </c>
      <c r="AY352" s="268" t="s">
        <v>179</v>
      </c>
    </row>
    <row r="353" s="14" customFormat="1">
      <c r="A353" s="14"/>
      <c r="B353" s="269"/>
      <c r="C353" s="270"/>
      <c r="D353" s="260" t="s">
        <v>187</v>
      </c>
      <c r="E353" s="271" t="s">
        <v>1</v>
      </c>
      <c r="F353" s="272" t="s">
        <v>1327</v>
      </c>
      <c r="G353" s="270"/>
      <c r="H353" s="273">
        <v>2</v>
      </c>
      <c r="I353" s="274"/>
      <c r="J353" s="270"/>
      <c r="K353" s="270"/>
      <c r="L353" s="275"/>
      <c r="M353" s="276"/>
      <c r="N353" s="277"/>
      <c r="O353" s="277"/>
      <c r="P353" s="277"/>
      <c r="Q353" s="277"/>
      <c r="R353" s="277"/>
      <c r="S353" s="277"/>
      <c r="T353" s="27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9" t="s">
        <v>187</v>
      </c>
      <c r="AU353" s="279" t="s">
        <v>83</v>
      </c>
      <c r="AV353" s="14" t="s">
        <v>83</v>
      </c>
      <c r="AW353" s="14" t="s">
        <v>31</v>
      </c>
      <c r="AX353" s="14" t="s">
        <v>81</v>
      </c>
      <c r="AY353" s="279" t="s">
        <v>179</v>
      </c>
    </row>
    <row r="354" s="2" customFormat="1" ht="16.5" customHeight="1">
      <c r="A354" s="39"/>
      <c r="B354" s="40"/>
      <c r="C354" s="291" t="s">
        <v>504</v>
      </c>
      <c r="D354" s="291" t="s">
        <v>340</v>
      </c>
      <c r="E354" s="292" t="s">
        <v>1328</v>
      </c>
      <c r="F354" s="293" t="s">
        <v>1329</v>
      </c>
      <c r="G354" s="294" t="s">
        <v>477</v>
      </c>
      <c r="H354" s="295">
        <v>2</v>
      </c>
      <c r="I354" s="296"/>
      <c r="J354" s="297">
        <f>ROUND(I354*H354,2)</f>
        <v>0</v>
      </c>
      <c r="K354" s="293" t="s">
        <v>1</v>
      </c>
      <c r="L354" s="298"/>
      <c r="M354" s="299" t="s">
        <v>1</v>
      </c>
      <c r="N354" s="300" t="s">
        <v>39</v>
      </c>
      <c r="O354" s="92"/>
      <c r="P354" s="254">
        <f>O354*H354</f>
        <v>0</v>
      </c>
      <c r="Q354" s="254">
        <v>0.018780000000000002</v>
      </c>
      <c r="R354" s="254">
        <f>Q354*H354</f>
        <v>0.037560000000000003</v>
      </c>
      <c r="S354" s="254">
        <v>0</v>
      </c>
      <c r="T354" s="25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56" t="s">
        <v>358</v>
      </c>
      <c r="AT354" s="256" t="s">
        <v>340</v>
      </c>
      <c r="AU354" s="256" t="s">
        <v>83</v>
      </c>
      <c r="AY354" s="18" t="s">
        <v>179</v>
      </c>
      <c r="BE354" s="257">
        <f>IF(N354="základní",J354,0)</f>
        <v>0</v>
      </c>
      <c r="BF354" s="257">
        <f>IF(N354="snížená",J354,0)</f>
        <v>0</v>
      </c>
      <c r="BG354" s="257">
        <f>IF(N354="zákl. přenesená",J354,0)</f>
        <v>0</v>
      </c>
      <c r="BH354" s="257">
        <f>IF(N354="sníž. přenesená",J354,0)</f>
        <v>0</v>
      </c>
      <c r="BI354" s="257">
        <f>IF(N354="nulová",J354,0)</f>
        <v>0</v>
      </c>
      <c r="BJ354" s="18" t="s">
        <v>81</v>
      </c>
      <c r="BK354" s="257">
        <f>ROUND(I354*H354,2)</f>
        <v>0</v>
      </c>
      <c r="BL354" s="18" t="s">
        <v>262</v>
      </c>
      <c r="BM354" s="256" t="s">
        <v>1330</v>
      </c>
    </row>
    <row r="355" s="13" customFormat="1">
      <c r="A355" s="13"/>
      <c r="B355" s="258"/>
      <c r="C355" s="259"/>
      <c r="D355" s="260" t="s">
        <v>187</v>
      </c>
      <c r="E355" s="261" t="s">
        <v>1</v>
      </c>
      <c r="F355" s="262" t="s">
        <v>1102</v>
      </c>
      <c r="G355" s="259"/>
      <c r="H355" s="261" t="s">
        <v>1</v>
      </c>
      <c r="I355" s="263"/>
      <c r="J355" s="259"/>
      <c r="K355" s="259"/>
      <c r="L355" s="264"/>
      <c r="M355" s="265"/>
      <c r="N355" s="266"/>
      <c r="O355" s="266"/>
      <c r="P355" s="266"/>
      <c r="Q355" s="266"/>
      <c r="R355" s="266"/>
      <c r="S355" s="266"/>
      <c r="T355" s="26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8" t="s">
        <v>187</v>
      </c>
      <c r="AU355" s="268" t="s">
        <v>83</v>
      </c>
      <c r="AV355" s="13" t="s">
        <v>81</v>
      </c>
      <c r="AW355" s="13" t="s">
        <v>31</v>
      </c>
      <c r="AX355" s="13" t="s">
        <v>74</v>
      </c>
      <c r="AY355" s="268" t="s">
        <v>179</v>
      </c>
    </row>
    <row r="356" s="13" customFormat="1">
      <c r="A356" s="13"/>
      <c r="B356" s="258"/>
      <c r="C356" s="259"/>
      <c r="D356" s="260" t="s">
        <v>187</v>
      </c>
      <c r="E356" s="261" t="s">
        <v>1</v>
      </c>
      <c r="F356" s="262" t="s">
        <v>1322</v>
      </c>
      <c r="G356" s="259"/>
      <c r="H356" s="261" t="s">
        <v>1</v>
      </c>
      <c r="I356" s="263"/>
      <c r="J356" s="259"/>
      <c r="K356" s="259"/>
      <c r="L356" s="264"/>
      <c r="M356" s="265"/>
      <c r="N356" s="266"/>
      <c r="O356" s="266"/>
      <c r="P356" s="266"/>
      <c r="Q356" s="266"/>
      <c r="R356" s="266"/>
      <c r="S356" s="266"/>
      <c r="T356" s="26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8" t="s">
        <v>187</v>
      </c>
      <c r="AU356" s="268" t="s">
        <v>83</v>
      </c>
      <c r="AV356" s="13" t="s">
        <v>81</v>
      </c>
      <c r="AW356" s="13" t="s">
        <v>31</v>
      </c>
      <c r="AX356" s="13" t="s">
        <v>74</v>
      </c>
      <c r="AY356" s="268" t="s">
        <v>179</v>
      </c>
    </row>
    <row r="357" s="14" customFormat="1">
      <c r="A357" s="14"/>
      <c r="B357" s="269"/>
      <c r="C357" s="270"/>
      <c r="D357" s="260" t="s">
        <v>187</v>
      </c>
      <c r="E357" s="271" t="s">
        <v>1</v>
      </c>
      <c r="F357" s="272" t="s">
        <v>1331</v>
      </c>
      <c r="G357" s="270"/>
      <c r="H357" s="273">
        <v>2</v>
      </c>
      <c r="I357" s="274"/>
      <c r="J357" s="270"/>
      <c r="K357" s="270"/>
      <c r="L357" s="275"/>
      <c r="M357" s="276"/>
      <c r="N357" s="277"/>
      <c r="O357" s="277"/>
      <c r="P357" s="277"/>
      <c r="Q357" s="277"/>
      <c r="R357" s="277"/>
      <c r="S357" s="277"/>
      <c r="T357" s="27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9" t="s">
        <v>187</v>
      </c>
      <c r="AU357" s="279" t="s">
        <v>83</v>
      </c>
      <c r="AV357" s="14" t="s">
        <v>83</v>
      </c>
      <c r="AW357" s="14" t="s">
        <v>31</v>
      </c>
      <c r="AX357" s="14" t="s">
        <v>81</v>
      </c>
      <c r="AY357" s="279" t="s">
        <v>179</v>
      </c>
    </row>
    <row r="358" s="2" customFormat="1" ht="16.5" customHeight="1">
      <c r="A358" s="39"/>
      <c r="B358" s="40"/>
      <c r="C358" s="291" t="s">
        <v>433</v>
      </c>
      <c r="D358" s="291" t="s">
        <v>340</v>
      </c>
      <c r="E358" s="292" t="s">
        <v>1332</v>
      </c>
      <c r="F358" s="293" t="s">
        <v>1333</v>
      </c>
      <c r="G358" s="294" t="s">
        <v>477</v>
      </c>
      <c r="H358" s="295">
        <v>4</v>
      </c>
      <c r="I358" s="296"/>
      <c r="J358" s="297">
        <f>ROUND(I358*H358,2)</f>
        <v>0</v>
      </c>
      <c r="K358" s="293" t="s">
        <v>1</v>
      </c>
      <c r="L358" s="298"/>
      <c r="M358" s="299" t="s">
        <v>1</v>
      </c>
      <c r="N358" s="300" t="s">
        <v>39</v>
      </c>
      <c r="O358" s="92"/>
      <c r="P358" s="254">
        <f>O358*H358</f>
        <v>0</v>
      </c>
      <c r="Q358" s="254">
        <v>0.019609999999999999</v>
      </c>
      <c r="R358" s="254">
        <f>Q358*H358</f>
        <v>0.078439999999999996</v>
      </c>
      <c r="S358" s="254">
        <v>0</v>
      </c>
      <c r="T358" s="25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56" t="s">
        <v>358</v>
      </c>
      <c r="AT358" s="256" t="s">
        <v>340</v>
      </c>
      <c r="AU358" s="256" t="s">
        <v>83</v>
      </c>
      <c r="AY358" s="18" t="s">
        <v>179</v>
      </c>
      <c r="BE358" s="257">
        <f>IF(N358="základní",J358,0)</f>
        <v>0</v>
      </c>
      <c r="BF358" s="257">
        <f>IF(N358="snížená",J358,0)</f>
        <v>0</v>
      </c>
      <c r="BG358" s="257">
        <f>IF(N358="zákl. přenesená",J358,0)</f>
        <v>0</v>
      </c>
      <c r="BH358" s="257">
        <f>IF(N358="sníž. přenesená",J358,0)</f>
        <v>0</v>
      </c>
      <c r="BI358" s="257">
        <f>IF(N358="nulová",J358,0)</f>
        <v>0</v>
      </c>
      <c r="BJ358" s="18" t="s">
        <v>81</v>
      </c>
      <c r="BK358" s="257">
        <f>ROUND(I358*H358,2)</f>
        <v>0</v>
      </c>
      <c r="BL358" s="18" t="s">
        <v>262</v>
      </c>
      <c r="BM358" s="256" t="s">
        <v>1334</v>
      </c>
    </row>
    <row r="359" s="13" customFormat="1">
      <c r="A359" s="13"/>
      <c r="B359" s="258"/>
      <c r="C359" s="259"/>
      <c r="D359" s="260" t="s">
        <v>187</v>
      </c>
      <c r="E359" s="261" t="s">
        <v>1</v>
      </c>
      <c r="F359" s="262" t="s">
        <v>1102</v>
      </c>
      <c r="G359" s="259"/>
      <c r="H359" s="261" t="s">
        <v>1</v>
      </c>
      <c r="I359" s="263"/>
      <c r="J359" s="259"/>
      <c r="K359" s="259"/>
      <c r="L359" s="264"/>
      <c r="M359" s="265"/>
      <c r="N359" s="266"/>
      <c r="O359" s="266"/>
      <c r="P359" s="266"/>
      <c r="Q359" s="266"/>
      <c r="R359" s="266"/>
      <c r="S359" s="266"/>
      <c r="T359" s="26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8" t="s">
        <v>187</v>
      </c>
      <c r="AU359" s="268" t="s">
        <v>83</v>
      </c>
      <c r="AV359" s="13" t="s">
        <v>81</v>
      </c>
      <c r="AW359" s="13" t="s">
        <v>31</v>
      </c>
      <c r="AX359" s="13" t="s">
        <v>74</v>
      </c>
      <c r="AY359" s="268" t="s">
        <v>179</v>
      </c>
    </row>
    <row r="360" s="13" customFormat="1">
      <c r="A360" s="13"/>
      <c r="B360" s="258"/>
      <c r="C360" s="259"/>
      <c r="D360" s="260" t="s">
        <v>187</v>
      </c>
      <c r="E360" s="261" t="s">
        <v>1</v>
      </c>
      <c r="F360" s="262" t="s">
        <v>1322</v>
      </c>
      <c r="G360" s="259"/>
      <c r="H360" s="261" t="s">
        <v>1</v>
      </c>
      <c r="I360" s="263"/>
      <c r="J360" s="259"/>
      <c r="K360" s="259"/>
      <c r="L360" s="264"/>
      <c r="M360" s="265"/>
      <c r="N360" s="266"/>
      <c r="O360" s="266"/>
      <c r="P360" s="266"/>
      <c r="Q360" s="266"/>
      <c r="R360" s="266"/>
      <c r="S360" s="266"/>
      <c r="T360" s="26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8" t="s">
        <v>187</v>
      </c>
      <c r="AU360" s="268" t="s">
        <v>83</v>
      </c>
      <c r="AV360" s="13" t="s">
        <v>81</v>
      </c>
      <c r="AW360" s="13" t="s">
        <v>31</v>
      </c>
      <c r="AX360" s="13" t="s">
        <v>74</v>
      </c>
      <c r="AY360" s="268" t="s">
        <v>179</v>
      </c>
    </row>
    <row r="361" s="14" customFormat="1">
      <c r="A361" s="14"/>
      <c r="B361" s="269"/>
      <c r="C361" s="270"/>
      <c r="D361" s="260" t="s">
        <v>187</v>
      </c>
      <c r="E361" s="271" t="s">
        <v>1</v>
      </c>
      <c r="F361" s="272" t="s">
        <v>1335</v>
      </c>
      <c r="G361" s="270"/>
      <c r="H361" s="273">
        <v>4</v>
      </c>
      <c r="I361" s="274"/>
      <c r="J361" s="270"/>
      <c r="K361" s="270"/>
      <c r="L361" s="275"/>
      <c r="M361" s="276"/>
      <c r="N361" s="277"/>
      <c r="O361" s="277"/>
      <c r="P361" s="277"/>
      <c r="Q361" s="277"/>
      <c r="R361" s="277"/>
      <c r="S361" s="277"/>
      <c r="T361" s="27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9" t="s">
        <v>187</v>
      </c>
      <c r="AU361" s="279" t="s">
        <v>83</v>
      </c>
      <c r="AV361" s="14" t="s">
        <v>83</v>
      </c>
      <c r="AW361" s="14" t="s">
        <v>31</v>
      </c>
      <c r="AX361" s="14" t="s">
        <v>81</v>
      </c>
      <c r="AY361" s="279" t="s">
        <v>179</v>
      </c>
    </row>
    <row r="362" s="2" customFormat="1" ht="16.5" customHeight="1">
      <c r="A362" s="39"/>
      <c r="B362" s="40"/>
      <c r="C362" s="291" t="s">
        <v>514</v>
      </c>
      <c r="D362" s="291" t="s">
        <v>340</v>
      </c>
      <c r="E362" s="292" t="s">
        <v>1336</v>
      </c>
      <c r="F362" s="293" t="s">
        <v>1337</v>
      </c>
      <c r="G362" s="294" t="s">
        <v>477</v>
      </c>
      <c r="H362" s="295">
        <v>4</v>
      </c>
      <c r="I362" s="296"/>
      <c r="J362" s="297">
        <f>ROUND(I362*H362,2)</f>
        <v>0</v>
      </c>
      <c r="K362" s="293" t="s">
        <v>1</v>
      </c>
      <c r="L362" s="298"/>
      <c r="M362" s="299" t="s">
        <v>1</v>
      </c>
      <c r="N362" s="300" t="s">
        <v>39</v>
      </c>
      <c r="O362" s="92"/>
      <c r="P362" s="254">
        <f>O362*H362</f>
        <v>0</v>
      </c>
      <c r="Q362" s="254">
        <v>0.012370000000000001</v>
      </c>
      <c r="R362" s="254">
        <f>Q362*H362</f>
        <v>0.049480000000000003</v>
      </c>
      <c r="S362" s="254">
        <v>0</v>
      </c>
      <c r="T362" s="25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56" t="s">
        <v>358</v>
      </c>
      <c r="AT362" s="256" t="s">
        <v>340</v>
      </c>
      <c r="AU362" s="256" t="s">
        <v>83</v>
      </c>
      <c r="AY362" s="18" t="s">
        <v>179</v>
      </c>
      <c r="BE362" s="257">
        <f>IF(N362="základní",J362,0)</f>
        <v>0</v>
      </c>
      <c r="BF362" s="257">
        <f>IF(N362="snížená",J362,0)</f>
        <v>0</v>
      </c>
      <c r="BG362" s="257">
        <f>IF(N362="zákl. přenesená",J362,0)</f>
        <v>0</v>
      </c>
      <c r="BH362" s="257">
        <f>IF(N362="sníž. přenesená",J362,0)</f>
        <v>0</v>
      </c>
      <c r="BI362" s="257">
        <f>IF(N362="nulová",J362,0)</f>
        <v>0</v>
      </c>
      <c r="BJ362" s="18" t="s">
        <v>81</v>
      </c>
      <c r="BK362" s="257">
        <f>ROUND(I362*H362,2)</f>
        <v>0</v>
      </c>
      <c r="BL362" s="18" t="s">
        <v>262</v>
      </c>
      <c r="BM362" s="256" t="s">
        <v>1338</v>
      </c>
    </row>
    <row r="363" s="13" customFormat="1">
      <c r="A363" s="13"/>
      <c r="B363" s="258"/>
      <c r="C363" s="259"/>
      <c r="D363" s="260" t="s">
        <v>187</v>
      </c>
      <c r="E363" s="261" t="s">
        <v>1</v>
      </c>
      <c r="F363" s="262" t="s">
        <v>1102</v>
      </c>
      <c r="G363" s="259"/>
      <c r="H363" s="261" t="s">
        <v>1</v>
      </c>
      <c r="I363" s="263"/>
      <c r="J363" s="259"/>
      <c r="K363" s="259"/>
      <c r="L363" s="264"/>
      <c r="M363" s="265"/>
      <c r="N363" s="266"/>
      <c r="O363" s="266"/>
      <c r="P363" s="266"/>
      <c r="Q363" s="266"/>
      <c r="R363" s="266"/>
      <c r="S363" s="266"/>
      <c r="T363" s="26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8" t="s">
        <v>187</v>
      </c>
      <c r="AU363" s="268" t="s">
        <v>83</v>
      </c>
      <c r="AV363" s="13" t="s">
        <v>81</v>
      </c>
      <c r="AW363" s="13" t="s">
        <v>31</v>
      </c>
      <c r="AX363" s="13" t="s">
        <v>74</v>
      </c>
      <c r="AY363" s="268" t="s">
        <v>179</v>
      </c>
    </row>
    <row r="364" s="13" customFormat="1">
      <c r="A364" s="13"/>
      <c r="B364" s="258"/>
      <c r="C364" s="259"/>
      <c r="D364" s="260" t="s">
        <v>187</v>
      </c>
      <c r="E364" s="261" t="s">
        <v>1</v>
      </c>
      <c r="F364" s="262" t="s">
        <v>1322</v>
      </c>
      <c r="G364" s="259"/>
      <c r="H364" s="261" t="s">
        <v>1</v>
      </c>
      <c r="I364" s="263"/>
      <c r="J364" s="259"/>
      <c r="K364" s="259"/>
      <c r="L364" s="264"/>
      <c r="M364" s="265"/>
      <c r="N364" s="266"/>
      <c r="O364" s="266"/>
      <c r="P364" s="266"/>
      <c r="Q364" s="266"/>
      <c r="R364" s="266"/>
      <c r="S364" s="266"/>
      <c r="T364" s="26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8" t="s">
        <v>187</v>
      </c>
      <c r="AU364" s="268" t="s">
        <v>83</v>
      </c>
      <c r="AV364" s="13" t="s">
        <v>81</v>
      </c>
      <c r="AW364" s="13" t="s">
        <v>31</v>
      </c>
      <c r="AX364" s="13" t="s">
        <v>74</v>
      </c>
      <c r="AY364" s="268" t="s">
        <v>179</v>
      </c>
    </row>
    <row r="365" s="14" customFormat="1">
      <c r="A365" s="14"/>
      <c r="B365" s="269"/>
      <c r="C365" s="270"/>
      <c r="D365" s="260" t="s">
        <v>187</v>
      </c>
      <c r="E365" s="271" t="s">
        <v>1</v>
      </c>
      <c r="F365" s="272" t="s">
        <v>1339</v>
      </c>
      <c r="G365" s="270"/>
      <c r="H365" s="273">
        <v>4</v>
      </c>
      <c r="I365" s="274"/>
      <c r="J365" s="270"/>
      <c r="K365" s="270"/>
      <c r="L365" s="275"/>
      <c r="M365" s="276"/>
      <c r="N365" s="277"/>
      <c r="O365" s="277"/>
      <c r="P365" s="277"/>
      <c r="Q365" s="277"/>
      <c r="R365" s="277"/>
      <c r="S365" s="277"/>
      <c r="T365" s="27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9" t="s">
        <v>187</v>
      </c>
      <c r="AU365" s="279" t="s">
        <v>83</v>
      </c>
      <c r="AV365" s="14" t="s">
        <v>83</v>
      </c>
      <c r="AW365" s="14" t="s">
        <v>31</v>
      </c>
      <c r="AX365" s="14" t="s">
        <v>81</v>
      </c>
      <c r="AY365" s="279" t="s">
        <v>179</v>
      </c>
    </row>
    <row r="366" s="2" customFormat="1" ht="16.5" customHeight="1">
      <c r="A366" s="39"/>
      <c r="B366" s="40"/>
      <c r="C366" s="291" t="s">
        <v>438</v>
      </c>
      <c r="D366" s="291" t="s">
        <v>340</v>
      </c>
      <c r="E366" s="292" t="s">
        <v>1340</v>
      </c>
      <c r="F366" s="293" t="s">
        <v>1341</v>
      </c>
      <c r="G366" s="294" t="s">
        <v>477</v>
      </c>
      <c r="H366" s="295">
        <v>1</v>
      </c>
      <c r="I366" s="296"/>
      <c r="J366" s="297">
        <f>ROUND(I366*H366,2)</f>
        <v>0</v>
      </c>
      <c r="K366" s="293" t="s">
        <v>1</v>
      </c>
      <c r="L366" s="298"/>
      <c r="M366" s="299" t="s">
        <v>1</v>
      </c>
      <c r="N366" s="300" t="s">
        <v>39</v>
      </c>
      <c r="O366" s="92"/>
      <c r="P366" s="254">
        <f>O366*H366</f>
        <v>0</v>
      </c>
      <c r="Q366" s="254">
        <v>0.01537</v>
      </c>
      <c r="R366" s="254">
        <f>Q366*H366</f>
        <v>0.01537</v>
      </c>
      <c r="S366" s="254">
        <v>0</v>
      </c>
      <c r="T366" s="25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56" t="s">
        <v>358</v>
      </c>
      <c r="AT366" s="256" t="s">
        <v>340</v>
      </c>
      <c r="AU366" s="256" t="s">
        <v>83</v>
      </c>
      <c r="AY366" s="18" t="s">
        <v>179</v>
      </c>
      <c r="BE366" s="257">
        <f>IF(N366="základní",J366,0)</f>
        <v>0</v>
      </c>
      <c r="BF366" s="257">
        <f>IF(N366="snížená",J366,0)</f>
        <v>0</v>
      </c>
      <c r="BG366" s="257">
        <f>IF(N366="zákl. přenesená",J366,0)</f>
        <v>0</v>
      </c>
      <c r="BH366" s="257">
        <f>IF(N366="sníž. přenesená",J366,0)</f>
        <v>0</v>
      </c>
      <c r="BI366" s="257">
        <f>IF(N366="nulová",J366,0)</f>
        <v>0</v>
      </c>
      <c r="BJ366" s="18" t="s">
        <v>81</v>
      </c>
      <c r="BK366" s="257">
        <f>ROUND(I366*H366,2)</f>
        <v>0</v>
      </c>
      <c r="BL366" s="18" t="s">
        <v>262</v>
      </c>
      <c r="BM366" s="256" t="s">
        <v>1342</v>
      </c>
    </row>
    <row r="367" s="13" customFormat="1">
      <c r="A367" s="13"/>
      <c r="B367" s="258"/>
      <c r="C367" s="259"/>
      <c r="D367" s="260" t="s">
        <v>187</v>
      </c>
      <c r="E367" s="261" t="s">
        <v>1</v>
      </c>
      <c r="F367" s="262" t="s">
        <v>1102</v>
      </c>
      <c r="G367" s="259"/>
      <c r="H367" s="261" t="s">
        <v>1</v>
      </c>
      <c r="I367" s="263"/>
      <c r="J367" s="259"/>
      <c r="K367" s="259"/>
      <c r="L367" s="264"/>
      <c r="M367" s="265"/>
      <c r="N367" s="266"/>
      <c r="O367" s="266"/>
      <c r="P367" s="266"/>
      <c r="Q367" s="266"/>
      <c r="R367" s="266"/>
      <c r="S367" s="266"/>
      <c r="T367" s="26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8" t="s">
        <v>187</v>
      </c>
      <c r="AU367" s="268" t="s">
        <v>83</v>
      </c>
      <c r="AV367" s="13" t="s">
        <v>81</v>
      </c>
      <c r="AW367" s="13" t="s">
        <v>31</v>
      </c>
      <c r="AX367" s="13" t="s">
        <v>74</v>
      </c>
      <c r="AY367" s="268" t="s">
        <v>179</v>
      </c>
    </row>
    <row r="368" s="13" customFormat="1">
      <c r="A368" s="13"/>
      <c r="B368" s="258"/>
      <c r="C368" s="259"/>
      <c r="D368" s="260" t="s">
        <v>187</v>
      </c>
      <c r="E368" s="261" t="s">
        <v>1</v>
      </c>
      <c r="F368" s="262" t="s">
        <v>1322</v>
      </c>
      <c r="G368" s="259"/>
      <c r="H368" s="261" t="s">
        <v>1</v>
      </c>
      <c r="I368" s="263"/>
      <c r="J368" s="259"/>
      <c r="K368" s="259"/>
      <c r="L368" s="264"/>
      <c r="M368" s="265"/>
      <c r="N368" s="266"/>
      <c r="O368" s="266"/>
      <c r="P368" s="266"/>
      <c r="Q368" s="266"/>
      <c r="R368" s="266"/>
      <c r="S368" s="266"/>
      <c r="T368" s="26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8" t="s">
        <v>187</v>
      </c>
      <c r="AU368" s="268" t="s">
        <v>83</v>
      </c>
      <c r="AV368" s="13" t="s">
        <v>81</v>
      </c>
      <c r="AW368" s="13" t="s">
        <v>31</v>
      </c>
      <c r="AX368" s="13" t="s">
        <v>74</v>
      </c>
      <c r="AY368" s="268" t="s">
        <v>179</v>
      </c>
    </row>
    <row r="369" s="14" customFormat="1">
      <c r="A369" s="14"/>
      <c r="B369" s="269"/>
      <c r="C369" s="270"/>
      <c r="D369" s="260" t="s">
        <v>187</v>
      </c>
      <c r="E369" s="271" t="s">
        <v>1</v>
      </c>
      <c r="F369" s="272" t="s">
        <v>1182</v>
      </c>
      <c r="G369" s="270"/>
      <c r="H369" s="273">
        <v>1</v>
      </c>
      <c r="I369" s="274"/>
      <c r="J369" s="270"/>
      <c r="K369" s="270"/>
      <c r="L369" s="275"/>
      <c r="M369" s="276"/>
      <c r="N369" s="277"/>
      <c r="O369" s="277"/>
      <c r="P369" s="277"/>
      <c r="Q369" s="277"/>
      <c r="R369" s="277"/>
      <c r="S369" s="277"/>
      <c r="T369" s="27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9" t="s">
        <v>187</v>
      </c>
      <c r="AU369" s="279" t="s">
        <v>83</v>
      </c>
      <c r="AV369" s="14" t="s">
        <v>83</v>
      </c>
      <c r="AW369" s="14" t="s">
        <v>31</v>
      </c>
      <c r="AX369" s="14" t="s">
        <v>81</v>
      </c>
      <c r="AY369" s="279" t="s">
        <v>179</v>
      </c>
    </row>
    <row r="370" s="2" customFormat="1" ht="16.5" customHeight="1">
      <c r="A370" s="39"/>
      <c r="B370" s="40"/>
      <c r="C370" s="291" t="s">
        <v>525</v>
      </c>
      <c r="D370" s="291" t="s">
        <v>340</v>
      </c>
      <c r="E370" s="292" t="s">
        <v>1343</v>
      </c>
      <c r="F370" s="293" t="s">
        <v>1344</v>
      </c>
      <c r="G370" s="294" t="s">
        <v>477</v>
      </c>
      <c r="H370" s="295">
        <v>1</v>
      </c>
      <c r="I370" s="296"/>
      <c r="J370" s="297">
        <f>ROUND(I370*H370,2)</f>
        <v>0</v>
      </c>
      <c r="K370" s="293" t="s">
        <v>1</v>
      </c>
      <c r="L370" s="298"/>
      <c r="M370" s="299" t="s">
        <v>1</v>
      </c>
      <c r="N370" s="300" t="s">
        <v>39</v>
      </c>
      <c r="O370" s="92"/>
      <c r="P370" s="254">
        <f>O370*H370</f>
        <v>0</v>
      </c>
      <c r="Q370" s="254">
        <v>0.01555</v>
      </c>
      <c r="R370" s="254">
        <f>Q370*H370</f>
        <v>0.01555</v>
      </c>
      <c r="S370" s="254">
        <v>0</v>
      </c>
      <c r="T370" s="25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56" t="s">
        <v>358</v>
      </c>
      <c r="AT370" s="256" t="s">
        <v>340</v>
      </c>
      <c r="AU370" s="256" t="s">
        <v>83</v>
      </c>
      <c r="AY370" s="18" t="s">
        <v>179</v>
      </c>
      <c r="BE370" s="257">
        <f>IF(N370="základní",J370,0)</f>
        <v>0</v>
      </c>
      <c r="BF370" s="257">
        <f>IF(N370="snížená",J370,0)</f>
        <v>0</v>
      </c>
      <c r="BG370" s="257">
        <f>IF(N370="zákl. přenesená",J370,0)</f>
        <v>0</v>
      </c>
      <c r="BH370" s="257">
        <f>IF(N370="sníž. přenesená",J370,0)</f>
        <v>0</v>
      </c>
      <c r="BI370" s="257">
        <f>IF(N370="nulová",J370,0)</f>
        <v>0</v>
      </c>
      <c r="BJ370" s="18" t="s">
        <v>81</v>
      </c>
      <c r="BK370" s="257">
        <f>ROUND(I370*H370,2)</f>
        <v>0</v>
      </c>
      <c r="BL370" s="18" t="s">
        <v>262</v>
      </c>
      <c r="BM370" s="256" t="s">
        <v>1345</v>
      </c>
    </row>
    <row r="371" s="13" customFormat="1">
      <c r="A371" s="13"/>
      <c r="B371" s="258"/>
      <c r="C371" s="259"/>
      <c r="D371" s="260" t="s">
        <v>187</v>
      </c>
      <c r="E371" s="261" t="s">
        <v>1</v>
      </c>
      <c r="F371" s="262" t="s">
        <v>1102</v>
      </c>
      <c r="G371" s="259"/>
      <c r="H371" s="261" t="s">
        <v>1</v>
      </c>
      <c r="I371" s="263"/>
      <c r="J371" s="259"/>
      <c r="K371" s="259"/>
      <c r="L371" s="264"/>
      <c r="M371" s="265"/>
      <c r="N371" s="266"/>
      <c r="O371" s="266"/>
      <c r="P371" s="266"/>
      <c r="Q371" s="266"/>
      <c r="R371" s="266"/>
      <c r="S371" s="266"/>
      <c r="T371" s="26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8" t="s">
        <v>187</v>
      </c>
      <c r="AU371" s="268" t="s">
        <v>83</v>
      </c>
      <c r="AV371" s="13" t="s">
        <v>81</v>
      </c>
      <c r="AW371" s="13" t="s">
        <v>31</v>
      </c>
      <c r="AX371" s="13" t="s">
        <v>74</v>
      </c>
      <c r="AY371" s="268" t="s">
        <v>179</v>
      </c>
    </row>
    <row r="372" s="13" customFormat="1">
      <c r="A372" s="13"/>
      <c r="B372" s="258"/>
      <c r="C372" s="259"/>
      <c r="D372" s="260" t="s">
        <v>187</v>
      </c>
      <c r="E372" s="261" t="s">
        <v>1</v>
      </c>
      <c r="F372" s="262" t="s">
        <v>1322</v>
      </c>
      <c r="G372" s="259"/>
      <c r="H372" s="261" t="s">
        <v>1</v>
      </c>
      <c r="I372" s="263"/>
      <c r="J372" s="259"/>
      <c r="K372" s="259"/>
      <c r="L372" s="264"/>
      <c r="M372" s="265"/>
      <c r="N372" s="266"/>
      <c r="O372" s="266"/>
      <c r="P372" s="266"/>
      <c r="Q372" s="266"/>
      <c r="R372" s="266"/>
      <c r="S372" s="266"/>
      <c r="T372" s="26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8" t="s">
        <v>187</v>
      </c>
      <c r="AU372" s="268" t="s">
        <v>83</v>
      </c>
      <c r="AV372" s="13" t="s">
        <v>81</v>
      </c>
      <c r="AW372" s="13" t="s">
        <v>31</v>
      </c>
      <c r="AX372" s="13" t="s">
        <v>74</v>
      </c>
      <c r="AY372" s="268" t="s">
        <v>179</v>
      </c>
    </row>
    <row r="373" s="14" customFormat="1">
      <c r="A373" s="14"/>
      <c r="B373" s="269"/>
      <c r="C373" s="270"/>
      <c r="D373" s="260" t="s">
        <v>187</v>
      </c>
      <c r="E373" s="271" t="s">
        <v>1</v>
      </c>
      <c r="F373" s="272" t="s">
        <v>1141</v>
      </c>
      <c r="G373" s="270"/>
      <c r="H373" s="273">
        <v>1</v>
      </c>
      <c r="I373" s="274"/>
      <c r="J373" s="270"/>
      <c r="K373" s="270"/>
      <c r="L373" s="275"/>
      <c r="M373" s="276"/>
      <c r="N373" s="277"/>
      <c r="O373" s="277"/>
      <c r="P373" s="277"/>
      <c r="Q373" s="277"/>
      <c r="R373" s="277"/>
      <c r="S373" s="277"/>
      <c r="T373" s="27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9" t="s">
        <v>187</v>
      </c>
      <c r="AU373" s="279" t="s">
        <v>83</v>
      </c>
      <c r="AV373" s="14" t="s">
        <v>83</v>
      </c>
      <c r="AW373" s="14" t="s">
        <v>31</v>
      </c>
      <c r="AX373" s="14" t="s">
        <v>81</v>
      </c>
      <c r="AY373" s="279" t="s">
        <v>179</v>
      </c>
    </row>
    <row r="374" s="2" customFormat="1" ht="21.75" customHeight="1">
      <c r="A374" s="39"/>
      <c r="B374" s="40"/>
      <c r="C374" s="245" t="s">
        <v>442</v>
      </c>
      <c r="D374" s="245" t="s">
        <v>181</v>
      </c>
      <c r="E374" s="246" t="s">
        <v>1346</v>
      </c>
      <c r="F374" s="247" t="s">
        <v>1347</v>
      </c>
      <c r="G374" s="248" t="s">
        <v>310</v>
      </c>
      <c r="H374" s="249">
        <v>0.27000000000000002</v>
      </c>
      <c r="I374" s="250"/>
      <c r="J374" s="251">
        <f>ROUND(I374*H374,2)</f>
        <v>0</v>
      </c>
      <c r="K374" s="247" t="s">
        <v>185</v>
      </c>
      <c r="L374" s="45"/>
      <c r="M374" s="252" t="s">
        <v>1</v>
      </c>
      <c r="N374" s="253" t="s">
        <v>39</v>
      </c>
      <c r="O374" s="92"/>
      <c r="P374" s="254">
        <f>O374*H374</f>
        <v>0</v>
      </c>
      <c r="Q374" s="254">
        <v>0</v>
      </c>
      <c r="R374" s="254">
        <f>Q374*H374</f>
        <v>0</v>
      </c>
      <c r="S374" s="254">
        <v>0</v>
      </c>
      <c r="T374" s="25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56" t="s">
        <v>262</v>
      </c>
      <c r="AT374" s="256" t="s">
        <v>181</v>
      </c>
      <c r="AU374" s="256" t="s">
        <v>83</v>
      </c>
      <c r="AY374" s="18" t="s">
        <v>179</v>
      </c>
      <c r="BE374" s="257">
        <f>IF(N374="základní",J374,0)</f>
        <v>0</v>
      </c>
      <c r="BF374" s="257">
        <f>IF(N374="snížená",J374,0)</f>
        <v>0</v>
      </c>
      <c r="BG374" s="257">
        <f>IF(N374="zákl. přenesená",J374,0)</f>
        <v>0</v>
      </c>
      <c r="BH374" s="257">
        <f>IF(N374="sníž. přenesená",J374,0)</f>
        <v>0</v>
      </c>
      <c r="BI374" s="257">
        <f>IF(N374="nulová",J374,0)</f>
        <v>0</v>
      </c>
      <c r="BJ374" s="18" t="s">
        <v>81</v>
      </c>
      <c r="BK374" s="257">
        <f>ROUND(I374*H374,2)</f>
        <v>0</v>
      </c>
      <c r="BL374" s="18" t="s">
        <v>262</v>
      </c>
      <c r="BM374" s="256" t="s">
        <v>1348</v>
      </c>
    </row>
    <row r="375" s="12" customFormat="1" ht="25.92" customHeight="1">
      <c r="A375" s="12"/>
      <c r="B375" s="229"/>
      <c r="C375" s="230"/>
      <c r="D375" s="231" t="s">
        <v>73</v>
      </c>
      <c r="E375" s="232" t="s">
        <v>340</v>
      </c>
      <c r="F375" s="232" t="s">
        <v>1063</v>
      </c>
      <c r="G375" s="230"/>
      <c r="H375" s="230"/>
      <c r="I375" s="233"/>
      <c r="J375" s="234">
        <f>BK375</f>
        <v>0</v>
      </c>
      <c r="K375" s="230"/>
      <c r="L375" s="235"/>
      <c r="M375" s="236"/>
      <c r="N375" s="237"/>
      <c r="O375" s="237"/>
      <c r="P375" s="238">
        <f>P376</f>
        <v>0</v>
      </c>
      <c r="Q375" s="237"/>
      <c r="R375" s="238">
        <f>R376</f>
        <v>2.9579344999999995</v>
      </c>
      <c r="S375" s="237"/>
      <c r="T375" s="239">
        <f>T376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40" t="s">
        <v>194</v>
      </c>
      <c r="AT375" s="241" t="s">
        <v>73</v>
      </c>
      <c r="AU375" s="241" t="s">
        <v>74</v>
      </c>
      <c r="AY375" s="240" t="s">
        <v>179</v>
      </c>
      <c r="BK375" s="242">
        <f>BK376</f>
        <v>0</v>
      </c>
    </row>
    <row r="376" s="12" customFormat="1" ht="22.8" customHeight="1">
      <c r="A376" s="12"/>
      <c r="B376" s="229"/>
      <c r="C376" s="230"/>
      <c r="D376" s="231" t="s">
        <v>73</v>
      </c>
      <c r="E376" s="243" t="s">
        <v>1349</v>
      </c>
      <c r="F376" s="243" t="s">
        <v>1350</v>
      </c>
      <c r="G376" s="230"/>
      <c r="H376" s="230"/>
      <c r="I376" s="233"/>
      <c r="J376" s="244">
        <f>BK376</f>
        <v>0</v>
      </c>
      <c r="K376" s="230"/>
      <c r="L376" s="235"/>
      <c r="M376" s="236"/>
      <c r="N376" s="237"/>
      <c r="O376" s="237"/>
      <c r="P376" s="238">
        <f>SUM(P377:P501)</f>
        <v>0</v>
      </c>
      <c r="Q376" s="237"/>
      <c r="R376" s="238">
        <f>SUM(R377:R501)</f>
        <v>2.9579344999999995</v>
      </c>
      <c r="S376" s="237"/>
      <c r="T376" s="239">
        <f>SUM(T377:T501)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40" t="s">
        <v>194</v>
      </c>
      <c r="AT376" s="241" t="s">
        <v>73</v>
      </c>
      <c r="AU376" s="241" t="s">
        <v>81</v>
      </c>
      <c r="AY376" s="240" t="s">
        <v>179</v>
      </c>
      <c r="BK376" s="242">
        <f>SUM(BK377:BK501)</f>
        <v>0</v>
      </c>
    </row>
    <row r="377" s="2" customFormat="1" ht="21.75" customHeight="1">
      <c r="A377" s="39"/>
      <c r="B377" s="40"/>
      <c r="C377" s="245" t="s">
        <v>536</v>
      </c>
      <c r="D377" s="245" t="s">
        <v>181</v>
      </c>
      <c r="E377" s="246" t="s">
        <v>1351</v>
      </c>
      <c r="F377" s="247" t="s">
        <v>1352</v>
      </c>
      <c r="G377" s="248" t="s">
        <v>372</v>
      </c>
      <c r="H377" s="249">
        <v>4.5</v>
      </c>
      <c r="I377" s="250"/>
      <c r="J377" s="251">
        <f>ROUND(I377*H377,2)</f>
        <v>0</v>
      </c>
      <c r="K377" s="247" t="s">
        <v>185</v>
      </c>
      <c r="L377" s="45"/>
      <c r="M377" s="252" t="s">
        <v>1</v>
      </c>
      <c r="N377" s="253" t="s">
        <v>39</v>
      </c>
      <c r="O377" s="92"/>
      <c r="P377" s="254">
        <f>O377*H377</f>
        <v>0</v>
      </c>
      <c r="Q377" s="254">
        <v>0</v>
      </c>
      <c r="R377" s="254">
        <f>Q377*H377</f>
        <v>0</v>
      </c>
      <c r="S377" s="254">
        <v>0</v>
      </c>
      <c r="T377" s="25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56" t="s">
        <v>438</v>
      </c>
      <c r="AT377" s="256" t="s">
        <v>181</v>
      </c>
      <c r="AU377" s="256" t="s">
        <v>83</v>
      </c>
      <c r="AY377" s="18" t="s">
        <v>179</v>
      </c>
      <c r="BE377" s="257">
        <f>IF(N377="základní",J377,0)</f>
        <v>0</v>
      </c>
      <c r="BF377" s="257">
        <f>IF(N377="snížená",J377,0)</f>
        <v>0</v>
      </c>
      <c r="BG377" s="257">
        <f>IF(N377="zákl. přenesená",J377,0)</f>
        <v>0</v>
      </c>
      <c r="BH377" s="257">
        <f>IF(N377="sníž. přenesená",J377,0)</f>
        <v>0</v>
      </c>
      <c r="BI377" s="257">
        <f>IF(N377="nulová",J377,0)</f>
        <v>0</v>
      </c>
      <c r="BJ377" s="18" t="s">
        <v>81</v>
      </c>
      <c r="BK377" s="257">
        <f>ROUND(I377*H377,2)</f>
        <v>0</v>
      </c>
      <c r="BL377" s="18" t="s">
        <v>438</v>
      </c>
      <c r="BM377" s="256" t="s">
        <v>1353</v>
      </c>
    </row>
    <row r="378" s="13" customFormat="1">
      <c r="A378" s="13"/>
      <c r="B378" s="258"/>
      <c r="C378" s="259"/>
      <c r="D378" s="260" t="s">
        <v>187</v>
      </c>
      <c r="E378" s="261" t="s">
        <v>1</v>
      </c>
      <c r="F378" s="262" t="s">
        <v>1102</v>
      </c>
      <c r="G378" s="259"/>
      <c r="H378" s="261" t="s">
        <v>1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8" t="s">
        <v>187</v>
      </c>
      <c r="AU378" s="268" t="s">
        <v>83</v>
      </c>
      <c r="AV378" s="13" t="s">
        <v>81</v>
      </c>
      <c r="AW378" s="13" t="s">
        <v>31</v>
      </c>
      <c r="AX378" s="13" t="s">
        <v>74</v>
      </c>
      <c r="AY378" s="268" t="s">
        <v>179</v>
      </c>
    </row>
    <row r="379" s="14" customFormat="1">
      <c r="A379" s="14"/>
      <c r="B379" s="269"/>
      <c r="C379" s="270"/>
      <c r="D379" s="260" t="s">
        <v>187</v>
      </c>
      <c r="E379" s="271" t="s">
        <v>1</v>
      </c>
      <c r="F379" s="272" t="s">
        <v>1354</v>
      </c>
      <c r="G379" s="270"/>
      <c r="H379" s="273">
        <v>4</v>
      </c>
      <c r="I379" s="274"/>
      <c r="J379" s="270"/>
      <c r="K379" s="270"/>
      <c r="L379" s="275"/>
      <c r="M379" s="276"/>
      <c r="N379" s="277"/>
      <c r="O379" s="277"/>
      <c r="P379" s="277"/>
      <c r="Q379" s="277"/>
      <c r="R379" s="277"/>
      <c r="S379" s="277"/>
      <c r="T379" s="278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9" t="s">
        <v>187</v>
      </c>
      <c r="AU379" s="279" t="s">
        <v>83</v>
      </c>
      <c r="AV379" s="14" t="s">
        <v>83</v>
      </c>
      <c r="AW379" s="14" t="s">
        <v>31</v>
      </c>
      <c r="AX379" s="14" t="s">
        <v>74</v>
      </c>
      <c r="AY379" s="279" t="s">
        <v>179</v>
      </c>
    </row>
    <row r="380" s="14" customFormat="1">
      <c r="A380" s="14"/>
      <c r="B380" s="269"/>
      <c r="C380" s="270"/>
      <c r="D380" s="260" t="s">
        <v>187</v>
      </c>
      <c r="E380" s="271" t="s">
        <v>1</v>
      </c>
      <c r="F380" s="272" t="s">
        <v>1355</v>
      </c>
      <c r="G380" s="270"/>
      <c r="H380" s="273">
        <v>0.5</v>
      </c>
      <c r="I380" s="274"/>
      <c r="J380" s="270"/>
      <c r="K380" s="270"/>
      <c r="L380" s="275"/>
      <c r="M380" s="276"/>
      <c r="N380" s="277"/>
      <c r="O380" s="277"/>
      <c r="P380" s="277"/>
      <c r="Q380" s="277"/>
      <c r="R380" s="277"/>
      <c r="S380" s="277"/>
      <c r="T380" s="27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9" t="s">
        <v>187</v>
      </c>
      <c r="AU380" s="279" t="s">
        <v>83</v>
      </c>
      <c r="AV380" s="14" t="s">
        <v>83</v>
      </c>
      <c r="AW380" s="14" t="s">
        <v>31</v>
      </c>
      <c r="AX380" s="14" t="s">
        <v>74</v>
      </c>
      <c r="AY380" s="279" t="s">
        <v>179</v>
      </c>
    </row>
    <row r="381" s="15" customFormat="1">
      <c r="A381" s="15"/>
      <c r="B381" s="280"/>
      <c r="C381" s="281"/>
      <c r="D381" s="260" t="s">
        <v>187</v>
      </c>
      <c r="E381" s="282" t="s">
        <v>1086</v>
      </c>
      <c r="F381" s="283" t="s">
        <v>108</v>
      </c>
      <c r="G381" s="281"/>
      <c r="H381" s="284">
        <v>4.5</v>
      </c>
      <c r="I381" s="285"/>
      <c r="J381" s="281"/>
      <c r="K381" s="281"/>
      <c r="L381" s="286"/>
      <c r="M381" s="287"/>
      <c r="N381" s="288"/>
      <c r="O381" s="288"/>
      <c r="P381" s="288"/>
      <c r="Q381" s="288"/>
      <c r="R381" s="288"/>
      <c r="S381" s="288"/>
      <c r="T381" s="28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90" t="s">
        <v>187</v>
      </c>
      <c r="AU381" s="290" t="s">
        <v>83</v>
      </c>
      <c r="AV381" s="15" t="s">
        <v>186</v>
      </c>
      <c r="AW381" s="15" t="s">
        <v>31</v>
      </c>
      <c r="AX381" s="15" t="s">
        <v>81</v>
      </c>
      <c r="AY381" s="290" t="s">
        <v>179</v>
      </c>
    </row>
    <row r="382" s="2" customFormat="1" ht="16.5" customHeight="1">
      <c r="A382" s="39"/>
      <c r="B382" s="40"/>
      <c r="C382" s="291" t="s">
        <v>447</v>
      </c>
      <c r="D382" s="291" t="s">
        <v>340</v>
      </c>
      <c r="E382" s="292" t="s">
        <v>1356</v>
      </c>
      <c r="F382" s="293" t="s">
        <v>1357</v>
      </c>
      <c r="G382" s="294" t="s">
        <v>372</v>
      </c>
      <c r="H382" s="295">
        <v>4.7249999999999996</v>
      </c>
      <c r="I382" s="296"/>
      <c r="J382" s="297">
        <f>ROUND(I382*H382,2)</f>
        <v>0</v>
      </c>
      <c r="K382" s="293" t="s">
        <v>1</v>
      </c>
      <c r="L382" s="298"/>
      <c r="M382" s="299" t="s">
        <v>1</v>
      </c>
      <c r="N382" s="300" t="s">
        <v>39</v>
      </c>
      <c r="O382" s="92"/>
      <c r="P382" s="254">
        <f>O382*H382</f>
        <v>0</v>
      </c>
      <c r="Q382" s="254">
        <v>0.0155</v>
      </c>
      <c r="R382" s="254">
        <f>Q382*H382</f>
        <v>0.073237499999999997</v>
      </c>
      <c r="S382" s="254">
        <v>0</v>
      </c>
      <c r="T382" s="25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56" t="s">
        <v>1009</v>
      </c>
      <c r="AT382" s="256" t="s">
        <v>340</v>
      </c>
      <c r="AU382" s="256" t="s">
        <v>83</v>
      </c>
      <c r="AY382" s="18" t="s">
        <v>179</v>
      </c>
      <c r="BE382" s="257">
        <f>IF(N382="základní",J382,0)</f>
        <v>0</v>
      </c>
      <c r="BF382" s="257">
        <f>IF(N382="snížená",J382,0)</f>
        <v>0</v>
      </c>
      <c r="BG382" s="257">
        <f>IF(N382="zákl. přenesená",J382,0)</f>
        <v>0</v>
      </c>
      <c r="BH382" s="257">
        <f>IF(N382="sníž. přenesená",J382,0)</f>
        <v>0</v>
      </c>
      <c r="BI382" s="257">
        <f>IF(N382="nulová",J382,0)</f>
        <v>0</v>
      </c>
      <c r="BJ382" s="18" t="s">
        <v>81</v>
      </c>
      <c r="BK382" s="257">
        <f>ROUND(I382*H382,2)</f>
        <v>0</v>
      </c>
      <c r="BL382" s="18" t="s">
        <v>438</v>
      </c>
      <c r="BM382" s="256" t="s">
        <v>1358</v>
      </c>
    </row>
    <row r="383" s="14" customFormat="1">
      <c r="A383" s="14"/>
      <c r="B383" s="269"/>
      <c r="C383" s="270"/>
      <c r="D383" s="260" t="s">
        <v>187</v>
      </c>
      <c r="E383" s="271" t="s">
        <v>1</v>
      </c>
      <c r="F383" s="272" t="s">
        <v>1359</v>
      </c>
      <c r="G383" s="270"/>
      <c r="H383" s="273">
        <v>4.7249999999999996</v>
      </c>
      <c r="I383" s="274"/>
      <c r="J383" s="270"/>
      <c r="K383" s="270"/>
      <c r="L383" s="275"/>
      <c r="M383" s="276"/>
      <c r="N383" s="277"/>
      <c r="O383" s="277"/>
      <c r="P383" s="277"/>
      <c r="Q383" s="277"/>
      <c r="R383" s="277"/>
      <c r="S383" s="277"/>
      <c r="T383" s="27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9" t="s">
        <v>187</v>
      </c>
      <c r="AU383" s="279" t="s">
        <v>83</v>
      </c>
      <c r="AV383" s="14" t="s">
        <v>83</v>
      </c>
      <c r="AW383" s="14" t="s">
        <v>31</v>
      </c>
      <c r="AX383" s="14" t="s">
        <v>81</v>
      </c>
      <c r="AY383" s="279" t="s">
        <v>179</v>
      </c>
    </row>
    <row r="384" s="2" customFormat="1" ht="21.75" customHeight="1">
      <c r="A384" s="39"/>
      <c r="B384" s="40"/>
      <c r="C384" s="245" t="s">
        <v>543</v>
      </c>
      <c r="D384" s="245" t="s">
        <v>181</v>
      </c>
      <c r="E384" s="246" t="s">
        <v>1360</v>
      </c>
      <c r="F384" s="247" t="s">
        <v>1361</v>
      </c>
      <c r="G384" s="248" t="s">
        <v>477</v>
      </c>
      <c r="H384" s="249">
        <v>1</v>
      </c>
      <c r="I384" s="250"/>
      <c r="J384" s="251">
        <f>ROUND(I384*H384,2)</f>
        <v>0</v>
      </c>
      <c r="K384" s="247" t="s">
        <v>1</v>
      </c>
      <c r="L384" s="45"/>
      <c r="M384" s="252" t="s">
        <v>1</v>
      </c>
      <c r="N384" s="253" t="s">
        <v>39</v>
      </c>
      <c r="O384" s="92"/>
      <c r="P384" s="254">
        <f>O384*H384</f>
        <v>0</v>
      </c>
      <c r="Q384" s="254">
        <v>0.00058</v>
      </c>
      <c r="R384" s="254">
        <f>Q384*H384</f>
        <v>0.00058</v>
      </c>
      <c r="S384" s="254">
        <v>0</v>
      </c>
      <c r="T384" s="25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56" t="s">
        <v>438</v>
      </c>
      <c r="AT384" s="256" t="s">
        <v>181</v>
      </c>
      <c r="AU384" s="256" t="s">
        <v>83</v>
      </c>
      <c r="AY384" s="18" t="s">
        <v>179</v>
      </c>
      <c r="BE384" s="257">
        <f>IF(N384="základní",J384,0)</f>
        <v>0</v>
      </c>
      <c r="BF384" s="257">
        <f>IF(N384="snížená",J384,0)</f>
        <v>0</v>
      </c>
      <c r="BG384" s="257">
        <f>IF(N384="zákl. přenesená",J384,0)</f>
        <v>0</v>
      </c>
      <c r="BH384" s="257">
        <f>IF(N384="sníž. přenesená",J384,0)</f>
        <v>0</v>
      </c>
      <c r="BI384" s="257">
        <f>IF(N384="nulová",J384,0)</f>
        <v>0</v>
      </c>
      <c r="BJ384" s="18" t="s">
        <v>81</v>
      </c>
      <c r="BK384" s="257">
        <f>ROUND(I384*H384,2)</f>
        <v>0</v>
      </c>
      <c r="BL384" s="18" t="s">
        <v>438</v>
      </c>
      <c r="BM384" s="256" t="s">
        <v>1362</v>
      </c>
    </row>
    <row r="385" s="13" customFormat="1">
      <c r="A385" s="13"/>
      <c r="B385" s="258"/>
      <c r="C385" s="259"/>
      <c r="D385" s="260" t="s">
        <v>187</v>
      </c>
      <c r="E385" s="261" t="s">
        <v>1</v>
      </c>
      <c r="F385" s="262" t="s">
        <v>1256</v>
      </c>
      <c r="G385" s="259"/>
      <c r="H385" s="261" t="s">
        <v>1</v>
      </c>
      <c r="I385" s="263"/>
      <c r="J385" s="259"/>
      <c r="K385" s="259"/>
      <c r="L385" s="264"/>
      <c r="M385" s="265"/>
      <c r="N385" s="266"/>
      <c r="O385" s="266"/>
      <c r="P385" s="266"/>
      <c r="Q385" s="266"/>
      <c r="R385" s="266"/>
      <c r="S385" s="266"/>
      <c r="T385" s="26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8" t="s">
        <v>187</v>
      </c>
      <c r="AU385" s="268" t="s">
        <v>83</v>
      </c>
      <c r="AV385" s="13" t="s">
        <v>81</v>
      </c>
      <c r="AW385" s="13" t="s">
        <v>31</v>
      </c>
      <c r="AX385" s="13" t="s">
        <v>74</v>
      </c>
      <c r="AY385" s="268" t="s">
        <v>179</v>
      </c>
    </row>
    <row r="386" s="13" customFormat="1">
      <c r="A386" s="13"/>
      <c r="B386" s="258"/>
      <c r="C386" s="259"/>
      <c r="D386" s="260" t="s">
        <v>187</v>
      </c>
      <c r="E386" s="261" t="s">
        <v>1</v>
      </c>
      <c r="F386" s="262" t="s">
        <v>1363</v>
      </c>
      <c r="G386" s="259"/>
      <c r="H386" s="261" t="s">
        <v>1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8" t="s">
        <v>187</v>
      </c>
      <c r="AU386" s="268" t="s">
        <v>83</v>
      </c>
      <c r="AV386" s="13" t="s">
        <v>81</v>
      </c>
      <c r="AW386" s="13" t="s">
        <v>31</v>
      </c>
      <c r="AX386" s="13" t="s">
        <v>74</v>
      </c>
      <c r="AY386" s="268" t="s">
        <v>179</v>
      </c>
    </row>
    <row r="387" s="14" customFormat="1">
      <c r="A387" s="14"/>
      <c r="B387" s="269"/>
      <c r="C387" s="270"/>
      <c r="D387" s="260" t="s">
        <v>187</v>
      </c>
      <c r="E387" s="271" t="s">
        <v>1</v>
      </c>
      <c r="F387" s="272" t="s">
        <v>81</v>
      </c>
      <c r="G387" s="270"/>
      <c r="H387" s="273">
        <v>1</v>
      </c>
      <c r="I387" s="274"/>
      <c r="J387" s="270"/>
      <c r="K387" s="270"/>
      <c r="L387" s="275"/>
      <c r="M387" s="276"/>
      <c r="N387" s="277"/>
      <c r="O387" s="277"/>
      <c r="P387" s="277"/>
      <c r="Q387" s="277"/>
      <c r="R387" s="277"/>
      <c r="S387" s="277"/>
      <c r="T387" s="27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9" t="s">
        <v>187</v>
      </c>
      <c r="AU387" s="279" t="s">
        <v>83</v>
      </c>
      <c r="AV387" s="14" t="s">
        <v>83</v>
      </c>
      <c r="AW387" s="14" t="s">
        <v>31</v>
      </c>
      <c r="AX387" s="14" t="s">
        <v>81</v>
      </c>
      <c r="AY387" s="279" t="s">
        <v>179</v>
      </c>
    </row>
    <row r="388" s="2" customFormat="1" ht="21.75" customHeight="1">
      <c r="A388" s="39"/>
      <c r="B388" s="40"/>
      <c r="C388" s="245" t="s">
        <v>451</v>
      </c>
      <c r="D388" s="245" t="s">
        <v>181</v>
      </c>
      <c r="E388" s="246" t="s">
        <v>1364</v>
      </c>
      <c r="F388" s="247" t="s">
        <v>1365</v>
      </c>
      <c r="G388" s="248" t="s">
        <v>372</v>
      </c>
      <c r="H388" s="249">
        <v>21.5</v>
      </c>
      <c r="I388" s="250"/>
      <c r="J388" s="251">
        <f>ROUND(I388*H388,2)</f>
        <v>0</v>
      </c>
      <c r="K388" s="247" t="s">
        <v>185</v>
      </c>
      <c r="L388" s="45"/>
      <c r="M388" s="252" t="s">
        <v>1</v>
      </c>
      <c r="N388" s="253" t="s">
        <v>39</v>
      </c>
      <c r="O388" s="92"/>
      <c r="P388" s="254">
        <f>O388*H388</f>
        <v>0</v>
      </c>
      <c r="Q388" s="254">
        <v>1.0000000000000001E-05</v>
      </c>
      <c r="R388" s="254">
        <f>Q388*H388</f>
        <v>0.00021500000000000002</v>
      </c>
      <c r="S388" s="254">
        <v>0</v>
      </c>
      <c r="T388" s="25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56" t="s">
        <v>438</v>
      </c>
      <c r="AT388" s="256" t="s">
        <v>181</v>
      </c>
      <c r="AU388" s="256" t="s">
        <v>83</v>
      </c>
      <c r="AY388" s="18" t="s">
        <v>179</v>
      </c>
      <c r="BE388" s="257">
        <f>IF(N388="základní",J388,0)</f>
        <v>0</v>
      </c>
      <c r="BF388" s="257">
        <f>IF(N388="snížená",J388,0)</f>
        <v>0</v>
      </c>
      <c r="BG388" s="257">
        <f>IF(N388="zákl. přenesená",J388,0)</f>
        <v>0</v>
      </c>
      <c r="BH388" s="257">
        <f>IF(N388="sníž. přenesená",J388,0)</f>
        <v>0</v>
      </c>
      <c r="BI388" s="257">
        <f>IF(N388="nulová",J388,0)</f>
        <v>0</v>
      </c>
      <c r="BJ388" s="18" t="s">
        <v>81</v>
      </c>
      <c r="BK388" s="257">
        <f>ROUND(I388*H388,2)</f>
        <v>0</v>
      </c>
      <c r="BL388" s="18" t="s">
        <v>438</v>
      </c>
      <c r="BM388" s="256" t="s">
        <v>1366</v>
      </c>
    </row>
    <row r="389" s="13" customFormat="1">
      <c r="A389" s="13"/>
      <c r="B389" s="258"/>
      <c r="C389" s="259"/>
      <c r="D389" s="260" t="s">
        <v>187</v>
      </c>
      <c r="E389" s="261" t="s">
        <v>1</v>
      </c>
      <c r="F389" s="262" t="s">
        <v>1102</v>
      </c>
      <c r="G389" s="259"/>
      <c r="H389" s="261" t="s">
        <v>1</v>
      </c>
      <c r="I389" s="263"/>
      <c r="J389" s="259"/>
      <c r="K389" s="259"/>
      <c r="L389" s="264"/>
      <c r="M389" s="265"/>
      <c r="N389" s="266"/>
      <c r="O389" s="266"/>
      <c r="P389" s="266"/>
      <c r="Q389" s="266"/>
      <c r="R389" s="266"/>
      <c r="S389" s="266"/>
      <c r="T389" s="26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8" t="s">
        <v>187</v>
      </c>
      <c r="AU389" s="268" t="s">
        <v>83</v>
      </c>
      <c r="AV389" s="13" t="s">
        <v>81</v>
      </c>
      <c r="AW389" s="13" t="s">
        <v>31</v>
      </c>
      <c r="AX389" s="13" t="s">
        <v>74</v>
      </c>
      <c r="AY389" s="268" t="s">
        <v>179</v>
      </c>
    </row>
    <row r="390" s="14" customFormat="1">
      <c r="A390" s="14"/>
      <c r="B390" s="269"/>
      <c r="C390" s="270"/>
      <c r="D390" s="260" t="s">
        <v>187</v>
      </c>
      <c r="E390" s="271" t="s">
        <v>1</v>
      </c>
      <c r="F390" s="272" t="s">
        <v>1367</v>
      </c>
      <c r="G390" s="270"/>
      <c r="H390" s="273">
        <v>12.5</v>
      </c>
      <c r="I390" s="274"/>
      <c r="J390" s="270"/>
      <c r="K390" s="270"/>
      <c r="L390" s="275"/>
      <c r="M390" s="276"/>
      <c r="N390" s="277"/>
      <c r="O390" s="277"/>
      <c r="P390" s="277"/>
      <c r="Q390" s="277"/>
      <c r="R390" s="277"/>
      <c r="S390" s="277"/>
      <c r="T390" s="27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9" t="s">
        <v>187</v>
      </c>
      <c r="AU390" s="279" t="s">
        <v>83</v>
      </c>
      <c r="AV390" s="14" t="s">
        <v>83</v>
      </c>
      <c r="AW390" s="14" t="s">
        <v>31</v>
      </c>
      <c r="AX390" s="14" t="s">
        <v>74</v>
      </c>
      <c r="AY390" s="279" t="s">
        <v>179</v>
      </c>
    </row>
    <row r="391" s="14" customFormat="1">
      <c r="A391" s="14"/>
      <c r="B391" s="269"/>
      <c r="C391" s="270"/>
      <c r="D391" s="260" t="s">
        <v>187</v>
      </c>
      <c r="E391" s="271" t="s">
        <v>1</v>
      </c>
      <c r="F391" s="272" t="s">
        <v>1368</v>
      </c>
      <c r="G391" s="270"/>
      <c r="H391" s="273">
        <v>3</v>
      </c>
      <c r="I391" s="274"/>
      <c r="J391" s="270"/>
      <c r="K391" s="270"/>
      <c r="L391" s="275"/>
      <c r="M391" s="276"/>
      <c r="N391" s="277"/>
      <c r="O391" s="277"/>
      <c r="P391" s="277"/>
      <c r="Q391" s="277"/>
      <c r="R391" s="277"/>
      <c r="S391" s="277"/>
      <c r="T391" s="27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9" t="s">
        <v>187</v>
      </c>
      <c r="AU391" s="279" t="s">
        <v>83</v>
      </c>
      <c r="AV391" s="14" t="s">
        <v>83</v>
      </c>
      <c r="AW391" s="14" t="s">
        <v>31</v>
      </c>
      <c r="AX391" s="14" t="s">
        <v>74</v>
      </c>
      <c r="AY391" s="279" t="s">
        <v>179</v>
      </c>
    </row>
    <row r="392" s="14" customFormat="1">
      <c r="A392" s="14"/>
      <c r="B392" s="269"/>
      <c r="C392" s="270"/>
      <c r="D392" s="260" t="s">
        <v>187</v>
      </c>
      <c r="E392" s="271" t="s">
        <v>1</v>
      </c>
      <c r="F392" s="272" t="s">
        <v>1369</v>
      </c>
      <c r="G392" s="270"/>
      <c r="H392" s="273">
        <v>6</v>
      </c>
      <c r="I392" s="274"/>
      <c r="J392" s="270"/>
      <c r="K392" s="270"/>
      <c r="L392" s="275"/>
      <c r="M392" s="276"/>
      <c r="N392" s="277"/>
      <c r="O392" s="277"/>
      <c r="P392" s="277"/>
      <c r="Q392" s="277"/>
      <c r="R392" s="277"/>
      <c r="S392" s="277"/>
      <c r="T392" s="27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9" t="s">
        <v>187</v>
      </c>
      <c r="AU392" s="279" t="s">
        <v>83</v>
      </c>
      <c r="AV392" s="14" t="s">
        <v>83</v>
      </c>
      <c r="AW392" s="14" t="s">
        <v>31</v>
      </c>
      <c r="AX392" s="14" t="s">
        <v>74</v>
      </c>
      <c r="AY392" s="279" t="s">
        <v>179</v>
      </c>
    </row>
    <row r="393" s="15" customFormat="1">
      <c r="A393" s="15"/>
      <c r="B393" s="280"/>
      <c r="C393" s="281"/>
      <c r="D393" s="260" t="s">
        <v>187</v>
      </c>
      <c r="E393" s="282" t="s">
        <v>1088</v>
      </c>
      <c r="F393" s="283" t="s">
        <v>108</v>
      </c>
      <c r="G393" s="281"/>
      <c r="H393" s="284">
        <v>21.5</v>
      </c>
      <c r="I393" s="285"/>
      <c r="J393" s="281"/>
      <c r="K393" s="281"/>
      <c r="L393" s="286"/>
      <c r="M393" s="287"/>
      <c r="N393" s="288"/>
      <c r="O393" s="288"/>
      <c r="P393" s="288"/>
      <c r="Q393" s="288"/>
      <c r="R393" s="288"/>
      <c r="S393" s="288"/>
      <c r="T393" s="28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90" t="s">
        <v>187</v>
      </c>
      <c r="AU393" s="290" t="s">
        <v>83</v>
      </c>
      <c r="AV393" s="15" t="s">
        <v>186</v>
      </c>
      <c r="AW393" s="15" t="s">
        <v>31</v>
      </c>
      <c r="AX393" s="15" t="s">
        <v>81</v>
      </c>
      <c r="AY393" s="290" t="s">
        <v>179</v>
      </c>
    </row>
    <row r="394" s="2" customFormat="1" ht="16.5" customHeight="1">
      <c r="A394" s="39"/>
      <c r="B394" s="40"/>
      <c r="C394" s="291" t="s">
        <v>126</v>
      </c>
      <c r="D394" s="291" t="s">
        <v>340</v>
      </c>
      <c r="E394" s="292" t="s">
        <v>1370</v>
      </c>
      <c r="F394" s="293" t="s">
        <v>1371</v>
      </c>
      <c r="G394" s="294" t="s">
        <v>372</v>
      </c>
      <c r="H394" s="295">
        <v>22.574999999999999</v>
      </c>
      <c r="I394" s="296"/>
      <c r="J394" s="297">
        <f>ROUND(I394*H394,2)</f>
        <v>0</v>
      </c>
      <c r="K394" s="293" t="s">
        <v>1</v>
      </c>
      <c r="L394" s="298"/>
      <c r="M394" s="299" t="s">
        <v>1</v>
      </c>
      <c r="N394" s="300" t="s">
        <v>39</v>
      </c>
      <c r="O394" s="92"/>
      <c r="P394" s="254">
        <f>O394*H394</f>
        <v>0</v>
      </c>
      <c r="Q394" s="254">
        <v>0.040300000000000002</v>
      </c>
      <c r="R394" s="254">
        <f>Q394*H394</f>
        <v>0.90977249999999998</v>
      </c>
      <c r="S394" s="254">
        <v>0</v>
      </c>
      <c r="T394" s="25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56" t="s">
        <v>1009</v>
      </c>
      <c r="AT394" s="256" t="s">
        <v>340</v>
      </c>
      <c r="AU394" s="256" t="s">
        <v>83</v>
      </c>
      <c r="AY394" s="18" t="s">
        <v>179</v>
      </c>
      <c r="BE394" s="257">
        <f>IF(N394="základní",J394,0)</f>
        <v>0</v>
      </c>
      <c r="BF394" s="257">
        <f>IF(N394="snížená",J394,0)</f>
        <v>0</v>
      </c>
      <c r="BG394" s="257">
        <f>IF(N394="zákl. přenesená",J394,0)</f>
        <v>0</v>
      </c>
      <c r="BH394" s="257">
        <f>IF(N394="sníž. přenesená",J394,0)</f>
        <v>0</v>
      </c>
      <c r="BI394" s="257">
        <f>IF(N394="nulová",J394,0)</f>
        <v>0</v>
      </c>
      <c r="BJ394" s="18" t="s">
        <v>81</v>
      </c>
      <c r="BK394" s="257">
        <f>ROUND(I394*H394,2)</f>
        <v>0</v>
      </c>
      <c r="BL394" s="18" t="s">
        <v>438</v>
      </c>
      <c r="BM394" s="256" t="s">
        <v>1372</v>
      </c>
    </row>
    <row r="395" s="14" customFormat="1">
      <c r="A395" s="14"/>
      <c r="B395" s="269"/>
      <c r="C395" s="270"/>
      <c r="D395" s="260" t="s">
        <v>187</v>
      </c>
      <c r="E395" s="271" t="s">
        <v>1</v>
      </c>
      <c r="F395" s="272" t="s">
        <v>1373</v>
      </c>
      <c r="G395" s="270"/>
      <c r="H395" s="273">
        <v>22.574999999999999</v>
      </c>
      <c r="I395" s="274"/>
      <c r="J395" s="270"/>
      <c r="K395" s="270"/>
      <c r="L395" s="275"/>
      <c r="M395" s="276"/>
      <c r="N395" s="277"/>
      <c r="O395" s="277"/>
      <c r="P395" s="277"/>
      <c r="Q395" s="277"/>
      <c r="R395" s="277"/>
      <c r="S395" s="277"/>
      <c r="T395" s="27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9" t="s">
        <v>187</v>
      </c>
      <c r="AU395" s="279" t="s">
        <v>83</v>
      </c>
      <c r="AV395" s="14" t="s">
        <v>83</v>
      </c>
      <c r="AW395" s="14" t="s">
        <v>31</v>
      </c>
      <c r="AX395" s="14" t="s">
        <v>81</v>
      </c>
      <c r="AY395" s="279" t="s">
        <v>179</v>
      </c>
    </row>
    <row r="396" s="2" customFormat="1" ht="21.75" customHeight="1">
      <c r="A396" s="39"/>
      <c r="B396" s="40"/>
      <c r="C396" s="245" t="s">
        <v>456</v>
      </c>
      <c r="D396" s="245" t="s">
        <v>181</v>
      </c>
      <c r="E396" s="246" t="s">
        <v>1374</v>
      </c>
      <c r="F396" s="247" t="s">
        <v>1375</v>
      </c>
      <c r="G396" s="248" t="s">
        <v>477</v>
      </c>
      <c r="H396" s="249">
        <v>5</v>
      </c>
      <c r="I396" s="250"/>
      <c r="J396" s="251">
        <f>ROUND(I396*H396,2)</f>
        <v>0</v>
      </c>
      <c r="K396" s="247" t="s">
        <v>1</v>
      </c>
      <c r="L396" s="45"/>
      <c r="M396" s="252" t="s">
        <v>1</v>
      </c>
      <c r="N396" s="253" t="s">
        <v>39</v>
      </c>
      <c r="O396" s="92"/>
      <c r="P396" s="254">
        <f>O396*H396</f>
        <v>0</v>
      </c>
      <c r="Q396" s="254">
        <v>0.00164</v>
      </c>
      <c r="R396" s="254">
        <f>Q396*H396</f>
        <v>0.008199999999999999</v>
      </c>
      <c r="S396" s="254">
        <v>0</v>
      </c>
      <c r="T396" s="25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56" t="s">
        <v>438</v>
      </c>
      <c r="AT396" s="256" t="s">
        <v>181</v>
      </c>
      <c r="AU396" s="256" t="s">
        <v>83</v>
      </c>
      <c r="AY396" s="18" t="s">
        <v>179</v>
      </c>
      <c r="BE396" s="257">
        <f>IF(N396="základní",J396,0)</f>
        <v>0</v>
      </c>
      <c r="BF396" s="257">
        <f>IF(N396="snížená",J396,0)</f>
        <v>0</v>
      </c>
      <c r="BG396" s="257">
        <f>IF(N396="zákl. přenesená",J396,0)</f>
        <v>0</v>
      </c>
      <c r="BH396" s="257">
        <f>IF(N396="sníž. přenesená",J396,0)</f>
        <v>0</v>
      </c>
      <c r="BI396" s="257">
        <f>IF(N396="nulová",J396,0)</f>
        <v>0</v>
      </c>
      <c r="BJ396" s="18" t="s">
        <v>81</v>
      </c>
      <c r="BK396" s="257">
        <f>ROUND(I396*H396,2)</f>
        <v>0</v>
      </c>
      <c r="BL396" s="18" t="s">
        <v>438</v>
      </c>
      <c r="BM396" s="256" t="s">
        <v>1376</v>
      </c>
    </row>
    <row r="397" s="13" customFormat="1">
      <c r="A397" s="13"/>
      <c r="B397" s="258"/>
      <c r="C397" s="259"/>
      <c r="D397" s="260" t="s">
        <v>187</v>
      </c>
      <c r="E397" s="261" t="s">
        <v>1</v>
      </c>
      <c r="F397" s="262" t="s">
        <v>1256</v>
      </c>
      <c r="G397" s="259"/>
      <c r="H397" s="261" t="s">
        <v>1</v>
      </c>
      <c r="I397" s="263"/>
      <c r="J397" s="259"/>
      <c r="K397" s="259"/>
      <c r="L397" s="264"/>
      <c r="M397" s="265"/>
      <c r="N397" s="266"/>
      <c r="O397" s="266"/>
      <c r="P397" s="266"/>
      <c r="Q397" s="266"/>
      <c r="R397" s="266"/>
      <c r="S397" s="266"/>
      <c r="T397" s="26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8" t="s">
        <v>187</v>
      </c>
      <c r="AU397" s="268" t="s">
        <v>83</v>
      </c>
      <c r="AV397" s="13" t="s">
        <v>81</v>
      </c>
      <c r="AW397" s="13" t="s">
        <v>31</v>
      </c>
      <c r="AX397" s="13" t="s">
        <v>74</v>
      </c>
      <c r="AY397" s="268" t="s">
        <v>179</v>
      </c>
    </row>
    <row r="398" s="13" customFormat="1">
      <c r="A398" s="13"/>
      <c r="B398" s="258"/>
      <c r="C398" s="259"/>
      <c r="D398" s="260" t="s">
        <v>187</v>
      </c>
      <c r="E398" s="261" t="s">
        <v>1</v>
      </c>
      <c r="F398" s="262" t="s">
        <v>1363</v>
      </c>
      <c r="G398" s="259"/>
      <c r="H398" s="261" t="s">
        <v>1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8" t="s">
        <v>187</v>
      </c>
      <c r="AU398" s="268" t="s">
        <v>83</v>
      </c>
      <c r="AV398" s="13" t="s">
        <v>81</v>
      </c>
      <c r="AW398" s="13" t="s">
        <v>31</v>
      </c>
      <c r="AX398" s="13" t="s">
        <v>74</v>
      </c>
      <c r="AY398" s="268" t="s">
        <v>179</v>
      </c>
    </row>
    <row r="399" s="14" customFormat="1">
      <c r="A399" s="14"/>
      <c r="B399" s="269"/>
      <c r="C399" s="270"/>
      <c r="D399" s="260" t="s">
        <v>187</v>
      </c>
      <c r="E399" s="271" t="s">
        <v>1</v>
      </c>
      <c r="F399" s="272" t="s">
        <v>1377</v>
      </c>
      <c r="G399" s="270"/>
      <c r="H399" s="273">
        <v>5</v>
      </c>
      <c r="I399" s="274"/>
      <c r="J399" s="270"/>
      <c r="K399" s="270"/>
      <c r="L399" s="275"/>
      <c r="M399" s="276"/>
      <c r="N399" s="277"/>
      <c r="O399" s="277"/>
      <c r="P399" s="277"/>
      <c r="Q399" s="277"/>
      <c r="R399" s="277"/>
      <c r="S399" s="277"/>
      <c r="T399" s="27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9" t="s">
        <v>187</v>
      </c>
      <c r="AU399" s="279" t="s">
        <v>83</v>
      </c>
      <c r="AV399" s="14" t="s">
        <v>83</v>
      </c>
      <c r="AW399" s="14" t="s">
        <v>31</v>
      </c>
      <c r="AX399" s="14" t="s">
        <v>81</v>
      </c>
      <c r="AY399" s="279" t="s">
        <v>179</v>
      </c>
    </row>
    <row r="400" s="2" customFormat="1" ht="21.75" customHeight="1">
      <c r="A400" s="39"/>
      <c r="B400" s="40"/>
      <c r="C400" s="245" t="s">
        <v>557</v>
      </c>
      <c r="D400" s="245" t="s">
        <v>181</v>
      </c>
      <c r="E400" s="246" t="s">
        <v>1378</v>
      </c>
      <c r="F400" s="247" t="s">
        <v>1379</v>
      </c>
      <c r="G400" s="248" t="s">
        <v>372</v>
      </c>
      <c r="H400" s="249">
        <v>15</v>
      </c>
      <c r="I400" s="250"/>
      <c r="J400" s="251">
        <f>ROUND(I400*H400,2)</f>
        <v>0</v>
      </c>
      <c r="K400" s="247" t="s">
        <v>185</v>
      </c>
      <c r="L400" s="45"/>
      <c r="M400" s="252" t="s">
        <v>1</v>
      </c>
      <c r="N400" s="253" t="s">
        <v>39</v>
      </c>
      <c r="O400" s="92"/>
      <c r="P400" s="254">
        <f>O400*H400</f>
        <v>0</v>
      </c>
      <c r="Q400" s="254">
        <v>1.0000000000000001E-05</v>
      </c>
      <c r="R400" s="254">
        <f>Q400*H400</f>
        <v>0.00015000000000000001</v>
      </c>
      <c r="S400" s="254">
        <v>0</v>
      </c>
      <c r="T400" s="25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56" t="s">
        <v>438</v>
      </c>
      <c r="AT400" s="256" t="s">
        <v>181</v>
      </c>
      <c r="AU400" s="256" t="s">
        <v>83</v>
      </c>
      <c r="AY400" s="18" t="s">
        <v>179</v>
      </c>
      <c r="BE400" s="257">
        <f>IF(N400="základní",J400,0)</f>
        <v>0</v>
      </c>
      <c r="BF400" s="257">
        <f>IF(N400="snížená",J400,0)</f>
        <v>0</v>
      </c>
      <c r="BG400" s="257">
        <f>IF(N400="zákl. přenesená",J400,0)</f>
        <v>0</v>
      </c>
      <c r="BH400" s="257">
        <f>IF(N400="sníž. přenesená",J400,0)</f>
        <v>0</v>
      </c>
      <c r="BI400" s="257">
        <f>IF(N400="nulová",J400,0)</f>
        <v>0</v>
      </c>
      <c r="BJ400" s="18" t="s">
        <v>81</v>
      </c>
      <c r="BK400" s="257">
        <f>ROUND(I400*H400,2)</f>
        <v>0</v>
      </c>
      <c r="BL400" s="18" t="s">
        <v>438</v>
      </c>
      <c r="BM400" s="256" t="s">
        <v>1380</v>
      </c>
    </row>
    <row r="401" s="13" customFormat="1">
      <c r="A401" s="13"/>
      <c r="B401" s="258"/>
      <c r="C401" s="259"/>
      <c r="D401" s="260" t="s">
        <v>187</v>
      </c>
      <c r="E401" s="261" t="s">
        <v>1</v>
      </c>
      <c r="F401" s="262" t="s">
        <v>1102</v>
      </c>
      <c r="G401" s="259"/>
      <c r="H401" s="261" t="s">
        <v>1</v>
      </c>
      <c r="I401" s="263"/>
      <c r="J401" s="259"/>
      <c r="K401" s="259"/>
      <c r="L401" s="264"/>
      <c r="M401" s="265"/>
      <c r="N401" s="266"/>
      <c r="O401" s="266"/>
      <c r="P401" s="266"/>
      <c r="Q401" s="266"/>
      <c r="R401" s="266"/>
      <c r="S401" s="266"/>
      <c r="T401" s="26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8" t="s">
        <v>187</v>
      </c>
      <c r="AU401" s="268" t="s">
        <v>83</v>
      </c>
      <c r="AV401" s="13" t="s">
        <v>81</v>
      </c>
      <c r="AW401" s="13" t="s">
        <v>31</v>
      </c>
      <c r="AX401" s="13" t="s">
        <v>74</v>
      </c>
      <c r="AY401" s="268" t="s">
        <v>179</v>
      </c>
    </row>
    <row r="402" s="14" customFormat="1">
      <c r="A402" s="14"/>
      <c r="B402" s="269"/>
      <c r="C402" s="270"/>
      <c r="D402" s="260" t="s">
        <v>187</v>
      </c>
      <c r="E402" s="271" t="s">
        <v>1</v>
      </c>
      <c r="F402" s="272" t="s">
        <v>1381</v>
      </c>
      <c r="G402" s="270"/>
      <c r="H402" s="273">
        <v>12</v>
      </c>
      <c r="I402" s="274"/>
      <c r="J402" s="270"/>
      <c r="K402" s="270"/>
      <c r="L402" s="275"/>
      <c r="M402" s="276"/>
      <c r="N402" s="277"/>
      <c r="O402" s="277"/>
      <c r="P402" s="277"/>
      <c r="Q402" s="277"/>
      <c r="R402" s="277"/>
      <c r="S402" s="277"/>
      <c r="T402" s="27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9" t="s">
        <v>187</v>
      </c>
      <c r="AU402" s="279" t="s">
        <v>83</v>
      </c>
      <c r="AV402" s="14" t="s">
        <v>83</v>
      </c>
      <c r="AW402" s="14" t="s">
        <v>31</v>
      </c>
      <c r="AX402" s="14" t="s">
        <v>74</v>
      </c>
      <c r="AY402" s="279" t="s">
        <v>179</v>
      </c>
    </row>
    <row r="403" s="14" customFormat="1">
      <c r="A403" s="14"/>
      <c r="B403" s="269"/>
      <c r="C403" s="270"/>
      <c r="D403" s="260" t="s">
        <v>187</v>
      </c>
      <c r="E403" s="271" t="s">
        <v>1</v>
      </c>
      <c r="F403" s="272" t="s">
        <v>1382</v>
      </c>
      <c r="G403" s="270"/>
      <c r="H403" s="273">
        <v>3</v>
      </c>
      <c r="I403" s="274"/>
      <c r="J403" s="270"/>
      <c r="K403" s="270"/>
      <c r="L403" s="275"/>
      <c r="M403" s="276"/>
      <c r="N403" s="277"/>
      <c r="O403" s="277"/>
      <c r="P403" s="277"/>
      <c r="Q403" s="277"/>
      <c r="R403" s="277"/>
      <c r="S403" s="277"/>
      <c r="T403" s="27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9" t="s">
        <v>187</v>
      </c>
      <c r="AU403" s="279" t="s">
        <v>83</v>
      </c>
      <c r="AV403" s="14" t="s">
        <v>83</v>
      </c>
      <c r="AW403" s="14" t="s">
        <v>31</v>
      </c>
      <c r="AX403" s="14" t="s">
        <v>74</v>
      </c>
      <c r="AY403" s="279" t="s">
        <v>179</v>
      </c>
    </row>
    <row r="404" s="15" customFormat="1">
      <c r="A404" s="15"/>
      <c r="B404" s="280"/>
      <c r="C404" s="281"/>
      <c r="D404" s="260" t="s">
        <v>187</v>
      </c>
      <c r="E404" s="282" t="s">
        <v>1090</v>
      </c>
      <c r="F404" s="283" t="s">
        <v>108</v>
      </c>
      <c r="G404" s="281"/>
      <c r="H404" s="284">
        <v>15</v>
      </c>
      <c r="I404" s="285"/>
      <c r="J404" s="281"/>
      <c r="K404" s="281"/>
      <c r="L404" s="286"/>
      <c r="M404" s="287"/>
      <c r="N404" s="288"/>
      <c r="O404" s="288"/>
      <c r="P404" s="288"/>
      <c r="Q404" s="288"/>
      <c r="R404" s="288"/>
      <c r="S404" s="288"/>
      <c r="T404" s="289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90" t="s">
        <v>187</v>
      </c>
      <c r="AU404" s="290" t="s">
        <v>83</v>
      </c>
      <c r="AV404" s="15" t="s">
        <v>186</v>
      </c>
      <c r="AW404" s="15" t="s">
        <v>31</v>
      </c>
      <c r="AX404" s="15" t="s">
        <v>81</v>
      </c>
      <c r="AY404" s="290" t="s">
        <v>179</v>
      </c>
    </row>
    <row r="405" s="2" customFormat="1" ht="16.5" customHeight="1">
      <c r="A405" s="39"/>
      <c r="B405" s="40"/>
      <c r="C405" s="291" t="s">
        <v>459</v>
      </c>
      <c r="D405" s="291" t="s">
        <v>340</v>
      </c>
      <c r="E405" s="292" t="s">
        <v>1383</v>
      </c>
      <c r="F405" s="293" t="s">
        <v>1384</v>
      </c>
      <c r="G405" s="294" t="s">
        <v>372</v>
      </c>
      <c r="H405" s="295">
        <v>15.75</v>
      </c>
      <c r="I405" s="296"/>
      <c r="J405" s="297">
        <f>ROUND(I405*H405,2)</f>
        <v>0</v>
      </c>
      <c r="K405" s="293" t="s">
        <v>1</v>
      </c>
      <c r="L405" s="298"/>
      <c r="M405" s="299" t="s">
        <v>1</v>
      </c>
      <c r="N405" s="300" t="s">
        <v>39</v>
      </c>
      <c r="O405" s="92"/>
      <c r="P405" s="254">
        <f>O405*H405</f>
        <v>0</v>
      </c>
      <c r="Q405" s="254">
        <v>0.048000000000000001</v>
      </c>
      <c r="R405" s="254">
        <f>Q405*H405</f>
        <v>0.75600000000000001</v>
      </c>
      <c r="S405" s="254">
        <v>0</v>
      </c>
      <c r="T405" s="25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56" t="s">
        <v>1009</v>
      </c>
      <c r="AT405" s="256" t="s">
        <v>340</v>
      </c>
      <c r="AU405" s="256" t="s">
        <v>83</v>
      </c>
      <c r="AY405" s="18" t="s">
        <v>179</v>
      </c>
      <c r="BE405" s="257">
        <f>IF(N405="základní",J405,0)</f>
        <v>0</v>
      </c>
      <c r="BF405" s="257">
        <f>IF(N405="snížená",J405,0)</f>
        <v>0</v>
      </c>
      <c r="BG405" s="257">
        <f>IF(N405="zákl. přenesená",J405,0)</f>
        <v>0</v>
      </c>
      <c r="BH405" s="257">
        <f>IF(N405="sníž. přenesená",J405,0)</f>
        <v>0</v>
      </c>
      <c r="BI405" s="257">
        <f>IF(N405="nulová",J405,0)</f>
        <v>0</v>
      </c>
      <c r="BJ405" s="18" t="s">
        <v>81</v>
      </c>
      <c r="BK405" s="257">
        <f>ROUND(I405*H405,2)</f>
        <v>0</v>
      </c>
      <c r="BL405" s="18" t="s">
        <v>438</v>
      </c>
      <c r="BM405" s="256" t="s">
        <v>1385</v>
      </c>
    </row>
    <row r="406" s="14" customFormat="1">
      <c r="A406" s="14"/>
      <c r="B406" s="269"/>
      <c r="C406" s="270"/>
      <c r="D406" s="260" t="s">
        <v>187</v>
      </c>
      <c r="E406" s="271" t="s">
        <v>1</v>
      </c>
      <c r="F406" s="272" t="s">
        <v>1386</v>
      </c>
      <c r="G406" s="270"/>
      <c r="H406" s="273">
        <v>15.75</v>
      </c>
      <c r="I406" s="274"/>
      <c r="J406" s="270"/>
      <c r="K406" s="270"/>
      <c r="L406" s="275"/>
      <c r="M406" s="276"/>
      <c r="N406" s="277"/>
      <c r="O406" s="277"/>
      <c r="P406" s="277"/>
      <c r="Q406" s="277"/>
      <c r="R406" s="277"/>
      <c r="S406" s="277"/>
      <c r="T406" s="278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9" t="s">
        <v>187</v>
      </c>
      <c r="AU406" s="279" t="s">
        <v>83</v>
      </c>
      <c r="AV406" s="14" t="s">
        <v>83</v>
      </c>
      <c r="AW406" s="14" t="s">
        <v>31</v>
      </c>
      <c r="AX406" s="14" t="s">
        <v>81</v>
      </c>
      <c r="AY406" s="279" t="s">
        <v>179</v>
      </c>
    </row>
    <row r="407" s="2" customFormat="1" ht="21.75" customHeight="1">
      <c r="A407" s="39"/>
      <c r="B407" s="40"/>
      <c r="C407" s="245" t="s">
        <v>568</v>
      </c>
      <c r="D407" s="245" t="s">
        <v>181</v>
      </c>
      <c r="E407" s="246" t="s">
        <v>1387</v>
      </c>
      <c r="F407" s="247" t="s">
        <v>1388</v>
      </c>
      <c r="G407" s="248" t="s">
        <v>477</v>
      </c>
      <c r="H407" s="249">
        <v>4</v>
      </c>
      <c r="I407" s="250"/>
      <c r="J407" s="251">
        <f>ROUND(I407*H407,2)</f>
        <v>0</v>
      </c>
      <c r="K407" s="247" t="s">
        <v>1</v>
      </c>
      <c r="L407" s="45"/>
      <c r="M407" s="252" t="s">
        <v>1</v>
      </c>
      <c r="N407" s="253" t="s">
        <v>39</v>
      </c>
      <c r="O407" s="92"/>
      <c r="P407" s="254">
        <f>O407*H407</f>
        <v>0</v>
      </c>
      <c r="Q407" s="254">
        <v>0.0020200000000000001</v>
      </c>
      <c r="R407" s="254">
        <f>Q407*H407</f>
        <v>0.0080800000000000004</v>
      </c>
      <c r="S407" s="254">
        <v>0</v>
      </c>
      <c r="T407" s="25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56" t="s">
        <v>438</v>
      </c>
      <c r="AT407" s="256" t="s">
        <v>181</v>
      </c>
      <c r="AU407" s="256" t="s">
        <v>83</v>
      </c>
      <c r="AY407" s="18" t="s">
        <v>179</v>
      </c>
      <c r="BE407" s="257">
        <f>IF(N407="základní",J407,0)</f>
        <v>0</v>
      </c>
      <c r="BF407" s="257">
        <f>IF(N407="snížená",J407,0)</f>
        <v>0</v>
      </c>
      <c r="BG407" s="257">
        <f>IF(N407="zákl. přenesená",J407,0)</f>
        <v>0</v>
      </c>
      <c r="BH407" s="257">
        <f>IF(N407="sníž. přenesená",J407,0)</f>
        <v>0</v>
      </c>
      <c r="BI407" s="257">
        <f>IF(N407="nulová",J407,0)</f>
        <v>0</v>
      </c>
      <c r="BJ407" s="18" t="s">
        <v>81</v>
      </c>
      <c r="BK407" s="257">
        <f>ROUND(I407*H407,2)</f>
        <v>0</v>
      </c>
      <c r="BL407" s="18" t="s">
        <v>438</v>
      </c>
      <c r="BM407" s="256" t="s">
        <v>1389</v>
      </c>
    </row>
    <row r="408" s="13" customFormat="1">
      <c r="A408" s="13"/>
      <c r="B408" s="258"/>
      <c r="C408" s="259"/>
      <c r="D408" s="260" t="s">
        <v>187</v>
      </c>
      <c r="E408" s="261" t="s">
        <v>1</v>
      </c>
      <c r="F408" s="262" t="s">
        <v>1256</v>
      </c>
      <c r="G408" s="259"/>
      <c r="H408" s="261" t="s">
        <v>1</v>
      </c>
      <c r="I408" s="263"/>
      <c r="J408" s="259"/>
      <c r="K408" s="259"/>
      <c r="L408" s="264"/>
      <c r="M408" s="265"/>
      <c r="N408" s="266"/>
      <c r="O408" s="266"/>
      <c r="P408" s="266"/>
      <c r="Q408" s="266"/>
      <c r="R408" s="266"/>
      <c r="S408" s="266"/>
      <c r="T408" s="26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8" t="s">
        <v>187</v>
      </c>
      <c r="AU408" s="268" t="s">
        <v>83</v>
      </c>
      <c r="AV408" s="13" t="s">
        <v>81</v>
      </c>
      <c r="AW408" s="13" t="s">
        <v>31</v>
      </c>
      <c r="AX408" s="13" t="s">
        <v>74</v>
      </c>
      <c r="AY408" s="268" t="s">
        <v>179</v>
      </c>
    </row>
    <row r="409" s="13" customFormat="1">
      <c r="A409" s="13"/>
      <c r="B409" s="258"/>
      <c r="C409" s="259"/>
      <c r="D409" s="260" t="s">
        <v>187</v>
      </c>
      <c r="E409" s="261" t="s">
        <v>1</v>
      </c>
      <c r="F409" s="262" t="s">
        <v>1363</v>
      </c>
      <c r="G409" s="259"/>
      <c r="H409" s="261" t="s">
        <v>1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8" t="s">
        <v>187</v>
      </c>
      <c r="AU409" s="268" t="s">
        <v>83</v>
      </c>
      <c r="AV409" s="13" t="s">
        <v>81</v>
      </c>
      <c r="AW409" s="13" t="s">
        <v>31</v>
      </c>
      <c r="AX409" s="13" t="s">
        <v>74</v>
      </c>
      <c r="AY409" s="268" t="s">
        <v>179</v>
      </c>
    </row>
    <row r="410" s="14" customFormat="1">
      <c r="A410" s="14"/>
      <c r="B410" s="269"/>
      <c r="C410" s="270"/>
      <c r="D410" s="260" t="s">
        <v>187</v>
      </c>
      <c r="E410" s="271" t="s">
        <v>1</v>
      </c>
      <c r="F410" s="272" t="s">
        <v>186</v>
      </c>
      <c r="G410" s="270"/>
      <c r="H410" s="273">
        <v>4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9" t="s">
        <v>187</v>
      </c>
      <c r="AU410" s="279" t="s">
        <v>83</v>
      </c>
      <c r="AV410" s="14" t="s">
        <v>83</v>
      </c>
      <c r="AW410" s="14" t="s">
        <v>31</v>
      </c>
      <c r="AX410" s="14" t="s">
        <v>81</v>
      </c>
      <c r="AY410" s="279" t="s">
        <v>179</v>
      </c>
    </row>
    <row r="411" s="2" customFormat="1" ht="21.75" customHeight="1">
      <c r="A411" s="39"/>
      <c r="B411" s="40"/>
      <c r="C411" s="245" t="s">
        <v>464</v>
      </c>
      <c r="D411" s="245" t="s">
        <v>181</v>
      </c>
      <c r="E411" s="246" t="s">
        <v>1390</v>
      </c>
      <c r="F411" s="247" t="s">
        <v>1391</v>
      </c>
      <c r="G411" s="248" t="s">
        <v>372</v>
      </c>
      <c r="H411" s="249">
        <v>5</v>
      </c>
      <c r="I411" s="250"/>
      <c r="J411" s="251">
        <f>ROUND(I411*H411,2)</f>
        <v>0</v>
      </c>
      <c r="K411" s="247" t="s">
        <v>1</v>
      </c>
      <c r="L411" s="45"/>
      <c r="M411" s="252" t="s">
        <v>1</v>
      </c>
      <c r="N411" s="253" t="s">
        <v>39</v>
      </c>
      <c r="O411" s="92"/>
      <c r="P411" s="254">
        <f>O411*H411</f>
        <v>0</v>
      </c>
      <c r="Q411" s="254">
        <v>1.0000000000000001E-05</v>
      </c>
      <c r="R411" s="254">
        <f>Q411*H411</f>
        <v>5.0000000000000002E-05</v>
      </c>
      <c r="S411" s="254">
        <v>0</v>
      </c>
      <c r="T411" s="25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56" t="s">
        <v>438</v>
      </c>
      <c r="AT411" s="256" t="s">
        <v>181</v>
      </c>
      <c r="AU411" s="256" t="s">
        <v>83</v>
      </c>
      <c r="AY411" s="18" t="s">
        <v>179</v>
      </c>
      <c r="BE411" s="257">
        <f>IF(N411="základní",J411,0)</f>
        <v>0</v>
      </c>
      <c r="BF411" s="257">
        <f>IF(N411="snížená",J411,0)</f>
        <v>0</v>
      </c>
      <c r="BG411" s="257">
        <f>IF(N411="zákl. přenesená",J411,0)</f>
        <v>0</v>
      </c>
      <c r="BH411" s="257">
        <f>IF(N411="sníž. přenesená",J411,0)</f>
        <v>0</v>
      </c>
      <c r="BI411" s="257">
        <f>IF(N411="nulová",J411,0)</f>
        <v>0</v>
      </c>
      <c r="BJ411" s="18" t="s">
        <v>81</v>
      </c>
      <c r="BK411" s="257">
        <f>ROUND(I411*H411,2)</f>
        <v>0</v>
      </c>
      <c r="BL411" s="18" t="s">
        <v>438</v>
      </c>
      <c r="BM411" s="256" t="s">
        <v>1392</v>
      </c>
    </row>
    <row r="412" s="13" customFormat="1">
      <c r="A412" s="13"/>
      <c r="B412" s="258"/>
      <c r="C412" s="259"/>
      <c r="D412" s="260" t="s">
        <v>187</v>
      </c>
      <c r="E412" s="261" t="s">
        <v>1</v>
      </c>
      <c r="F412" s="262" t="s">
        <v>1102</v>
      </c>
      <c r="G412" s="259"/>
      <c r="H412" s="261" t="s">
        <v>1</v>
      </c>
      <c r="I412" s="263"/>
      <c r="J412" s="259"/>
      <c r="K412" s="259"/>
      <c r="L412" s="264"/>
      <c r="M412" s="265"/>
      <c r="N412" s="266"/>
      <c r="O412" s="266"/>
      <c r="P412" s="266"/>
      <c r="Q412" s="266"/>
      <c r="R412" s="266"/>
      <c r="S412" s="266"/>
      <c r="T412" s="26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8" t="s">
        <v>187</v>
      </c>
      <c r="AU412" s="268" t="s">
        <v>83</v>
      </c>
      <c r="AV412" s="13" t="s">
        <v>81</v>
      </c>
      <c r="AW412" s="13" t="s">
        <v>31</v>
      </c>
      <c r="AX412" s="13" t="s">
        <v>74</v>
      </c>
      <c r="AY412" s="268" t="s">
        <v>179</v>
      </c>
    </row>
    <row r="413" s="14" customFormat="1">
      <c r="A413" s="14"/>
      <c r="B413" s="269"/>
      <c r="C413" s="270"/>
      <c r="D413" s="260" t="s">
        <v>187</v>
      </c>
      <c r="E413" s="271" t="s">
        <v>1</v>
      </c>
      <c r="F413" s="272" t="s">
        <v>1393</v>
      </c>
      <c r="G413" s="270"/>
      <c r="H413" s="273">
        <v>3</v>
      </c>
      <c r="I413" s="274"/>
      <c r="J413" s="270"/>
      <c r="K413" s="270"/>
      <c r="L413" s="275"/>
      <c r="M413" s="276"/>
      <c r="N413" s="277"/>
      <c r="O413" s="277"/>
      <c r="P413" s="277"/>
      <c r="Q413" s="277"/>
      <c r="R413" s="277"/>
      <c r="S413" s="277"/>
      <c r="T413" s="27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9" t="s">
        <v>187</v>
      </c>
      <c r="AU413" s="279" t="s">
        <v>83</v>
      </c>
      <c r="AV413" s="14" t="s">
        <v>83</v>
      </c>
      <c r="AW413" s="14" t="s">
        <v>31</v>
      </c>
      <c r="AX413" s="14" t="s">
        <v>74</v>
      </c>
      <c r="AY413" s="279" t="s">
        <v>179</v>
      </c>
    </row>
    <row r="414" s="14" customFormat="1">
      <c r="A414" s="14"/>
      <c r="B414" s="269"/>
      <c r="C414" s="270"/>
      <c r="D414" s="260" t="s">
        <v>187</v>
      </c>
      <c r="E414" s="271" t="s">
        <v>1</v>
      </c>
      <c r="F414" s="272" t="s">
        <v>1394</v>
      </c>
      <c r="G414" s="270"/>
      <c r="H414" s="273">
        <v>2</v>
      </c>
      <c r="I414" s="274"/>
      <c r="J414" s="270"/>
      <c r="K414" s="270"/>
      <c r="L414" s="275"/>
      <c r="M414" s="276"/>
      <c r="N414" s="277"/>
      <c r="O414" s="277"/>
      <c r="P414" s="277"/>
      <c r="Q414" s="277"/>
      <c r="R414" s="277"/>
      <c r="S414" s="277"/>
      <c r="T414" s="27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9" t="s">
        <v>187</v>
      </c>
      <c r="AU414" s="279" t="s">
        <v>83</v>
      </c>
      <c r="AV414" s="14" t="s">
        <v>83</v>
      </c>
      <c r="AW414" s="14" t="s">
        <v>31</v>
      </c>
      <c r="AX414" s="14" t="s">
        <v>74</v>
      </c>
      <c r="AY414" s="279" t="s">
        <v>179</v>
      </c>
    </row>
    <row r="415" s="15" customFormat="1">
      <c r="A415" s="15"/>
      <c r="B415" s="280"/>
      <c r="C415" s="281"/>
      <c r="D415" s="260" t="s">
        <v>187</v>
      </c>
      <c r="E415" s="282" t="s">
        <v>1091</v>
      </c>
      <c r="F415" s="283" t="s">
        <v>108</v>
      </c>
      <c r="G415" s="281"/>
      <c r="H415" s="284">
        <v>5</v>
      </c>
      <c r="I415" s="285"/>
      <c r="J415" s="281"/>
      <c r="K415" s="281"/>
      <c r="L415" s="286"/>
      <c r="M415" s="287"/>
      <c r="N415" s="288"/>
      <c r="O415" s="288"/>
      <c r="P415" s="288"/>
      <c r="Q415" s="288"/>
      <c r="R415" s="288"/>
      <c r="S415" s="288"/>
      <c r="T415" s="289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90" t="s">
        <v>187</v>
      </c>
      <c r="AU415" s="290" t="s">
        <v>83</v>
      </c>
      <c r="AV415" s="15" t="s">
        <v>186</v>
      </c>
      <c r="AW415" s="15" t="s">
        <v>31</v>
      </c>
      <c r="AX415" s="15" t="s">
        <v>81</v>
      </c>
      <c r="AY415" s="290" t="s">
        <v>179</v>
      </c>
    </row>
    <row r="416" s="2" customFormat="1" ht="16.5" customHeight="1">
      <c r="A416" s="39"/>
      <c r="B416" s="40"/>
      <c r="C416" s="291" t="s">
        <v>580</v>
      </c>
      <c r="D416" s="291" t="s">
        <v>340</v>
      </c>
      <c r="E416" s="292" t="s">
        <v>1395</v>
      </c>
      <c r="F416" s="293" t="s">
        <v>1396</v>
      </c>
      <c r="G416" s="294" t="s">
        <v>372</v>
      </c>
      <c r="H416" s="295">
        <v>5.25</v>
      </c>
      <c r="I416" s="296"/>
      <c r="J416" s="297">
        <f>ROUND(I416*H416,2)</f>
        <v>0</v>
      </c>
      <c r="K416" s="293" t="s">
        <v>1</v>
      </c>
      <c r="L416" s="298"/>
      <c r="M416" s="299" t="s">
        <v>1</v>
      </c>
      <c r="N416" s="300" t="s">
        <v>39</v>
      </c>
      <c r="O416" s="92"/>
      <c r="P416" s="254">
        <f>O416*H416</f>
        <v>0</v>
      </c>
      <c r="Q416" s="254">
        <v>0.052600000000000001</v>
      </c>
      <c r="R416" s="254">
        <f>Q416*H416</f>
        <v>0.27615000000000001</v>
      </c>
      <c r="S416" s="254">
        <v>0</v>
      </c>
      <c r="T416" s="25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56" t="s">
        <v>1009</v>
      </c>
      <c r="AT416" s="256" t="s">
        <v>340</v>
      </c>
      <c r="AU416" s="256" t="s">
        <v>83</v>
      </c>
      <c r="AY416" s="18" t="s">
        <v>179</v>
      </c>
      <c r="BE416" s="257">
        <f>IF(N416="základní",J416,0)</f>
        <v>0</v>
      </c>
      <c r="BF416" s="257">
        <f>IF(N416="snížená",J416,0)</f>
        <v>0</v>
      </c>
      <c r="BG416" s="257">
        <f>IF(N416="zákl. přenesená",J416,0)</f>
        <v>0</v>
      </c>
      <c r="BH416" s="257">
        <f>IF(N416="sníž. přenesená",J416,0)</f>
        <v>0</v>
      </c>
      <c r="BI416" s="257">
        <f>IF(N416="nulová",J416,0)</f>
        <v>0</v>
      </c>
      <c r="BJ416" s="18" t="s">
        <v>81</v>
      </c>
      <c r="BK416" s="257">
        <f>ROUND(I416*H416,2)</f>
        <v>0</v>
      </c>
      <c r="BL416" s="18" t="s">
        <v>438</v>
      </c>
      <c r="BM416" s="256" t="s">
        <v>1397</v>
      </c>
    </row>
    <row r="417" s="14" customFormat="1">
      <c r="A417" s="14"/>
      <c r="B417" s="269"/>
      <c r="C417" s="270"/>
      <c r="D417" s="260" t="s">
        <v>187</v>
      </c>
      <c r="E417" s="271" t="s">
        <v>1</v>
      </c>
      <c r="F417" s="272" t="s">
        <v>1398</v>
      </c>
      <c r="G417" s="270"/>
      <c r="H417" s="273">
        <v>5.25</v>
      </c>
      <c r="I417" s="274"/>
      <c r="J417" s="270"/>
      <c r="K417" s="270"/>
      <c r="L417" s="275"/>
      <c r="M417" s="276"/>
      <c r="N417" s="277"/>
      <c r="O417" s="277"/>
      <c r="P417" s="277"/>
      <c r="Q417" s="277"/>
      <c r="R417" s="277"/>
      <c r="S417" s="277"/>
      <c r="T417" s="27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9" t="s">
        <v>187</v>
      </c>
      <c r="AU417" s="279" t="s">
        <v>83</v>
      </c>
      <c r="AV417" s="14" t="s">
        <v>83</v>
      </c>
      <c r="AW417" s="14" t="s">
        <v>31</v>
      </c>
      <c r="AX417" s="14" t="s">
        <v>81</v>
      </c>
      <c r="AY417" s="279" t="s">
        <v>179</v>
      </c>
    </row>
    <row r="418" s="2" customFormat="1" ht="21.75" customHeight="1">
      <c r="A418" s="39"/>
      <c r="B418" s="40"/>
      <c r="C418" s="245" t="s">
        <v>468</v>
      </c>
      <c r="D418" s="245" t="s">
        <v>181</v>
      </c>
      <c r="E418" s="246" t="s">
        <v>1399</v>
      </c>
      <c r="F418" s="247" t="s">
        <v>1400</v>
      </c>
      <c r="G418" s="248" t="s">
        <v>477</v>
      </c>
      <c r="H418" s="249">
        <v>1</v>
      </c>
      <c r="I418" s="250"/>
      <c r="J418" s="251">
        <f>ROUND(I418*H418,2)</f>
        <v>0</v>
      </c>
      <c r="K418" s="247" t="s">
        <v>1</v>
      </c>
      <c r="L418" s="45"/>
      <c r="M418" s="252" t="s">
        <v>1</v>
      </c>
      <c r="N418" s="253" t="s">
        <v>39</v>
      </c>
      <c r="O418" s="92"/>
      <c r="P418" s="254">
        <f>O418*H418</f>
        <v>0</v>
      </c>
      <c r="Q418" s="254">
        <v>0.00232</v>
      </c>
      <c r="R418" s="254">
        <f>Q418*H418</f>
        <v>0.00232</v>
      </c>
      <c r="S418" s="254">
        <v>0</v>
      </c>
      <c r="T418" s="25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56" t="s">
        <v>438</v>
      </c>
      <c r="AT418" s="256" t="s">
        <v>181</v>
      </c>
      <c r="AU418" s="256" t="s">
        <v>83</v>
      </c>
      <c r="AY418" s="18" t="s">
        <v>179</v>
      </c>
      <c r="BE418" s="257">
        <f>IF(N418="základní",J418,0)</f>
        <v>0</v>
      </c>
      <c r="BF418" s="257">
        <f>IF(N418="snížená",J418,0)</f>
        <v>0</v>
      </c>
      <c r="BG418" s="257">
        <f>IF(N418="zákl. přenesená",J418,0)</f>
        <v>0</v>
      </c>
      <c r="BH418" s="257">
        <f>IF(N418="sníž. přenesená",J418,0)</f>
        <v>0</v>
      </c>
      <c r="BI418" s="257">
        <f>IF(N418="nulová",J418,0)</f>
        <v>0</v>
      </c>
      <c r="BJ418" s="18" t="s">
        <v>81</v>
      </c>
      <c r="BK418" s="257">
        <f>ROUND(I418*H418,2)</f>
        <v>0</v>
      </c>
      <c r="BL418" s="18" t="s">
        <v>438</v>
      </c>
      <c r="BM418" s="256" t="s">
        <v>1401</v>
      </c>
    </row>
    <row r="419" s="13" customFormat="1">
      <c r="A419" s="13"/>
      <c r="B419" s="258"/>
      <c r="C419" s="259"/>
      <c r="D419" s="260" t="s">
        <v>187</v>
      </c>
      <c r="E419" s="261" t="s">
        <v>1</v>
      </c>
      <c r="F419" s="262" t="s">
        <v>1102</v>
      </c>
      <c r="G419" s="259"/>
      <c r="H419" s="261" t="s">
        <v>1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8" t="s">
        <v>187</v>
      </c>
      <c r="AU419" s="268" t="s">
        <v>83</v>
      </c>
      <c r="AV419" s="13" t="s">
        <v>81</v>
      </c>
      <c r="AW419" s="13" t="s">
        <v>31</v>
      </c>
      <c r="AX419" s="13" t="s">
        <v>74</v>
      </c>
      <c r="AY419" s="268" t="s">
        <v>179</v>
      </c>
    </row>
    <row r="420" s="13" customFormat="1">
      <c r="A420" s="13"/>
      <c r="B420" s="258"/>
      <c r="C420" s="259"/>
      <c r="D420" s="260" t="s">
        <v>187</v>
      </c>
      <c r="E420" s="261" t="s">
        <v>1</v>
      </c>
      <c r="F420" s="262" t="s">
        <v>1363</v>
      </c>
      <c r="G420" s="259"/>
      <c r="H420" s="261" t="s">
        <v>1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8" t="s">
        <v>187</v>
      </c>
      <c r="AU420" s="268" t="s">
        <v>83</v>
      </c>
      <c r="AV420" s="13" t="s">
        <v>81</v>
      </c>
      <c r="AW420" s="13" t="s">
        <v>31</v>
      </c>
      <c r="AX420" s="13" t="s">
        <v>74</v>
      </c>
      <c r="AY420" s="268" t="s">
        <v>179</v>
      </c>
    </row>
    <row r="421" s="14" customFormat="1">
      <c r="A421" s="14"/>
      <c r="B421" s="269"/>
      <c r="C421" s="270"/>
      <c r="D421" s="260" t="s">
        <v>187</v>
      </c>
      <c r="E421" s="271" t="s">
        <v>1</v>
      </c>
      <c r="F421" s="272" t="s">
        <v>81</v>
      </c>
      <c r="G421" s="270"/>
      <c r="H421" s="273">
        <v>1</v>
      </c>
      <c r="I421" s="274"/>
      <c r="J421" s="270"/>
      <c r="K421" s="270"/>
      <c r="L421" s="275"/>
      <c r="M421" s="276"/>
      <c r="N421" s="277"/>
      <c r="O421" s="277"/>
      <c r="P421" s="277"/>
      <c r="Q421" s="277"/>
      <c r="R421" s="277"/>
      <c r="S421" s="277"/>
      <c r="T421" s="27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9" t="s">
        <v>187</v>
      </c>
      <c r="AU421" s="279" t="s">
        <v>83</v>
      </c>
      <c r="AV421" s="14" t="s">
        <v>83</v>
      </c>
      <c r="AW421" s="14" t="s">
        <v>31</v>
      </c>
      <c r="AX421" s="14" t="s">
        <v>81</v>
      </c>
      <c r="AY421" s="279" t="s">
        <v>179</v>
      </c>
    </row>
    <row r="422" s="2" customFormat="1" ht="21.75" customHeight="1">
      <c r="A422" s="39"/>
      <c r="B422" s="40"/>
      <c r="C422" s="245" t="s">
        <v>590</v>
      </c>
      <c r="D422" s="245" t="s">
        <v>181</v>
      </c>
      <c r="E422" s="246" t="s">
        <v>1402</v>
      </c>
      <c r="F422" s="247" t="s">
        <v>1403</v>
      </c>
      <c r="G422" s="248" t="s">
        <v>372</v>
      </c>
      <c r="H422" s="249">
        <v>4</v>
      </c>
      <c r="I422" s="250"/>
      <c r="J422" s="251">
        <f>ROUND(I422*H422,2)</f>
        <v>0</v>
      </c>
      <c r="K422" s="247" t="s">
        <v>1</v>
      </c>
      <c r="L422" s="45"/>
      <c r="M422" s="252" t="s">
        <v>1</v>
      </c>
      <c r="N422" s="253" t="s">
        <v>39</v>
      </c>
      <c r="O422" s="92"/>
      <c r="P422" s="254">
        <f>O422*H422</f>
        <v>0</v>
      </c>
      <c r="Q422" s="254">
        <v>2.0000000000000002E-05</v>
      </c>
      <c r="R422" s="254">
        <f>Q422*H422</f>
        <v>8.0000000000000007E-05</v>
      </c>
      <c r="S422" s="254">
        <v>0</v>
      </c>
      <c r="T422" s="25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56" t="s">
        <v>438</v>
      </c>
      <c r="AT422" s="256" t="s">
        <v>181</v>
      </c>
      <c r="AU422" s="256" t="s">
        <v>83</v>
      </c>
      <c r="AY422" s="18" t="s">
        <v>179</v>
      </c>
      <c r="BE422" s="257">
        <f>IF(N422="základní",J422,0)</f>
        <v>0</v>
      </c>
      <c r="BF422" s="257">
        <f>IF(N422="snížená",J422,0)</f>
        <v>0</v>
      </c>
      <c r="BG422" s="257">
        <f>IF(N422="zákl. přenesená",J422,0)</f>
        <v>0</v>
      </c>
      <c r="BH422" s="257">
        <f>IF(N422="sníž. přenesená",J422,0)</f>
        <v>0</v>
      </c>
      <c r="BI422" s="257">
        <f>IF(N422="nulová",J422,0)</f>
        <v>0</v>
      </c>
      <c r="BJ422" s="18" t="s">
        <v>81</v>
      </c>
      <c r="BK422" s="257">
        <f>ROUND(I422*H422,2)</f>
        <v>0</v>
      </c>
      <c r="BL422" s="18" t="s">
        <v>438</v>
      </c>
      <c r="BM422" s="256" t="s">
        <v>1404</v>
      </c>
    </row>
    <row r="423" s="13" customFormat="1">
      <c r="A423" s="13"/>
      <c r="B423" s="258"/>
      <c r="C423" s="259"/>
      <c r="D423" s="260" t="s">
        <v>187</v>
      </c>
      <c r="E423" s="261" t="s">
        <v>1</v>
      </c>
      <c r="F423" s="262" t="s">
        <v>1102</v>
      </c>
      <c r="G423" s="259"/>
      <c r="H423" s="261" t="s">
        <v>1</v>
      </c>
      <c r="I423" s="263"/>
      <c r="J423" s="259"/>
      <c r="K423" s="259"/>
      <c r="L423" s="264"/>
      <c r="M423" s="265"/>
      <c r="N423" s="266"/>
      <c r="O423" s="266"/>
      <c r="P423" s="266"/>
      <c r="Q423" s="266"/>
      <c r="R423" s="266"/>
      <c r="S423" s="266"/>
      <c r="T423" s="26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8" t="s">
        <v>187</v>
      </c>
      <c r="AU423" s="268" t="s">
        <v>83</v>
      </c>
      <c r="AV423" s="13" t="s">
        <v>81</v>
      </c>
      <c r="AW423" s="13" t="s">
        <v>31</v>
      </c>
      <c r="AX423" s="13" t="s">
        <v>74</v>
      </c>
      <c r="AY423" s="268" t="s">
        <v>179</v>
      </c>
    </row>
    <row r="424" s="14" customFormat="1">
      <c r="A424" s="14"/>
      <c r="B424" s="269"/>
      <c r="C424" s="270"/>
      <c r="D424" s="260" t="s">
        <v>187</v>
      </c>
      <c r="E424" s="271" t="s">
        <v>1</v>
      </c>
      <c r="F424" s="272" t="s">
        <v>1405</v>
      </c>
      <c r="G424" s="270"/>
      <c r="H424" s="273">
        <v>4</v>
      </c>
      <c r="I424" s="274"/>
      <c r="J424" s="270"/>
      <c r="K424" s="270"/>
      <c r="L424" s="275"/>
      <c r="M424" s="276"/>
      <c r="N424" s="277"/>
      <c r="O424" s="277"/>
      <c r="P424" s="277"/>
      <c r="Q424" s="277"/>
      <c r="R424" s="277"/>
      <c r="S424" s="277"/>
      <c r="T424" s="27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9" t="s">
        <v>187</v>
      </c>
      <c r="AU424" s="279" t="s">
        <v>83</v>
      </c>
      <c r="AV424" s="14" t="s">
        <v>83</v>
      </c>
      <c r="AW424" s="14" t="s">
        <v>31</v>
      </c>
      <c r="AX424" s="14" t="s">
        <v>74</v>
      </c>
      <c r="AY424" s="279" t="s">
        <v>179</v>
      </c>
    </row>
    <row r="425" s="15" customFormat="1">
      <c r="A425" s="15"/>
      <c r="B425" s="280"/>
      <c r="C425" s="281"/>
      <c r="D425" s="260" t="s">
        <v>187</v>
      </c>
      <c r="E425" s="282" t="s">
        <v>1092</v>
      </c>
      <c r="F425" s="283" t="s">
        <v>108</v>
      </c>
      <c r="G425" s="281"/>
      <c r="H425" s="284">
        <v>4</v>
      </c>
      <c r="I425" s="285"/>
      <c r="J425" s="281"/>
      <c r="K425" s="281"/>
      <c r="L425" s="286"/>
      <c r="M425" s="287"/>
      <c r="N425" s="288"/>
      <c r="O425" s="288"/>
      <c r="P425" s="288"/>
      <c r="Q425" s="288"/>
      <c r="R425" s="288"/>
      <c r="S425" s="288"/>
      <c r="T425" s="289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90" t="s">
        <v>187</v>
      </c>
      <c r="AU425" s="290" t="s">
        <v>83</v>
      </c>
      <c r="AV425" s="15" t="s">
        <v>186</v>
      </c>
      <c r="AW425" s="15" t="s">
        <v>31</v>
      </c>
      <c r="AX425" s="15" t="s">
        <v>81</v>
      </c>
      <c r="AY425" s="290" t="s">
        <v>179</v>
      </c>
    </row>
    <row r="426" s="2" customFormat="1" ht="16.5" customHeight="1">
      <c r="A426" s="39"/>
      <c r="B426" s="40"/>
      <c r="C426" s="291" t="s">
        <v>473</v>
      </c>
      <c r="D426" s="291" t="s">
        <v>340</v>
      </c>
      <c r="E426" s="292" t="s">
        <v>1406</v>
      </c>
      <c r="F426" s="293" t="s">
        <v>1407</v>
      </c>
      <c r="G426" s="294" t="s">
        <v>372</v>
      </c>
      <c r="H426" s="295">
        <v>4.2000000000000002</v>
      </c>
      <c r="I426" s="296"/>
      <c r="J426" s="297">
        <f>ROUND(I426*H426,2)</f>
        <v>0</v>
      </c>
      <c r="K426" s="293" t="s">
        <v>1</v>
      </c>
      <c r="L426" s="298"/>
      <c r="M426" s="299" t="s">
        <v>1</v>
      </c>
      <c r="N426" s="300" t="s">
        <v>39</v>
      </c>
      <c r="O426" s="92"/>
      <c r="P426" s="254">
        <f>O426*H426</f>
        <v>0</v>
      </c>
      <c r="Q426" s="254">
        <v>0.119</v>
      </c>
      <c r="R426" s="254">
        <f>Q426*H426</f>
        <v>0.49980000000000002</v>
      </c>
      <c r="S426" s="254">
        <v>0</v>
      </c>
      <c r="T426" s="25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56" t="s">
        <v>1009</v>
      </c>
      <c r="AT426" s="256" t="s">
        <v>340</v>
      </c>
      <c r="AU426" s="256" t="s">
        <v>83</v>
      </c>
      <c r="AY426" s="18" t="s">
        <v>179</v>
      </c>
      <c r="BE426" s="257">
        <f>IF(N426="základní",J426,0)</f>
        <v>0</v>
      </c>
      <c r="BF426" s="257">
        <f>IF(N426="snížená",J426,0)</f>
        <v>0</v>
      </c>
      <c r="BG426" s="257">
        <f>IF(N426="zákl. přenesená",J426,0)</f>
        <v>0</v>
      </c>
      <c r="BH426" s="257">
        <f>IF(N426="sníž. přenesená",J426,0)</f>
        <v>0</v>
      </c>
      <c r="BI426" s="257">
        <f>IF(N426="nulová",J426,0)</f>
        <v>0</v>
      </c>
      <c r="BJ426" s="18" t="s">
        <v>81</v>
      </c>
      <c r="BK426" s="257">
        <f>ROUND(I426*H426,2)</f>
        <v>0</v>
      </c>
      <c r="BL426" s="18" t="s">
        <v>438</v>
      </c>
      <c r="BM426" s="256" t="s">
        <v>1408</v>
      </c>
    </row>
    <row r="427" s="14" customFormat="1">
      <c r="A427" s="14"/>
      <c r="B427" s="269"/>
      <c r="C427" s="270"/>
      <c r="D427" s="260" t="s">
        <v>187</v>
      </c>
      <c r="E427" s="271" t="s">
        <v>1</v>
      </c>
      <c r="F427" s="272" t="s">
        <v>1409</v>
      </c>
      <c r="G427" s="270"/>
      <c r="H427" s="273">
        <v>4.2000000000000002</v>
      </c>
      <c r="I427" s="274"/>
      <c r="J427" s="270"/>
      <c r="K427" s="270"/>
      <c r="L427" s="275"/>
      <c r="M427" s="276"/>
      <c r="N427" s="277"/>
      <c r="O427" s="277"/>
      <c r="P427" s="277"/>
      <c r="Q427" s="277"/>
      <c r="R427" s="277"/>
      <c r="S427" s="277"/>
      <c r="T427" s="27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9" t="s">
        <v>187</v>
      </c>
      <c r="AU427" s="279" t="s">
        <v>83</v>
      </c>
      <c r="AV427" s="14" t="s">
        <v>83</v>
      </c>
      <c r="AW427" s="14" t="s">
        <v>31</v>
      </c>
      <c r="AX427" s="14" t="s">
        <v>81</v>
      </c>
      <c r="AY427" s="279" t="s">
        <v>179</v>
      </c>
    </row>
    <row r="428" s="2" customFormat="1" ht="21.75" customHeight="1">
      <c r="A428" s="39"/>
      <c r="B428" s="40"/>
      <c r="C428" s="245" t="s">
        <v>599</v>
      </c>
      <c r="D428" s="245" t="s">
        <v>181</v>
      </c>
      <c r="E428" s="246" t="s">
        <v>1410</v>
      </c>
      <c r="F428" s="247" t="s">
        <v>1411</v>
      </c>
      <c r="G428" s="248" t="s">
        <v>477</v>
      </c>
      <c r="H428" s="249">
        <v>1</v>
      </c>
      <c r="I428" s="250"/>
      <c r="J428" s="251">
        <f>ROUND(I428*H428,2)</f>
        <v>0</v>
      </c>
      <c r="K428" s="247" t="s">
        <v>1</v>
      </c>
      <c r="L428" s="45"/>
      <c r="M428" s="252" t="s">
        <v>1</v>
      </c>
      <c r="N428" s="253" t="s">
        <v>39</v>
      </c>
      <c r="O428" s="92"/>
      <c r="P428" s="254">
        <f>O428*H428</f>
        <v>0</v>
      </c>
      <c r="Q428" s="254">
        <v>0.0056499999999999996</v>
      </c>
      <c r="R428" s="254">
        <f>Q428*H428</f>
        <v>0.0056499999999999996</v>
      </c>
      <c r="S428" s="254">
        <v>0</v>
      </c>
      <c r="T428" s="25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56" t="s">
        <v>438</v>
      </c>
      <c r="AT428" s="256" t="s">
        <v>181</v>
      </c>
      <c r="AU428" s="256" t="s">
        <v>83</v>
      </c>
      <c r="AY428" s="18" t="s">
        <v>179</v>
      </c>
      <c r="BE428" s="257">
        <f>IF(N428="základní",J428,0)</f>
        <v>0</v>
      </c>
      <c r="BF428" s="257">
        <f>IF(N428="snížená",J428,0)</f>
        <v>0</v>
      </c>
      <c r="BG428" s="257">
        <f>IF(N428="zákl. přenesená",J428,0)</f>
        <v>0</v>
      </c>
      <c r="BH428" s="257">
        <f>IF(N428="sníž. přenesená",J428,0)</f>
        <v>0</v>
      </c>
      <c r="BI428" s="257">
        <f>IF(N428="nulová",J428,0)</f>
        <v>0</v>
      </c>
      <c r="BJ428" s="18" t="s">
        <v>81</v>
      </c>
      <c r="BK428" s="257">
        <f>ROUND(I428*H428,2)</f>
        <v>0</v>
      </c>
      <c r="BL428" s="18" t="s">
        <v>438</v>
      </c>
      <c r="BM428" s="256" t="s">
        <v>1412</v>
      </c>
    </row>
    <row r="429" s="13" customFormat="1">
      <c r="A429" s="13"/>
      <c r="B429" s="258"/>
      <c r="C429" s="259"/>
      <c r="D429" s="260" t="s">
        <v>187</v>
      </c>
      <c r="E429" s="261" t="s">
        <v>1</v>
      </c>
      <c r="F429" s="262" t="s">
        <v>1102</v>
      </c>
      <c r="G429" s="259"/>
      <c r="H429" s="261" t="s">
        <v>1</v>
      </c>
      <c r="I429" s="263"/>
      <c r="J429" s="259"/>
      <c r="K429" s="259"/>
      <c r="L429" s="264"/>
      <c r="M429" s="265"/>
      <c r="N429" s="266"/>
      <c r="O429" s="266"/>
      <c r="P429" s="266"/>
      <c r="Q429" s="266"/>
      <c r="R429" s="266"/>
      <c r="S429" s="266"/>
      <c r="T429" s="26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8" t="s">
        <v>187</v>
      </c>
      <c r="AU429" s="268" t="s">
        <v>83</v>
      </c>
      <c r="AV429" s="13" t="s">
        <v>81</v>
      </c>
      <c r="AW429" s="13" t="s">
        <v>31</v>
      </c>
      <c r="AX429" s="13" t="s">
        <v>74</v>
      </c>
      <c r="AY429" s="268" t="s">
        <v>179</v>
      </c>
    </row>
    <row r="430" s="13" customFormat="1">
      <c r="A430" s="13"/>
      <c r="B430" s="258"/>
      <c r="C430" s="259"/>
      <c r="D430" s="260" t="s">
        <v>187</v>
      </c>
      <c r="E430" s="261" t="s">
        <v>1</v>
      </c>
      <c r="F430" s="262" t="s">
        <v>1413</v>
      </c>
      <c r="G430" s="259"/>
      <c r="H430" s="261" t="s">
        <v>1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8" t="s">
        <v>187</v>
      </c>
      <c r="AU430" s="268" t="s">
        <v>83</v>
      </c>
      <c r="AV430" s="13" t="s">
        <v>81</v>
      </c>
      <c r="AW430" s="13" t="s">
        <v>31</v>
      </c>
      <c r="AX430" s="13" t="s">
        <v>74</v>
      </c>
      <c r="AY430" s="268" t="s">
        <v>179</v>
      </c>
    </row>
    <row r="431" s="14" customFormat="1">
      <c r="A431" s="14"/>
      <c r="B431" s="269"/>
      <c r="C431" s="270"/>
      <c r="D431" s="260" t="s">
        <v>187</v>
      </c>
      <c r="E431" s="271" t="s">
        <v>1</v>
      </c>
      <c r="F431" s="272" t="s">
        <v>708</v>
      </c>
      <c r="G431" s="270"/>
      <c r="H431" s="273">
        <v>1</v>
      </c>
      <c r="I431" s="274"/>
      <c r="J431" s="270"/>
      <c r="K431" s="270"/>
      <c r="L431" s="275"/>
      <c r="M431" s="276"/>
      <c r="N431" s="277"/>
      <c r="O431" s="277"/>
      <c r="P431" s="277"/>
      <c r="Q431" s="277"/>
      <c r="R431" s="277"/>
      <c r="S431" s="277"/>
      <c r="T431" s="27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9" t="s">
        <v>187</v>
      </c>
      <c r="AU431" s="279" t="s">
        <v>83</v>
      </c>
      <c r="AV431" s="14" t="s">
        <v>83</v>
      </c>
      <c r="AW431" s="14" t="s">
        <v>31</v>
      </c>
      <c r="AX431" s="14" t="s">
        <v>81</v>
      </c>
      <c r="AY431" s="279" t="s">
        <v>179</v>
      </c>
    </row>
    <row r="432" s="2" customFormat="1" ht="21.75" customHeight="1">
      <c r="A432" s="39"/>
      <c r="B432" s="40"/>
      <c r="C432" s="245" t="s">
        <v>478</v>
      </c>
      <c r="D432" s="245" t="s">
        <v>181</v>
      </c>
      <c r="E432" s="246" t="s">
        <v>1414</v>
      </c>
      <c r="F432" s="247" t="s">
        <v>1415</v>
      </c>
      <c r="G432" s="248" t="s">
        <v>477</v>
      </c>
      <c r="H432" s="249">
        <v>2</v>
      </c>
      <c r="I432" s="250"/>
      <c r="J432" s="251">
        <f>ROUND(I432*H432,2)</f>
        <v>0</v>
      </c>
      <c r="K432" s="247" t="s">
        <v>185</v>
      </c>
      <c r="L432" s="45"/>
      <c r="M432" s="252" t="s">
        <v>1</v>
      </c>
      <c r="N432" s="253" t="s">
        <v>39</v>
      </c>
      <c r="O432" s="92"/>
      <c r="P432" s="254">
        <f>O432*H432</f>
        <v>0</v>
      </c>
      <c r="Q432" s="254">
        <v>2.0000000000000002E-05</v>
      </c>
      <c r="R432" s="254">
        <f>Q432*H432</f>
        <v>4.0000000000000003E-05</v>
      </c>
      <c r="S432" s="254">
        <v>0</v>
      </c>
      <c r="T432" s="25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56" t="s">
        <v>438</v>
      </c>
      <c r="AT432" s="256" t="s">
        <v>181</v>
      </c>
      <c r="AU432" s="256" t="s">
        <v>83</v>
      </c>
      <c r="AY432" s="18" t="s">
        <v>179</v>
      </c>
      <c r="BE432" s="257">
        <f>IF(N432="základní",J432,0)</f>
        <v>0</v>
      </c>
      <c r="BF432" s="257">
        <f>IF(N432="snížená",J432,0)</f>
        <v>0</v>
      </c>
      <c r="BG432" s="257">
        <f>IF(N432="zákl. přenesená",J432,0)</f>
        <v>0</v>
      </c>
      <c r="BH432" s="257">
        <f>IF(N432="sníž. přenesená",J432,0)</f>
        <v>0</v>
      </c>
      <c r="BI432" s="257">
        <f>IF(N432="nulová",J432,0)</f>
        <v>0</v>
      </c>
      <c r="BJ432" s="18" t="s">
        <v>81</v>
      </c>
      <c r="BK432" s="257">
        <f>ROUND(I432*H432,2)</f>
        <v>0</v>
      </c>
      <c r="BL432" s="18" t="s">
        <v>438</v>
      </c>
      <c r="BM432" s="256" t="s">
        <v>1416</v>
      </c>
    </row>
    <row r="433" s="13" customFormat="1">
      <c r="A433" s="13"/>
      <c r="B433" s="258"/>
      <c r="C433" s="259"/>
      <c r="D433" s="260" t="s">
        <v>187</v>
      </c>
      <c r="E433" s="261" t="s">
        <v>1</v>
      </c>
      <c r="F433" s="262" t="s">
        <v>1102</v>
      </c>
      <c r="G433" s="259"/>
      <c r="H433" s="261" t="s">
        <v>1</v>
      </c>
      <c r="I433" s="263"/>
      <c r="J433" s="259"/>
      <c r="K433" s="259"/>
      <c r="L433" s="264"/>
      <c r="M433" s="265"/>
      <c r="N433" s="266"/>
      <c r="O433" s="266"/>
      <c r="P433" s="266"/>
      <c r="Q433" s="266"/>
      <c r="R433" s="266"/>
      <c r="S433" s="266"/>
      <c r="T433" s="26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8" t="s">
        <v>187</v>
      </c>
      <c r="AU433" s="268" t="s">
        <v>83</v>
      </c>
      <c r="AV433" s="13" t="s">
        <v>81</v>
      </c>
      <c r="AW433" s="13" t="s">
        <v>31</v>
      </c>
      <c r="AX433" s="13" t="s">
        <v>74</v>
      </c>
      <c r="AY433" s="268" t="s">
        <v>179</v>
      </c>
    </row>
    <row r="434" s="14" customFormat="1">
      <c r="A434" s="14"/>
      <c r="B434" s="269"/>
      <c r="C434" s="270"/>
      <c r="D434" s="260" t="s">
        <v>187</v>
      </c>
      <c r="E434" s="271" t="s">
        <v>1</v>
      </c>
      <c r="F434" s="272" t="s">
        <v>1417</v>
      </c>
      <c r="G434" s="270"/>
      <c r="H434" s="273">
        <v>2</v>
      </c>
      <c r="I434" s="274"/>
      <c r="J434" s="270"/>
      <c r="K434" s="270"/>
      <c r="L434" s="275"/>
      <c r="M434" s="276"/>
      <c r="N434" s="277"/>
      <c r="O434" s="277"/>
      <c r="P434" s="277"/>
      <c r="Q434" s="277"/>
      <c r="R434" s="277"/>
      <c r="S434" s="277"/>
      <c r="T434" s="27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9" t="s">
        <v>187</v>
      </c>
      <c r="AU434" s="279" t="s">
        <v>83</v>
      </c>
      <c r="AV434" s="14" t="s">
        <v>83</v>
      </c>
      <c r="AW434" s="14" t="s">
        <v>31</v>
      </c>
      <c r="AX434" s="14" t="s">
        <v>81</v>
      </c>
      <c r="AY434" s="279" t="s">
        <v>179</v>
      </c>
    </row>
    <row r="435" s="2" customFormat="1" ht="21.75" customHeight="1">
      <c r="A435" s="39"/>
      <c r="B435" s="40"/>
      <c r="C435" s="291" t="s">
        <v>608</v>
      </c>
      <c r="D435" s="291" t="s">
        <v>340</v>
      </c>
      <c r="E435" s="292" t="s">
        <v>1418</v>
      </c>
      <c r="F435" s="293" t="s">
        <v>1419</v>
      </c>
      <c r="G435" s="294" t="s">
        <v>477</v>
      </c>
      <c r="H435" s="295">
        <v>1.05</v>
      </c>
      <c r="I435" s="296"/>
      <c r="J435" s="297">
        <f>ROUND(I435*H435,2)</f>
        <v>0</v>
      </c>
      <c r="K435" s="293" t="s">
        <v>1</v>
      </c>
      <c r="L435" s="298"/>
      <c r="M435" s="299" t="s">
        <v>1</v>
      </c>
      <c r="N435" s="300" t="s">
        <v>39</v>
      </c>
      <c r="O435" s="92"/>
      <c r="P435" s="254">
        <f>O435*H435</f>
        <v>0</v>
      </c>
      <c r="Q435" s="254">
        <v>0.0051500000000000001</v>
      </c>
      <c r="R435" s="254">
        <f>Q435*H435</f>
        <v>0.0054075</v>
      </c>
      <c r="S435" s="254">
        <v>0</v>
      </c>
      <c r="T435" s="25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56" t="s">
        <v>1009</v>
      </c>
      <c r="AT435" s="256" t="s">
        <v>340</v>
      </c>
      <c r="AU435" s="256" t="s">
        <v>83</v>
      </c>
      <c r="AY435" s="18" t="s">
        <v>179</v>
      </c>
      <c r="BE435" s="257">
        <f>IF(N435="základní",J435,0)</f>
        <v>0</v>
      </c>
      <c r="BF435" s="257">
        <f>IF(N435="snížená",J435,0)</f>
        <v>0</v>
      </c>
      <c r="BG435" s="257">
        <f>IF(N435="zákl. přenesená",J435,0)</f>
        <v>0</v>
      </c>
      <c r="BH435" s="257">
        <f>IF(N435="sníž. přenesená",J435,0)</f>
        <v>0</v>
      </c>
      <c r="BI435" s="257">
        <f>IF(N435="nulová",J435,0)</f>
        <v>0</v>
      </c>
      <c r="BJ435" s="18" t="s">
        <v>81</v>
      </c>
      <c r="BK435" s="257">
        <f>ROUND(I435*H435,2)</f>
        <v>0</v>
      </c>
      <c r="BL435" s="18" t="s">
        <v>438</v>
      </c>
      <c r="BM435" s="256" t="s">
        <v>1420</v>
      </c>
    </row>
    <row r="436" s="13" customFormat="1">
      <c r="A436" s="13"/>
      <c r="B436" s="258"/>
      <c r="C436" s="259"/>
      <c r="D436" s="260" t="s">
        <v>187</v>
      </c>
      <c r="E436" s="261" t="s">
        <v>1</v>
      </c>
      <c r="F436" s="262" t="s">
        <v>1102</v>
      </c>
      <c r="G436" s="259"/>
      <c r="H436" s="261" t="s">
        <v>1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8" t="s">
        <v>187</v>
      </c>
      <c r="AU436" s="268" t="s">
        <v>83</v>
      </c>
      <c r="AV436" s="13" t="s">
        <v>81</v>
      </c>
      <c r="AW436" s="13" t="s">
        <v>31</v>
      </c>
      <c r="AX436" s="13" t="s">
        <v>74</v>
      </c>
      <c r="AY436" s="268" t="s">
        <v>179</v>
      </c>
    </row>
    <row r="437" s="14" customFormat="1">
      <c r="A437" s="14"/>
      <c r="B437" s="269"/>
      <c r="C437" s="270"/>
      <c r="D437" s="260" t="s">
        <v>187</v>
      </c>
      <c r="E437" s="271" t="s">
        <v>1</v>
      </c>
      <c r="F437" s="272" t="s">
        <v>1421</v>
      </c>
      <c r="G437" s="270"/>
      <c r="H437" s="273">
        <v>1.05</v>
      </c>
      <c r="I437" s="274"/>
      <c r="J437" s="270"/>
      <c r="K437" s="270"/>
      <c r="L437" s="275"/>
      <c r="M437" s="276"/>
      <c r="N437" s="277"/>
      <c r="O437" s="277"/>
      <c r="P437" s="277"/>
      <c r="Q437" s="277"/>
      <c r="R437" s="277"/>
      <c r="S437" s="277"/>
      <c r="T437" s="27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9" t="s">
        <v>187</v>
      </c>
      <c r="AU437" s="279" t="s">
        <v>83</v>
      </c>
      <c r="AV437" s="14" t="s">
        <v>83</v>
      </c>
      <c r="AW437" s="14" t="s">
        <v>31</v>
      </c>
      <c r="AX437" s="14" t="s">
        <v>81</v>
      </c>
      <c r="AY437" s="279" t="s">
        <v>179</v>
      </c>
    </row>
    <row r="438" s="2" customFormat="1" ht="21.75" customHeight="1">
      <c r="A438" s="39"/>
      <c r="B438" s="40"/>
      <c r="C438" s="291" t="s">
        <v>482</v>
      </c>
      <c r="D438" s="291" t="s">
        <v>340</v>
      </c>
      <c r="E438" s="292" t="s">
        <v>1422</v>
      </c>
      <c r="F438" s="293" t="s">
        <v>1423</v>
      </c>
      <c r="G438" s="294" t="s">
        <v>477</v>
      </c>
      <c r="H438" s="295">
        <v>1.05</v>
      </c>
      <c r="I438" s="296"/>
      <c r="J438" s="297">
        <f>ROUND(I438*H438,2)</f>
        <v>0</v>
      </c>
      <c r="K438" s="293" t="s">
        <v>1</v>
      </c>
      <c r="L438" s="298"/>
      <c r="M438" s="299" t="s">
        <v>1</v>
      </c>
      <c r="N438" s="300" t="s">
        <v>39</v>
      </c>
      <c r="O438" s="92"/>
      <c r="P438" s="254">
        <f>O438*H438</f>
        <v>0</v>
      </c>
      <c r="Q438" s="254">
        <v>0.0074999999999999997</v>
      </c>
      <c r="R438" s="254">
        <f>Q438*H438</f>
        <v>0.0078750000000000001</v>
      </c>
      <c r="S438" s="254">
        <v>0</v>
      </c>
      <c r="T438" s="25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56" t="s">
        <v>221</v>
      </c>
      <c r="AT438" s="256" t="s">
        <v>340</v>
      </c>
      <c r="AU438" s="256" t="s">
        <v>83</v>
      </c>
      <c r="AY438" s="18" t="s">
        <v>179</v>
      </c>
      <c r="BE438" s="257">
        <f>IF(N438="základní",J438,0)</f>
        <v>0</v>
      </c>
      <c r="BF438" s="257">
        <f>IF(N438="snížená",J438,0)</f>
        <v>0</v>
      </c>
      <c r="BG438" s="257">
        <f>IF(N438="zákl. přenesená",J438,0)</f>
        <v>0</v>
      </c>
      <c r="BH438" s="257">
        <f>IF(N438="sníž. přenesená",J438,0)</f>
        <v>0</v>
      </c>
      <c r="BI438" s="257">
        <f>IF(N438="nulová",J438,0)</f>
        <v>0</v>
      </c>
      <c r="BJ438" s="18" t="s">
        <v>81</v>
      </c>
      <c r="BK438" s="257">
        <f>ROUND(I438*H438,2)</f>
        <v>0</v>
      </c>
      <c r="BL438" s="18" t="s">
        <v>186</v>
      </c>
      <c r="BM438" s="256" t="s">
        <v>1424</v>
      </c>
    </row>
    <row r="439" s="13" customFormat="1">
      <c r="A439" s="13"/>
      <c r="B439" s="258"/>
      <c r="C439" s="259"/>
      <c r="D439" s="260" t="s">
        <v>187</v>
      </c>
      <c r="E439" s="261" t="s">
        <v>1</v>
      </c>
      <c r="F439" s="262" t="s">
        <v>1102</v>
      </c>
      <c r="G439" s="259"/>
      <c r="H439" s="261" t="s">
        <v>1</v>
      </c>
      <c r="I439" s="263"/>
      <c r="J439" s="259"/>
      <c r="K439" s="259"/>
      <c r="L439" s="264"/>
      <c r="M439" s="265"/>
      <c r="N439" s="266"/>
      <c r="O439" s="266"/>
      <c r="P439" s="266"/>
      <c r="Q439" s="266"/>
      <c r="R439" s="266"/>
      <c r="S439" s="266"/>
      <c r="T439" s="26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8" t="s">
        <v>187</v>
      </c>
      <c r="AU439" s="268" t="s">
        <v>83</v>
      </c>
      <c r="AV439" s="13" t="s">
        <v>81</v>
      </c>
      <c r="AW439" s="13" t="s">
        <v>31</v>
      </c>
      <c r="AX439" s="13" t="s">
        <v>74</v>
      </c>
      <c r="AY439" s="268" t="s">
        <v>179</v>
      </c>
    </row>
    <row r="440" s="14" customFormat="1">
      <c r="A440" s="14"/>
      <c r="B440" s="269"/>
      <c r="C440" s="270"/>
      <c r="D440" s="260" t="s">
        <v>187</v>
      </c>
      <c r="E440" s="271" t="s">
        <v>1</v>
      </c>
      <c r="F440" s="272" t="s">
        <v>1421</v>
      </c>
      <c r="G440" s="270"/>
      <c r="H440" s="273">
        <v>1.05</v>
      </c>
      <c r="I440" s="274"/>
      <c r="J440" s="270"/>
      <c r="K440" s="270"/>
      <c r="L440" s="275"/>
      <c r="M440" s="276"/>
      <c r="N440" s="277"/>
      <c r="O440" s="277"/>
      <c r="P440" s="277"/>
      <c r="Q440" s="277"/>
      <c r="R440" s="277"/>
      <c r="S440" s="277"/>
      <c r="T440" s="27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9" t="s">
        <v>187</v>
      </c>
      <c r="AU440" s="279" t="s">
        <v>83</v>
      </c>
      <c r="AV440" s="14" t="s">
        <v>83</v>
      </c>
      <c r="AW440" s="14" t="s">
        <v>31</v>
      </c>
      <c r="AX440" s="14" t="s">
        <v>81</v>
      </c>
      <c r="AY440" s="279" t="s">
        <v>179</v>
      </c>
    </row>
    <row r="441" s="2" customFormat="1" ht="21.75" customHeight="1">
      <c r="A441" s="39"/>
      <c r="B441" s="40"/>
      <c r="C441" s="245" t="s">
        <v>620</v>
      </c>
      <c r="D441" s="245" t="s">
        <v>181</v>
      </c>
      <c r="E441" s="246" t="s">
        <v>1425</v>
      </c>
      <c r="F441" s="247" t="s">
        <v>1426</v>
      </c>
      <c r="G441" s="248" t="s">
        <v>477</v>
      </c>
      <c r="H441" s="249">
        <v>6</v>
      </c>
      <c r="I441" s="250"/>
      <c r="J441" s="251">
        <f>ROUND(I441*H441,2)</f>
        <v>0</v>
      </c>
      <c r="K441" s="247" t="s">
        <v>185</v>
      </c>
      <c r="L441" s="45"/>
      <c r="M441" s="252" t="s">
        <v>1</v>
      </c>
      <c r="N441" s="253" t="s">
        <v>39</v>
      </c>
      <c r="O441" s="92"/>
      <c r="P441" s="254">
        <f>O441*H441</f>
        <v>0</v>
      </c>
      <c r="Q441" s="254">
        <v>4.0000000000000003E-05</v>
      </c>
      <c r="R441" s="254">
        <f>Q441*H441</f>
        <v>0.00024000000000000003</v>
      </c>
      <c r="S441" s="254">
        <v>0</v>
      </c>
      <c r="T441" s="25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56" t="s">
        <v>438</v>
      </c>
      <c r="AT441" s="256" t="s">
        <v>181</v>
      </c>
      <c r="AU441" s="256" t="s">
        <v>83</v>
      </c>
      <c r="AY441" s="18" t="s">
        <v>179</v>
      </c>
      <c r="BE441" s="257">
        <f>IF(N441="základní",J441,0)</f>
        <v>0</v>
      </c>
      <c r="BF441" s="257">
        <f>IF(N441="snížená",J441,0)</f>
        <v>0</v>
      </c>
      <c r="BG441" s="257">
        <f>IF(N441="zákl. přenesená",J441,0)</f>
        <v>0</v>
      </c>
      <c r="BH441" s="257">
        <f>IF(N441="sníž. přenesená",J441,0)</f>
        <v>0</v>
      </c>
      <c r="BI441" s="257">
        <f>IF(N441="nulová",J441,0)</f>
        <v>0</v>
      </c>
      <c r="BJ441" s="18" t="s">
        <v>81</v>
      </c>
      <c r="BK441" s="257">
        <f>ROUND(I441*H441,2)</f>
        <v>0</v>
      </c>
      <c r="BL441" s="18" t="s">
        <v>438</v>
      </c>
      <c r="BM441" s="256" t="s">
        <v>1427</v>
      </c>
    </row>
    <row r="442" s="13" customFormat="1">
      <c r="A442" s="13"/>
      <c r="B442" s="258"/>
      <c r="C442" s="259"/>
      <c r="D442" s="260" t="s">
        <v>187</v>
      </c>
      <c r="E442" s="261" t="s">
        <v>1</v>
      </c>
      <c r="F442" s="262" t="s">
        <v>1102</v>
      </c>
      <c r="G442" s="259"/>
      <c r="H442" s="261" t="s">
        <v>1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8" t="s">
        <v>187</v>
      </c>
      <c r="AU442" s="268" t="s">
        <v>83</v>
      </c>
      <c r="AV442" s="13" t="s">
        <v>81</v>
      </c>
      <c r="AW442" s="13" t="s">
        <v>31</v>
      </c>
      <c r="AX442" s="13" t="s">
        <v>74</v>
      </c>
      <c r="AY442" s="268" t="s">
        <v>179</v>
      </c>
    </row>
    <row r="443" s="14" customFormat="1">
      <c r="A443" s="14"/>
      <c r="B443" s="269"/>
      <c r="C443" s="270"/>
      <c r="D443" s="260" t="s">
        <v>187</v>
      </c>
      <c r="E443" s="271" t="s">
        <v>1</v>
      </c>
      <c r="F443" s="272" t="s">
        <v>1428</v>
      </c>
      <c r="G443" s="270"/>
      <c r="H443" s="273">
        <v>4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9" t="s">
        <v>187</v>
      </c>
      <c r="AU443" s="279" t="s">
        <v>83</v>
      </c>
      <c r="AV443" s="14" t="s">
        <v>83</v>
      </c>
      <c r="AW443" s="14" t="s">
        <v>31</v>
      </c>
      <c r="AX443" s="14" t="s">
        <v>74</v>
      </c>
      <c r="AY443" s="279" t="s">
        <v>179</v>
      </c>
    </row>
    <row r="444" s="14" customFormat="1">
      <c r="A444" s="14"/>
      <c r="B444" s="269"/>
      <c r="C444" s="270"/>
      <c r="D444" s="260" t="s">
        <v>187</v>
      </c>
      <c r="E444" s="271" t="s">
        <v>1</v>
      </c>
      <c r="F444" s="272" t="s">
        <v>1429</v>
      </c>
      <c r="G444" s="270"/>
      <c r="H444" s="273">
        <v>2</v>
      </c>
      <c r="I444" s="274"/>
      <c r="J444" s="270"/>
      <c r="K444" s="270"/>
      <c r="L444" s="275"/>
      <c r="M444" s="276"/>
      <c r="N444" s="277"/>
      <c r="O444" s="277"/>
      <c r="P444" s="277"/>
      <c r="Q444" s="277"/>
      <c r="R444" s="277"/>
      <c r="S444" s="277"/>
      <c r="T444" s="27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9" t="s">
        <v>187</v>
      </c>
      <c r="AU444" s="279" t="s">
        <v>83</v>
      </c>
      <c r="AV444" s="14" t="s">
        <v>83</v>
      </c>
      <c r="AW444" s="14" t="s">
        <v>31</v>
      </c>
      <c r="AX444" s="14" t="s">
        <v>74</v>
      </c>
      <c r="AY444" s="279" t="s">
        <v>179</v>
      </c>
    </row>
    <row r="445" s="15" customFormat="1">
      <c r="A445" s="15"/>
      <c r="B445" s="280"/>
      <c r="C445" s="281"/>
      <c r="D445" s="260" t="s">
        <v>187</v>
      </c>
      <c r="E445" s="282" t="s">
        <v>1</v>
      </c>
      <c r="F445" s="283" t="s">
        <v>108</v>
      </c>
      <c r="G445" s="281"/>
      <c r="H445" s="284">
        <v>6</v>
      </c>
      <c r="I445" s="285"/>
      <c r="J445" s="281"/>
      <c r="K445" s="281"/>
      <c r="L445" s="286"/>
      <c r="M445" s="287"/>
      <c r="N445" s="288"/>
      <c r="O445" s="288"/>
      <c r="P445" s="288"/>
      <c r="Q445" s="288"/>
      <c r="R445" s="288"/>
      <c r="S445" s="288"/>
      <c r="T445" s="289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90" t="s">
        <v>187</v>
      </c>
      <c r="AU445" s="290" t="s">
        <v>83</v>
      </c>
      <c r="AV445" s="15" t="s">
        <v>186</v>
      </c>
      <c r="AW445" s="15" t="s">
        <v>31</v>
      </c>
      <c r="AX445" s="15" t="s">
        <v>81</v>
      </c>
      <c r="AY445" s="290" t="s">
        <v>179</v>
      </c>
    </row>
    <row r="446" s="2" customFormat="1" ht="16.5" customHeight="1">
      <c r="A446" s="39"/>
      <c r="B446" s="40"/>
      <c r="C446" s="291" t="s">
        <v>485</v>
      </c>
      <c r="D446" s="291" t="s">
        <v>340</v>
      </c>
      <c r="E446" s="292" t="s">
        <v>1430</v>
      </c>
      <c r="F446" s="293" t="s">
        <v>1431</v>
      </c>
      <c r="G446" s="294" t="s">
        <v>477</v>
      </c>
      <c r="H446" s="295">
        <v>6.2999999999999998</v>
      </c>
      <c r="I446" s="296"/>
      <c r="J446" s="297">
        <f>ROUND(I446*H446,2)</f>
        <v>0</v>
      </c>
      <c r="K446" s="293" t="s">
        <v>1</v>
      </c>
      <c r="L446" s="298"/>
      <c r="M446" s="299" t="s">
        <v>1</v>
      </c>
      <c r="N446" s="300" t="s">
        <v>39</v>
      </c>
      <c r="O446" s="92"/>
      <c r="P446" s="254">
        <f>O446*H446</f>
        <v>0</v>
      </c>
      <c r="Q446" s="254">
        <v>0.0127</v>
      </c>
      <c r="R446" s="254">
        <f>Q446*H446</f>
        <v>0.080009999999999998</v>
      </c>
      <c r="S446" s="254">
        <v>0</v>
      </c>
      <c r="T446" s="25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56" t="s">
        <v>221</v>
      </c>
      <c r="AT446" s="256" t="s">
        <v>340</v>
      </c>
      <c r="AU446" s="256" t="s">
        <v>83</v>
      </c>
      <c r="AY446" s="18" t="s">
        <v>179</v>
      </c>
      <c r="BE446" s="257">
        <f>IF(N446="základní",J446,0)</f>
        <v>0</v>
      </c>
      <c r="BF446" s="257">
        <f>IF(N446="snížená",J446,0)</f>
        <v>0</v>
      </c>
      <c r="BG446" s="257">
        <f>IF(N446="zákl. přenesená",J446,0)</f>
        <v>0</v>
      </c>
      <c r="BH446" s="257">
        <f>IF(N446="sníž. přenesená",J446,0)</f>
        <v>0</v>
      </c>
      <c r="BI446" s="257">
        <f>IF(N446="nulová",J446,0)</f>
        <v>0</v>
      </c>
      <c r="BJ446" s="18" t="s">
        <v>81</v>
      </c>
      <c r="BK446" s="257">
        <f>ROUND(I446*H446,2)</f>
        <v>0</v>
      </c>
      <c r="BL446" s="18" t="s">
        <v>186</v>
      </c>
      <c r="BM446" s="256" t="s">
        <v>1432</v>
      </c>
    </row>
    <row r="447" s="13" customFormat="1">
      <c r="A447" s="13"/>
      <c r="B447" s="258"/>
      <c r="C447" s="259"/>
      <c r="D447" s="260" t="s">
        <v>187</v>
      </c>
      <c r="E447" s="261" t="s">
        <v>1</v>
      </c>
      <c r="F447" s="262" t="s">
        <v>1102</v>
      </c>
      <c r="G447" s="259"/>
      <c r="H447" s="261" t="s">
        <v>1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8" t="s">
        <v>187</v>
      </c>
      <c r="AU447" s="268" t="s">
        <v>83</v>
      </c>
      <c r="AV447" s="13" t="s">
        <v>81</v>
      </c>
      <c r="AW447" s="13" t="s">
        <v>31</v>
      </c>
      <c r="AX447" s="13" t="s">
        <v>74</v>
      </c>
      <c r="AY447" s="268" t="s">
        <v>179</v>
      </c>
    </row>
    <row r="448" s="14" customFormat="1">
      <c r="A448" s="14"/>
      <c r="B448" s="269"/>
      <c r="C448" s="270"/>
      <c r="D448" s="260" t="s">
        <v>187</v>
      </c>
      <c r="E448" s="271" t="s">
        <v>1</v>
      </c>
      <c r="F448" s="272" t="s">
        <v>1433</v>
      </c>
      <c r="G448" s="270"/>
      <c r="H448" s="273">
        <v>4.2000000000000002</v>
      </c>
      <c r="I448" s="274"/>
      <c r="J448" s="270"/>
      <c r="K448" s="270"/>
      <c r="L448" s="275"/>
      <c r="M448" s="276"/>
      <c r="N448" s="277"/>
      <c r="O448" s="277"/>
      <c r="P448" s="277"/>
      <c r="Q448" s="277"/>
      <c r="R448" s="277"/>
      <c r="S448" s="277"/>
      <c r="T448" s="27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9" t="s">
        <v>187</v>
      </c>
      <c r="AU448" s="279" t="s">
        <v>83</v>
      </c>
      <c r="AV448" s="14" t="s">
        <v>83</v>
      </c>
      <c r="AW448" s="14" t="s">
        <v>31</v>
      </c>
      <c r="AX448" s="14" t="s">
        <v>74</v>
      </c>
      <c r="AY448" s="279" t="s">
        <v>179</v>
      </c>
    </row>
    <row r="449" s="14" customFormat="1">
      <c r="A449" s="14"/>
      <c r="B449" s="269"/>
      <c r="C449" s="270"/>
      <c r="D449" s="260" t="s">
        <v>187</v>
      </c>
      <c r="E449" s="271" t="s">
        <v>1</v>
      </c>
      <c r="F449" s="272" t="s">
        <v>1434</v>
      </c>
      <c r="G449" s="270"/>
      <c r="H449" s="273">
        <v>2.1000000000000001</v>
      </c>
      <c r="I449" s="274"/>
      <c r="J449" s="270"/>
      <c r="K449" s="270"/>
      <c r="L449" s="275"/>
      <c r="M449" s="276"/>
      <c r="N449" s="277"/>
      <c r="O449" s="277"/>
      <c r="P449" s="277"/>
      <c r="Q449" s="277"/>
      <c r="R449" s="277"/>
      <c r="S449" s="277"/>
      <c r="T449" s="27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9" t="s">
        <v>187</v>
      </c>
      <c r="AU449" s="279" t="s">
        <v>83</v>
      </c>
      <c r="AV449" s="14" t="s">
        <v>83</v>
      </c>
      <c r="AW449" s="14" t="s">
        <v>31</v>
      </c>
      <c r="AX449" s="14" t="s">
        <v>74</v>
      </c>
      <c r="AY449" s="279" t="s">
        <v>179</v>
      </c>
    </row>
    <row r="450" s="15" customFormat="1">
      <c r="A450" s="15"/>
      <c r="B450" s="280"/>
      <c r="C450" s="281"/>
      <c r="D450" s="260" t="s">
        <v>187</v>
      </c>
      <c r="E450" s="282" t="s">
        <v>1</v>
      </c>
      <c r="F450" s="283" t="s">
        <v>108</v>
      </c>
      <c r="G450" s="281"/>
      <c r="H450" s="284">
        <v>6.2999999999999998</v>
      </c>
      <c r="I450" s="285"/>
      <c r="J450" s="281"/>
      <c r="K450" s="281"/>
      <c r="L450" s="286"/>
      <c r="M450" s="287"/>
      <c r="N450" s="288"/>
      <c r="O450" s="288"/>
      <c r="P450" s="288"/>
      <c r="Q450" s="288"/>
      <c r="R450" s="288"/>
      <c r="S450" s="288"/>
      <c r="T450" s="289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90" t="s">
        <v>187</v>
      </c>
      <c r="AU450" s="290" t="s">
        <v>83</v>
      </c>
      <c r="AV450" s="15" t="s">
        <v>186</v>
      </c>
      <c r="AW450" s="15" t="s">
        <v>31</v>
      </c>
      <c r="AX450" s="15" t="s">
        <v>81</v>
      </c>
      <c r="AY450" s="290" t="s">
        <v>179</v>
      </c>
    </row>
    <row r="451" s="2" customFormat="1" ht="16.5" customHeight="1">
      <c r="A451" s="39"/>
      <c r="B451" s="40"/>
      <c r="C451" s="291" t="s">
        <v>629</v>
      </c>
      <c r="D451" s="291" t="s">
        <v>340</v>
      </c>
      <c r="E451" s="292" t="s">
        <v>1435</v>
      </c>
      <c r="F451" s="293" t="s">
        <v>1436</v>
      </c>
      <c r="G451" s="294" t="s">
        <v>477</v>
      </c>
      <c r="H451" s="295">
        <v>6.2999999999999998</v>
      </c>
      <c r="I451" s="296"/>
      <c r="J451" s="297">
        <f>ROUND(I451*H451,2)</f>
        <v>0</v>
      </c>
      <c r="K451" s="293" t="s">
        <v>1</v>
      </c>
      <c r="L451" s="298"/>
      <c r="M451" s="299" t="s">
        <v>1</v>
      </c>
      <c r="N451" s="300" t="s">
        <v>39</v>
      </c>
      <c r="O451" s="92"/>
      <c r="P451" s="254">
        <f>O451*H451</f>
        <v>0</v>
      </c>
      <c r="Q451" s="254">
        <v>0.0070000000000000001</v>
      </c>
      <c r="R451" s="254">
        <f>Q451*H451</f>
        <v>0.0441</v>
      </c>
      <c r="S451" s="254">
        <v>0</v>
      </c>
      <c r="T451" s="25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56" t="s">
        <v>221</v>
      </c>
      <c r="AT451" s="256" t="s">
        <v>340</v>
      </c>
      <c r="AU451" s="256" t="s">
        <v>83</v>
      </c>
      <c r="AY451" s="18" t="s">
        <v>179</v>
      </c>
      <c r="BE451" s="257">
        <f>IF(N451="základní",J451,0)</f>
        <v>0</v>
      </c>
      <c r="BF451" s="257">
        <f>IF(N451="snížená",J451,0)</f>
        <v>0</v>
      </c>
      <c r="BG451" s="257">
        <f>IF(N451="zákl. přenesená",J451,0)</f>
        <v>0</v>
      </c>
      <c r="BH451" s="257">
        <f>IF(N451="sníž. přenesená",J451,0)</f>
        <v>0</v>
      </c>
      <c r="BI451" s="257">
        <f>IF(N451="nulová",J451,0)</f>
        <v>0</v>
      </c>
      <c r="BJ451" s="18" t="s">
        <v>81</v>
      </c>
      <c r="BK451" s="257">
        <f>ROUND(I451*H451,2)</f>
        <v>0</v>
      </c>
      <c r="BL451" s="18" t="s">
        <v>186</v>
      </c>
      <c r="BM451" s="256" t="s">
        <v>1437</v>
      </c>
    </row>
    <row r="452" s="13" customFormat="1">
      <c r="A452" s="13"/>
      <c r="B452" s="258"/>
      <c r="C452" s="259"/>
      <c r="D452" s="260" t="s">
        <v>187</v>
      </c>
      <c r="E452" s="261" t="s">
        <v>1</v>
      </c>
      <c r="F452" s="262" t="s">
        <v>1102</v>
      </c>
      <c r="G452" s="259"/>
      <c r="H452" s="261" t="s">
        <v>1</v>
      </c>
      <c r="I452" s="263"/>
      <c r="J452" s="259"/>
      <c r="K452" s="259"/>
      <c r="L452" s="264"/>
      <c r="M452" s="265"/>
      <c r="N452" s="266"/>
      <c r="O452" s="266"/>
      <c r="P452" s="266"/>
      <c r="Q452" s="266"/>
      <c r="R452" s="266"/>
      <c r="S452" s="266"/>
      <c r="T452" s="26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8" t="s">
        <v>187</v>
      </c>
      <c r="AU452" s="268" t="s">
        <v>83</v>
      </c>
      <c r="AV452" s="13" t="s">
        <v>81</v>
      </c>
      <c r="AW452" s="13" t="s">
        <v>31</v>
      </c>
      <c r="AX452" s="13" t="s">
        <v>74</v>
      </c>
      <c r="AY452" s="268" t="s">
        <v>179</v>
      </c>
    </row>
    <row r="453" s="14" customFormat="1">
      <c r="A453" s="14"/>
      <c r="B453" s="269"/>
      <c r="C453" s="270"/>
      <c r="D453" s="260" t="s">
        <v>187</v>
      </c>
      <c r="E453" s="271" t="s">
        <v>1</v>
      </c>
      <c r="F453" s="272" t="s">
        <v>1433</v>
      </c>
      <c r="G453" s="270"/>
      <c r="H453" s="273">
        <v>4.2000000000000002</v>
      </c>
      <c r="I453" s="274"/>
      <c r="J453" s="270"/>
      <c r="K453" s="270"/>
      <c r="L453" s="275"/>
      <c r="M453" s="276"/>
      <c r="N453" s="277"/>
      <c r="O453" s="277"/>
      <c r="P453" s="277"/>
      <c r="Q453" s="277"/>
      <c r="R453" s="277"/>
      <c r="S453" s="277"/>
      <c r="T453" s="27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9" t="s">
        <v>187</v>
      </c>
      <c r="AU453" s="279" t="s">
        <v>83</v>
      </c>
      <c r="AV453" s="14" t="s">
        <v>83</v>
      </c>
      <c r="AW453" s="14" t="s">
        <v>31</v>
      </c>
      <c r="AX453" s="14" t="s">
        <v>74</v>
      </c>
      <c r="AY453" s="279" t="s">
        <v>179</v>
      </c>
    </row>
    <row r="454" s="14" customFormat="1">
      <c r="A454" s="14"/>
      <c r="B454" s="269"/>
      <c r="C454" s="270"/>
      <c r="D454" s="260" t="s">
        <v>187</v>
      </c>
      <c r="E454" s="271" t="s">
        <v>1</v>
      </c>
      <c r="F454" s="272" t="s">
        <v>1434</v>
      </c>
      <c r="G454" s="270"/>
      <c r="H454" s="273">
        <v>2.1000000000000001</v>
      </c>
      <c r="I454" s="274"/>
      <c r="J454" s="270"/>
      <c r="K454" s="270"/>
      <c r="L454" s="275"/>
      <c r="M454" s="276"/>
      <c r="N454" s="277"/>
      <c r="O454" s="277"/>
      <c r="P454" s="277"/>
      <c r="Q454" s="277"/>
      <c r="R454" s="277"/>
      <c r="S454" s="277"/>
      <c r="T454" s="278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9" t="s">
        <v>187</v>
      </c>
      <c r="AU454" s="279" t="s">
        <v>83</v>
      </c>
      <c r="AV454" s="14" t="s">
        <v>83</v>
      </c>
      <c r="AW454" s="14" t="s">
        <v>31</v>
      </c>
      <c r="AX454" s="14" t="s">
        <v>74</v>
      </c>
      <c r="AY454" s="279" t="s">
        <v>179</v>
      </c>
    </row>
    <row r="455" s="15" customFormat="1">
      <c r="A455" s="15"/>
      <c r="B455" s="280"/>
      <c r="C455" s="281"/>
      <c r="D455" s="260" t="s">
        <v>187</v>
      </c>
      <c r="E455" s="282" t="s">
        <v>1</v>
      </c>
      <c r="F455" s="283" t="s">
        <v>108</v>
      </c>
      <c r="G455" s="281"/>
      <c r="H455" s="284">
        <v>6.2999999999999998</v>
      </c>
      <c r="I455" s="285"/>
      <c r="J455" s="281"/>
      <c r="K455" s="281"/>
      <c r="L455" s="286"/>
      <c r="M455" s="287"/>
      <c r="N455" s="288"/>
      <c r="O455" s="288"/>
      <c r="P455" s="288"/>
      <c r="Q455" s="288"/>
      <c r="R455" s="288"/>
      <c r="S455" s="288"/>
      <c r="T455" s="289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90" t="s">
        <v>187</v>
      </c>
      <c r="AU455" s="290" t="s">
        <v>83</v>
      </c>
      <c r="AV455" s="15" t="s">
        <v>186</v>
      </c>
      <c r="AW455" s="15" t="s">
        <v>31</v>
      </c>
      <c r="AX455" s="15" t="s">
        <v>81</v>
      </c>
      <c r="AY455" s="290" t="s">
        <v>179</v>
      </c>
    </row>
    <row r="456" s="2" customFormat="1" ht="21.75" customHeight="1">
      <c r="A456" s="39"/>
      <c r="B456" s="40"/>
      <c r="C456" s="245" t="s">
        <v>490</v>
      </c>
      <c r="D456" s="245" t="s">
        <v>181</v>
      </c>
      <c r="E456" s="246" t="s">
        <v>1438</v>
      </c>
      <c r="F456" s="247" t="s">
        <v>1439</v>
      </c>
      <c r="G456" s="248" t="s">
        <v>477</v>
      </c>
      <c r="H456" s="249">
        <v>4</v>
      </c>
      <c r="I456" s="250"/>
      <c r="J456" s="251">
        <f>ROUND(I456*H456,2)</f>
        <v>0</v>
      </c>
      <c r="K456" s="247" t="s">
        <v>185</v>
      </c>
      <c r="L456" s="45"/>
      <c r="M456" s="252" t="s">
        <v>1</v>
      </c>
      <c r="N456" s="253" t="s">
        <v>39</v>
      </c>
      <c r="O456" s="92"/>
      <c r="P456" s="254">
        <f>O456*H456</f>
        <v>0</v>
      </c>
      <c r="Q456" s="254">
        <v>5.0000000000000002E-05</v>
      </c>
      <c r="R456" s="254">
        <f>Q456*H456</f>
        <v>0.00020000000000000001</v>
      </c>
      <c r="S456" s="254">
        <v>0</v>
      </c>
      <c r="T456" s="25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56" t="s">
        <v>438</v>
      </c>
      <c r="AT456" s="256" t="s">
        <v>181</v>
      </c>
      <c r="AU456" s="256" t="s">
        <v>83</v>
      </c>
      <c r="AY456" s="18" t="s">
        <v>179</v>
      </c>
      <c r="BE456" s="257">
        <f>IF(N456="základní",J456,0)</f>
        <v>0</v>
      </c>
      <c r="BF456" s="257">
        <f>IF(N456="snížená",J456,0)</f>
        <v>0</v>
      </c>
      <c r="BG456" s="257">
        <f>IF(N456="zákl. přenesená",J456,0)</f>
        <v>0</v>
      </c>
      <c r="BH456" s="257">
        <f>IF(N456="sníž. přenesená",J456,0)</f>
        <v>0</v>
      </c>
      <c r="BI456" s="257">
        <f>IF(N456="nulová",J456,0)</f>
        <v>0</v>
      </c>
      <c r="BJ456" s="18" t="s">
        <v>81</v>
      </c>
      <c r="BK456" s="257">
        <f>ROUND(I456*H456,2)</f>
        <v>0</v>
      </c>
      <c r="BL456" s="18" t="s">
        <v>438</v>
      </c>
      <c r="BM456" s="256" t="s">
        <v>1440</v>
      </c>
    </row>
    <row r="457" s="13" customFormat="1">
      <c r="A457" s="13"/>
      <c r="B457" s="258"/>
      <c r="C457" s="259"/>
      <c r="D457" s="260" t="s">
        <v>187</v>
      </c>
      <c r="E457" s="261" t="s">
        <v>1</v>
      </c>
      <c r="F457" s="262" t="s">
        <v>1102</v>
      </c>
      <c r="G457" s="259"/>
      <c r="H457" s="261" t="s">
        <v>1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8" t="s">
        <v>187</v>
      </c>
      <c r="AU457" s="268" t="s">
        <v>83</v>
      </c>
      <c r="AV457" s="13" t="s">
        <v>81</v>
      </c>
      <c r="AW457" s="13" t="s">
        <v>31</v>
      </c>
      <c r="AX457" s="13" t="s">
        <v>74</v>
      </c>
      <c r="AY457" s="268" t="s">
        <v>179</v>
      </c>
    </row>
    <row r="458" s="14" customFormat="1">
      <c r="A458" s="14"/>
      <c r="B458" s="269"/>
      <c r="C458" s="270"/>
      <c r="D458" s="260" t="s">
        <v>187</v>
      </c>
      <c r="E458" s="271" t="s">
        <v>1</v>
      </c>
      <c r="F458" s="272" t="s">
        <v>1335</v>
      </c>
      <c r="G458" s="270"/>
      <c r="H458" s="273">
        <v>4</v>
      </c>
      <c r="I458" s="274"/>
      <c r="J458" s="270"/>
      <c r="K458" s="270"/>
      <c r="L458" s="275"/>
      <c r="M458" s="276"/>
      <c r="N458" s="277"/>
      <c r="O458" s="277"/>
      <c r="P458" s="277"/>
      <c r="Q458" s="277"/>
      <c r="R458" s="277"/>
      <c r="S458" s="277"/>
      <c r="T458" s="27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9" t="s">
        <v>187</v>
      </c>
      <c r="AU458" s="279" t="s">
        <v>83</v>
      </c>
      <c r="AV458" s="14" t="s">
        <v>83</v>
      </c>
      <c r="AW458" s="14" t="s">
        <v>31</v>
      </c>
      <c r="AX458" s="14" t="s">
        <v>81</v>
      </c>
      <c r="AY458" s="279" t="s">
        <v>179</v>
      </c>
    </row>
    <row r="459" s="2" customFormat="1" ht="16.5" customHeight="1">
      <c r="A459" s="39"/>
      <c r="B459" s="40"/>
      <c r="C459" s="291" t="s">
        <v>636</v>
      </c>
      <c r="D459" s="291" t="s">
        <v>340</v>
      </c>
      <c r="E459" s="292" t="s">
        <v>1441</v>
      </c>
      <c r="F459" s="293" t="s">
        <v>1442</v>
      </c>
      <c r="G459" s="294" t="s">
        <v>477</v>
      </c>
      <c r="H459" s="295">
        <v>4.2000000000000002</v>
      </c>
      <c r="I459" s="296"/>
      <c r="J459" s="297">
        <f>ROUND(I459*H459,2)</f>
        <v>0</v>
      </c>
      <c r="K459" s="293" t="s">
        <v>1</v>
      </c>
      <c r="L459" s="298"/>
      <c r="M459" s="299" t="s">
        <v>1</v>
      </c>
      <c r="N459" s="300" t="s">
        <v>39</v>
      </c>
      <c r="O459" s="92"/>
      <c r="P459" s="254">
        <f>O459*H459</f>
        <v>0</v>
      </c>
      <c r="Q459" s="254">
        <v>0.014</v>
      </c>
      <c r="R459" s="254">
        <f>Q459*H459</f>
        <v>0.058800000000000005</v>
      </c>
      <c r="S459" s="254">
        <v>0</v>
      </c>
      <c r="T459" s="25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56" t="s">
        <v>221</v>
      </c>
      <c r="AT459" s="256" t="s">
        <v>340</v>
      </c>
      <c r="AU459" s="256" t="s">
        <v>83</v>
      </c>
      <c r="AY459" s="18" t="s">
        <v>179</v>
      </c>
      <c r="BE459" s="257">
        <f>IF(N459="základní",J459,0)</f>
        <v>0</v>
      </c>
      <c r="BF459" s="257">
        <f>IF(N459="snížená",J459,0)</f>
        <v>0</v>
      </c>
      <c r="BG459" s="257">
        <f>IF(N459="zákl. přenesená",J459,0)</f>
        <v>0</v>
      </c>
      <c r="BH459" s="257">
        <f>IF(N459="sníž. přenesená",J459,0)</f>
        <v>0</v>
      </c>
      <c r="BI459" s="257">
        <f>IF(N459="nulová",J459,0)</f>
        <v>0</v>
      </c>
      <c r="BJ459" s="18" t="s">
        <v>81</v>
      </c>
      <c r="BK459" s="257">
        <f>ROUND(I459*H459,2)</f>
        <v>0</v>
      </c>
      <c r="BL459" s="18" t="s">
        <v>186</v>
      </c>
      <c r="BM459" s="256" t="s">
        <v>1443</v>
      </c>
    </row>
    <row r="460" s="13" customFormat="1">
      <c r="A460" s="13"/>
      <c r="B460" s="258"/>
      <c r="C460" s="259"/>
      <c r="D460" s="260" t="s">
        <v>187</v>
      </c>
      <c r="E460" s="261" t="s">
        <v>1</v>
      </c>
      <c r="F460" s="262" t="s">
        <v>1102</v>
      </c>
      <c r="G460" s="259"/>
      <c r="H460" s="261" t="s">
        <v>1</v>
      </c>
      <c r="I460" s="263"/>
      <c r="J460" s="259"/>
      <c r="K460" s="259"/>
      <c r="L460" s="264"/>
      <c r="M460" s="265"/>
      <c r="N460" s="266"/>
      <c r="O460" s="266"/>
      <c r="P460" s="266"/>
      <c r="Q460" s="266"/>
      <c r="R460" s="266"/>
      <c r="S460" s="266"/>
      <c r="T460" s="26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8" t="s">
        <v>187</v>
      </c>
      <c r="AU460" s="268" t="s">
        <v>83</v>
      </c>
      <c r="AV460" s="13" t="s">
        <v>81</v>
      </c>
      <c r="AW460" s="13" t="s">
        <v>31</v>
      </c>
      <c r="AX460" s="13" t="s">
        <v>74</v>
      </c>
      <c r="AY460" s="268" t="s">
        <v>179</v>
      </c>
    </row>
    <row r="461" s="14" customFormat="1">
      <c r="A461" s="14"/>
      <c r="B461" s="269"/>
      <c r="C461" s="270"/>
      <c r="D461" s="260" t="s">
        <v>187</v>
      </c>
      <c r="E461" s="271" t="s">
        <v>1</v>
      </c>
      <c r="F461" s="272" t="s">
        <v>1444</v>
      </c>
      <c r="G461" s="270"/>
      <c r="H461" s="273">
        <v>4.2000000000000002</v>
      </c>
      <c r="I461" s="274"/>
      <c r="J461" s="270"/>
      <c r="K461" s="270"/>
      <c r="L461" s="275"/>
      <c r="M461" s="276"/>
      <c r="N461" s="277"/>
      <c r="O461" s="277"/>
      <c r="P461" s="277"/>
      <c r="Q461" s="277"/>
      <c r="R461" s="277"/>
      <c r="S461" s="277"/>
      <c r="T461" s="27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9" t="s">
        <v>187</v>
      </c>
      <c r="AU461" s="279" t="s">
        <v>83</v>
      </c>
      <c r="AV461" s="14" t="s">
        <v>83</v>
      </c>
      <c r="AW461" s="14" t="s">
        <v>31</v>
      </c>
      <c r="AX461" s="14" t="s">
        <v>81</v>
      </c>
      <c r="AY461" s="279" t="s">
        <v>179</v>
      </c>
    </row>
    <row r="462" s="2" customFormat="1" ht="16.5" customHeight="1">
      <c r="A462" s="39"/>
      <c r="B462" s="40"/>
      <c r="C462" s="291" t="s">
        <v>193</v>
      </c>
      <c r="D462" s="291" t="s">
        <v>340</v>
      </c>
      <c r="E462" s="292" t="s">
        <v>1445</v>
      </c>
      <c r="F462" s="293" t="s">
        <v>1446</v>
      </c>
      <c r="G462" s="294" t="s">
        <v>477</v>
      </c>
      <c r="H462" s="295">
        <v>4.2000000000000002</v>
      </c>
      <c r="I462" s="296"/>
      <c r="J462" s="297">
        <f>ROUND(I462*H462,2)</f>
        <v>0</v>
      </c>
      <c r="K462" s="293" t="s">
        <v>1</v>
      </c>
      <c r="L462" s="298"/>
      <c r="M462" s="299" t="s">
        <v>1</v>
      </c>
      <c r="N462" s="300" t="s">
        <v>39</v>
      </c>
      <c r="O462" s="92"/>
      <c r="P462" s="254">
        <f>O462*H462</f>
        <v>0</v>
      </c>
      <c r="Q462" s="254">
        <v>0.0070000000000000001</v>
      </c>
      <c r="R462" s="254">
        <f>Q462*H462</f>
        <v>0.029400000000000003</v>
      </c>
      <c r="S462" s="254">
        <v>0</v>
      </c>
      <c r="T462" s="25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56" t="s">
        <v>221</v>
      </c>
      <c r="AT462" s="256" t="s">
        <v>340</v>
      </c>
      <c r="AU462" s="256" t="s">
        <v>83</v>
      </c>
      <c r="AY462" s="18" t="s">
        <v>179</v>
      </c>
      <c r="BE462" s="257">
        <f>IF(N462="základní",J462,0)</f>
        <v>0</v>
      </c>
      <c r="BF462" s="257">
        <f>IF(N462="snížená",J462,0)</f>
        <v>0</v>
      </c>
      <c r="BG462" s="257">
        <f>IF(N462="zákl. přenesená",J462,0)</f>
        <v>0</v>
      </c>
      <c r="BH462" s="257">
        <f>IF(N462="sníž. přenesená",J462,0)</f>
        <v>0</v>
      </c>
      <c r="BI462" s="257">
        <f>IF(N462="nulová",J462,0)</f>
        <v>0</v>
      </c>
      <c r="BJ462" s="18" t="s">
        <v>81</v>
      </c>
      <c r="BK462" s="257">
        <f>ROUND(I462*H462,2)</f>
        <v>0</v>
      </c>
      <c r="BL462" s="18" t="s">
        <v>186</v>
      </c>
      <c r="BM462" s="256" t="s">
        <v>1447</v>
      </c>
    </row>
    <row r="463" s="13" customFormat="1">
      <c r="A463" s="13"/>
      <c r="B463" s="258"/>
      <c r="C463" s="259"/>
      <c r="D463" s="260" t="s">
        <v>187</v>
      </c>
      <c r="E463" s="261" t="s">
        <v>1</v>
      </c>
      <c r="F463" s="262" t="s">
        <v>1102</v>
      </c>
      <c r="G463" s="259"/>
      <c r="H463" s="261" t="s">
        <v>1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8" t="s">
        <v>187</v>
      </c>
      <c r="AU463" s="268" t="s">
        <v>83</v>
      </c>
      <c r="AV463" s="13" t="s">
        <v>81</v>
      </c>
      <c r="AW463" s="13" t="s">
        <v>31</v>
      </c>
      <c r="AX463" s="13" t="s">
        <v>74</v>
      </c>
      <c r="AY463" s="268" t="s">
        <v>179</v>
      </c>
    </row>
    <row r="464" s="14" customFormat="1">
      <c r="A464" s="14"/>
      <c r="B464" s="269"/>
      <c r="C464" s="270"/>
      <c r="D464" s="260" t="s">
        <v>187</v>
      </c>
      <c r="E464" s="271" t="s">
        <v>1</v>
      </c>
      <c r="F464" s="272" t="s">
        <v>1444</v>
      </c>
      <c r="G464" s="270"/>
      <c r="H464" s="273">
        <v>4.2000000000000002</v>
      </c>
      <c r="I464" s="274"/>
      <c r="J464" s="270"/>
      <c r="K464" s="270"/>
      <c r="L464" s="275"/>
      <c r="M464" s="276"/>
      <c r="N464" s="277"/>
      <c r="O464" s="277"/>
      <c r="P464" s="277"/>
      <c r="Q464" s="277"/>
      <c r="R464" s="277"/>
      <c r="S464" s="277"/>
      <c r="T464" s="27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9" t="s">
        <v>187</v>
      </c>
      <c r="AU464" s="279" t="s">
        <v>83</v>
      </c>
      <c r="AV464" s="14" t="s">
        <v>83</v>
      </c>
      <c r="AW464" s="14" t="s">
        <v>31</v>
      </c>
      <c r="AX464" s="14" t="s">
        <v>81</v>
      </c>
      <c r="AY464" s="279" t="s">
        <v>179</v>
      </c>
    </row>
    <row r="465" s="2" customFormat="1" ht="21.75" customHeight="1">
      <c r="A465" s="39"/>
      <c r="B465" s="40"/>
      <c r="C465" s="245" t="s">
        <v>649</v>
      </c>
      <c r="D465" s="245" t="s">
        <v>181</v>
      </c>
      <c r="E465" s="246" t="s">
        <v>1448</v>
      </c>
      <c r="F465" s="247" t="s">
        <v>1449</v>
      </c>
      <c r="G465" s="248" t="s">
        <v>477</v>
      </c>
      <c r="H465" s="249">
        <v>4</v>
      </c>
      <c r="I465" s="250"/>
      <c r="J465" s="251">
        <f>ROUND(I465*H465,2)</f>
        <v>0</v>
      </c>
      <c r="K465" s="247" t="s">
        <v>1</v>
      </c>
      <c r="L465" s="45"/>
      <c r="M465" s="252" t="s">
        <v>1</v>
      </c>
      <c r="N465" s="253" t="s">
        <v>39</v>
      </c>
      <c r="O465" s="92"/>
      <c r="P465" s="254">
        <f>O465*H465</f>
        <v>0</v>
      </c>
      <c r="Q465" s="254">
        <v>5.0000000000000002E-05</v>
      </c>
      <c r="R465" s="254">
        <f>Q465*H465</f>
        <v>0.00020000000000000001</v>
      </c>
      <c r="S465" s="254">
        <v>0</v>
      </c>
      <c r="T465" s="25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56" t="s">
        <v>438</v>
      </c>
      <c r="AT465" s="256" t="s">
        <v>181</v>
      </c>
      <c r="AU465" s="256" t="s">
        <v>83</v>
      </c>
      <c r="AY465" s="18" t="s">
        <v>179</v>
      </c>
      <c r="BE465" s="257">
        <f>IF(N465="základní",J465,0)</f>
        <v>0</v>
      </c>
      <c r="BF465" s="257">
        <f>IF(N465="snížená",J465,0)</f>
        <v>0</v>
      </c>
      <c r="BG465" s="257">
        <f>IF(N465="zákl. přenesená",J465,0)</f>
        <v>0</v>
      </c>
      <c r="BH465" s="257">
        <f>IF(N465="sníž. přenesená",J465,0)</f>
        <v>0</v>
      </c>
      <c r="BI465" s="257">
        <f>IF(N465="nulová",J465,0)</f>
        <v>0</v>
      </c>
      <c r="BJ465" s="18" t="s">
        <v>81</v>
      </c>
      <c r="BK465" s="257">
        <f>ROUND(I465*H465,2)</f>
        <v>0</v>
      </c>
      <c r="BL465" s="18" t="s">
        <v>438</v>
      </c>
      <c r="BM465" s="256" t="s">
        <v>1450</v>
      </c>
    </row>
    <row r="466" s="13" customFormat="1">
      <c r="A466" s="13"/>
      <c r="B466" s="258"/>
      <c r="C466" s="259"/>
      <c r="D466" s="260" t="s">
        <v>187</v>
      </c>
      <c r="E466" s="261" t="s">
        <v>1</v>
      </c>
      <c r="F466" s="262" t="s">
        <v>1102</v>
      </c>
      <c r="G466" s="259"/>
      <c r="H466" s="261" t="s">
        <v>1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8" t="s">
        <v>187</v>
      </c>
      <c r="AU466" s="268" t="s">
        <v>83</v>
      </c>
      <c r="AV466" s="13" t="s">
        <v>81</v>
      </c>
      <c r="AW466" s="13" t="s">
        <v>31</v>
      </c>
      <c r="AX466" s="13" t="s">
        <v>74</v>
      </c>
      <c r="AY466" s="268" t="s">
        <v>179</v>
      </c>
    </row>
    <row r="467" s="14" customFormat="1">
      <c r="A467" s="14"/>
      <c r="B467" s="269"/>
      <c r="C467" s="270"/>
      <c r="D467" s="260" t="s">
        <v>187</v>
      </c>
      <c r="E467" s="271" t="s">
        <v>1</v>
      </c>
      <c r="F467" s="272" t="s">
        <v>1451</v>
      </c>
      <c r="G467" s="270"/>
      <c r="H467" s="273">
        <v>4</v>
      </c>
      <c r="I467" s="274"/>
      <c r="J467" s="270"/>
      <c r="K467" s="270"/>
      <c r="L467" s="275"/>
      <c r="M467" s="276"/>
      <c r="N467" s="277"/>
      <c r="O467" s="277"/>
      <c r="P467" s="277"/>
      <c r="Q467" s="277"/>
      <c r="R467" s="277"/>
      <c r="S467" s="277"/>
      <c r="T467" s="27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9" t="s">
        <v>187</v>
      </c>
      <c r="AU467" s="279" t="s">
        <v>83</v>
      </c>
      <c r="AV467" s="14" t="s">
        <v>83</v>
      </c>
      <c r="AW467" s="14" t="s">
        <v>31</v>
      </c>
      <c r="AX467" s="14" t="s">
        <v>81</v>
      </c>
      <c r="AY467" s="279" t="s">
        <v>179</v>
      </c>
    </row>
    <row r="468" s="2" customFormat="1" ht="16.5" customHeight="1">
      <c r="A468" s="39"/>
      <c r="B468" s="40"/>
      <c r="C468" s="291" t="s">
        <v>497</v>
      </c>
      <c r="D468" s="291" t="s">
        <v>340</v>
      </c>
      <c r="E468" s="292" t="s">
        <v>1452</v>
      </c>
      <c r="F468" s="293" t="s">
        <v>1453</v>
      </c>
      <c r="G468" s="294" t="s">
        <v>477</v>
      </c>
      <c r="H468" s="295">
        <v>4.2000000000000002</v>
      </c>
      <c r="I468" s="296"/>
      <c r="J468" s="297">
        <f>ROUND(I468*H468,2)</f>
        <v>0</v>
      </c>
      <c r="K468" s="293" t="s">
        <v>1</v>
      </c>
      <c r="L468" s="298"/>
      <c r="M468" s="299" t="s">
        <v>1</v>
      </c>
      <c r="N468" s="300" t="s">
        <v>39</v>
      </c>
      <c r="O468" s="92"/>
      <c r="P468" s="254">
        <f>O468*H468</f>
        <v>0</v>
      </c>
      <c r="Q468" s="254">
        <v>0.0206</v>
      </c>
      <c r="R468" s="254">
        <f>Q468*H468</f>
        <v>0.08652</v>
      </c>
      <c r="S468" s="254">
        <v>0</v>
      </c>
      <c r="T468" s="25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56" t="s">
        <v>221</v>
      </c>
      <c r="AT468" s="256" t="s">
        <v>340</v>
      </c>
      <c r="AU468" s="256" t="s">
        <v>83</v>
      </c>
      <c r="AY468" s="18" t="s">
        <v>179</v>
      </c>
      <c r="BE468" s="257">
        <f>IF(N468="základní",J468,0)</f>
        <v>0</v>
      </c>
      <c r="BF468" s="257">
        <f>IF(N468="snížená",J468,0)</f>
        <v>0</v>
      </c>
      <c r="BG468" s="257">
        <f>IF(N468="zákl. přenesená",J468,0)</f>
        <v>0</v>
      </c>
      <c r="BH468" s="257">
        <f>IF(N468="sníž. přenesená",J468,0)</f>
        <v>0</v>
      </c>
      <c r="BI468" s="257">
        <f>IF(N468="nulová",J468,0)</f>
        <v>0</v>
      </c>
      <c r="BJ468" s="18" t="s">
        <v>81</v>
      </c>
      <c r="BK468" s="257">
        <f>ROUND(I468*H468,2)</f>
        <v>0</v>
      </c>
      <c r="BL468" s="18" t="s">
        <v>186</v>
      </c>
      <c r="BM468" s="256" t="s">
        <v>1454</v>
      </c>
    </row>
    <row r="469" s="13" customFormat="1">
      <c r="A469" s="13"/>
      <c r="B469" s="258"/>
      <c r="C469" s="259"/>
      <c r="D469" s="260" t="s">
        <v>187</v>
      </c>
      <c r="E469" s="261" t="s">
        <v>1</v>
      </c>
      <c r="F469" s="262" t="s">
        <v>1102</v>
      </c>
      <c r="G469" s="259"/>
      <c r="H469" s="261" t="s">
        <v>1</v>
      </c>
      <c r="I469" s="263"/>
      <c r="J469" s="259"/>
      <c r="K469" s="259"/>
      <c r="L469" s="264"/>
      <c r="M469" s="265"/>
      <c r="N469" s="266"/>
      <c r="O469" s="266"/>
      <c r="P469" s="266"/>
      <c r="Q469" s="266"/>
      <c r="R469" s="266"/>
      <c r="S469" s="266"/>
      <c r="T469" s="267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8" t="s">
        <v>187</v>
      </c>
      <c r="AU469" s="268" t="s">
        <v>83</v>
      </c>
      <c r="AV469" s="13" t="s">
        <v>81</v>
      </c>
      <c r="AW469" s="13" t="s">
        <v>31</v>
      </c>
      <c r="AX469" s="13" t="s">
        <v>74</v>
      </c>
      <c r="AY469" s="268" t="s">
        <v>179</v>
      </c>
    </row>
    <row r="470" s="14" customFormat="1">
      <c r="A470" s="14"/>
      <c r="B470" s="269"/>
      <c r="C470" s="270"/>
      <c r="D470" s="260" t="s">
        <v>187</v>
      </c>
      <c r="E470" s="271" t="s">
        <v>1</v>
      </c>
      <c r="F470" s="272" t="s">
        <v>1455</v>
      </c>
      <c r="G470" s="270"/>
      <c r="H470" s="273">
        <v>4.2000000000000002</v>
      </c>
      <c r="I470" s="274"/>
      <c r="J470" s="270"/>
      <c r="K470" s="270"/>
      <c r="L470" s="275"/>
      <c r="M470" s="276"/>
      <c r="N470" s="277"/>
      <c r="O470" s="277"/>
      <c r="P470" s="277"/>
      <c r="Q470" s="277"/>
      <c r="R470" s="277"/>
      <c r="S470" s="277"/>
      <c r="T470" s="27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79" t="s">
        <v>187</v>
      </c>
      <c r="AU470" s="279" t="s">
        <v>83</v>
      </c>
      <c r="AV470" s="14" t="s">
        <v>83</v>
      </c>
      <c r="AW470" s="14" t="s">
        <v>31</v>
      </c>
      <c r="AX470" s="14" t="s">
        <v>81</v>
      </c>
      <c r="AY470" s="279" t="s">
        <v>179</v>
      </c>
    </row>
    <row r="471" s="2" customFormat="1" ht="16.5" customHeight="1">
      <c r="A471" s="39"/>
      <c r="B471" s="40"/>
      <c r="C471" s="291" t="s">
        <v>657</v>
      </c>
      <c r="D471" s="291" t="s">
        <v>340</v>
      </c>
      <c r="E471" s="292" t="s">
        <v>1456</v>
      </c>
      <c r="F471" s="293" t="s">
        <v>1457</v>
      </c>
      <c r="G471" s="294" t="s">
        <v>477</v>
      </c>
      <c r="H471" s="295">
        <v>4.2000000000000002</v>
      </c>
      <c r="I471" s="296"/>
      <c r="J471" s="297">
        <f>ROUND(I471*H471,2)</f>
        <v>0</v>
      </c>
      <c r="K471" s="293" t="s">
        <v>1</v>
      </c>
      <c r="L471" s="298"/>
      <c r="M471" s="299" t="s">
        <v>1</v>
      </c>
      <c r="N471" s="300" t="s">
        <v>39</v>
      </c>
      <c r="O471" s="92"/>
      <c r="P471" s="254">
        <f>O471*H471</f>
        <v>0</v>
      </c>
      <c r="Q471" s="254">
        <v>0.0070600000000000003</v>
      </c>
      <c r="R471" s="254">
        <f>Q471*H471</f>
        <v>0.029652000000000001</v>
      </c>
      <c r="S471" s="254">
        <v>0</v>
      </c>
      <c r="T471" s="25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56" t="s">
        <v>221</v>
      </c>
      <c r="AT471" s="256" t="s">
        <v>340</v>
      </c>
      <c r="AU471" s="256" t="s">
        <v>83</v>
      </c>
      <c r="AY471" s="18" t="s">
        <v>179</v>
      </c>
      <c r="BE471" s="257">
        <f>IF(N471="základní",J471,0)</f>
        <v>0</v>
      </c>
      <c r="BF471" s="257">
        <f>IF(N471="snížená",J471,0)</f>
        <v>0</v>
      </c>
      <c r="BG471" s="257">
        <f>IF(N471="zákl. přenesená",J471,0)</f>
        <v>0</v>
      </c>
      <c r="BH471" s="257">
        <f>IF(N471="sníž. přenesená",J471,0)</f>
        <v>0</v>
      </c>
      <c r="BI471" s="257">
        <f>IF(N471="nulová",J471,0)</f>
        <v>0</v>
      </c>
      <c r="BJ471" s="18" t="s">
        <v>81</v>
      </c>
      <c r="BK471" s="257">
        <f>ROUND(I471*H471,2)</f>
        <v>0</v>
      </c>
      <c r="BL471" s="18" t="s">
        <v>186</v>
      </c>
      <c r="BM471" s="256" t="s">
        <v>1458</v>
      </c>
    </row>
    <row r="472" s="13" customFormat="1">
      <c r="A472" s="13"/>
      <c r="B472" s="258"/>
      <c r="C472" s="259"/>
      <c r="D472" s="260" t="s">
        <v>187</v>
      </c>
      <c r="E472" s="261" t="s">
        <v>1</v>
      </c>
      <c r="F472" s="262" t="s">
        <v>1102</v>
      </c>
      <c r="G472" s="259"/>
      <c r="H472" s="261" t="s">
        <v>1</v>
      </c>
      <c r="I472" s="263"/>
      <c r="J472" s="259"/>
      <c r="K472" s="259"/>
      <c r="L472" s="264"/>
      <c r="M472" s="265"/>
      <c r="N472" s="266"/>
      <c r="O472" s="266"/>
      <c r="P472" s="266"/>
      <c r="Q472" s="266"/>
      <c r="R472" s="266"/>
      <c r="S472" s="266"/>
      <c r="T472" s="26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8" t="s">
        <v>187</v>
      </c>
      <c r="AU472" s="268" t="s">
        <v>83</v>
      </c>
      <c r="AV472" s="13" t="s">
        <v>81</v>
      </c>
      <c r="AW472" s="13" t="s">
        <v>31</v>
      </c>
      <c r="AX472" s="13" t="s">
        <v>74</v>
      </c>
      <c r="AY472" s="268" t="s">
        <v>179</v>
      </c>
    </row>
    <row r="473" s="14" customFormat="1">
      <c r="A473" s="14"/>
      <c r="B473" s="269"/>
      <c r="C473" s="270"/>
      <c r="D473" s="260" t="s">
        <v>187</v>
      </c>
      <c r="E473" s="271" t="s">
        <v>1</v>
      </c>
      <c r="F473" s="272" t="s">
        <v>1455</v>
      </c>
      <c r="G473" s="270"/>
      <c r="H473" s="273">
        <v>4.2000000000000002</v>
      </c>
      <c r="I473" s="274"/>
      <c r="J473" s="270"/>
      <c r="K473" s="270"/>
      <c r="L473" s="275"/>
      <c r="M473" s="276"/>
      <c r="N473" s="277"/>
      <c r="O473" s="277"/>
      <c r="P473" s="277"/>
      <c r="Q473" s="277"/>
      <c r="R473" s="277"/>
      <c r="S473" s="277"/>
      <c r="T473" s="27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9" t="s">
        <v>187</v>
      </c>
      <c r="AU473" s="279" t="s">
        <v>83</v>
      </c>
      <c r="AV473" s="14" t="s">
        <v>83</v>
      </c>
      <c r="AW473" s="14" t="s">
        <v>31</v>
      </c>
      <c r="AX473" s="14" t="s">
        <v>81</v>
      </c>
      <c r="AY473" s="279" t="s">
        <v>179</v>
      </c>
    </row>
    <row r="474" s="2" customFormat="1" ht="21.75" customHeight="1">
      <c r="A474" s="39"/>
      <c r="B474" s="40"/>
      <c r="C474" s="245" t="s">
        <v>502</v>
      </c>
      <c r="D474" s="245" t="s">
        <v>181</v>
      </c>
      <c r="E474" s="246" t="s">
        <v>1459</v>
      </c>
      <c r="F474" s="247" t="s">
        <v>1460</v>
      </c>
      <c r="G474" s="248" t="s">
        <v>477</v>
      </c>
      <c r="H474" s="249">
        <v>1</v>
      </c>
      <c r="I474" s="250"/>
      <c r="J474" s="251">
        <f>ROUND(I474*H474,2)</f>
        <v>0</v>
      </c>
      <c r="K474" s="247" t="s">
        <v>1</v>
      </c>
      <c r="L474" s="45"/>
      <c r="M474" s="252" t="s">
        <v>1</v>
      </c>
      <c r="N474" s="253" t="s">
        <v>39</v>
      </c>
      <c r="O474" s="92"/>
      <c r="P474" s="254">
        <f>O474*H474</f>
        <v>0</v>
      </c>
      <c r="Q474" s="254">
        <v>5.0000000000000002E-05</v>
      </c>
      <c r="R474" s="254">
        <f>Q474*H474</f>
        <v>5.0000000000000002E-05</v>
      </c>
      <c r="S474" s="254">
        <v>0</v>
      </c>
      <c r="T474" s="25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56" t="s">
        <v>438</v>
      </c>
      <c r="AT474" s="256" t="s">
        <v>181</v>
      </c>
      <c r="AU474" s="256" t="s">
        <v>83</v>
      </c>
      <c r="AY474" s="18" t="s">
        <v>179</v>
      </c>
      <c r="BE474" s="257">
        <f>IF(N474="základní",J474,0)</f>
        <v>0</v>
      </c>
      <c r="BF474" s="257">
        <f>IF(N474="snížená",J474,0)</f>
        <v>0</v>
      </c>
      <c r="BG474" s="257">
        <f>IF(N474="zákl. přenesená",J474,0)</f>
        <v>0</v>
      </c>
      <c r="BH474" s="257">
        <f>IF(N474="sníž. přenesená",J474,0)</f>
        <v>0</v>
      </c>
      <c r="BI474" s="257">
        <f>IF(N474="nulová",J474,0)</f>
        <v>0</v>
      </c>
      <c r="BJ474" s="18" t="s">
        <v>81</v>
      </c>
      <c r="BK474" s="257">
        <f>ROUND(I474*H474,2)</f>
        <v>0</v>
      </c>
      <c r="BL474" s="18" t="s">
        <v>438</v>
      </c>
      <c r="BM474" s="256" t="s">
        <v>1461</v>
      </c>
    </row>
    <row r="475" s="13" customFormat="1">
      <c r="A475" s="13"/>
      <c r="B475" s="258"/>
      <c r="C475" s="259"/>
      <c r="D475" s="260" t="s">
        <v>187</v>
      </c>
      <c r="E475" s="261" t="s">
        <v>1</v>
      </c>
      <c r="F475" s="262" t="s">
        <v>1102</v>
      </c>
      <c r="G475" s="259"/>
      <c r="H475" s="261" t="s">
        <v>1</v>
      </c>
      <c r="I475" s="263"/>
      <c r="J475" s="259"/>
      <c r="K475" s="259"/>
      <c r="L475" s="264"/>
      <c r="M475" s="265"/>
      <c r="N475" s="266"/>
      <c r="O475" s="266"/>
      <c r="P475" s="266"/>
      <c r="Q475" s="266"/>
      <c r="R475" s="266"/>
      <c r="S475" s="266"/>
      <c r="T475" s="26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8" t="s">
        <v>187</v>
      </c>
      <c r="AU475" s="268" t="s">
        <v>83</v>
      </c>
      <c r="AV475" s="13" t="s">
        <v>81</v>
      </c>
      <c r="AW475" s="13" t="s">
        <v>31</v>
      </c>
      <c r="AX475" s="13" t="s">
        <v>74</v>
      </c>
      <c r="AY475" s="268" t="s">
        <v>179</v>
      </c>
    </row>
    <row r="476" s="14" customFormat="1">
      <c r="A476" s="14"/>
      <c r="B476" s="269"/>
      <c r="C476" s="270"/>
      <c r="D476" s="260" t="s">
        <v>187</v>
      </c>
      <c r="E476" s="271" t="s">
        <v>1</v>
      </c>
      <c r="F476" s="272" t="s">
        <v>1133</v>
      </c>
      <c r="G476" s="270"/>
      <c r="H476" s="273">
        <v>1</v>
      </c>
      <c r="I476" s="274"/>
      <c r="J476" s="270"/>
      <c r="K476" s="270"/>
      <c r="L476" s="275"/>
      <c r="M476" s="276"/>
      <c r="N476" s="277"/>
      <c r="O476" s="277"/>
      <c r="P476" s="277"/>
      <c r="Q476" s="277"/>
      <c r="R476" s="277"/>
      <c r="S476" s="277"/>
      <c r="T476" s="27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9" t="s">
        <v>187</v>
      </c>
      <c r="AU476" s="279" t="s">
        <v>83</v>
      </c>
      <c r="AV476" s="14" t="s">
        <v>83</v>
      </c>
      <c r="AW476" s="14" t="s">
        <v>31</v>
      </c>
      <c r="AX476" s="14" t="s">
        <v>81</v>
      </c>
      <c r="AY476" s="279" t="s">
        <v>179</v>
      </c>
    </row>
    <row r="477" s="2" customFormat="1" ht="16.5" customHeight="1">
      <c r="A477" s="39"/>
      <c r="B477" s="40"/>
      <c r="C477" s="291" t="s">
        <v>669</v>
      </c>
      <c r="D477" s="291" t="s">
        <v>340</v>
      </c>
      <c r="E477" s="292" t="s">
        <v>1462</v>
      </c>
      <c r="F477" s="293" t="s">
        <v>1463</v>
      </c>
      <c r="G477" s="294" t="s">
        <v>477</v>
      </c>
      <c r="H477" s="295">
        <v>1.05</v>
      </c>
      <c r="I477" s="296"/>
      <c r="J477" s="297">
        <f>ROUND(I477*H477,2)</f>
        <v>0</v>
      </c>
      <c r="K477" s="293" t="s">
        <v>1</v>
      </c>
      <c r="L477" s="298"/>
      <c r="M477" s="299" t="s">
        <v>1</v>
      </c>
      <c r="N477" s="300" t="s">
        <v>39</v>
      </c>
      <c r="O477" s="92"/>
      <c r="P477" s="254">
        <f>O477*H477</f>
        <v>0</v>
      </c>
      <c r="Q477" s="254">
        <v>0.0206</v>
      </c>
      <c r="R477" s="254">
        <f>Q477*H477</f>
        <v>0.02163</v>
      </c>
      <c r="S477" s="254">
        <v>0</v>
      </c>
      <c r="T477" s="25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56" t="s">
        <v>221</v>
      </c>
      <c r="AT477" s="256" t="s">
        <v>340</v>
      </c>
      <c r="AU477" s="256" t="s">
        <v>83</v>
      </c>
      <c r="AY477" s="18" t="s">
        <v>179</v>
      </c>
      <c r="BE477" s="257">
        <f>IF(N477="základní",J477,0)</f>
        <v>0</v>
      </c>
      <c r="BF477" s="257">
        <f>IF(N477="snížená",J477,0)</f>
        <v>0</v>
      </c>
      <c r="BG477" s="257">
        <f>IF(N477="zákl. přenesená",J477,0)</f>
        <v>0</v>
      </c>
      <c r="BH477" s="257">
        <f>IF(N477="sníž. přenesená",J477,0)</f>
        <v>0</v>
      </c>
      <c r="BI477" s="257">
        <f>IF(N477="nulová",J477,0)</f>
        <v>0</v>
      </c>
      <c r="BJ477" s="18" t="s">
        <v>81</v>
      </c>
      <c r="BK477" s="257">
        <f>ROUND(I477*H477,2)</f>
        <v>0</v>
      </c>
      <c r="BL477" s="18" t="s">
        <v>186</v>
      </c>
      <c r="BM477" s="256" t="s">
        <v>1464</v>
      </c>
    </row>
    <row r="478" s="13" customFormat="1">
      <c r="A478" s="13"/>
      <c r="B478" s="258"/>
      <c r="C478" s="259"/>
      <c r="D478" s="260" t="s">
        <v>187</v>
      </c>
      <c r="E478" s="261" t="s">
        <v>1</v>
      </c>
      <c r="F478" s="262" t="s">
        <v>1102</v>
      </c>
      <c r="G478" s="259"/>
      <c r="H478" s="261" t="s">
        <v>1</v>
      </c>
      <c r="I478" s="263"/>
      <c r="J478" s="259"/>
      <c r="K478" s="259"/>
      <c r="L478" s="264"/>
      <c r="M478" s="265"/>
      <c r="N478" s="266"/>
      <c r="O478" s="266"/>
      <c r="P478" s="266"/>
      <c r="Q478" s="266"/>
      <c r="R478" s="266"/>
      <c r="S478" s="266"/>
      <c r="T478" s="26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8" t="s">
        <v>187</v>
      </c>
      <c r="AU478" s="268" t="s">
        <v>83</v>
      </c>
      <c r="AV478" s="13" t="s">
        <v>81</v>
      </c>
      <c r="AW478" s="13" t="s">
        <v>31</v>
      </c>
      <c r="AX478" s="13" t="s">
        <v>74</v>
      </c>
      <c r="AY478" s="268" t="s">
        <v>179</v>
      </c>
    </row>
    <row r="479" s="14" customFormat="1">
      <c r="A479" s="14"/>
      <c r="B479" s="269"/>
      <c r="C479" s="270"/>
      <c r="D479" s="260" t="s">
        <v>187</v>
      </c>
      <c r="E479" s="271" t="s">
        <v>1</v>
      </c>
      <c r="F479" s="272" t="s">
        <v>1465</v>
      </c>
      <c r="G479" s="270"/>
      <c r="H479" s="273">
        <v>1.05</v>
      </c>
      <c r="I479" s="274"/>
      <c r="J479" s="270"/>
      <c r="K479" s="270"/>
      <c r="L479" s="275"/>
      <c r="M479" s="276"/>
      <c r="N479" s="277"/>
      <c r="O479" s="277"/>
      <c r="P479" s="277"/>
      <c r="Q479" s="277"/>
      <c r="R479" s="277"/>
      <c r="S479" s="277"/>
      <c r="T479" s="27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79" t="s">
        <v>187</v>
      </c>
      <c r="AU479" s="279" t="s">
        <v>83</v>
      </c>
      <c r="AV479" s="14" t="s">
        <v>83</v>
      </c>
      <c r="AW479" s="14" t="s">
        <v>31</v>
      </c>
      <c r="AX479" s="14" t="s">
        <v>81</v>
      </c>
      <c r="AY479" s="279" t="s">
        <v>179</v>
      </c>
    </row>
    <row r="480" s="2" customFormat="1" ht="21.75" customHeight="1">
      <c r="A480" s="39"/>
      <c r="B480" s="40"/>
      <c r="C480" s="245" t="s">
        <v>507</v>
      </c>
      <c r="D480" s="245" t="s">
        <v>181</v>
      </c>
      <c r="E480" s="246" t="s">
        <v>1466</v>
      </c>
      <c r="F480" s="247" t="s">
        <v>1467</v>
      </c>
      <c r="G480" s="248" t="s">
        <v>477</v>
      </c>
      <c r="H480" s="249">
        <v>1</v>
      </c>
      <c r="I480" s="250"/>
      <c r="J480" s="251">
        <f>ROUND(I480*H480,2)</f>
        <v>0</v>
      </c>
      <c r="K480" s="247" t="s">
        <v>1</v>
      </c>
      <c r="L480" s="45"/>
      <c r="M480" s="252" t="s">
        <v>1</v>
      </c>
      <c r="N480" s="253" t="s">
        <v>39</v>
      </c>
      <c r="O480" s="92"/>
      <c r="P480" s="254">
        <f>O480*H480</f>
        <v>0</v>
      </c>
      <c r="Q480" s="254">
        <v>8.0000000000000007E-05</v>
      </c>
      <c r="R480" s="254">
        <f>Q480*H480</f>
        <v>8.0000000000000007E-05</v>
      </c>
      <c r="S480" s="254">
        <v>0</v>
      </c>
      <c r="T480" s="25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56" t="s">
        <v>438</v>
      </c>
      <c r="AT480" s="256" t="s">
        <v>181</v>
      </c>
      <c r="AU480" s="256" t="s">
        <v>83</v>
      </c>
      <c r="AY480" s="18" t="s">
        <v>179</v>
      </c>
      <c r="BE480" s="257">
        <f>IF(N480="základní",J480,0)</f>
        <v>0</v>
      </c>
      <c r="BF480" s="257">
        <f>IF(N480="snížená",J480,0)</f>
        <v>0</v>
      </c>
      <c r="BG480" s="257">
        <f>IF(N480="zákl. přenesená",J480,0)</f>
        <v>0</v>
      </c>
      <c r="BH480" s="257">
        <f>IF(N480="sníž. přenesená",J480,0)</f>
        <v>0</v>
      </c>
      <c r="BI480" s="257">
        <f>IF(N480="nulová",J480,0)</f>
        <v>0</v>
      </c>
      <c r="BJ480" s="18" t="s">
        <v>81</v>
      </c>
      <c r="BK480" s="257">
        <f>ROUND(I480*H480,2)</f>
        <v>0</v>
      </c>
      <c r="BL480" s="18" t="s">
        <v>438</v>
      </c>
      <c r="BM480" s="256" t="s">
        <v>1468</v>
      </c>
    </row>
    <row r="481" s="13" customFormat="1">
      <c r="A481" s="13"/>
      <c r="B481" s="258"/>
      <c r="C481" s="259"/>
      <c r="D481" s="260" t="s">
        <v>187</v>
      </c>
      <c r="E481" s="261" t="s">
        <v>1</v>
      </c>
      <c r="F481" s="262" t="s">
        <v>1102</v>
      </c>
      <c r="G481" s="259"/>
      <c r="H481" s="261" t="s">
        <v>1</v>
      </c>
      <c r="I481" s="263"/>
      <c r="J481" s="259"/>
      <c r="K481" s="259"/>
      <c r="L481" s="264"/>
      <c r="M481" s="265"/>
      <c r="N481" s="266"/>
      <c r="O481" s="266"/>
      <c r="P481" s="266"/>
      <c r="Q481" s="266"/>
      <c r="R481" s="266"/>
      <c r="S481" s="266"/>
      <c r="T481" s="26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68" t="s">
        <v>187</v>
      </c>
      <c r="AU481" s="268" t="s">
        <v>83</v>
      </c>
      <c r="AV481" s="13" t="s">
        <v>81</v>
      </c>
      <c r="AW481" s="13" t="s">
        <v>31</v>
      </c>
      <c r="AX481" s="13" t="s">
        <v>74</v>
      </c>
      <c r="AY481" s="268" t="s">
        <v>179</v>
      </c>
    </row>
    <row r="482" s="14" customFormat="1">
      <c r="A482" s="14"/>
      <c r="B482" s="269"/>
      <c r="C482" s="270"/>
      <c r="D482" s="260" t="s">
        <v>187</v>
      </c>
      <c r="E482" s="271" t="s">
        <v>1</v>
      </c>
      <c r="F482" s="272" t="s">
        <v>1141</v>
      </c>
      <c r="G482" s="270"/>
      <c r="H482" s="273">
        <v>1</v>
      </c>
      <c r="I482" s="274"/>
      <c r="J482" s="270"/>
      <c r="K482" s="270"/>
      <c r="L482" s="275"/>
      <c r="M482" s="276"/>
      <c r="N482" s="277"/>
      <c r="O482" s="277"/>
      <c r="P482" s="277"/>
      <c r="Q482" s="277"/>
      <c r="R482" s="277"/>
      <c r="S482" s="277"/>
      <c r="T482" s="27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9" t="s">
        <v>187</v>
      </c>
      <c r="AU482" s="279" t="s">
        <v>83</v>
      </c>
      <c r="AV482" s="14" t="s">
        <v>83</v>
      </c>
      <c r="AW482" s="14" t="s">
        <v>31</v>
      </c>
      <c r="AX482" s="14" t="s">
        <v>81</v>
      </c>
      <c r="AY482" s="279" t="s">
        <v>179</v>
      </c>
    </row>
    <row r="483" s="2" customFormat="1" ht="21.75" customHeight="1">
      <c r="A483" s="39"/>
      <c r="B483" s="40"/>
      <c r="C483" s="291" t="s">
        <v>677</v>
      </c>
      <c r="D483" s="291" t="s">
        <v>340</v>
      </c>
      <c r="E483" s="292" t="s">
        <v>1469</v>
      </c>
      <c r="F483" s="293" t="s">
        <v>1470</v>
      </c>
      <c r="G483" s="294" t="s">
        <v>477</v>
      </c>
      <c r="H483" s="295">
        <v>1.05</v>
      </c>
      <c r="I483" s="296"/>
      <c r="J483" s="297">
        <f>ROUND(I483*H483,2)</f>
        <v>0</v>
      </c>
      <c r="K483" s="293" t="s">
        <v>1</v>
      </c>
      <c r="L483" s="298"/>
      <c r="M483" s="299" t="s">
        <v>1</v>
      </c>
      <c r="N483" s="300" t="s">
        <v>39</v>
      </c>
      <c r="O483" s="92"/>
      <c r="P483" s="254">
        <f>O483*H483</f>
        <v>0</v>
      </c>
      <c r="Q483" s="254">
        <v>0.050900000000000001</v>
      </c>
      <c r="R483" s="254">
        <f>Q483*H483</f>
        <v>0.053445000000000006</v>
      </c>
      <c r="S483" s="254">
        <v>0</v>
      </c>
      <c r="T483" s="25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56" t="s">
        <v>221</v>
      </c>
      <c r="AT483" s="256" t="s">
        <v>340</v>
      </c>
      <c r="AU483" s="256" t="s">
        <v>83</v>
      </c>
      <c r="AY483" s="18" t="s">
        <v>179</v>
      </c>
      <c r="BE483" s="257">
        <f>IF(N483="základní",J483,0)</f>
        <v>0</v>
      </c>
      <c r="BF483" s="257">
        <f>IF(N483="snížená",J483,0)</f>
        <v>0</v>
      </c>
      <c r="BG483" s="257">
        <f>IF(N483="zákl. přenesená",J483,0)</f>
        <v>0</v>
      </c>
      <c r="BH483" s="257">
        <f>IF(N483="sníž. přenesená",J483,0)</f>
        <v>0</v>
      </c>
      <c r="BI483" s="257">
        <f>IF(N483="nulová",J483,0)</f>
        <v>0</v>
      </c>
      <c r="BJ483" s="18" t="s">
        <v>81</v>
      </c>
      <c r="BK483" s="257">
        <f>ROUND(I483*H483,2)</f>
        <v>0</v>
      </c>
      <c r="BL483" s="18" t="s">
        <v>186</v>
      </c>
      <c r="BM483" s="256" t="s">
        <v>1471</v>
      </c>
    </row>
    <row r="484" s="13" customFormat="1">
      <c r="A484" s="13"/>
      <c r="B484" s="258"/>
      <c r="C484" s="259"/>
      <c r="D484" s="260" t="s">
        <v>187</v>
      </c>
      <c r="E484" s="261" t="s">
        <v>1</v>
      </c>
      <c r="F484" s="262" t="s">
        <v>1102</v>
      </c>
      <c r="G484" s="259"/>
      <c r="H484" s="261" t="s">
        <v>1</v>
      </c>
      <c r="I484" s="263"/>
      <c r="J484" s="259"/>
      <c r="K484" s="259"/>
      <c r="L484" s="264"/>
      <c r="M484" s="265"/>
      <c r="N484" s="266"/>
      <c r="O484" s="266"/>
      <c r="P484" s="266"/>
      <c r="Q484" s="266"/>
      <c r="R484" s="266"/>
      <c r="S484" s="266"/>
      <c r="T484" s="26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8" t="s">
        <v>187</v>
      </c>
      <c r="AU484" s="268" t="s">
        <v>83</v>
      </c>
      <c r="AV484" s="13" t="s">
        <v>81</v>
      </c>
      <c r="AW484" s="13" t="s">
        <v>31</v>
      </c>
      <c r="AX484" s="13" t="s">
        <v>74</v>
      </c>
      <c r="AY484" s="268" t="s">
        <v>179</v>
      </c>
    </row>
    <row r="485" s="14" customFormat="1">
      <c r="A485" s="14"/>
      <c r="B485" s="269"/>
      <c r="C485" s="270"/>
      <c r="D485" s="260" t="s">
        <v>187</v>
      </c>
      <c r="E485" s="271" t="s">
        <v>1</v>
      </c>
      <c r="F485" s="272" t="s">
        <v>1472</v>
      </c>
      <c r="G485" s="270"/>
      <c r="H485" s="273">
        <v>1.05</v>
      </c>
      <c r="I485" s="274"/>
      <c r="J485" s="270"/>
      <c r="K485" s="270"/>
      <c r="L485" s="275"/>
      <c r="M485" s="276"/>
      <c r="N485" s="277"/>
      <c r="O485" s="277"/>
      <c r="P485" s="277"/>
      <c r="Q485" s="277"/>
      <c r="R485" s="277"/>
      <c r="S485" s="277"/>
      <c r="T485" s="27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79" t="s">
        <v>187</v>
      </c>
      <c r="AU485" s="279" t="s">
        <v>83</v>
      </c>
      <c r="AV485" s="14" t="s">
        <v>83</v>
      </c>
      <c r="AW485" s="14" t="s">
        <v>31</v>
      </c>
      <c r="AX485" s="14" t="s">
        <v>81</v>
      </c>
      <c r="AY485" s="279" t="s">
        <v>179</v>
      </c>
    </row>
    <row r="486" s="2" customFormat="1" ht="21.75" customHeight="1">
      <c r="A486" s="39"/>
      <c r="B486" s="40"/>
      <c r="C486" s="245" t="s">
        <v>512</v>
      </c>
      <c r="D486" s="245" t="s">
        <v>181</v>
      </c>
      <c r="E486" s="246" t="s">
        <v>1473</v>
      </c>
      <c r="F486" s="247" t="s">
        <v>1474</v>
      </c>
      <c r="G486" s="248" t="s">
        <v>477</v>
      </c>
      <c r="H486" s="249">
        <v>10</v>
      </c>
      <c r="I486" s="250"/>
      <c r="J486" s="251">
        <f>ROUND(I486*H486,2)</f>
        <v>0</v>
      </c>
      <c r="K486" s="247" t="s">
        <v>185</v>
      </c>
      <c r="L486" s="45"/>
      <c r="M486" s="252" t="s">
        <v>1</v>
      </c>
      <c r="N486" s="253" t="s">
        <v>39</v>
      </c>
      <c r="O486" s="92"/>
      <c r="P486" s="254">
        <f>O486*H486</f>
        <v>0</v>
      </c>
      <c r="Q486" s="254">
        <v>0</v>
      </c>
      <c r="R486" s="254">
        <f>Q486*H486</f>
        <v>0</v>
      </c>
      <c r="S486" s="254">
        <v>0</v>
      </c>
      <c r="T486" s="25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56" t="s">
        <v>186</v>
      </c>
      <c r="AT486" s="256" t="s">
        <v>181</v>
      </c>
      <c r="AU486" s="256" t="s">
        <v>83</v>
      </c>
      <c r="AY486" s="18" t="s">
        <v>179</v>
      </c>
      <c r="BE486" s="257">
        <f>IF(N486="základní",J486,0)</f>
        <v>0</v>
      </c>
      <c r="BF486" s="257">
        <f>IF(N486="snížená",J486,0)</f>
        <v>0</v>
      </c>
      <c r="BG486" s="257">
        <f>IF(N486="zákl. přenesená",J486,0)</f>
        <v>0</v>
      </c>
      <c r="BH486" s="257">
        <f>IF(N486="sníž. přenesená",J486,0)</f>
        <v>0</v>
      </c>
      <c r="BI486" s="257">
        <f>IF(N486="nulová",J486,0)</f>
        <v>0</v>
      </c>
      <c r="BJ486" s="18" t="s">
        <v>81</v>
      </c>
      <c r="BK486" s="257">
        <f>ROUND(I486*H486,2)</f>
        <v>0</v>
      </c>
      <c r="BL486" s="18" t="s">
        <v>186</v>
      </c>
      <c r="BM486" s="256" t="s">
        <v>1475</v>
      </c>
    </row>
    <row r="487" s="13" customFormat="1">
      <c r="A487" s="13"/>
      <c r="B487" s="258"/>
      <c r="C487" s="259"/>
      <c r="D487" s="260" t="s">
        <v>187</v>
      </c>
      <c r="E487" s="261" t="s">
        <v>1</v>
      </c>
      <c r="F487" s="262" t="s">
        <v>1102</v>
      </c>
      <c r="G487" s="259"/>
      <c r="H487" s="261" t="s">
        <v>1</v>
      </c>
      <c r="I487" s="263"/>
      <c r="J487" s="259"/>
      <c r="K487" s="259"/>
      <c r="L487" s="264"/>
      <c r="M487" s="265"/>
      <c r="N487" s="266"/>
      <c r="O487" s="266"/>
      <c r="P487" s="266"/>
      <c r="Q487" s="266"/>
      <c r="R487" s="266"/>
      <c r="S487" s="266"/>
      <c r="T487" s="26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8" t="s">
        <v>187</v>
      </c>
      <c r="AU487" s="268" t="s">
        <v>83</v>
      </c>
      <c r="AV487" s="13" t="s">
        <v>81</v>
      </c>
      <c r="AW487" s="13" t="s">
        <v>31</v>
      </c>
      <c r="AX487" s="13" t="s">
        <v>74</v>
      </c>
      <c r="AY487" s="268" t="s">
        <v>179</v>
      </c>
    </row>
    <row r="488" s="14" customFormat="1">
      <c r="A488" s="14"/>
      <c r="B488" s="269"/>
      <c r="C488" s="270"/>
      <c r="D488" s="260" t="s">
        <v>187</v>
      </c>
      <c r="E488" s="271" t="s">
        <v>1</v>
      </c>
      <c r="F488" s="272" t="s">
        <v>1476</v>
      </c>
      <c r="G488" s="270"/>
      <c r="H488" s="273">
        <v>10</v>
      </c>
      <c r="I488" s="274"/>
      <c r="J488" s="270"/>
      <c r="K488" s="270"/>
      <c r="L488" s="275"/>
      <c r="M488" s="276"/>
      <c r="N488" s="277"/>
      <c r="O488" s="277"/>
      <c r="P488" s="277"/>
      <c r="Q488" s="277"/>
      <c r="R488" s="277"/>
      <c r="S488" s="277"/>
      <c r="T488" s="27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9" t="s">
        <v>187</v>
      </c>
      <c r="AU488" s="279" t="s">
        <v>83</v>
      </c>
      <c r="AV488" s="14" t="s">
        <v>83</v>
      </c>
      <c r="AW488" s="14" t="s">
        <v>31</v>
      </c>
      <c r="AX488" s="14" t="s">
        <v>81</v>
      </c>
      <c r="AY488" s="279" t="s">
        <v>179</v>
      </c>
    </row>
    <row r="489" s="2" customFormat="1" ht="16.5" customHeight="1">
      <c r="A489" s="39"/>
      <c r="B489" s="40"/>
      <c r="C489" s="245" t="s">
        <v>684</v>
      </c>
      <c r="D489" s="245" t="s">
        <v>181</v>
      </c>
      <c r="E489" s="246" t="s">
        <v>1477</v>
      </c>
      <c r="F489" s="247" t="s">
        <v>1478</v>
      </c>
      <c r="G489" s="248" t="s">
        <v>372</v>
      </c>
      <c r="H489" s="249">
        <v>4.5</v>
      </c>
      <c r="I489" s="250"/>
      <c r="J489" s="251">
        <f>ROUND(I489*H489,2)</f>
        <v>0</v>
      </c>
      <c r="K489" s="247" t="s">
        <v>185</v>
      </c>
      <c r="L489" s="45"/>
      <c r="M489" s="252" t="s">
        <v>1</v>
      </c>
      <c r="N489" s="253" t="s">
        <v>39</v>
      </c>
      <c r="O489" s="92"/>
      <c r="P489" s="254">
        <f>O489*H489</f>
        <v>0</v>
      </c>
      <c r="Q489" s="254">
        <v>0</v>
      </c>
      <c r="R489" s="254">
        <f>Q489*H489</f>
        <v>0</v>
      </c>
      <c r="S489" s="254">
        <v>0</v>
      </c>
      <c r="T489" s="25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56" t="s">
        <v>438</v>
      </c>
      <c r="AT489" s="256" t="s">
        <v>181</v>
      </c>
      <c r="AU489" s="256" t="s">
        <v>83</v>
      </c>
      <c r="AY489" s="18" t="s">
        <v>179</v>
      </c>
      <c r="BE489" s="257">
        <f>IF(N489="základní",J489,0)</f>
        <v>0</v>
      </c>
      <c r="BF489" s="257">
        <f>IF(N489="snížená",J489,0)</f>
        <v>0</v>
      </c>
      <c r="BG489" s="257">
        <f>IF(N489="zákl. přenesená",J489,0)</f>
        <v>0</v>
      </c>
      <c r="BH489" s="257">
        <f>IF(N489="sníž. přenesená",J489,0)</f>
        <v>0</v>
      </c>
      <c r="BI489" s="257">
        <f>IF(N489="nulová",J489,0)</f>
        <v>0</v>
      </c>
      <c r="BJ489" s="18" t="s">
        <v>81</v>
      </c>
      <c r="BK489" s="257">
        <f>ROUND(I489*H489,2)</f>
        <v>0</v>
      </c>
      <c r="BL489" s="18" t="s">
        <v>438</v>
      </c>
      <c r="BM489" s="256" t="s">
        <v>1479</v>
      </c>
    </row>
    <row r="490" s="13" customFormat="1">
      <c r="A490" s="13"/>
      <c r="B490" s="258"/>
      <c r="C490" s="259"/>
      <c r="D490" s="260" t="s">
        <v>187</v>
      </c>
      <c r="E490" s="261" t="s">
        <v>1</v>
      </c>
      <c r="F490" s="262" t="s">
        <v>647</v>
      </c>
      <c r="G490" s="259"/>
      <c r="H490" s="261" t="s">
        <v>1</v>
      </c>
      <c r="I490" s="263"/>
      <c r="J490" s="259"/>
      <c r="K490" s="259"/>
      <c r="L490" s="264"/>
      <c r="M490" s="265"/>
      <c r="N490" s="266"/>
      <c r="O490" s="266"/>
      <c r="P490" s="266"/>
      <c r="Q490" s="266"/>
      <c r="R490" s="266"/>
      <c r="S490" s="266"/>
      <c r="T490" s="26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8" t="s">
        <v>187</v>
      </c>
      <c r="AU490" s="268" t="s">
        <v>83</v>
      </c>
      <c r="AV490" s="13" t="s">
        <v>81</v>
      </c>
      <c r="AW490" s="13" t="s">
        <v>31</v>
      </c>
      <c r="AX490" s="13" t="s">
        <v>74</v>
      </c>
      <c r="AY490" s="268" t="s">
        <v>179</v>
      </c>
    </row>
    <row r="491" s="14" customFormat="1">
      <c r="A491" s="14"/>
      <c r="B491" s="269"/>
      <c r="C491" s="270"/>
      <c r="D491" s="260" t="s">
        <v>187</v>
      </c>
      <c r="E491" s="271" t="s">
        <v>1</v>
      </c>
      <c r="F491" s="272" t="s">
        <v>1480</v>
      </c>
      <c r="G491" s="270"/>
      <c r="H491" s="273">
        <v>4.5</v>
      </c>
      <c r="I491" s="274"/>
      <c r="J491" s="270"/>
      <c r="K491" s="270"/>
      <c r="L491" s="275"/>
      <c r="M491" s="276"/>
      <c r="N491" s="277"/>
      <c r="O491" s="277"/>
      <c r="P491" s="277"/>
      <c r="Q491" s="277"/>
      <c r="R491" s="277"/>
      <c r="S491" s="277"/>
      <c r="T491" s="278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9" t="s">
        <v>187</v>
      </c>
      <c r="AU491" s="279" t="s">
        <v>83</v>
      </c>
      <c r="AV491" s="14" t="s">
        <v>83</v>
      </c>
      <c r="AW491" s="14" t="s">
        <v>31</v>
      </c>
      <c r="AX491" s="14" t="s">
        <v>81</v>
      </c>
      <c r="AY491" s="279" t="s">
        <v>179</v>
      </c>
    </row>
    <row r="492" s="2" customFormat="1" ht="16.5" customHeight="1">
      <c r="A492" s="39"/>
      <c r="B492" s="40"/>
      <c r="C492" s="245" t="s">
        <v>517</v>
      </c>
      <c r="D492" s="245" t="s">
        <v>181</v>
      </c>
      <c r="E492" s="246" t="s">
        <v>1481</v>
      </c>
      <c r="F492" s="247" t="s">
        <v>1482</v>
      </c>
      <c r="G492" s="248" t="s">
        <v>372</v>
      </c>
      <c r="H492" s="249">
        <v>41</v>
      </c>
      <c r="I492" s="250"/>
      <c r="J492" s="251">
        <f>ROUND(I492*H492,2)</f>
        <v>0</v>
      </c>
      <c r="K492" s="247" t="s">
        <v>185</v>
      </c>
      <c r="L492" s="45"/>
      <c r="M492" s="252" t="s">
        <v>1</v>
      </c>
      <c r="N492" s="253" t="s">
        <v>39</v>
      </c>
      <c r="O492" s="92"/>
      <c r="P492" s="254">
        <f>O492*H492</f>
        <v>0</v>
      </c>
      <c r="Q492" s="254">
        <v>0</v>
      </c>
      <c r="R492" s="254">
        <f>Q492*H492</f>
        <v>0</v>
      </c>
      <c r="S492" s="254">
        <v>0</v>
      </c>
      <c r="T492" s="25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56" t="s">
        <v>438</v>
      </c>
      <c r="AT492" s="256" t="s">
        <v>181</v>
      </c>
      <c r="AU492" s="256" t="s">
        <v>83</v>
      </c>
      <c r="AY492" s="18" t="s">
        <v>179</v>
      </c>
      <c r="BE492" s="257">
        <f>IF(N492="základní",J492,0)</f>
        <v>0</v>
      </c>
      <c r="BF492" s="257">
        <f>IF(N492="snížená",J492,0)</f>
        <v>0</v>
      </c>
      <c r="BG492" s="257">
        <f>IF(N492="zákl. přenesená",J492,0)</f>
        <v>0</v>
      </c>
      <c r="BH492" s="257">
        <f>IF(N492="sníž. přenesená",J492,0)</f>
        <v>0</v>
      </c>
      <c r="BI492" s="257">
        <f>IF(N492="nulová",J492,0)</f>
        <v>0</v>
      </c>
      <c r="BJ492" s="18" t="s">
        <v>81</v>
      </c>
      <c r="BK492" s="257">
        <f>ROUND(I492*H492,2)</f>
        <v>0</v>
      </c>
      <c r="BL492" s="18" t="s">
        <v>438</v>
      </c>
      <c r="BM492" s="256" t="s">
        <v>1483</v>
      </c>
    </row>
    <row r="493" s="13" customFormat="1">
      <c r="A493" s="13"/>
      <c r="B493" s="258"/>
      <c r="C493" s="259"/>
      <c r="D493" s="260" t="s">
        <v>187</v>
      </c>
      <c r="E493" s="261" t="s">
        <v>1</v>
      </c>
      <c r="F493" s="262" t="s">
        <v>647</v>
      </c>
      <c r="G493" s="259"/>
      <c r="H493" s="261" t="s">
        <v>1</v>
      </c>
      <c r="I493" s="263"/>
      <c r="J493" s="259"/>
      <c r="K493" s="259"/>
      <c r="L493" s="264"/>
      <c r="M493" s="265"/>
      <c r="N493" s="266"/>
      <c r="O493" s="266"/>
      <c r="P493" s="266"/>
      <c r="Q493" s="266"/>
      <c r="R493" s="266"/>
      <c r="S493" s="266"/>
      <c r="T493" s="26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68" t="s">
        <v>187</v>
      </c>
      <c r="AU493" s="268" t="s">
        <v>83</v>
      </c>
      <c r="AV493" s="13" t="s">
        <v>81</v>
      </c>
      <c r="AW493" s="13" t="s">
        <v>31</v>
      </c>
      <c r="AX493" s="13" t="s">
        <v>74</v>
      </c>
      <c r="AY493" s="268" t="s">
        <v>179</v>
      </c>
    </row>
    <row r="494" s="14" customFormat="1">
      <c r="A494" s="14"/>
      <c r="B494" s="269"/>
      <c r="C494" s="270"/>
      <c r="D494" s="260" t="s">
        <v>187</v>
      </c>
      <c r="E494" s="271" t="s">
        <v>1</v>
      </c>
      <c r="F494" s="272" t="s">
        <v>1288</v>
      </c>
      <c r="G494" s="270"/>
      <c r="H494" s="273">
        <v>15</v>
      </c>
      <c r="I494" s="274"/>
      <c r="J494" s="270"/>
      <c r="K494" s="270"/>
      <c r="L494" s="275"/>
      <c r="M494" s="276"/>
      <c r="N494" s="277"/>
      <c r="O494" s="277"/>
      <c r="P494" s="277"/>
      <c r="Q494" s="277"/>
      <c r="R494" s="277"/>
      <c r="S494" s="277"/>
      <c r="T494" s="27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9" t="s">
        <v>187</v>
      </c>
      <c r="AU494" s="279" t="s">
        <v>83</v>
      </c>
      <c r="AV494" s="14" t="s">
        <v>83</v>
      </c>
      <c r="AW494" s="14" t="s">
        <v>31</v>
      </c>
      <c r="AX494" s="14" t="s">
        <v>74</v>
      </c>
      <c r="AY494" s="279" t="s">
        <v>179</v>
      </c>
    </row>
    <row r="495" s="14" customFormat="1">
      <c r="A495" s="14"/>
      <c r="B495" s="269"/>
      <c r="C495" s="270"/>
      <c r="D495" s="260" t="s">
        <v>187</v>
      </c>
      <c r="E495" s="271" t="s">
        <v>1</v>
      </c>
      <c r="F495" s="272" t="s">
        <v>1287</v>
      </c>
      <c r="G495" s="270"/>
      <c r="H495" s="273">
        <v>6</v>
      </c>
      <c r="I495" s="274"/>
      <c r="J495" s="270"/>
      <c r="K495" s="270"/>
      <c r="L495" s="275"/>
      <c r="M495" s="276"/>
      <c r="N495" s="277"/>
      <c r="O495" s="277"/>
      <c r="P495" s="277"/>
      <c r="Q495" s="277"/>
      <c r="R495" s="277"/>
      <c r="S495" s="277"/>
      <c r="T495" s="27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9" t="s">
        <v>187</v>
      </c>
      <c r="AU495" s="279" t="s">
        <v>83</v>
      </c>
      <c r="AV495" s="14" t="s">
        <v>83</v>
      </c>
      <c r="AW495" s="14" t="s">
        <v>31</v>
      </c>
      <c r="AX495" s="14" t="s">
        <v>74</v>
      </c>
      <c r="AY495" s="279" t="s">
        <v>179</v>
      </c>
    </row>
    <row r="496" s="14" customFormat="1">
      <c r="A496" s="14"/>
      <c r="B496" s="269"/>
      <c r="C496" s="270"/>
      <c r="D496" s="260" t="s">
        <v>187</v>
      </c>
      <c r="E496" s="271" t="s">
        <v>1</v>
      </c>
      <c r="F496" s="272" t="s">
        <v>1289</v>
      </c>
      <c r="G496" s="270"/>
      <c r="H496" s="273">
        <v>15</v>
      </c>
      <c r="I496" s="274"/>
      <c r="J496" s="270"/>
      <c r="K496" s="270"/>
      <c r="L496" s="275"/>
      <c r="M496" s="276"/>
      <c r="N496" s="277"/>
      <c r="O496" s="277"/>
      <c r="P496" s="277"/>
      <c r="Q496" s="277"/>
      <c r="R496" s="277"/>
      <c r="S496" s="277"/>
      <c r="T496" s="27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9" t="s">
        <v>187</v>
      </c>
      <c r="AU496" s="279" t="s">
        <v>83</v>
      </c>
      <c r="AV496" s="14" t="s">
        <v>83</v>
      </c>
      <c r="AW496" s="14" t="s">
        <v>31</v>
      </c>
      <c r="AX496" s="14" t="s">
        <v>74</v>
      </c>
      <c r="AY496" s="279" t="s">
        <v>179</v>
      </c>
    </row>
    <row r="497" s="14" customFormat="1">
      <c r="A497" s="14"/>
      <c r="B497" s="269"/>
      <c r="C497" s="270"/>
      <c r="D497" s="260" t="s">
        <v>187</v>
      </c>
      <c r="E497" s="271" t="s">
        <v>1</v>
      </c>
      <c r="F497" s="272" t="s">
        <v>1290</v>
      </c>
      <c r="G497" s="270"/>
      <c r="H497" s="273">
        <v>5</v>
      </c>
      <c r="I497" s="274"/>
      <c r="J497" s="270"/>
      <c r="K497" s="270"/>
      <c r="L497" s="275"/>
      <c r="M497" s="276"/>
      <c r="N497" s="277"/>
      <c r="O497" s="277"/>
      <c r="P497" s="277"/>
      <c r="Q497" s="277"/>
      <c r="R497" s="277"/>
      <c r="S497" s="277"/>
      <c r="T497" s="27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9" t="s">
        <v>187</v>
      </c>
      <c r="AU497" s="279" t="s">
        <v>83</v>
      </c>
      <c r="AV497" s="14" t="s">
        <v>83</v>
      </c>
      <c r="AW497" s="14" t="s">
        <v>31</v>
      </c>
      <c r="AX497" s="14" t="s">
        <v>74</v>
      </c>
      <c r="AY497" s="279" t="s">
        <v>179</v>
      </c>
    </row>
    <row r="498" s="15" customFormat="1">
      <c r="A498" s="15"/>
      <c r="B498" s="280"/>
      <c r="C498" s="281"/>
      <c r="D498" s="260" t="s">
        <v>187</v>
      </c>
      <c r="E498" s="282" t="s">
        <v>1</v>
      </c>
      <c r="F498" s="283" t="s">
        <v>108</v>
      </c>
      <c r="G498" s="281"/>
      <c r="H498" s="284">
        <v>41</v>
      </c>
      <c r="I498" s="285"/>
      <c r="J498" s="281"/>
      <c r="K498" s="281"/>
      <c r="L498" s="286"/>
      <c r="M498" s="287"/>
      <c r="N498" s="288"/>
      <c r="O498" s="288"/>
      <c r="P498" s="288"/>
      <c r="Q498" s="288"/>
      <c r="R498" s="288"/>
      <c r="S498" s="288"/>
      <c r="T498" s="289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90" t="s">
        <v>187</v>
      </c>
      <c r="AU498" s="290" t="s">
        <v>83</v>
      </c>
      <c r="AV498" s="15" t="s">
        <v>186</v>
      </c>
      <c r="AW498" s="15" t="s">
        <v>31</v>
      </c>
      <c r="AX498" s="15" t="s">
        <v>81</v>
      </c>
      <c r="AY498" s="290" t="s">
        <v>179</v>
      </c>
    </row>
    <row r="499" s="2" customFormat="1" ht="16.5" customHeight="1">
      <c r="A499" s="39"/>
      <c r="B499" s="40"/>
      <c r="C499" s="245" t="s">
        <v>694</v>
      </c>
      <c r="D499" s="245" t="s">
        <v>181</v>
      </c>
      <c r="E499" s="246" t="s">
        <v>1484</v>
      </c>
      <c r="F499" s="247" t="s">
        <v>1485</v>
      </c>
      <c r="G499" s="248" t="s">
        <v>372</v>
      </c>
      <c r="H499" s="249">
        <v>4</v>
      </c>
      <c r="I499" s="250"/>
      <c r="J499" s="251">
        <f>ROUND(I499*H499,2)</f>
        <v>0</v>
      </c>
      <c r="K499" s="247" t="s">
        <v>185</v>
      </c>
      <c r="L499" s="45"/>
      <c r="M499" s="252" t="s">
        <v>1</v>
      </c>
      <c r="N499" s="253" t="s">
        <v>39</v>
      </c>
      <c r="O499" s="92"/>
      <c r="P499" s="254">
        <f>O499*H499</f>
        <v>0</v>
      </c>
      <c r="Q499" s="254">
        <v>0</v>
      </c>
      <c r="R499" s="254">
        <f>Q499*H499</f>
        <v>0</v>
      </c>
      <c r="S499" s="254">
        <v>0</v>
      </c>
      <c r="T499" s="25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56" t="s">
        <v>438</v>
      </c>
      <c r="AT499" s="256" t="s">
        <v>181</v>
      </c>
      <c r="AU499" s="256" t="s">
        <v>83</v>
      </c>
      <c r="AY499" s="18" t="s">
        <v>179</v>
      </c>
      <c r="BE499" s="257">
        <f>IF(N499="základní",J499,0)</f>
        <v>0</v>
      </c>
      <c r="BF499" s="257">
        <f>IF(N499="snížená",J499,0)</f>
        <v>0</v>
      </c>
      <c r="BG499" s="257">
        <f>IF(N499="zákl. přenesená",J499,0)</f>
        <v>0</v>
      </c>
      <c r="BH499" s="257">
        <f>IF(N499="sníž. přenesená",J499,0)</f>
        <v>0</v>
      </c>
      <c r="BI499" s="257">
        <f>IF(N499="nulová",J499,0)</f>
        <v>0</v>
      </c>
      <c r="BJ499" s="18" t="s">
        <v>81</v>
      </c>
      <c r="BK499" s="257">
        <f>ROUND(I499*H499,2)</f>
        <v>0</v>
      </c>
      <c r="BL499" s="18" t="s">
        <v>438</v>
      </c>
      <c r="BM499" s="256" t="s">
        <v>1486</v>
      </c>
    </row>
    <row r="500" s="13" customFormat="1">
      <c r="A500" s="13"/>
      <c r="B500" s="258"/>
      <c r="C500" s="259"/>
      <c r="D500" s="260" t="s">
        <v>187</v>
      </c>
      <c r="E500" s="261" t="s">
        <v>1</v>
      </c>
      <c r="F500" s="262" t="s">
        <v>647</v>
      </c>
      <c r="G500" s="259"/>
      <c r="H500" s="261" t="s">
        <v>1</v>
      </c>
      <c r="I500" s="263"/>
      <c r="J500" s="259"/>
      <c r="K500" s="259"/>
      <c r="L500" s="264"/>
      <c r="M500" s="265"/>
      <c r="N500" s="266"/>
      <c r="O500" s="266"/>
      <c r="P500" s="266"/>
      <c r="Q500" s="266"/>
      <c r="R500" s="266"/>
      <c r="S500" s="266"/>
      <c r="T500" s="26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8" t="s">
        <v>187</v>
      </c>
      <c r="AU500" s="268" t="s">
        <v>83</v>
      </c>
      <c r="AV500" s="13" t="s">
        <v>81</v>
      </c>
      <c r="AW500" s="13" t="s">
        <v>31</v>
      </c>
      <c r="AX500" s="13" t="s">
        <v>74</v>
      </c>
      <c r="AY500" s="268" t="s">
        <v>179</v>
      </c>
    </row>
    <row r="501" s="14" customFormat="1">
      <c r="A501" s="14"/>
      <c r="B501" s="269"/>
      <c r="C501" s="270"/>
      <c r="D501" s="260" t="s">
        <v>187</v>
      </c>
      <c r="E501" s="271" t="s">
        <v>1</v>
      </c>
      <c r="F501" s="272" t="s">
        <v>1291</v>
      </c>
      <c r="G501" s="270"/>
      <c r="H501" s="273">
        <v>4</v>
      </c>
      <c r="I501" s="274"/>
      <c r="J501" s="270"/>
      <c r="K501" s="270"/>
      <c r="L501" s="275"/>
      <c r="M501" s="302"/>
      <c r="N501" s="303"/>
      <c r="O501" s="303"/>
      <c r="P501" s="303"/>
      <c r="Q501" s="303"/>
      <c r="R501" s="303"/>
      <c r="S501" s="303"/>
      <c r="T501" s="30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9" t="s">
        <v>187</v>
      </c>
      <c r="AU501" s="279" t="s">
        <v>83</v>
      </c>
      <c r="AV501" s="14" t="s">
        <v>83</v>
      </c>
      <c r="AW501" s="14" t="s">
        <v>31</v>
      </c>
      <c r="AX501" s="14" t="s">
        <v>81</v>
      </c>
      <c r="AY501" s="279" t="s">
        <v>179</v>
      </c>
    </row>
    <row r="502" s="2" customFormat="1" ht="6.96" customHeight="1">
      <c r="A502" s="39"/>
      <c r="B502" s="67"/>
      <c r="C502" s="68"/>
      <c r="D502" s="68"/>
      <c r="E502" s="68"/>
      <c r="F502" s="68"/>
      <c r="G502" s="68"/>
      <c r="H502" s="68"/>
      <c r="I502" s="194"/>
      <c r="J502" s="68"/>
      <c r="K502" s="68"/>
      <c r="L502" s="45"/>
      <c r="M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</row>
  </sheetData>
  <sheetProtection sheet="1" autoFilter="0" formatColumns="0" formatRows="0" objects="1" scenarios="1" spinCount="100000" saltValue="8eCmBJfF1BycUZ8sR7sxQnt5vb3ap/Tw8kYbh9jAZ4b1YC3OLa5fVlJTguOI1t1HGEQMxWa/Zo8Fn4kQaTk3RA==" hashValue="wD9BixCLcrYfFKGs8zCEx3lNP5Pl9NN3TPabNmDziuJRdIk7lU5j5YaD93KBfVHQ0yMt7hV+hO2btiPPv8YL6g==" algorithmName="SHA-512" password="CC35"/>
  <autoFilter ref="C129:K5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  <c r="AZ2" s="148" t="s">
        <v>1487</v>
      </c>
      <c r="BA2" s="148" t="s">
        <v>1488</v>
      </c>
      <c r="BB2" s="148" t="s">
        <v>1</v>
      </c>
      <c r="BC2" s="148" t="s">
        <v>1489</v>
      </c>
      <c r="BD2" s="148" t="s">
        <v>83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83</v>
      </c>
      <c r="AZ3" s="148" t="s">
        <v>1490</v>
      </c>
      <c r="BA3" s="148" t="s">
        <v>1488</v>
      </c>
      <c r="BB3" s="148" t="s">
        <v>1</v>
      </c>
      <c r="BC3" s="148" t="s">
        <v>1491</v>
      </c>
      <c r="BD3" s="148" t="s">
        <v>83</v>
      </c>
    </row>
    <row r="4" s="1" customFormat="1" ht="24.96" customHeight="1">
      <c r="B4" s="21"/>
      <c r="D4" s="152" t="s">
        <v>104</v>
      </c>
      <c r="I4" s="147"/>
      <c r="L4" s="21"/>
      <c r="M4" s="153" t="s">
        <v>10</v>
      </c>
      <c r="AT4" s="18" t="s">
        <v>4</v>
      </c>
      <c r="AZ4" s="148" t="s">
        <v>112</v>
      </c>
      <c r="BA4" s="148" t="s">
        <v>1</v>
      </c>
      <c r="BB4" s="148" t="s">
        <v>1</v>
      </c>
      <c r="BC4" s="148" t="s">
        <v>364</v>
      </c>
      <c r="BD4" s="148" t="s">
        <v>83</v>
      </c>
    </row>
    <row r="5" s="1" customFormat="1" ht="6.96" customHeight="1">
      <c r="B5" s="21"/>
      <c r="I5" s="147"/>
      <c r="L5" s="21"/>
      <c r="AZ5" s="148" t="s">
        <v>118</v>
      </c>
      <c r="BA5" s="148" t="s">
        <v>1</v>
      </c>
      <c r="BB5" s="148" t="s">
        <v>1</v>
      </c>
      <c r="BC5" s="148" t="s">
        <v>1492</v>
      </c>
      <c r="BD5" s="148" t="s">
        <v>83</v>
      </c>
    </row>
    <row r="6" s="1" customFormat="1" ht="12" customHeight="1">
      <c r="B6" s="21"/>
      <c r="D6" s="154" t="s">
        <v>16</v>
      </c>
      <c r="I6" s="147"/>
      <c r="L6" s="21"/>
      <c r="AZ6" s="148" t="s">
        <v>1493</v>
      </c>
      <c r="BA6" s="148" t="s">
        <v>1</v>
      </c>
      <c r="BB6" s="148" t="s">
        <v>1</v>
      </c>
      <c r="BC6" s="148" t="s">
        <v>221</v>
      </c>
      <c r="BD6" s="148" t="s">
        <v>83</v>
      </c>
    </row>
    <row r="7" s="1" customFormat="1" ht="16.5" customHeight="1">
      <c r="B7" s="21"/>
      <c r="E7" s="155" t="str">
        <f>'Rekapitulace stavby'!K6</f>
        <v>Akumukace u ČS Pod Horou v Ústí nad Orlicí, 300 m3 - II. komora</v>
      </c>
      <c r="F7" s="154"/>
      <c r="G7" s="154"/>
      <c r="H7" s="154"/>
      <c r="I7" s="147"/>
      <c r="L7" s="21"/>
      <c r="AZ7" s="148" t="s">
        <v>1494</v>
      </c>
      <c r="BA7" s="148" t="s">
        <v>1495</v>
      </c>
      <c r="BB7" s="148" t="s">
        <v>1</v>
      </c>
      <c r="BC7" s="148" t="s">
        <v>1496</v>
      </c>
      <c r="BD7" s="148" t="s">
        <v>83</v>
      </c>
    </row>
    <row r="8" s="2" customFormat="1" ht="12" customHeight="1">
      <c r="A8" s="39"/>
      <c r="B8" s="45"/>
      <c r="C8" s="39"/>
      <c r="D8" s="154" t="s">
        <v>114</v>
      </c>
      <c r="E8" s="39"/>
      <c r="F8" s="39"/>
      <c r="G8" s="39"/>
      <c r="H8" s="39"/>
      <c r="I8" s="15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48" t="s">
        <v>105</v>
      </c>
      <c r="BA8" s="148" t="s">
        <v>1</v>
      </c>
      <c r="BB8" s="148" t="s">
        <v>1</v>
      </c>
      <c r="BC8" s="148" t="s">
        <v>1497</v>
      </c>
      <c r="BD8" s="148" t="s">
        <v>83</v>
      </c>
    </row>
    <row r="9" s="2" customFormat="1" ht="16.5" customHeight="1">
      <c r="A9" s="39"/>
      <c r="B9" s="45"/>
      <c r="C9" s="39"/>
      <c r="D9" s="39"/>
      <c r="E9" s="157" t="s">
        <v>1498</v>
      </c>
      <c r="F9" s="39"/>
      <c r="G9" s="39"/>
      <c r="H9" s="39"/>
      <c r="I9" s="15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48" t="s">
        <v>107</v>
      </c>
      <c r="BA9" s="148" t="s">
        <v>108</v>
      </c>
      <c r="BB9" s="148" t="s">
        <v>1</v>
      </c>
      <c r="BC9" s="148" t="s">
        <v>1497</v>
      </c>
      <c r="BD9" s="148" t="s">
        <v>83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5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48" t="s">
        <v>102</v>
      </c>
      <c r="BA10" s="148" t="s">
        <v>1</v>
      </c>
      <c r="BB10" s="148" t="s">
        <v>1</v>
      </c>
      <c r="BC10" s="148" t="s">
        <v>1499</v>
      </c>
      <c r="BD10" s="148" t="s">
        <v>83</v>
      </c>
    </row>
    <row r="11" s="2" customFormat="1" ht="12" customHeight="1">
      <c r="A11" s="39"/>
      <c r="B11" s="45"/>
      <c r="C11" s="39"/>
      <c r="D11" s="154" t="s">
        <v>18</v>
      </c>
      <c r="E11" s="39"/>
      <c r="F11" s="142" t="s">
        <v>95</v>
      </c>
      <c r="G11" s="39"/>
      <c r="H11" s="39"/>
      <c r="I11" s="158" t="s">
        <v>19</v>
      </c>
      <c r="J11" s="142" t="s">
        <v>1500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48" t="s">
        <v>1501</v>
      </c>
      <c r="BA11" s="148" t="s">
        <v>1</v>
      </c>
      <c r="BB11" s="148" t="s">
        <v>1</v>
      </c>
      <c r="BC11" s="148" t="s">
        <v>1502</v>
      </c>
      <c r="BD11" s="148" t="s">
        <v>83</v>
      </c>
    </row>
    <row r="12" s="2" customFormat="1" ht="12" customHeight="1">
      <c r="A12" s="39"/>
      <c r="B12" s="45"/>
      <c r="C12" s="39"/>
      <c r="D12" s="154" t="s">
        <v>20</v>
      </c>
      <c r="E12" s="39"/>
      <c r="F12" s="142" t="s">
        <v>129</v>
      </c>
      <c r="G12" s="39"/>
      <c r="H12" s="39"/>
      <c r="I12" s="158" t="s">
        <v>22</v>
      </c>
      <c r="J12" s="159" t="str">
        <f>'Rekapitulace stavby'!AN8</f>
        <v>22. 1. 2020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48" t="s">
        <v>127</v>
      </c>
      <c r="BA12" s="148" t="s">
        <v>1</v>
      </c>
      <c r="BB12" s="148" t="s">
        <v>1</v>
      </c>
      <c r="BC12" s="148" t="s">
        <v>1503</v>
      </c>
      <c r="BD12" s="148" t="s">
        <v>83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5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4" t="s">
        <v>24</v>
      </c>
      <c r="E14" s="39"/>
      <c r="F14" s="39"/>
      <c r="G14" s="39"/>
      <c r="H14" s="39"/>
      <c r="I14" s="158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8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5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4" t="s">
        <v>28</v>
      </c>
      <c r="E17" s="39"/>
      <c r="F17" s="39"/>
      <c r="G17" s="39"/>
      <c r="H17" s="39"/>
      <c r="I17" s="15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5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4" t="s">
        <v>30</v>
      </c>
      <c r="E20" s="39"/>
      <c r="F20" s="39"/>
      <c r="G20" s="39"/>
      <c r="H20" s="39"/>
      <c r="I20" s="158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8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5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4" t="s">
        <v>32</v>
      </c>
      <c r="E23" s="39"/>
      <c r="F23" s="39"/>
      <c r="G23" s="39"/>
      <c r="H23" s="39"/>
      <c r="I23" s="158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8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5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4" t="s">
        <v>33</v>
      </c>
      <c r="E26" s="39"/>
      <c r="F26" s="39"/>
      <c r="G26" s="39"/>
      <c r="H26" s="39"/>
      <c r="I26" s="15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3"/>
      <c r="J27" s="160"/>
      <c r="K27" s="160"/>
      <c r="L27" s="164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5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6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7" t="s">
        <v>34</v>
      </c>
      <c r="E30" s="39"/>
      <c r="F30" s="39"/>
      <c r="G30" s="39"/>
      <c r="H30" s="39"/>
      <c r="I30" s="156"/>
      <c r="J30" s="168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6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9" t="s">
        <v>36</v>
      </c>
      <c r="G32" s="39"/>
      <c r="H32" s="39"/>
      <c r="I32" s="170" t="s">
        <v>35</v>
      </c>
      <c r="J32" s="169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71" t="s">
        <v>38</v>
      </c>
      <c r="E33" s="154" t="s">
        <v>39</v>
      </c>
      <c r="F33" s="172">
        <f>ROUND((SUM(BE123:BE285)),  2)</f>
        <v>0</v>
      </c>
      <c r="G33" s="39"/>
      <c r="H33" s="39"/>
      <c r="I33" s="173">
        <v>0.20999999999999999</v>
      </c>
      <c r="J33" s="172">
        <f>ROUND(((SUM(BE123:BE285))*I33),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4" t="s">
        <v>40</v>
      </c>
      <c r="F34" s="172">
        <f>ROUND((SUM(BF123:BF285)),  2)</f>
        <v>0</v>
      </c>
      <c r="G34" s="39"/>
      <c r="H34" s="39"/>
      <c r="I34" s="173">
        <v>0.14999999999999999</v>
      </c>
      <c r="J34" s="172">
        <f>ROUND(((SUM(BF123:BF285))*I34),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4" t="s">
        <v>41</v>
      </c>
      <c r="F35" s="172">
        <f>ROUND((SUM(BG123:BG285)),  2)</f>
        <v>0</v>
      </c>
      <c r="G35" s="39"/>
      <c r="H35" s="39"/>
      <c r="I35" s="173">
        <v>0.20999999999999999</v>
      </c>
      <c r="J35" s="17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4" t="s">
        <v>42</v>
      </c>
      <c r="F36" s="172">
        <f>ROUND((SUM(BH123:BH285)),  2)</f>
        <v>0</v>
      </c>
      <c r="G36" s="39"/>
      <c r="H36" s="39"/>
      <c r="I36" s="173">
        <v>0.14999999999999999</v>
      </c>
      <c r="J36" s="17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4" t="s">
        <v>43</v>
      </c>
      <c r="F37" s="172">
        <f>ROUND((SUM(BI123:BI285)),  2)</f>
        <v>0</v>
      </c>
      <c r="G37" s="39"/>
      <c r="H37" s="39"/>
      <c r="I37" s="173">
        <v>0</v>
      </c>
      <c r="J37" s="17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5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44</v>
      </c>
      <c r="E39" s="176"/>
      <c r="F39" s="176"/>
      <c r="G39" s="177" t="s">
        <v>45</v>
      </c>
      <c r="H39" s="178" t="s">
        <v>46</v>
      </c>
      <c r="I39" s="179"/>
      <c r="J39" s="180">
        <f>SUM(J30:J37)</f>
        <v>0</v>
      </c>
      <c r="K39" s="18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5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47"/>
      <c r="L41" s="21"/>
    </row>
    <row r="42" s="1" customFormat="1" ht="14.4" customHeight="1">
      <c r="B42" s="21"/>
      <c r="I42" s="147"/>
      <c r="L42" s="21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2" t="s">
        <v>47</v>
      </c>
      <c r="E50" s="183"/>
      <c r="F50" s="183"/>
      <c r="G50" s="182" t="s">
        <v>48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49</v>
      </c>
      <c r="E61" s="186"/>
      <c r="F61" s="187" t="s">
        <v>50</v>
      </c>
      <c r="G61" s="185" t="s">
        <v>49</v>
      </c>
      <c r="H61" s="186"/>
      <c r="I61" s="188"/>
      <c r="J61" s="189" t="s">
        <v>50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51</v>
      </c>
      <c r="E65" s="190"/>
      <c r="F65" s="190"/>
      <c r="G65" s="182" t="s">
        <v>52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49</v>
      </c>
      <c r="E76" s="186"/>
      <c r="F76" s="187" t="s">
        <v>50</v>
      </c>
      <c r="G76" s="185" t="s">
        <v>49</v>
      </c>
      <c r="H76" s="186"/>
      <c r="I76" s="188"/>
      <c r="J76" s="189" t="s">
        <v>50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15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Akumukace u ČS Pod Horou v Ústí nad Orlicí, 300 m3 - II. komora</v>
      </c>
      <c r="F85" s="33"/>
      <c r="G85" s="33"/>
      <c r="H85" s="33"/>
      <c r="I85" s="15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15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1.2 - Přeložka výtlaku PERLA-6</v>
      </c>
      <c r="F87" s="41"/>
      <c r="G87" s="41"/>
      <c r="H87" s="41"/>
      <c r="I87" s="15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5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</v>
      </c>
      <c r="G89" s="41"/>
      <c r="H89" s="41"/>
      <c r="I89" s="158" t="s">
        <v>22</v>
      </c>
      <c r="J89" s="80" t="str">
        <f>IF(J12="","",J12)</f>
        <v>22. 1. 2020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58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58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5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9" t="s">
        <v>135</v>
      </c>
      <c r="D94" s="200"/>
      <c r="E94" s="200"/>
      <c r="F94" s="200"/>
      <c r="G94" s="200"/>
      <c r="H94" s="200"/>
      <c r="I94" s="201"/>
      <c r="J94" s="202" t="s">
        <v>136</v>
      </c>
      <c r="K94" s="20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3" t="s">
        <v>137</v>
      </c>
      <c r="D96" s="41"/>
      <c r="E96" s="41"/>
      <c r="F96" s="41"/>
      <c r="G96" s="41"/>
      <c r="H96" s="41"/>
      <c r="I96" s="156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138</v>
      </c>
    </row>
    <row r="97" s="9" customFormat="1" ht="24.96" customHeight="1">
      <c r="A97" s="9"/>
      <c r="B97" s="204"/>
      <c r="C97" s="205"/>
      <c r="D97" s="206" t="s">
        <v>139</v>
      </c>
      <c r="E97" s="207"/>
      <c r="F97" s="207"/>
      <c r="G97" s="207"/>
      <c r="H97" s="207"/>
      <c r="I97" s="208"/>
      <c r="J97" s="209">
        <f>J124</f>
        <v>0</v>
      </c>
      <c r="K97" s="205"/>
      <c r="L97" s="21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1"/>
      <c r="C98" s="134"/>
      <c r="D98" s="212" t="s">
        <v>140</v>
      </c>
      <c r="E98" s="213"/>
      <c r="F98" s="213"/>
      <c r="G98" s="213"/>
      <c r="H98" s="213"/>
      <c r="I98" s="214"/>
      <c r="J98" s="215">
        <f>J125</f>
        <v>0</v>
      </c>
      <c r="K98" s="134"/>
      <c r="L98" s="21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1"/>
      <c r="C99" s="134"/>
      <c r="D99" s="212" t="s">
        <v>143</v>
      </c>
      <c r="E99" s="213"/>
      <c r="F99" s="213"/>
      <c r="G99" s="213"/>
      <c r="H99" s="213"/>
      <c r="I99" s="214"/>
      <c r="J99" s="215">
        <f>J212</f>
        <v>0</v>
      </c>
      <c r="K99" s="134"/>
      <c r="L99" s="21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1"/>
      <c r="C100" s="134"/>
      <c r="D100" s="212" t="s">
        <v>146</v>
      </c>
      <c r="E100" s="213"/>
      <c r="F100" s="213"/>
      <c r="G100" s="213"/>
      <c r="H100" s="213"/>
      <c r="I100" s="214"/>
      <c r="J100" s="215">
        <f>J215</f>
        <v>0</v>
      </c>
      <c r="K100" s="134"/>
      <c r="L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1"/>
      <c r="C101" s="134"/>
      <c r="D101" s="212" t="s">
        <v>1504</v>
      </c>
      <c r="E101" s="213"/>
      <c r="F101" s="213"/>
      <c r="G101" s="213"/>
      <c r="H101" s="213"/>
      <c r="I101" s="214"/>
      <c r="J101" s="215">
        <f>J264</f>
        <v>0</v>
      </c>
      <c r="K101" s="134"/>
      <c r="L101" s="21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1"/>
      <c r="C102" s="134"/>
      <c r="D102" s="212" t="s">
        <v>1505</v>
      </c>
      <c r="E102" s="213"/>
      <c r="F102" s="213"/>
      <c r="G102" s="213"/>
      <c r="H102" s="213"/>
      <c r="I102" s="214"/>
      <c r="J102" s="215">
        <f>J269</f>
        <v>0</v>
      </c>
      <c r="K102" s="134"/>
      <c r="L102" s="21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1"/>
      <c r="C103" s="134"/>
      <c r="D103" s="212" t="s">
        <v>148</v>
      </c>
      <c r="E103" s="213"/>
      <c r="F103" s="213"/>
      <c r="G103" s="213"/>
      <c r="H103" s="213"/>
      <c r="I103" s="214"/>
      <c r="J103" s="215">
        <f>J272</f>
        <v>0</v>
      </c>
      <c r="K103" s="134"/>
      <c r="L103" s="21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56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94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97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164</v>
      </c>
      <c r="D110" s="41"/>
      <c r="E110" s="41"/>
      <c r="F110" s="41"/>
      <c r="G110" s="41"/>
      <c r="H110" s="41"/>
      <c r="I110" s="15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5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5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98" t="str">
        <f>E7</f>
        <v>Akumukace u ČS Pod Horou v Ústí nad Orlicí, 300 m3 - II. komora</v>
      </c>
      <c r="F113" s="33"/>
      <c r="G113" s="33"/>
      <c r="H113" s="33"/>
      <c r="I113" s="15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114</v>
      </c>
      <c r="D114" s="41"/>
      <c r="E114" s="41"/>
      <c r="F114" s="41"/>
      <c r="G114" s="41"/>
      <c r="H114" s="41"/>
      <c r="I114" s="15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1.2 - Přeložka výtlaku PERLA-6</v>
      </c>
      <c r="F115" s="41"/>
      <c r="G115" s="41"/>
      <c r="H115" s="41"/>
      <c r="I115" s="156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5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Ústí nad Orlicí</v>
      </c>
      <c r="G117" s="41"/>
      <c r="H117" s="41"/>
      <c r="I117" s="158" t="s">
        <v>22</v>
      </c>
      <c r="J117" s="80" t="str">
        <f>IF(J12="","",J12)</f>
        <v>22. 1. 2020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56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158" t="s">
        <v>30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158" t="s">
        <v>32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56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17"/>
      <c r="B122" s="218"/>
      <c r="C122" s="219" t="s">
        <v>165</v>
      </c>
      <c r="D122" s="220" t="s">
        <v>59</v>
      </c>
      <c r="E122" s="220" t="s">
        <v>55</v>
      </c>
      <c r="F122" s="220" t="s">
        <v>56</v>
      </c>
      <c r="G122" s="220" t="s">
        <v>166</v>
      </c>
      <c r="H122" s="220" t="s">
        <v>167</v>
      </c>
      <c r="I122" s="221" t="s">
        <v>168</v>
      </c>
      <c r="J122" s="220" t="s">
        <v>136</v>
      </c>
      <c r="K122" s="222" t="s">
        <v>169</v>
      </c>
      <c r="L122" s="223"/>
      <c r="M122" s="101" t="s">
        <v>1</v>
      </c>
      <c r="N122" s="102" t="s">
        <v>38</v>
      </c>
      <c r="O122" s="102" t="s">
        <v>170</v>
      </c>
      <c r="P122" s="102" t="s">
        <v>171</v>
      </c>
      <c r="Q122" s="102" t="s">
        <v>172</v>
      </c>
      <c r="R122" s="102" t="s">
        <v>173</v>
      </c>
      <c r="S122" s="102" t="s">
        <v>174</v>
      </c>
      <c r="T122" s="103" t="s">
        <v>175</v>
      </c>
      <c r="U122" s="217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/>
    </row>
    <row r="123" s="2" customFormat="1" ht="22.8" customHeight="1">
      <c r="A123" s="39"/>
      <c r="B123" s="40"/>
      <c r="C123" s="108" t="s">
        <v>176</v>
      </c>
      <c r="D123" s="41"/>
      <c r="E123" s="41"/>
      <c r="F123" s="41"/>
      <c r="G123" s="41"/>
      <c r="H123" s="41"/>
      <c r="I123" s="156"/>
      <c r="J123" s="224">
        <f>BK123</f>
        <v>0</v>
      </c>
      <c r="K123" s="41"/>
      <c r="L123" s="45"/>
      <c r="M123" s="104"/>
      <c r="N123" s="225"/>
      <c r="O123" s="105"/>
      <c r="P123" s="226">
        <f>P124</f>
        <v>0</v>
      </c>
      <c r="Q123" s="105"/>
      <c r="R123" s="226">
        <f>R124</f>
        <v>1.25209243</v>
      </c>
      <c r="S123" s="105"/>
      <c r="T123" s="227">
        <f>T124</f>
        <v>1.9800000000000002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73</v>
      </c>
      <c r="AU123" s="18" t="s">
        <v>138</v>
      </c>
      <c r="BK123" s="228">
        <f>BK124</f>
        <v>0</v>
      </c>
    </row>
    <row r="124" s="12" customFormat="1" ht="25.92" customHeight="1">
      <c r="A124" s="12"/>
      <c r="B124" s="229"/>
      <c r="C124" s="230"/>
      <c r="D124" s="231" t="s">
        <v>73</v>
      </c>
      <c r="E124" s="232" t="s">
        <v>177</v>
      </c>
      <c r="F124" s="232" t="s">
        <v>178</v>
      </c>
      <c r="G124" s="230"/>
      <c r="H124" s="230"/>
      <c r="I124" s="233"/>
      <c r="J124" s="234">
        <f>BK124</f>
        <v>0</v>
      </c>
      <c r="K124" s="230"/>
      <c r="L124" s="235"/>
      <c r="M124" s="236"/>
      <c r="N124" s="237"/>
      <c r="O124" s="237"/>
      <c r="P124" s="238">
        <f>P125+P212+P215+P264+P269+P272</f>
        <v>0</v>
      </c>
      <c r="Q124" s="237"/>
      <c r="R124" s="238">
        <f>R125+R212+R215+R264+R269+R272</f>
        <v>1.25209243</v>
      </c>
      <c r="S124" s="237"/>
      <c r="T124" s="239">
        <f>T125+T212+T215+T264+T269+T272</f>
        <v>1.9800000000000002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0" t="s">
        <v>81</v>
      </c>
      <c r="AT124" s="241" t="s">
        <v>73</v>
      </c>
      <c r="AU124" s="241" t="s">
        <v>74</v>
      </c>
      <c r="AY124" s="240" t="s">
        <v>179</v>
      </c>
      <c r="BK124" s="242">
        <f>BK125+BK212+BK215+BK264+BK269+BK272</f>
        <v>0</v>
      </c>
    </row>
    <row r="125" s="12" customFormat="1" ht="22.8" customHeight="1">
      <c r="A125" s="12"/>
      <c r="B125" s="229"/>
      <c r="C125" s="230"/>
      <c r="D125" s="231" t="s">
        <v>73</v>
      </c>
      <c r="E125" s="243" t="s">
        <v>81</v>
      </c>
      <c r="F125" s="243" t="s">
        <v>180</v>
      </c>
      <c r="G125" s="230"/>
      <c r="H125" s="230"/>
      <c r="I125" s="233"/>
      <c r="J125" s="244">
        <f>BK125</f>
        <v>0</v>
      </c>
      <c r="K125" s="230"/>
      <c r="L125" s="235"/>
      <c r="M125" s="236"/>
      <c r="N125" s="237"/>
      <c r="O125" s="237"/>
      <c r="P125" s="238">
        <f>SUM(P126:P211)</f>
        <v>0</v>
      </c>
      <c r="Q125" s="237"/>
      <c r="R125" s="238">
        <f>SUM(R126:R211)</f>
        <v>0.098152800000000026</v>
      </c>
      <c r="S125" s="237"/>
      <c r="T125" s="239">
        <f>SUM(T126:T211)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0" t="s">
        <v>81</v>
      </c>
      <c r="AT125" s="241" t="s">
        <v>73</v>
      </c>
      <c r="AU125" s="241" t="s">
        <v>81</v>
      </c>
      <c r="AY125" s="240" t="s">
        <v>179</v>
      </c>
      <c r="BK125" s="242">
        <f>SUM(BK126:BK211)</f>
        <v>0</v>
      </c>
    </row>
    <row r="126" s="2" customFormat="1" ht="21.75" customHeight="1">
      <c r="A126" s="39"/>
      <c r="B126" s="40"/>
      <c r="C126" s="245" t="s">
        <v>81</v>
      </c>
      <c r="D126" s="245" t="s">
        <v>181</v>
      </c>
      <c r="E126" s="246" t="s">
        <v>1506</v>
      </c>
      <c r="F126" s="247" t="s">
        <v>1507</v>
      </c>
      <c r="G126" s="248" t="s">
        <v>184</v>
      </c>
      <c r="H126" s="249">
        <v>3</v>
      </c>
      <c r="I126" s="250"/>
      <c r="J126" s="251">
        <f>ROUND(I126*H126,2)</f>
        <v>0</v>
      </c>
      <c r="K126" s="247" t="s">
        <v>185</v>
      </c>
      <c r="L126" s="45"/>
      <c r="M126" s="252" t="s">
        <v>1</v>
      </c>
      <c r="N126" s="253" t="s">
        <v>39</v>
      </c>
      <c r="O126" s="92"/>
      <c r="P126" s="254">
        <f>O126*H126</f>
        <v>0</v>
      </c>
      <c r="Q126" s="254">
        <v>3.0000000000000001E-05</v>
      </c>
      <c r="R126" s="254">
        <f>Q126*H126</f>
        <v>9.0000000000000006E-05</v>
      </c>
      <c r="S126" s="254">
        <v>0</v>
      </c>
      <c r="T126" s="25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56" t="s">
        <v>186</v>
      </c>
      <c r="AT126" s="256" t="s">
        <v>181</v>
      </c>
      <c r="AU126" s="256" t="s">
        <v>83</v>
      </c>
      <c r="AY126" s="18" t="s">
        <v>179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8" t="s">
        <v>81</v>
      </c>
      <c r="BK126" s="257">
        <f>ROUND(I126*H126,2)</f>
        <v>0</v>
      </c>
      <c r="BL126" s="18" t="s">
        <v>186</v>
      </c>
      <c r="BM126" s="256" t="s">
        <v>1508</v>
      </c>
    </row>
    <row r="127" s="13" customFormat="1">
      <c r="A127" s="13"/>
      <c r="B127" s="258"/>
      <c r="C127" s="259"/>
      <c r="D127" s="260" t="s">
        <v>187</v>
      </c>
      <c r="E127" s="261" t="s">
        <v>1</v>
      </c>
      <c r="F127" s="262" t="s">
        <v>281</v>
      </c>
      <c r="G127" s="259"/>
      <c r="H127" s="261" t="s">
        <v>1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8" t="s">
        <v>187</v>
      </c>
      <c r="AU127" s="268" t="s">
        <v>83</v>
      </c>
      <c r="AV127" s="13" t="s">
        <v>81</v>
      </c>
      <c r="AW127" s="13" t="s">
        <v>31</v>
      </c>
      <c r="AX127" s="13" t="s">
        <v>74</v>
      </c>
      <c r="AY127" s="268" t="s">
        <v>179</v>
      </c>
    </row>
    <row r="128" s="14" customFormat="1">
      <c r="A128" s="14"/>
      <c r="B128" s="269"/>
      <c r="C128" s="270"/>
      <c r="D128" s="260" t="s">
        <v>187</v>
      </c>
      <c r="E128" s="271" t="s">
        <v>1</v>
      </c>
      <c r="F128" s="272" t="s">
        <v>194</v>
      </c>
      <c r="G128" s="270"/>
      <c r="H128" s="273">
        <v>3</v>
      </c>
      <c r="I128" s="274"/>
      <c r="J128" s="270"/>
      <c r="K128" s="270"/>
      <c r="L128" s="275"/>
      <c r="M128" s="276"/>
      <c r="N128" s="277"/>
      <c r="O128" s="277"/>
      <c r="P128" s="277"/>
      <c r="Q128" s="277"/>
      <c r="R128" s="277"/>
      <c r="S128" s="277"/>
      <c r="T128" s="27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9" t="s">
        <v>187</v>
      </c>
      <c r="AU128" s="279" t="s">
        <v>83</v>
      </c>
      <c r="AV128" s="14" t="s">
        <v>83</v>
      </c>
      <c r="AW128" s="14" t="s">
        <v>31</v>
      </c>
      <c r="AX128" s="14" t="s">
        <v>81</v>
      </c>
      <c r="AY128" s="279" t="s">
        <v>179</v>
      </c>
    </row>
    <row r="129" s="2" customFormat="1" ht="21.75" customHeight="1">
      <c r="A129" s="39"/>
      <c r="B129" s="40"/>
      <c r="C129" s="245" t="s">
        <v>83</v>
      </c>
      <c r="D129" s="245" t="s">
        <v>181</v>
      </c>
      <c r="E129" s="246" t="s">
        <v>1509</v>
      </c>
      <c r="F129" s="247" t="s">
        <v>1510</v>
      </c>
      <c r="G129" s="248" t="s">
        <v>192</v>
      </c>
      <c r="H129" s="249">
        <v>0.29999999999999999</v>
      </c>
      <c r="I129" s="250"/>
      <c r="J129" s="251">
        <f>ROUND(I129*H129,2)</f>
        <v>0</v>
      </c>
      <c r="K129" s="247" t="s">
        <v>185</v>
      </c>
      <c r="L129" s="45"/>
      <c r="M129" s="252" t="s">
        <v>1</v>
      </c>
      <c r="N129" s="253" t="s">
        <v>39</v>
      </c>
      <c r="O129" s="92"/>
      <c r="P129" s="254">
        <f>O129*H129</f>
        <v>0</v>
      </c>
      <c r="Q129" s="254">
        <v>0</v>
      </c>
      <c r="R129" s="254">
        <f>Q129*H129</f>
        <v>0</v>
      </c>
      <c r="S129" s="254">
        <v>0</v>
      </c>
      <c r="T129" s="25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6" t="s">
        <v>186</v>
      </c>
      <c r="AT129" s="256" t="s">
        <v>181</v>
      </c>
      <c r="AU129" s="256" t="s">
        <v>83</v>
      </c>
      <c r="AY129" s="18" t="s">
        <v>179</v>
      </c>
      <c r="BE129" s="257">
        <f>IF(N129="základní",J129,0)</f>
        <v>0</v>
      </c>
      <c r="BF129" s="257">
        <f>IF(N129="snížená",J129,0)</f>
        <v>0</v>
      </c>
      <c r="BG129" s="257">
        <f>IF(N129="zákl. přenesená",J129,0)</f>
        <v>0</v>
      </c>
      <c r="BH129" s="257">
        <f>IF(N129="sníž. přenesená",J129,0)</f>
        <v>0</v>
      </c>
      <c r="BI129" s="257">
        <f>IF(N129="nulová",J129,0)</f>
        <v>0</v>
      </c>
      <c r="BJ129" s="18" t="s">
        <v>81</v>
      </c>
      <c r="BK129" s="257">
        <f>ROUND(I129*H129,2)</f>
        <v>0</v>
      </c>
      <c r="BL129" s="18" t="s">
        <v>186</v>
      </c>
      <c r="BM129" s="256" t="s">
        <v>1511</v>
      </c>
    </row>
    <row r="130" s="13" customFormat="1">
      <c r="A130" s="13"/>
      <c r="B130" s="258"/>
      <c r="C130" s="259"/>
      <c r="D130" s="260" t="s">
        <v>187</v>
      </c>
      <c r="E130" s="261" t="s">
        <v>1</v>
      </c>
      <c r="F130" s="262" t="s">
        <v>281</v>
      </c>
      <c r="G130" s="259"/>
      <c r="H130" s="261" t="s">
        <v>1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8" t="s">
        <v>187</v>
      </c>
      <c r="AU130" s="268" t="s">
        <v>83</v>
      </c>
      <c r="AV130" s="13" t="s">
        <v>81</v>
      </c>
      <c r="AW130" s="13" t="s">
        <v>31</v>
      </c>
      <c r="AX130" s="13" t="s">
        <v>74</v>
      </c>
      <c r="AY130" s="268" t="s">
        <v>179</v>
      </c>
    </row>
    <row r="131" s="14" customFormat="1">
      <c r="A131" s="14"/>
      <c r="B131" s="269"/>
      <c r="C131" s="270"/>
      <c r="D131" s="260" t="s">
        <v>187</v>
      </c>
      <c r="E131" s="271" t="s">
        <v>1</v>
      </c>
      <c r="F131" s="272" t="s">
        <v>1512</v>
      </c>
      <c r="G131" s="270"/>
      <c r="H131" s="273">
        <v>0.29999999999999999</v>
      </c>
      <c r="I131" s="274"/>
      <c r="J131" s="270"/>
      <c r="K131" s="270"/>
      <c r="L131" s="275"/>
      <c r="M131" s="276"/>
      <c r="N131" s="277"/>
      <c r="O131" s="277"/>
      <c r="P131" s="277"/>
      <c r="Q131" s="277"/>
      <c r="R131" s="277"/>
      <c r="S131" s="277"/>
      <c r="T131" s="27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9" t="s">
        <v>187</v>
      </c>
      <c r="AU131" s="279" t="s">
        <v>83</v>
      </c>
      <c r="AV131" s="14" t="s">
        <v>83</v>
      </c>
      <c r="AW131" s="14" t="s">
        <v>31</v>
      </c>
      <c r="AX131" s="14" t="s">
        <v>81</v>
      </c>
      <c r="AY131" s="279" t="s">
        <v>179</v>
      </c>
    </row>
    <row r="132" s="2" customFormat="1" ht="16.5" customHeight="1">
      <c r="A132" s="39"/>
      <c r="B132" s="40"/>
      <c r="C132" s="245" t="s">
        <v>194</v>
      </c>
      <c r="D132" s="245" t="s">
        <v>181</v>
      </c>
      <c r="E132" s="246" t="s">
        <v>1513</v>
      </c>
      <c r="F132" s="247" t="s">
        <v>1514</v>
      </c>
      <c r="G132" s="248" t="s">
        <v>372</v>
      </c>
      <c r="H132" s="249">
        <v>2.2000000000000002</v>
      </c>
      <c r="I132" s="250"/>
      <c r="J132" s="251">
        <f>ROUND(I132*H132,2)</f>
        <v>0</v>
      </c>
      <c r="K132" s="247" t="s">
        <v>185</v>
      </c>
      <c r="L132" s="45"/>
      <c r="M132" s="252" t="s">
        <v>1</v>
      </c>
      <c r="N132" s="253" t="s">
        <v>39</v>
      </c>
      <c r="O132" s="92"/>
      <c r="P132" s="254">
        <f>O132*H132</f>
        <v>0</v>
      </c>
      <c r="Q132" s="254">
        <v>0.0086800000000000002</v>
      </c>
      <c r="R132" s="254">
        <f>Q132*H132</f>
        <v>0.019096000000000002</v>
      </c>
      <c r="S132" s="254">
        <v>0</v>
      </c>
      <c r="T132" s="25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6" t="s">
        <v>186</v>
      </c>
      <c r="AT132" s="256" t="s">
        <v>181</v>
      </c>
      <c r="AU132" s="256" t="s">
        <v>83</v>
      </c>
      <c r="AY132" s="18" t="s">
        <v>179</v>
      </c>
      <c r="BE132" s="257">
        <f>IF(N132="základní",J132,0)</f>
        <v>0</v>
      </c>
      <c r="BF132" s="257">
        <f>IF(N132="snížená",J132,0)</f>
        <v>0</v>
      </c>
      <c r="BG132" s="257">
        <f>IF(N132="zákl. přenesená",J132,0)</f>
        <v>0</v>
      </c>
      <c r="BH132" s="257">
        <f>IF(N132="sníž. přenesená",J132,0)</f>
        <v>0</v>
      </c>
      <c r="BI132" s="257">
        <f>IF(N132="nulová",J132,0)</f>
        <v>0</v>
      </c>
      <c r="BJ132" s="18" t="s">
        <v>81</v>
      </c>
      <c r="BK132" s="257">
        <f>ROUND(I132*H132,2)</f>
        <v>0</v>
      </c>
      <c r="BL132" s="18" t="s">
        <v>186</v>
      </c>
      <c r="BM132" s="256" t="s">
        <v>1515</v>
      </c>
    </row>
    <row r="133" s="13" customFormat="1">
      <c r="A133" s="13"/>
      <c r="B133" s="258"/>
      <c r="C133" s="259"/>
      <c r="D133" s="260" t="s">
        <v>187</v>
      </c>
      <c r="E133" s="261" t="s">
        <v>1</v>
      </c>
      <c r="F133" s="262" t="s">
        <v>281</v>
      </c>
      <c r="G133" s="259"/>
      <c r="H133" s="261" t="s">
        <v>1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8" t="s">
        <v>187</v>
      </c>
      <c r="AU133" s="268" t="s">
        <v>83</v>
      </c>
      <c r="AV133" s="13" t="s">
        <v>81</v>
      </c>
      <c r="AW133" s="13" t="s">
        <v>31</v>
      </c>
      <c r="AX133" s="13" t="s">
        <v>74</v>
      </c>
      <c r="AY133" s="268" t="s">
        <v>179</v>
      </c>
    </row>
    <row r="134" s="14" customFormat="1">
      <c r="A134" s="14"/>
      <c r="B134" s="269"/>
      <c r="C134" s="270"/>
      <c r="D134" s="260" t="s">
        <v>187</v>
      </c>
      <c r="E134" s="271" t="s">
        <v>1</v>
      </c>
      <c r="F134" s="272" t="s">
        <v>1516</v>
      </c>
      <c r="G134" s="270"/>
      <c r="H134" s="273">
        <v>2.2000000000000002</v>
      </c>
      <c r="I134" s="274"/>
      <c r="J134" s="270"/>
      <c r="K134" s="270"/>
      <c r="L134" s="275"/>
      <c r="M134" s="276"/>
      <c r="N134" s="277"/>
      <c r="O134" s="277"/>
      <c r="P134" s="277"/>
      <c r="Q134" s="277"/>
      <c r="R134" s="277"/>
      <c r="S134" s="277"/>
      <c r="T134" s="27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9" t="s">
        <v>187</v>
      </c>
      <c r="AU134" s="279" t="s">
        <v>83</v>
      </c>
      <c r="AV134" s="14" t="s">
        <v>83</v>
      </c>
      <c r="AW134" s="14" t="s">
        <v>31</v>
      </c>
      <c r="AX134" s="14" t="s">
        <v>81</v>
      </c>
      <c r="AY134" s="279" t="s">
        <v>179</v>
      </c>
    </row>
    <row r="135" s="2" customFormat="1" ht="21.75" customHeight="1">
      <c r="A135" s="39"/>
      <c r="B135" s="40"/>
      <c r="C135" s="245" t="s">
        <v>186</v>
      </c>
      <c r="D135" s="245" t="s">
        <v>181</v>
      </c>
      <c r="E135" s="246" t="s">
        <v>1517</v>
      </c>
      <c r="F135" s="247" t="s">
        <v>1518</v>
      </c>
      <c r="G135" s="248" t="s">
        <v>372</v>
      </c>
      <c r="H135" s="249">
        <v>1.1000000000000001</v>
      </c>
      <c r="I135" s="250"/>
      <c r="J135" s="251">
        <f>ROUND(I135*H135,2)</f>
        <v>0</v>
      </c>
      <c r="K135" s="247" t="s">
        <v>185</v>
      </c>
      <c r="L135" s="45"/>
      <c r="M135" s="252" t="s">
        <v>1</v>
      </c>
      <c r="N135" s="253" t="s">
        <v>39</v>
      </c>
      <c r="O135" s="92"/>
      <c r="P135" s="254">
        <f>O135*H135</f>
        <v>0</v>
      </c>
      <c r="Q135" s="254">
        <v>0.036900000000000002</v>
      </c>
      <c r="R135" s="254">
        <f>Q135*H135</f>
        <v>0.040590000000000008</v>
      </c>
      <c r="S135" s="254">
        <v>0</v>
      </c>
      <c r="T135" s="25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6" t="s">
        <v>186</v>
      </c>
      <c r="AT135" s="256" t="s">
        <v>181</v>
      </c>
      <c r="AU135" s="256" t="s">
        <v>83</v>
      </c>
      <c r="AY135" s="18" t="s">
        <v>179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8" t="s">
        <v>81</v>
      </c>
      <c r="BK135" s="257">
        <f>ROUND(I135*H135,2)</f>
        <v>0</v>
      </c>
      <c r="BL135" s="18" t="s">
        <v>186</v>
      </c>
      <c r="BM135" s="256" t="s">
        <v>1519</v>
      </c>
    </row>
    <row r="136" s="13" customFormat="1">
      <c r="A136" s="13"/>
      <c r="B136" s="258"/>
      <c r="C136" s="259"/>
      <c r="D136" s="260" t="s">
        <v>187</v>
      </c>
      <c r="E136" s="261" t="s">
        <v>1</v>
      </c>
      <c r="F136" s="262" t="s">
        <v>281</v>
      </c>
      <c r="G136" s="259"/>
      <c r="H136" s="261" t="s">
        <v>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187</v>
      </c>
      <c r="AU136" s="268" t="s">
        <v>83</v>
      </c>
      <c r="AV136" s="13" t="s">
        <v>81</v>
      </c>
      <c r="AW136" s="13" t="s">
        <v>31</v>
      </c>
      <c r="AX136" s="13" t="s">
        <v>74</v>
      </c>
      <c r="AY136" s="268" t="s">
        <v>179</v>
      </c>
    </row>
    <row r="137" s="14" customFormat="1">
      <c r="A137" s="14"/>
      <c r="B137" s="269"/>
      <c r="C137" s="270"/>
      <c r="D137" s="260" t="s">
        <v>187</v>
      </c>
      <c r="E137" s="271" t="s">
        <v>1</v>
      </c>
      <c r="F137" s="272" t="s">
        <v>1520</v>
      </c>
      <c r="G137" s="270"/>
      <c r="H137" s="273">
        <v>1.1000000000000001</v>
      </c>
      <c r="I137" s="274"/>
      <c r="J137" s="270"/>
      <c r="K137" s="270"/>
      <c r="L137" s="275"/>
      <c r="M137" s="276"/>
      <c r="N137" s="277"/>
      <c r="O137" s="277"/>
      <c r="P137" s="277"/>
      <c r="Q137" s="277"/>
      <c r="R137" s="277"/>
      <c r="S137" s="277"/>
      <c r="T137" s="27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9" t="s">
        <v>187</v>
      </c>
      <c r="AU137" s="279" t="s">
        <v>83</v>
      </c>
      <c r="AV137" s="14" t="s">
        <v>83</v>
      </c>
      <c r="AW137" s="14" t="s">
        <v>31</v>
      </c>
      <c r="AX137" s="14" t="s">
        <v>81</v>
      </c>
      <c r="AY137" s="279" t="s">
        <v>179</v>
      </c>
    </row>
    <row r="138" s="2" customFormat="1" ht="21.75" customHeight="1">
      <c r="A138" s="39"/>
      <c r="B138" s="40"/>
      <c r="C138" s="245" t="s">
        <v>206</v>
      </c>
      <c r="D138" s="245" t="s">
        <v>181</v>
      </c>
      <c r="E138" s="246" t="s">
        <v>1521</v>
      </c>
      <c r="F138" s="247" t="s">
        <v>1522</v>
      </c>
      <c r="G138" s="248" t="s">
        <v>197</v>
      </c>
      <c r="H138" s="249">
        <v>10.34</v>
      </c>
      <c r="I138" s="250"/>
      <c r="J138" s="251">
        <f>ROUND(I138*H138,2)</f>
        <v>0</v>
      </c>
      <c r="K138" s="247" t="s">
        <v>185</v>
      </c>
      <c r="L138" s="45"/>
      <c r="M138" s="252" t="s">
        <v>1</v>
      </c>
      <c r="N138" s="253" t="s">
        <v>39</v>
      </c>
      <c r="O138" s="92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6" t="s">
        <v>186</v>
      </c>
      <c r="AT138" s="256" t="s">
        <v>181</v>
      </c>
      <c r="AU138" s="256" t="s">
        <v>83</v>
      </c>
      <c r="AY138" s="18" t="s">
        <v>179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8" t="s">
        <v>81</v>
      </c>
      <c r="BK138" s="257">
        <f>ROUND(I138*H138,2)</f>
        <v>0</v>
      </c>
      <c r="BL138" s="18" t="s">
        <v>186</v>
      </c>
      <c r="BM138" s="256" t="s">
        <v>1523</v>
      </c>
    </row>
    <row r="139" s="13" customFormat="1">
      <c r="A139" s="13"/>
      <c r="B139" s="258"/>
      <c r="C139" s="259"/>
      <c r="D139" s="260" t="s">
        <v>187</v>
      </c>
      <c r="E139" s="261" t="s">
        <v>1</v>
      </c>
      <c r="F139" s="262" t="s">
        <v>281</v>
      </c>
      <c r="G139" s="259"/>
      <c r="H139" s="261" t="s">
        <v>1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187</v>
      </c>
      <c r="AU139" s="268" t="s">
        <v>83</v>
      </c>
      <c r="AV139" s="13" t="s">
        <v>81</v>
      </c>
      <c r="AW139" s="13" t="s">
        <v>31</v>
      </c>
      <c r="AX139" s="13" t="s">
        <v>74</v>
      </c>
      <c r="AY139" s="268" t="s">
        <v>179</v>
      </c>
    </row>
    <row r="140" s="14" customFormat="1">
      <c r="A140" s="14"/>
      <c r="B140" s="269"/>
      <c r="C140" s="270"/>
      <c r="D140" s="260" t="s">
        <v>187</v>
      </c>
      <c r="E140" s="271" t="s">
        <v>1</v>
      </c>
      <c r="F140" s="272" t="s">
        <v>1524</v>
      </c>
      <c r="G140" s="270"/>
      <c r="H140" s="273">
        <v>10.34</v>
      </c>
      <c r="I140" s="274"/>
      <c r="J140" s="270"/>
      <c r="K140" s="270"/>
      <c r="L140" s="275"/>
      <c r="M140" s="276"/>
      <c r="N140" s="277"/>
      <c r="O140" s="277"/>
      <c r="P140" s="277"/>
      <c r="Q140" s="277"/>
      <c r="R140" s="277"/>
      <c r="S140" s="277"/>
      <c r="T140" s="27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9" t="s">
        <v>187</v>
      </c>
      <c r="AU140" s="279" t="s">
        <v>83</v>
      </c>
      <c r="AV140" s="14" t="s">
        <v>83</v>
      </c>
      <c r="AW140" s="14" t="s">
        <v>31</v>
      </c>
      <c r="AX140" s="14" t="s">
        <v>81</v>
      </c>
      <c r="AY140" s="279" t="s">
        <v>179</v>
      </c>
    </row>
    <row r="141" s="2" customFormat="1" ht="33" customHeight="1">
      <c r="A141" s="39"/>
      <c r="B141" s="40"/>
      <c r="C141" s="245" t="s">
        <v>211</v>
      </c>
      <c r="D141" s="245" t="s">
        <v>181</v>
      </c>
      <c r="E141" s="246" t="s">
        <v>1525</v>
      </c>
      <c r="F141" s="247" t="s">
        <v>1526</v>
      </c>
      <c r="G141" s="248" t="s">
        <v>197</v>
      </c>
      <c r="H141" s="249">
        <v>15.109999999999999</v>
      </c>
      <c r="I141" s="250"/>
      <c r="J141" s="251">
        <f>ROUND(I141*H141,2)</f>
        <v>0</v>
      </c>
      <c r="K141" s="247" t="s">
        <v>185</v>
      </c>
      <c r="L141" s="45"/>
      <c r="M141" s="252" t="s">
        <v>1</v>
      </c>
      <c r="N141" s="253" t="s">
        <v>39</v>
      </c>
      <c r="O141" s="92"/>
      <c r="P141" s="254">
        <f>O141*H141</f>
        <v>0</v>
      </c>
      <c r="Q141" s="254">
        <v>0</v>
      </c>
      <c r="R141" s="254">
        <f>Q141*H141</f>
        <v>0</v>
      </c>
      <c r="S141" s="254">
        <v>0</v>
      </c>
      <c r="T141" s="25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6" t="s">
        <v>186</v>
      </c>
      <c r="AT141" s="256" t="s">
        <v>181</v>
      </c>
      <c r="AU141" s="256" t="s">
        <v>83</v>
      </c>
      <c r="AY141" s="18" t="s">
        <v>179</v>
      </c>
      <c r="BE141" s="257">
        <f>IF(N141="základní",J141,0)</f>
        <v>0</v>
      </c>
      <c r="BF141" s="257">
        <f>IF(N141="snížená",J141,0)</f>
        <v>0</v>
      </c>
      <c r="BG141" s="257">
        <f>IF(N141="zákl. přenesená",J141,0)</f>
        <v>0</v>
      </c>
      <c r="BH141" s="257">
        <f>IF(N141="sníž. přenesená",J141,0)</f>
        <v>0</v>
      </c>
      <c r="BI141" s="257">
        <f>IF(N141="nulová",J141,0)</f>
        <v>0</v>
      </c>
      <c r="BJ141" s="18" t="s">
        <v>81</v>
      </c>
      <c r="BK141" s="257">
        <f>ROUND(I141*H141,2)</f>
        <v>0</v>
      </c>
      <c r="BL141" s="18" t="s">
        <v>186</v>
      </c>
      <c r="BM141" s="256" t="s">
        <v>1527</v>
      </c>
    </row>
    <row r="142" s="14" customFormat="1">
      <c r="A142" s="14"/>
      <c r="B142" s="269"/>
      <c r="C142" s="270"/>
      <c r="D142" s="260" t="s">
        <v>187</v>
      </c>
      <c r="E142" s="271" t="s">
        <v>1</v>
      </c>
      <c r="F142" s="272" t="s">
        <v>210</v>
      </c>
      <c r="G142" s="270"/>
      <c r="H142" s="273">
        <v>15.109999999999999</v>
      </c>
      <c r="I142" s="274"/>
      <c r="J142" s="270"/>
      <c r="K142" s="270"/>
      <c r="L142" s="275"/>
      <c r="M142" s="276"/>
      <c r="N142" s="277"/>
      <c r="O142" s="277"/>
      <c r="P142" s="277"/>
      <c r="Q142" s="277"/>
      <c r="R142" s="277"/>
      <c r="S142" s="277"/>
      <c r="T142" s="27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9" t="s">
        <v>187</v>
      </c>
      <c r="AU142" s="279" t="s">
        <v>83</v>
      </c>
      <c r="AV142" s="14" t="s">
        <v>83</v>
      </c>
      <c r="AW142" s="14" t="s">
        <v>31</v>
      </c>
      <c r="AX142" s="14" t="s">
        <v>81</v>
      </c>
      <c r="AY142" s="279" t="s">
        <v>179</v>
      </c>
    </row>
    <row r="143" s="2" customFormat="1" ht="21.75" customHeight="1">
      <c r="A143" s="39"/>
      <c r="B143" s="40"/>
      <c r="C143" s="245" t="s">
        <v>216</v>
      </c>
      <c r="D143" s="245" t="s">
        <v>181</v>
      </c>
      <c r="E143" s="246" t="s">
        <v>1528</v>
      </c>
      <c r="F143" s="247" t="s">
        <v>1529</v>
      </c>
      <c r="G143" s="248" t="s">
        <v>197</v>
      </c>
      <c r="H143" s="249">
        <v>15.109999999999999</v>
      </c>
      <c r="I143" s="250"/>
      <c r="J143" s="251">
        <f>ROUND(I143*H143,2)</f>
        <v>0</v>
      </c>
      <c r="K143" s="247" t="s">
        <v>185</v>
      </c>
      <c r="L143" s="45"/>
      <c r="M143" s="252" t="s">
        <v>1</v>
      </c>
      <c r="N143" s="253" t="s">
        <v>39</v>
      </c>
      <c r="O143" s="92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6" t="s">
        <v>186</v>
      </c>
      <c r="AT143" s="256" t="s">
        <v>181</v>
      </c>
      <c r="AU143" s="256" t="s">
        <v>83</v>
      </c>
      <c r="AY143" s="18" t="s">
        <v>179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8" t="s">
        <v>81</v>
      </c>
      <c r="BK143" s="257">
        <f>ROUND(I143*H143,2)</f>
        <v>0</v>
      </c>
      <c r="BL143" s="18" t="s">
        <v>186</v>
      </c>
      <c r="BM143" s="256" t="s">
        <v>1530</v>
      </c>
    </row>
    <row r="144" s="13" customFormat="1">
      <c r="A144" s="13"/>
      <c r="B144" s="258"/>
      <c r="C144" s="259"/>
      <c r="D144" s="260" t="s">
        <v>187</v>
      </c>
      <c r="E144" s="261" t="s">
        <v>1</v>
      </c>
      <c r="F144" s="262" t="s">
        <v>281</v>
      </c>
      <c r="G144" s="259"/>
      <c r="H144" s="261" t="s">
        <v>1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187</v>
      </c>
      <c r="AU144" s="268" t="s">
        <v>83</v>
      </c>
      <c r="AV144" s="13" t="s">
        <v>81</v>
      </c>
      <c r="AW144" s="13" t="s">
        <v>31</v>
      </c>
      <c r="AX144" s="13" t="s">
        <v>74</v>
      </c>
      <c r="AY144" s="268" t="s">
        <v>179</v>
      </c>
    </row>
    <row r="145" s="13" customFormat="1">
      <c r="A145" s="13"/>
      <c r="B145" s="258"/>
      <c r="C145" s="259"/>
      <c r="D145" s="260" t="s">
        <v>187</v>
      </c>
      <c r="E145" s="261" t="s">
        <v>1</v>
      </c>
      <c r="F145" s="262" t="s">
        <v>1531</v>
      </c>
      <c r="G145" s="259"/>
      <c r="H145" s="261" t="s">
        <v>1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8" t="s">
        <v>187</v>
      </c>
      <c r="AU145" s="268" t="s">
        <v>83</v>
      </c>
      <c r="AV145" s="13" t="s">
        <v>81</v>
      </c>
      <c r="AW145" s="13" t="s">
        <v>31</v>
      </c>
      <c r="AX145" s="13" t="s">
        <v>74</v>
      </c>
      <c r="AY145" s="268" t="s">
        <v>179</v>
      </c>
    </row>
    <row r="146" s="14" customFormat="1">
      <c r="A146" s="14"/>
      <c r="B146" s="269"/>
      <c r="C146" s="270"/>
      <c r="D146" s="260" t="s">
        <v>187</v>
      </c>
      <c r="E146" s="271" t="s">
        <v>1</v>
      </c>
      <c r="F146" s="272" t="s">
        <v>1532</v>
      </c>
      <c r="G146" s="270"/>
      <c r="H146" s="273">
        <v>26</v>
      </c>
      <c r="I146" s="274"/>
      <c r="J146" s="270"/>
      <c r="K146" s="270"/>
      <c r="L146" s="275"/>
      <c r="M146" s="276"/>
      <c r="N146" s="277"/>
      <c r="O146" s="277"/>
      <c r="P146" s="277"/>
      <c r="Q146" s="277"/>
      <c r="R146" s="277"/>
      <c r="S146" s="277"/>
      <c r="T146" s="27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9" t="s">
        <v>187</v>
      </c>
      <c r="AU146" s="279" t="s">
        <v>83</v>
      </c>
      <c r="AV146" s="14" t="s">
        <v>83</v>
      </c>
      <c r="AW146" s="14" t="s">
        <v>31</v>
      </c>
      <c r="AX146" s="14" t="s">
        <v>74</v>
      </c>
      <c r="AY146" s="279" t="s">
        <v>179</v>
      </c>
    </row>
    <row r="147" s="14" customFormat="1">
      <c r="A147" s="14"/>
      <c r="B147" s="269"/>
      <c r="C147" s="270"/>
      <c r="D147" s="260" t="s">
        <v>187</v>
      </c>
      <c r="E147" s="271" t="s">
        <v>1</v>
      </c>
      <c r="F147" s="272" t="s">
        <v>1533</v>
      </c>
      <c r="G147" s="270"/>
      <c r="H147" s="273">
        <v>4.3200000000000003</v>
      </c>
      <c r="I147" s="274"/>
      <c r="J147" s="270"/>
      <c r="K147" s="270"/>
      <c r="L147" s="275"/>
      <c r="M147" s="276"/>
      <c r="N147" s="277"/>
      <c r="O147" s="277"/>
      <c r="P147" s="277"/>
      <c r="Q147" s="277"/>
      <c r="R147" s="277"/>
      <c r="S147" s="277"/>
      <c r="T147" s="27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9" t="s">
        <v>187</v>
      </c>
      <c r="AU147" s="279" t="s">
        <v>83</v>
      </c>
      <c r="AV147" s="14" t="s">
        <v>83</v>
      </c>
      <c r="AW147" s="14" t="s">
        <v>31</v>
      </c>
      <c r="AX147" s="14" t="s">
        <v>74</v>
      </c>
      <c r="AY147" s="279" t="s">
        <v>179</v>
      </c>
    </row>
    <row r="148" s="14" customFormat="1">
      <c r="A148" s="14"/>
      <c r="B148" s="269"/>
      <c r="C148" s="270"/>
      <c r="D148" s="260" t="s">
        <v>187</v>
      </c>
      <c r="E148" s="271" t="s">
        <v>1</v>
      </c>
      <c r="F148" s="272" t="s">
        <v>1534</v>
      </c>
      <c r="G148" s="270"/>
      <c r="H148" s="273">
        <v>2.8199999999999998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187</v>
      </c>
      <c r="AU148" s="279" t="s">
        <v>83</v>
      </c>
      <c r="AV148" s="14" t="s">
        <v>83</v>
      </c>
      <c r="AW148" s="14" t="s">
        <v>31</v>
      </c>
      <c r="AX148" s="14" t="s">
        <v>74</v>
      </c>
      <c r="AY148" s="279" t="s">
        <v>179</v>
      </c>
    </row>
    <row r="149" s="14" customFormat="1">
      <c r="A149" s="14"/>
      <c r="B149" s="269"/>
      <c r="C149" s="270"/>
      <c r="D149" s="260" t="s">
        <v>187</v>
      </c>
      <c r="E149" s="271" t="s">
        <v>1</v>
      </c>
      <c r="F149" s="272" t="s">
        <v>1535</v>
      </c>
      <c r="G149" s="270"/>
      <c r="H149" s="273">
        <v>-2.9199999999999999</v>
      </c>
      <c r="I149" s="274"/>
      <c r="J149" s="270"/>
      <c r="K149" s="270"/>
      <c r="L149" s="275"/>
      <c r="M149" s="276"/>
      <c r="N149" s="277"/>
      <c r="O149" s="277"/>
      <c r="P149" s="277"/>
      <c r="Q149" s="277"/>
      <c r="R149" s="277"/>
      <c r="S149" s="277"/>
      <c r="T149" s="27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9" t="s">
        <v>187</v>
      </c>
      <c r="AU149" s="279" t="s">
        <v>83</v>
      </c>
      <c r="AV149" s="14" t="s">
        <v>83</v>
      </c>
      <c r="AW149" s="14" t="s">
        <v>31</v>
      </c>
      <c r="AX149" s="14" t="s">
        <v>74</v>
      </c>
      <c r="AY149" s="279" t="s">
        <v>179</v>
      </c>
    </row>
    <row r="150" s="15" customFormat="1">
      <c r="A150" s="15"/>
      <c r="B150" s="280"/>
      <c r="C150" s="281"/>
      <c r="D150" s="260" t="s">
        <v>187</v>
      </c>
      <c r="E150" s="282" t="s">
        <v>102</v>
      </c>
      <c r="F150" s="283" t="s">
        <v>108</v>
      </c>
      <c r="G150" s="281"/>
      <c r="H150" s="284">
        <v>30.219999999999999</v>
      </c>
      <c r="I150" s="285"/>
      <c r="J150" s="281"/>
      <c r="K150" s="281"/>
      <c r="L150" s="286"/>
      <c r="M150" s="287"/>
      <c r="N150" s="288"/>
      <c r="O150" s="288"/>
      <c r="P150" s="288"/>
      <c r="Q150" s="288"/>
      <c r="R150" s="288"/>
      <c r="S150" s="288"/>
      <c r="T150" s="28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90" t="s">
        <v>187</v>
      </c>
      <c r="AU150" s="290" t="s">
        <v>83</v>
      </c>
      <c r="AV150" s="15" t="s">
        <v>186</v>
      </c>
      <c r="AW150" s="15" t="s">
        <v>31</v>
      </c>
      <c r="AX150" s="15" t="s">
        <v>74</v>
      </c>
      <c r="AY150" s="290" t="s">
        <v>179</v>
      </c>
    </row>
    <row r="151" s="14" customFormat="1">
      <c r="A151" s="14"/>
      <c r="B151" s="269"/>
      <c r="C151" s="270"/>
      <c r="D151" s="260" t="s">
        <v>187</v>
      </c>
      <c r="E151" s="271" t="s">
        <v>1</v>
      </c>
      <c r="F151" s="272" t="s">
        <v>210</v>
      </c>
      <c r="G151" s="270"/>
      <c r="H151" s="273">
        <v>15.109999999999999</v>
      </c>
      <c r="I151" s="274"/>
      <c r="J151" s="270"/>
      <c r="K151" s="270"/>
      <c r="L151" s="275"/>
      <c r="M151" s="276"/>
      <c r="N151" s="277"/>
      <c r="O151" s="277"/>
      <c r="P151" s="277"/>
      <c r="Q151" s="277"/>
      <c r="R151" s="277"/>
      <c r="S151" s="277"/>
      <c r="T151" s="27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9" t="s">
        <v>187</v>
      </c>
      <c r="AU151" s="279" t="s">
        <v>83</v>
      </c>
      <c r="AV151" s="14" t="s">
        <v>83</v>
      </c>
      <c r="AW151" s="14" t="s">
        <v>31</v>
      </c>
      <c r="AX151" s="14" t="s">
        <v>81</v>
      </c>
      <c r="AY151" s="279" t="s">
        <v>179</v>
      </c>
    </row>
    <row r="152" s="2" customFormat="1" ht="16.5" customHeight="1">
      <c r="A152" s="39"/>
      <c r="B152" s="40"/>
      <c r="C152" s="245" t="s">
        <v>221</v>
      </c>
      <c r="D152" s="245" t="s">
        <v>181</v>
      </c>
      <c r="E152" s="246" t="s">
        <v>1536</v>
      </c>
      <c r="F152" s="247" t="s">
        <v>1537</v>
      </c>
      <c r="G152" s="248" t="s">
        <v>230</v>
      </c>
      <c r="H152" s="249">
        <v>64.459999999999994</v>
      </c>
      <c r="I152" s="250"/>
      <c r="J152" s="251">
        <f>ROUND(I152*H152,2)</f>
        <v>0</v>
      </c>
      <c r="K152" s="247" t="s">
        <v>185</v>
      </c>
      <c r="L152" s="45"/>
      <c r="M152" s="252" t="s">
        <v>1</v>
      </c>
      <c r="N152" s="253" t="s">
        <v>39</v>
      </c>
      <c r="O152" s="92"/>
      <c r="P152" s="254">
        <f>O152*H152</f>
        <v>0</v>
      </c>
      <c r="Q152" s="254">
        <v>0.00058</v>
      </c>
      <c r="R152" s="254">
        <f>Q152*H152</f>
        <v>0.037386799999999998</v>
      </c>
      <c r="S152" s="254">
        <v>0</v>
      </c>
      <c r="T152" s="25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6" t="s">
        <v>186</v>
      </c>
      <c r="AT152" s="256" t="s">
        <v>181</v>
      </c>
      <c r="AU152" s="256" t="s">
        <v>83</v>
      </c>
      <c r="AY152" s="18" t="s">
        <v>179</v>
      </c>
      <c r="BE152" s="257">
        <f>IF(N152="základní",J152,0)</f>
        <v>0</v>
      </c>
      <c r="BF152" s="257">
        <f>IF(N152="snížená",J152,0)</f>
        <v>0</v>
      </c>
      <c r="BG152" s="257">
        <f>IF(N152="zákl. přenesená",J152,0)</f>
        <v>0</v>
      </c>
      <c r="BH152" s="257">
        <f>IF(N152="sníž. přenesená",J152,0)</f>
        <v>0</v>
      </c>
      <c r="BI152" s="257">
        <f>IF(N152="nulová",J152,0)</f>
        <v>0</v>
      </c>
      <c r="BJ152" s="18" t="s">
        <v>81</v>
      </c>
      <c r="BK152" s="257">
        <f>ROUND(I152*H152,2)</f>
        <v>0</v>
      </c>
      <c r="BL152" s="18" t="s">
        <v>186</v>
      </c>
      <c r="BM152" s="256" t="s">
        <v>1538</v>
      </c>
    </row>
    <row r="153" s="13" customFormat="1">
      <c r="A153" s="13"/>
      <c r="B153" s="258"/>
      <c r="C153" s="259"/>
      <c r="D153" s="260" t="s">
        <v>187</v>
      </c>
      <c r="E153" s="261" t="s">
        <v>1</v>
      </c>
      <c r="F153" s="262" t="s">
        <v>281</v>
      </c>
      <c r="G153" s="259"/>
      <c r="H153" s="261" t="s">
        <v>1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187</v>
      </c>
      <c r="AU153" s="268" t="s">
        <v>83</v>
      </c>
      <c r="AV153" s="13" t="s">
        <v>81</v>
      </c>
      <c r="AW153" s="13" t="s">
        <v>31</v>
      </c>
      <c r="AX153" s="13" t="s">
        <v>74</v>
      </c>
      <c r="AY153" s="268" t="s">
        <v>179</v>
      </c>
    </row>
    <row r="154" s="14" customFormat="1">
      <c r="A154" s="14"/>
      <c r="B154" s="269"/>
      <c r="C154" s="270"/>
      <c r="D154" s="260" t="s">
        <v>187</v>
      </c>
      <c r="E154" s="271" t="s">
        <v>1</v>
      </c>
      <c r="F154" s="272" t="s">
        <v>1539</v>
      </c>
      <c r="G154" s="270"/>
      <c r="H154" s="273">
        <v>47.100000000000001</v>
      </c>
      <c r="I154" s="274"/>
      <c r="J154" s="270"/>
      <c r="K154" s="270"/>
      <c r="L154" s="275"/>
      <c r="M154" s="276"/>
      <c r="N154" s="277"/>
      <c r="O154" s="277"/>
      <c r="P154" s="277"/>
      <c r="Q154" s="277"/>
      <c r="R154" s="277"/>
      <c r="S154" s="277"/>
      <c r="T154" s="27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9" t="s">
        <v>187</v>
      </c>
      <c r="AU154" s="279" t="s">
        <v>83</v>
      </c>
      <c r="AV154" s="14" t="s">
        <v>83</v>
      </c>
      <c r="AW154" s="14" t="s">
        <v>31</v>
      </c>
      <c r="AX154" s="14" t="s">
        <v>74</v>
      </c>
      <c r="AY154" s="279" t="s">
        <v>179</v>
      </c>
    </row>
    <row r="155" s="14" customFormat="1">
      <c r="A155" s="14"/>
      <c r="B155" s="269"/>
      <c r="C155" s="270"/>
      <c r="D155" s="260" t="s">
        <v>187</v>
      </c>
      <c r="E155" s="271" t="s">
        <v>1</v>
      </c>
      <c r="F155" s="272" t="s">
        <v>1540</v>
      </c>
      <c r="G155" s="270"/>
      <c r="H155" s="273">
        <v>2.96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9" t="s">
        <v>187</v>
      </c>
      <c r="AU155" s="279" t="s">
        <v>83</v>
      </c>
      <c r="AV155" s="14" t="s">
        <v>83</v>
      </c>
      <c r="AW155" s="14" t="s">
        <v>31</v>
      </c>
      <c r="AX155" s="14" t="s">
        <v>74</v>
      </c>
      <c r="AY155" s="279" t="s">
        <v>179</v>
      </c>
    </row>
    <row r="156" s="14" customFormat="1">
      <c r="A156" s="14"/>
      <c r="B156" s="269"/>
      <c r="C156" s="270"/>
      <c r="D156" s="260" t="s">
        <v>187</v>
      </c>
      <c r="E156" s="271" t="s">
        <v>1</v>
      </c>
      <c r="F156" s="272" t="s">
        <v>1541</v>
      </c>
      <c r="G156" s="270"/>
      <c r="H156" s="273">
        <v>14.4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9" t="s">
        <v>187</v>
      </c>
      <c r="AU156" s="279" t="s">
        <v>83</v>
      </c>
      <c r="AV156" s="14" t="s">
        <v>83</v>
      </c>
      <c r="AW156" s="14" t="s">
        <v>31</v>
      </c>
      <c r="AX156" s="14" t="s">
        <v>74</v>
      </c>
      <c r="AY156" s="279" t="s">
        <v>179</v>
      </c>
    </row>
    <row r="157" s="15" customFormat="1">
      <c r="A157" s="15"/>
      <c r="B157" s="280"/>
      <c r="C157" s="281"/>
      <c r="D157" s="260" t="s">
        <v>187</v>
      </c>
      <c r="E157" s="282" t="s">
        <v>1501</v>
      </c>
      <c r="F157" s="283" t="s">
        <v>108</v>
      </c>
      <c r="G157" s="281"/>
      <c r="H157" s="284">
        <v>64.459999999999994</v>
      </c>
      <c r="I157" s="285"/>
      <c r="J157" s="281"/>
      <c r="K157" s="281"/>
      <c r="L157" s="286"/>
      <c r="M157" s="287"/>
      <c r="N157" s="288"/>
      <c r="O157" s="288"/>
      <c r="P157" s="288"/>
      <c r="Q157" s="288"/>
      <c r="R157" s="288"/>
      <c r="S157" s="288"/>
      <c r="T157" s="28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90" t="s">
        <v>187</v>
      </c>
      <c r="AU157" s="290" t="s">
        <v>83</v>
      </c>
      <c r="AV157" s="15" t="s">
        <v>186</v>
      </c>
      <c r="AW157" s="15" t="s">
        <v>31</v>
      </c>
      <c r="AX157" s="15" t="s">
        <v>81</v>
      </c>
      <c r="AY157" s="290" t="s">
        <v>179</v>
      </c>
    </row>
    <row r="158" s="2" customFormat="1" ht="16.5" customHeight="1">
      <c r="A158" s="39"/>
      <c r="B158" s="40"/>
      <c r="C158" s="245" t="s">
        <v>227</v>
      </c>
      <c r="D158" s="245" t="s">
        <v>181</v>
      </c>
      <c r="E158" s="246" t="s">
        <v>1542</v>
      </c>
      <c r="F158" s="247" t="s">
        <v>1543</v>
      </c>
      <c r="G158" s="248" t="s">
        <v>230</v>
      </c>
      <c r="H158" s="249">
        <v>64.459999999999994</v>
      </c>
      <c r="I158" s="250"/>
      <c r="J158" s="251">
        <f>ROUND(I158*H158,2)</f>
        <v>0</v>
      </c>
      <c r="K158" s="247" t="s">
        <v>185</v>
      </c>
      <c r="L158" s="45"/>
      <c r="M158" s="252" t="s">
        <v>1</v>
      </c>
      <c r="N158" s="253" t="s">
        <v>39</v>
      </c>
      <c r="O158" s="92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6" t="s">
        <v>186</v>
      </c>
      <c r="AT158" s="256" t="s">
        <v>181</v>
      </c>
      <c r="AU158" s="256" t="s">
        <v>83</v>
      </c>
      <c r="AY158" s="18" t="s">
        <v>179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8" t="s">
        <v>81</v>
      </c>
      <c r="BK158" s="257">
        <f>ROUND(I158*H158,2)</f>
        <v>0</v>
      </c>
      <c r="BL158" s="18" t="s">
        <v>186</v>
      </c>
      <c r="BM158" s="256" t="s">
        <v>1544</v>
      </c>
    </row>
    <row r="159" s="14" customFormat="1">
      <c r="A159" s="14"/>
      <c r="B159" s="269"/>
      <c r="C159" s="270"/>
      <c r="D159" s="260" t="s">
        <v>187</v>
      </c>
      <c r="E159" s="271" t="s">
        <v>1</v>
      </c>
      <c r="F159" s="272" t="s">
        <v>1501</v>
      </c>
      <c r="G159" s="270"/>
      <c r="H159" s="273">
        <v>64.459999999999994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187</v>
      </c>
      <c r="AU159" s="279" t="s">
        <v>83</v>
      </c>
      <c r="AV159" s="14" t="s">
        <v>83</v>
      </c>
      <c r="AW159" s="14" t="s">
        <v>31</v>
      </c>
      <c r="AX159" s="14" t="s">
        <v>81</v>
      </c>
      <c r="AY159" s="279" t="s">
        <v>179</v>
      </c>
    </row>
    <row r="160" s="2" customFormat="1" ht="21.75" customHeight="1">
      <c r="A160" s="39"/>
      <c r="B160" s="40"/>
      <c r="C160" s="245" t="s">
        <v>234</v>
      </c>
      <c r="D160" s="245" t="s">
        <v>181</v>
      </c>
      <c r="E160" s="246" t="s">
        <v>1545</v>
      </c>
      <c r="F160" s="247" t="s">
        <v>1546</v>
      </c>
      <c r="G160" s="248" t="s">
        <v>197</v>
      </c>
      <c r="H160" s="249">
        <v>6.1600000000000001</v>
      </c>
      <c r="I160" s="250"/>
      <c r="J160" s="251">
        <f>ROUND(I160*H160,2)</f>
        <v>0</v>
      </c>
      <c r="K160" s="247" t="s">
        <v>185</v>
      </c>
      <c r="L160" s="45"/>
      <c r="M160" s="252" t="s">
        <v>1</v>
      </c>
      <c r="N160" s="253" t="s">
        <v>39</v>
      </c>
      <c r="O160" s="92"/>
      <c r="P160" s="254">
        <f>O160*H160</f>
        <v>0</v>
      </c>
      <c r="Q160" s="254">
        <v>0</v>
      </c>
      <c r="R160" s="254">
        <f>Q160*H160</f>
        <v>0</v>
      </c>
      <c r="S160" s="254">
        <v>0</v>
      </c>
      <c r="T160" s="25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6" t="s">
        <v>186</v>
      </c>
      <c r="AT160" s="256" t="s">
        <v>181</v>
      </c>
      <c r="AU160" s="256" t="s">
        <v>83</v>
      </c>
      <c r="AY160" s="18" t="s">
        <v>179</v>
      </c>
      <c r="BE160" s="257">
        <f>IF(N160="základní",J160,0)</f>
        <v>0</v>
      </c>
      <c r="BF160" s="257">
        <f>IF(N160="snížená",J160,0)</f>
        <v>0</v>
      </c>
      <c r="BG160" s="257">
        <f>IF(N160="zákl. přenesená",J160,0)</f>
        <v>0</v>
      </c>
      <c r="BH160" s="257">
        <f>IF(N160="sníž. přenesená",J160,0)</f>
        <v>0</v>
      </c>
      <c r="BI160" s="257">
        <f>IF(N160="nulová",J160,0)</f>
        <v>0</v>
      </c>
      <c r="BJ160" s="18" t="s">
        <v>81</v>
      </c>
      <c r="BK160" s="257">
        <f>ROUND(I160*H160,2)</f>
        <v>0</v>
      </c>
      <c r="BL160" s="18" t="s">
        <v>186</v>
      </c>
      <c r="BM160" s="256" t="s">
        <v>1547</v>
      </c>
    </row>
    <row r="161" s="13" customFormat="1">
      <c r="A161" s="13"/>
      <c r="B161" s="258"/>
      <c r="C161" s="259"/>
      <c r="D161" s="260" t="s">
        <v>187</v>
      </c>
      <c r="E161" s="261" t="s">
        <v>1</v>
      </c>
      <c r="F161" s="262" t="s">
        <v>275</v>
      </c>
      <c r="G161" s="259"/>
      <c r="H161" s="261" t="s">
        <v>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187</v>
      </c>
      <c r="AU161" s="268" t="s">
        <v>83</v>
      </c>
      <c r="AV161" s="13" t="s">
        <v>81</v>
      </c>
      <c r="AW161" s="13" t="s">
        <v>31</v>
      </c>
      <c r="AX161" s="13" t="s">
        <v>74</v>
      </c>
      <c r="AY161" s="268" t="s">
        <v>179</v>
      </c>
    </row>
    <row r="162" s="14" customFormat="1">
      <c r="A162" s="14"/>
      <c r="B162" s="269"/>
      <c r="C162" s="270"/>
      <c r="D162" s="260" t="s">
        <v>187</v>
      </c>
      <c r="E162" s="271" t="s">
        <v>1</v>
      </c>
      <c r="F162" s="272" t="s">
        <v>105</v>
      </c>
      <c r="G162" s="270"/>
      <c r="H162" s="273">
        <v>6.1600000000000001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9" t="s">
        <v>187</v>
      </c>
      <c r="AU162" s="279" t="s">
        <v>83</v>
      </c>
      <c r="AV162" s="14" t="s">
        <v>83</v>
      </c>
      <c r="AW162" s="14" t="s">
        <v>31</v>
      </c>
      <c r="AX162" s="14" t="s">
        <v>81</v>
      </c>
      <c r="AY162" s="279" t="s">
        <v>179</v>
      </c>
    </row>
    <row r="163" s="2" customFormat="1" ht="21.75" customHeight="1">
      <c r="A163" s="39"/>
      <c r="B163" s="40"/>
      <c r="C163" s="245" t="s">
        <v>238</v>
      </c>
      <c r="D163" s="245" t="s">
        <v>181</v>
      </c>
      <c r="E163" s="246" t="s">
        <v>278</v>
      </c>
      <c r="F163" s="247" t="s">
        <v>279</v>
      </c>
      <c r="G163" s="248" t="s">
        <v>197</v>
      </c>
      <c r="H163" s="249">
        <v>6.1600000000000001</v>
      </c>
      <c r="I163" s="250"/>
      <c r="J163" s="251">
        <f>ROUND(I163*H163,2)</f>
        <v>0</v>
      </c>
      <c r="K163" s="247" t="s">
        <v>185</v>
      </c>
      <c r="L163" s="45"/>
      <c r="M163" s="252" t="s">
        <v>1</v>
      </c>
      <c r="N163" s="253" t="s">
        <v>39</v>
      </c>
      <c r="O163" s="92"/>
      <c r="P163" s="254">
        <f>O163*H163</f>
        <v>0</v>
      </c>
      <c r="Q163" s="254">
        <v>0</v>
      </c>
      <c r="R163" s="254">
        <f>Q163*H163</f>
        <v>0</v>
      </c>
      <c r="S163" s="254">
        <v>0</v>
      </c>
      <c r="T163" s="25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6" t="s">
        <v>186</v>
      </c>
      <c r="AT163" s="256" t="s">
        <v>181</v>
      </c>
      <c r="AU163" s="256" t="s">
        <v>83</v>
      </c>
      <c r="AY163" s="18" t="s">
        <v>179</v>
      </c>
      <c r="BE163" s="257">
        <f>IF(N163="základní",J163,0)</f>
        <v>0</v>
      </c>
      <c r="BF163" s="257">
        <f>IF(N163="snížená",J163,0)</f>
        <v>0</v>
      </c>
      <c r="BG163" s="257">
        <f>IF(N163="zákl. přenesená",J163,0)</f>
        <v>0</v>
      </c>
      <c r="BH163" s="257">
        <f>IF(N163="sníž. přenesená",J163,0)</f>
        <v>0</v>
      </c>
      <c r="BI163" s="257">
        <f>IF(N163="nulová",J163,0)</f>
        <v>0</v>
      </c>
      <c r="BJ163" s="18" t="s">
        <v>81</v>
      </c>
      <c r="BK163" s="257">
        <f>ROUND(I163*H163,2)</f>
        <v>0</v>
      </c>
      <c r="BL163" s="18" t="s">
        <v>186</v>
      </c>
      <c r="BM163" s="256" t="s">
        <v>1548</v>
      </c>
    </row>
    <row r="164" s="13" customFormat="1">
      <c r="A164" s="13"/>
      <c r="B164" s="258"/>
      <c r="C164" s="259"/>
      <c r="D164" s="260" t="s">
        <v>187</v>
      </c>
      <c r="E164" s="261" t="s">
        <v>1</v>
      </c>
      <c r="F164" s="262" t="s">
        <v>281</v>
      </c>
      <c r="G164" s="259"/>
      <c r="H164" s="261" t="s">
        <v>1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187</v>
      </c>
      <c r="AU164" s="268" t="s">
        <v>83</v>
      </c>
      <c r="AV164" s="13" t="s">
        <v>81</v>
      </c>
      <c r="AW164" s="13" t="s">
        <v>31</v>
      </c>
      <c r="AX164" s="13" t="s">
        <v>74</v>
      </c>
      <c r="AY164" s="268" t="s">
        <v>179</v>
      </c>
    </row>
    <row r="165" s="13" customFormat="1">
      <c r="A165" s="13"/>
      <c r="B165" s="258"/>
      <c r="C165" s="259"/>
      <c r="D165" s="260" t="s">
        <v>187</v>
      </c>
      <c r="E165" s="261" t="s">
        <v>1</v>
      </c>
      <c r="F165" s="262" t="s">
        <v>282</v>
      </c>
      <c r="G165" s="259"/>
      <c r="H165" s="261" t="s">
        <v>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187</v>
      </c>
      <c r="AU165" s="268" t="s">
        <v>83</v>
      </c>
      <c r="AV165" s="13" t="s">
        <v>81</v>
      </c>
      <c r="AW165" s="13" t="s">
        <v>31</v>
      </c>
      <c r="AX165" s="13" t="s">
        <v>74</v>
      </c>
      <c r="AY165" s="268" t="s">
        <v>179</v>
      </c>
    </row>
    <row r="166" s="13" customFormat="1">
      <c r="A166" s="13"/>
      <c r="B166" s="258"/>
      <c r="C166" s="259"/>
      <c r="D166" s="260" t="s">
        <v>187</v>
      </c>
      <c r="E166" s="261" t="s">
        <v>1</v>
      </c>
      <c r="F166" s="262" t="s">
        <v>1549</v>
      </c>
      <c r="G166" s="259"/>
      <c r="H166" s="261" t="s">
        <v>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187</v>
      </c>
      <c r="AU166" s="268" t="s">
        <v>83</v>
      </c>
      <c r="AV166" s="13" t="s">
        <v>81</v>
      </c>
      <c r="AW166" s="13" t="s">
        <v>31</v>
      </c>
      <c r="AX166" s="13" t="s">
        <v>74</v>
      </c>
      <c r="AY166" s="268" t="s">
        <v>179</v>
      </c>
    </row>
    <row r="167" s="14" customFormat="1">
      <c r="A167" s="14"/>
      <c r="B167" s="269"/>
      <c r="C167" s="270"/>
      <c r="D167" s="260" t="s">
        <v>187</v>
      </c>
      <c r="E167" s="271" t="s">
        <v>1</v>
      </c>
      <c r="F167" s="272" t="s">
        <v>1550</v>
      </c>
      <c r="G167" s="270"/>
      <c r="H167" s="273">
        <v>0.88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9" t="s">
        <v>187</v>
      </c>
      <c r="AU167" s="279" t="s">
        <v>83</v>
      </c>
      <c r="AV167" s="14" t="s">
        <v>83</v>
      </c>
      <c r="AW167" s="14" t="s">
        <v>31</v>
      </c>
      <c r="AX167" s="14" t="s">
        <v>74</v>
      </c>
      <c r="AY167" s="279" t="s">
        <v>179</v>
      </c>
    </row>
    <row r="168" s="16" customFormat="1">
      <c r="A168" s="16"/>
      <c r="B168" s="305"/>
      <c r="C168" s="306"/>
      <c r="D168" s="260" t="s">
        <v>187</v>
      </c>
      <c r="E168" s="307" t="s">
        <v>1487</v>
      </c>
      <c r="F168" s="308" t="s">
        <v>1488</v>
      </c>
      <c r="G168" s="306"/>
      <c r="H168" s="309">
        <v>0.88</v>
      </c>
      <c r="I168" s="310"/>
      <c r="J168" s="306"/>
      <c r="K168" s="306"/>
      <c r="L168" s="311"/>
      <c r="M168" s="312"/>
      <c r="N168" s="313"/>
      <c r="O168" s="313"/>
      <c r="P168" s="313"/>
      <c r="Q168" s="313"/>
      <c r="R168" s="313"/>
      <c r="S168" s="313"/>
      <c r="T168" s="314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315" t="s">
        <v>187</v>
      </c>
      <c r="AU168" s="315" t="s">
        <v>83</v>
      </c>
      <c r="AV168" s="16" t="s">
        <v>194</v>
      </c>
      <c r="AW168" s="16" t="s">
        <v>31</v>
      </c>
      <c r="AX168" s="16" t="s">
        <v>74</v>
      </c>
      <c r="AY168" s="315" t="s">
        <v>179</v>
      </c>
    </row>
    <row r="169" s="13" customFormat="1">
      <c r="A169" s="13"/>
      <c r="B169" s="258"/>
      <c r="C169" s="259"/>
      <c r="D169" s="260" t="s">
        <v>187</v>
      </c>
      <c r="E169" s="261" t="s">
        <v>1</v>
      </c>
      <c r="F169" s="262" t="s">
        <v>1551</v>
      </c>
      <c r="G169" s="259"/>
      <c r="H169" s="261" t="s">
        <v>1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8" t="s">
        <v>187</v>
      </c>
      <c r="AU169" s="268" t="s">
        <v>83</v>
      </c>
      <c r="AV169" s="13" t="s">
        <v>81</v>
      </c>
      <c r="AW169" s="13" t="s">
        <v>31</v>
      </c>
      <c r="AX169" s="13" t="s">
        <v>74</v>
      </c>
      <c r="AY169" s="268" t="s">
        <v>179</v>
      </c>
    </row>
    <row r="170" s="14" customFormat="1">
      <c r="A170" s="14"/>
      <c r="B170" s="269"/>
      <c r="C170" s="270"/>
      <c r="D170" s="260" t="s">
        <v>187</v>
      </c>
      <c r="E170" s="271" t="s">
        <v>1</v>
      </c>
      <c r="F170" s="272" t="s">
        <v>1552</v>
      </c>
      <c r="G170" s="270"/>
      <c r="H170" s="273">
        <v>5.2800000000000002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9" t="s">
        <v>187</v>
      </c>
      <c r="AU170" s="279" t="s">
        <v>83</v>
      </c>
      <c r="AV170" s="14" t="s">
        <v>83</v>
      </c>
      <c r="AW170" s="14" t="s">
        <v>31</v>
      </c>
      <c r="AX170" s="14" t="s">
        <v>74</v>
      </c>
      <c r="AY170" s="279" t="s">
        <v>179</v>
      </c>
    </row>
    <row r="171" s="16" customFormat="1">
      <c r="A171" s="16"/>
      <c r="B171" s="305"/>
      <c r="C171" s="306"/>
      <c r="D171" s="260" t="s">
        <v>187</v>
      </c>
      <c r="E171" s="307" t="s">
        <v>1490</v>
      </c>
      <c r="F171" s="308" t="s">
        <v>1488</v>
      </c>
      <c r="G171" s="306"/>
      <c r="H171" s="309">
        <v>5.2800000000000002</v>
      </c>
      <c r="I171" s="310"/>
      <c r="J171" s="306"/>
      <c r="K171" s="306"/>
      <c r="L171" s="311"/>
      <c r="M171" s="312"/>
      <c r="N171" s="313"/>
      <c r="O171" s="313"/>
      <c r="P171" s="313"/>
      <c r="Q171" s="313"/>
      <c r="R171" s="313"/>
      <c r="S171" s="313"/>
      <c r="T171" s="314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315" t="s">
        <v>187</v>
      </c>
      <c r="AU171" s="315" t="s">
        <v>83</v>
      </c>
      <c r="AV171" s="16" t="s">
        <v>194</v>
      </c>
      <c r="AW171" s="16" t="s">
        <v>31</v>
      </c>
      <c r="AX171" s="16" t="s">
        <v>74</v>
      </c>
      <c r="AY171" s="315" t="s">
        <v>179</v>
      </c>
    </row>
    <row r="172" s="15" customFormat="1">
      <c r="A172" s="15"/>
      <c r="B172" s="280"/>
      <c r="C172" s="281"/>
      <c r="D172" s="260" t="s">
        <v>187</v>
      </c>
      <c r="E172" s="282" t="s">
        <v>107</v>
      </c>
      <c r="F172" s="283" t="s">
        <v>108</v>
      </c>
      <c r="G172" s="281"/>
      <c r="H172" s="284">
        <v>6.1600000000000001</v>
      </c>
      <c r="I172" s="285"/>
      <c r="J172" s="281"/>
      <c r="K172" s="281"/>
      <c r="L172" s="286"/>
      <c r="M172" s="287"/>
      <c r="N172" s="288"/>
      <c r="O172" s="288"/>
      <c r="P172" s="288"/>
      <c r="Q172" s="288"/>
      <c r="R172" s="288"/>
      <c r="S172" s="288"/>
      <c r="T172" s="28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0" t="s">
        <v>187</v>
      </c>
      <c r="AU172" s="290" t="s">
        <v>83</v>
      </c>
      <c r="AV172" s="15" t="s">
        <v>186</v>
      </c>
      <c r="AW172" s="15" t="s">
        <v>31</v>
      </c>
      <c r="AX172" s="15" t="s">
        <v>74</v>
      </c>
      <c r="AY172" s="290" t="s">
        <v>179</v>
      </c>
    </row>
    <row r="173" s="14" customFormat="1">
      <c r="A173" s="14"/>
      <c r="B173" s="269"/>
      <c r="C173" s="270"/>
      <c r="D173" s="260" t="s">
        <v>187</v>
      </c>
      <c r="E173" s="271" t="s">
        <v>105</v>
      </c>
      <c r="F173" s="272" t="s">
        <v>107</v>
      </c>
      <c r="G173" s="270"/>
      <c r="H173" s="273">
        <v>6.1600000000000001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9" t="s">
        <v>187</v>
      </c>
      <c r="AU173" s="279" t="s">
        <v>83</v>
      </c>
      <c r="AV173" s="14" t="s">
        <v>83</v>
      </c>
      <c r="AW173" s="14" t="s">
        <v>31</v>
      </c>
      <c r="AX173" s="14" t="s">
        <v>74</v>
      </c>
      <c r="AY173" s="279" t="s">
        <v>179</v>
      </c>
    </row>
    <row r="174" s="14" customFormat="1">
      <c r="A174" s="14"/>
      <c r="B174" s="269"/>
      <c r="C174" s="270"/>
      <c r="D174" s="260" t="s">
        <v>187</v>
      </c>
      <c r="E174" s="271" t="s">
        <v>1</v>
      </c>
      <c r="F174" s="272" t="s">
        <v>295</v>
      </c>
      <c r="G174" s="270"/>
      <c r="H174" s="273">
        <v>6.1600000000000001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9" t="s">
        <v>187</v>
      </c>
      <c r="AU174" s="279" t="s">
        <v>83</v>
      </c>
      <c r="AV174" s="14" t="s">
        <v>83</v>
      </c>
      <c r="AW174" s="14" t="s">
        <v>31</v>
      </c>
      <c r="AX174" s="14" t="s">
        <v>81</v>
      </c>
      <c r="AY174" s="279" t="s">
        <v>179</v>
      </c>
    </row>
    <row r="175" s="2" customFormat="1" ht="21.75" customHeight="1">
      <c r="A175" s="39"/>
      <c r="B175" s="40"/>
      <c r="C175" s="245" t="s">
        <v>214</v>
      </c>
      <c r="D175" s="245" t="s">
        <v>181</v>
      </c>
      <c r="E175" s="246" t="s">
        <v>297</v>
      </c>
      <c r="F175" s="247" t="s">
        <v>298</v>
      </c>
      <c r="G175" s="248" t="s">
        <v>197</v>
      </c>
      <c r="H175" s="249">
        <v>12.32</v>
      </c>
      <c r="I175" s="250"/>
      <c r="J175" s="251">
        <f>ROUND(I175*H175,2)</f>
        <v>0</v>
      </c>
      <c r="K175" s="247" t="s">
        <v>185</v>
      </c>
      <c r="L175" s="45"/>
      <c r="M175" s="252" t="s">
        <v>1</v>
      </c>
      <c r="N175" s="253" t="s">
        <v>39</v>
      </c>
      <c r="O175" s="92"/>
      <c r="P175" s="254">
        <f>O175*H175</f>
        <v>0</v>
      </c>
      <c r="Q175" s="254">
        <v>0</v>
      </c>
      <c r="R175" s="254">
        <f>Q175*H175</f>
        <v>0</v>
      </c>
      <c r="S175" s="254">
        <v>0</v>
      </c>
      <c r="T175" s="25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6" t="s">
        <v>186</v>
      </c>
      <c r="AT175" s="256" t="s">
        <v>181</v>
      </c>
      <c r="AU175" s="256" t="s">
        <v>83</v>
      </c>
      <c r="AY175" s="18" t="s">
        <v>179</v>
      </c>
      <c r="BE175" s="257">
        <f>IF(N175="základní",J175,0)</f>
        <v>0</v>
      </c>
      <c r="BF175" s="257">
        <f>IF(N175="snížená",J175,0)</f>
        <v>0</v>
      </c>
      <c r="BG175" s="257">
        <f>IF(N175="zákl. přenesená",J175,0)</f>
        <v>0</v>
      </c>
      <c r="BH175" s="257">
        <f>IF(N175="sníž. přenesená",J175,0)</f>
        <v>0</v>
      </c>
      <c r="BI175" s="257">
        <f>IF(N175="nulová",J175,0)</f>
        <v>0</v>
      </c>
      <c r="BJ175" s="18" t="s">
        <v>81</v>
      </c>
      <c r="BK175" s="257">
        <f>ROUND(I175*H175,2)</f>
        <v>0</v>
      </c>
      <c r="BL175" s="18" t="s">
        <v>186</v>
      </c>
      <c r="BM175" s="256" t="s">
        <v>1553</v>
      </c>
    </row>
    <row r="176" s="14" customFormat="1">
      <c r="A176" s="14"/>
      <c r="B176" s="269"/>
      <c r="C176" s="270"/>
      <c r="D176" s="260" t="s">
        <v>187</v>
      </c>
      <c r="E176" s="271" t="s">
        <v>1</v>
      </c>
      <c r="F176" s="272" t="s">
        <v>1554</v>
      </c>
      <c r="G176" s="270"/>
      <c r="H176" s="273">
        <v>6.1600000000000001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9" t="s">
        <v>187</v>
      </c>
      <c r="AU176" s="279" t="s">
        <v>83</v>
      </c>
      <c r="AV176" s="14" t="s">
        <v>83</v>
      </c>
      <c r="AW176" s="14" t="s">
        <v>31</v>
      </c>
      <c r="AX176" s="14" t="s">
        <v>74</v>
      </c>
      <c r="AY176" s="279" t="s">
        <v>179</v>
      </c>
    </row>
    <row r="177" s="14" customFormat="1">
      <c r="A177" s="14"/>
      <c r="B177" s="269"/>
      <c r="C177" s="270"/>
      <c r="D177" s="260" t="s">
        <v>187</v>
      </c>
      <c r="E177" s="271" t="s">
        <v>1</v>
      </c>
      <c r="F177" s="272" t="s">
        <v>301</v>
      </c>
      <c r="G177" s="270"/>
      <c r="H177" s="273">
        <v>6.1600000000000001</v>
      </c>
      <c r="I177" s="274"/>
      <c r="J177" s="270"/>
      <c r="K177" s="270"/>
      <c r="L177" s="275"/>
      <c r="M177" s="276"/>
      <c r="N177" s="277"/>
      <c r="O177" s="277"/>
      <c r="P177" s="277"/>
      <c r="Q177" s="277"/>
      <c r="R177" s="277"/>
      <c r="S177" s="277"/>
      <c r="T177" s="27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9" t="s">
        <v>187</v>
      </c>
      <c r="AU177" s="279" t="s">
        <v>83</v>
      </c>
      <c r="AV177" s="14" t="s">
        <v>83</v>
      </c>
      <c r="AW177" s="14" t="s">
        <v>31</v>
      </c>
      <c r="AX177" s="14" t="s">
        <v>74</v>
      </c>
      <c r="AY177" s="279" t="s">
        <v>179</v>
      </c>
    </row>
    <row r="178" s="15" customFormat="1">
      <c r="A178" s="15"/>
      <c r="B178" s="280"/>
      <c r="C178" s="281"/>
      <c r="D178" s="260" t="s">
        <v>187</v>
      </c>
      <c r="E178" s="282" t="s">
        <v>1</v>
      </c>
      <c r="F178" s="283" t="s">
        <v>108</v>
      </c>
      <c r="G178" s="281"/>
      <c r="H178" s="284">
        <v>12.32</v>
      </c>
      <c r="I178" s="285"/>
      <c r="J178" s="281"/>
      <c r="K178" s="281"/>
      <c r="L178" s="286"/>
      <c r="M178" s="287"/>
      <c r="N178" s="288"/>
      <c r="O178" s="288"/>
      <c r="P178" s="288"/>
      <c r="Q178" s="288"/>
      <c r="R178" s="288"/>
      <c r="S178" s="288"/>
      <c r="T178" s="28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90" t="s">
        <v>187</v>
      </c>
      <c r="AU178" s="290" t="s">
        <v>83</v>
      </c>
      <c r="AV178" s="15" t="s">
        <v>186</v>
      </c>
      <c r="AW178" s="15" t="s">
        <v>31</v>
      </c>
      <c r="AX178" s="15" t="s">
        <v>81</v>
      </c>
      <c r="AY178" s="290" t="s">
        <v>179</v>
      </c>
    </row>
    <row r="179" s="2" customFormat="1" ht="21.75" customHeight="1">
      <c r="A179" s="39"/>
      <c r="B179" s="40"/>
      <c r="C179" s="245" t="s">
        <v>247</v>
      </c>
      <c r="D179" s="245" t="s">
        <v>181</v>
      </c>
      <c r="E179" s="246" t="s">
        <v>308</v>
      </c>
      <c r="F179" s="247" t="s">
        <v>309</v>
      </c>
      <c r="G179" s="248" t="s">
        <v>310</v>
      </c>
      <c r="H179" s="249">
        <v>11.087999999999999</v>
      </c>
      <c r="I179" s="250"/>
      <c r="J179" s="251">
        <f>ROUND(I179*H179,2)</f>
        <v>0</v>
      </c>
      <c r="K179" s="247" t="s">
        <v>185</v>
      </c>
      <c r="L179" s="45"/>
      <c r="M179" s="252" t="s">
        <v>1</v>
      </c>
      <c r="N179" s="253" t="s">
        <v>39</v>
      </c>
      <c r="O179" s="92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6" t="s">
        <v>186</v>
      </c>
      <c r="AT179" s="256" t="s">
        <v>181</v>
      </c>
      <c r="AU179" s="256" t="s">
        <v>83</v>
      </c>
      <c r="AY179" s="18" t="s">
        <v>179</v>
      </c>
      <c r="BE179" s="257">
        <f>IF(N179="základní",J179,0)</f>
        <v>0</v>
      </c>
      <c r="BF179" s="257">
        <f>IF(N179="snížená",J179,0)</f>
        <v>0</v>
      </c>
      <c r="BG179" s="257">
        <f>IF(N179="zákl. přenesená",J179,0)</f>
        <v>0</v>
      </c>
      <c r="BH179" s="257">
        <f>IF(N179="sníž. přenesená",J179,0)</f>
        <v>0</v>
      </c>
      <c r="BI179" s="257">
        <f>IF(N179="nulová",J179,0)</f>
        <v>0</v>
      </c>
      <c r="BJ179" s="18" t="s">
        <v>81</v>
      </c>
      <c r="BK179" s="257">
        <f>ROUND(I179*H179,2)</f>
        <v>0</v>
      </c>
      <c r="BL179" s="18" t="s">
        <v>186</v>
      </c>
      <c r="BM179" s="256" t="s">
        <v>1555</v>
      </c>
    </row>
    <row r="180" s="13" customFormat="1">
      <c r="A180" s="13"/>
      <c r="B180" s="258"/>
      <c r="C180" s="259"/>
      <c r="D180" s="260" t="s">
        <v>187</v>
      </c>
      <c r="E180" s="261" t="s">
        <v>1</v>
      </c>
      <c r="F180" s="262" t="s">
        <v>312</v>
      </c>
      <c r="G180" s="259"/>
      <c r="H180" s="261" t="s">
        <v>1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8" t="s">
        <v>187</v>
      </c>
      <c r="AU180" s="268" t="s">
        <v>83</v>
      </c>
      <c r="AV180" s="13" t="s">
        <v>81</v>
      </c>
      <c r="AW180" s="13" t="s">
        <v>31</v>
      </c>
      <c r="AX180" s="13" t="s">
        <v>74</v>
      </c>
      <c r="AY180" s="268" t="s">
        <v>179</v>
      </c>
    </row>
    <row r="181" s="14" customFormat="1">
      <c r="A181" s="14"/>
      <c r="B181" s="269"/>
      <c r="C181" s="270"/>
      <c r="D181" s="260" t="s">
        <v>187</v>
      </c>
      <c r="E181" s="271" t="s">
        <v>1</v>
      </c>
      <c r="F181" s="272" t="s">
        <v>313</v>
      </c>
      <c r="G181" s="270"/>
      <c r="H181" s="273">
        <v>11.087999999999999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9" t="s">
        <v>187</v>
      </c>
      <c r="AU181" s="279" t="s">
        <v>83</v>
      </c>
      <c r="AV181" s="14" t="s">
        <v>83</v>
      </c>
      <c r="AW181" s="14" t="s">
        <v>31</v>
      </c>
      <c r="AX181" s="14" t="s">
        <v>81</v>
      </c>
      <c r="AY181" s="279" t="s">
        <v>179</v>
      </c>
    </row>
    <row r="182" s="2" customFormat="1" ht="16.5" customHeight="1">
      <c r="A182" s="39"/>
      <c r="B182" s="40"/>
      <c r="C182" s="245" t="s">
        <v>252</v>
      </c>
      <c r="D182" s="245" t="s">
        <v>181</v>
      </c>
      <c r="E182" s="246" t="s">
        <v>315</v>
      </c>
      <c r="F182" s="247" t="s">
        <v>316</v>
      </c>
      <c r="G182" s="248" t="s">
        <v>197</v>
      </c>
      <c r="H182" s="249">
        <v>12.32</v>
      </c>
      <c r="I182" s="250"/>
      <c r="J182" s="251">
        <f>ROUND(I182*H182,2)</f>
        <v>0</v>
      </c>
      <c r="K182" s="247" t="s">
        <v>185</v>
      </c>
      <c r="L182" s="45"/>
      <c r="M182" s="252" t="s">
        <v>1</v>
      </c>
      <c r="N182" s="253" t="s">
        <v>39</v>
      </c>
      <c r="O182" s="92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6" t="s">
        <v>186</v>
      </c>
      <c r="AT182" s="256" t="s">
        <v>181</v>
      </c>
      <c r="AU182" s="256" t="s">
        <v>83</v>
      </c>
      <c r="AY182" s="18" t="s">
        <v>179</v>
      </c>
      <c r="BE182" s="257">
        <f>IF(N182="základní",J182,0)</f>
        <v>0</v>
      </c>
      <c r="BF182" s="257">
        <f>IF(N182="snížená",J182,0)</f>
        <v>0</v>
      </c>
      <c r="BG182" s="257">
        <f>IF(N182="zákl. přenesená",J182,0)</f>
        <v>0</v>
      </c>
      <c r="BH182" s="257">
        <f>IF(N182="sníž. přenesená",J182,0)</f>
        <v>0</v>
      </c>
      <c r="BI182" s="257">
        <f>IF(N182="nulová",J182,0)</f>
        <v>0</v>
      </c>
      <c r="BJ182" s="18" t="s">
        <v>81</v>
      </c>
      <c r="BK182" s="257">
        <f>ROUND(I182*H182,2)</f>
        <v>0</v>
      </c>
      <c r="BL182" s="18" t="s">
        <v>186</v>
      </c>
      <c r="BM182" s="256" t="s">
        <v>1556</v>
      </c>
    </row>
    <row r="183" s="14" customFormat="1">
      <c r="A183" s="14"/>
      <c r="B183" s="269"/>
      <c r="C183" s="270"/>
      <c r="D183" s="260" t="s">
        <v>187</v>
      </c>
      <c r="E183" s="271" t="s">
        <v>1</v>
      </c>
      <c r="F183" s="272" t="s">
        <v>1557</v>
      </c>
      <c r="G183" s="270"/>
      <c r="H183" s="273">
        <v>6.1600000000000001</v>
      </c>
      <c r="I183" s="274"/>
      <c r="J183" s="270"/>
      <c r="K183" s="270"/>
      <c r="L183" s="275"/>
      <c r="M183" s="276"/>
      <c r="N183" s="277"/>
      <c r="O183" s="277"/>
      <c r="P183" s="277"/>
      <c r="Q183" s="277"/>
      <c r="R183" s="277"/>
      <c r="S183" s="277"/>
      <c r="T183" s="27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9" t="s">
        <v>187</v>
      </c>
      <c r="AU183" s="279" t="s">
        <v>83</v>
      </c>
      <c r="AV183" s="14" t="s">
        <v>83</v>
      </c>
      <c r="AW183" s="14" t="s">
        <v>31</v>
      </c>
      <c r="AX183" s="14" t="s">
        <v>74</v>
      </c>
      <c r="AY183" s="279" t="s">
        <v>179</v>
      </c>
    </row>
    <row r="184" s="14" customFormat="1">
      <c r="A184" s="14"/>
      <c r="B184" s="269"/>
      <c r="C184" s="270"/>
      <c r="D184" s="260" t="s">
        <v>187</v>
      </c>
      <c r="E184" s="271" t="s">
        <v>1</v>
      </c>
      <c r="F184" s="272" t="s">
        <v>319</v>
      </c>
      <c r="G184" s="270"/>
      <c r="H184" s="273">
        <v>6.1600000000000001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9" t="s">
        <v>187</v>
      </c>
      <c r="AU184" s="279" t="s">
        <v>83</v>
      </c>
      <c r="AV184" s="14" t="s">
        <v>83</v>
      </c>
      <c r="AW184" s="14" t="s">
        <v>31</v>
      </c>
      <c r="AX184" s="14" t="s">
        <v>74</v>
      </c>
      <c r="AY184" s="279" t="s">
        <v>179</v>
      </c>
    </row>
    <row r="185" s="15" customFormat="1">
      <c r="A185" s="15"/>
      <c r="B185" s="280"/>
      <c r="C185" s="281"/>
      <c r="D185" s="260" t="s">
        <v>187</v>
      </c>
      <c r="E185" s="282" t="s">
        <v>1</v>
      </c>
      <c r="F185" s="283" t="s">
        <v>108</v>
      </c>
      <c r="G185" s="281"/>
      <c r="H185" s="284">
        <v>12.32</v>
      </c>
      <c r="I185" s="285"/>
      <c r="J185" s="281"/>
      <c r="K185" s="281"/>
      <c r="L185" s="286"/>
      <c r="M185" s="287"/>
      <c r="N185" s="288"/>
      <c r="O185" s="288"/>
      <c r="P185" s="288"/>
      <c r="Q185" s="288"/>
      <c r="R185" s="288"/>
      <c r="S185" s="288"/>
      <c r="T185" s="28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90" t="s">
        <v>187</v>
      </c>
      <c r="AU185" s="290" t="s">
        <v>83</v>
      </c>
      <c r="AV185" s="15" t="s">
        <v>186</v>
      </c>
      <c r="AW185" s="15" t="s">
        <v>31</v>
      </c>
      <c r="AX185" s="15" t="s">
        <v>81</v>
      </c>
      <c r="AY185" s="290" t="s">
        <v>179</v>
      </c>
    </row>
    <row r="186" s="2" customFormat="1" ht="21.75" customHeight="1">
      <c r="A186" s="39"/>
      <c r="B186" s="40"/>
      <c r="C186" s="245" t="s">
        <v>8</v>
      </c>
      <c r="D186" s="245" t="s">
        <v>181</v>
      </c>
      <c r="E186" s="246" t="s">
        <v>320</v>
      </c>
      <c r="F186" s="247" t="s">
        <v>321</v>
      </c>
      <c r="G186" s="248" t="s">
        <v>1558</v>
      </c>
      <c r="H186" s="249">
        <v>24.059999999999999</v>
      </c>
      <c r="I186" s="250"/>
      <c r="J186" s="251">
        <f>ROUND(I186*H186,2)</f>
        <v>0</v>
      </c>
      <c r="K186" s="247" t="s">
        <v>185</v>
      </c>
      <c r="L186" s="45"/>
      <c r="M186" s="252" t="s">
        <v>1</v>
      </c>
      <c r="N186" s="253" t="s">
        <v>39</v>
      </c>
      <c r="O186" s="92"/>
      <c r="P186" s="254">
        <f>O186*H186</f>
        <v>0</v>
      </c>
      <c r="Q186" s="254">
        <v>0</v>
      </c>
      <c r="R186" s="254">
        <f>Q186*H186</f>
        <v>0</v>
      </c>
      <c r="S186" s="254">
        <v>0</v>
      </c>
      <c r="T186" s="25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6" t="s">
        <v>186</v>
      </c>
      <c r="AT186" s="256" t="s">
        <v>181</v>
      </c>
      <c r="AU186" s="256" t="s">
        <v>83</v>
      </c>
      <c r="AY186" s="18" t="s">
        <v>179</v>
      </c>
      <c r="BE186" s="257">
        <f>IF(N186="základní",J186,0)</f>
        <v>0</v>
      </c>
      <c r="BF186" s="257">
        <f>IF(N186="snížená",J186,0)</f>
        <v>0</v>
      </c>
      <c r="BG186" s="257">
        <f>IF(N186="zákl. přenesená",J186,0)</f>
        <v>0</v>
      </c>
      <c r="BH186" s="257">
        <f>IF(N186="sníž. přenesená",J186,0)</f>
        <v>0</v>
      </c>
      <c r="BI186" s="257">
        <f>IF(N186="nulová",J186,0)</f>
        <v>0</v>
      </c>
      <c r="BJ186" s="18" t="s">
        <v>81</v>
      </c>
      <c r="BK186" s="257">
        <f>ROUND(I186*H186,2)</f>
        <v>0</v>
      </c>
      <c r="BL186" s="18" t="s">
        <v>186</v>
      </c>
      <c r="BM186" s="256" t="s">
        <v>1559</v>
      </c>
    </row>
    <row r="187" s="14" customFormat="1">
      <c r="A187" s="14"/>
      <c r="B187" s="269"/>
      <c r="C187" s="270"/>
      <c r="D187" s="260" t="s">
        <v>187</v>
      </c>
      <c r="E187" s="271" t="s">
        <v>1</v>
      </c>
      <c r="F187" s="272" t="s">
        <v>1560</v>
      </c>
      <c r="G187" s="270"/>
      <c r="H187" s="273">
        <v>24.059999999999999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9" t="s">
        <v>187</v>
      </c>
      <c r="AU187" s="279" t="s">
        <v>83</v>
      </c>
      <c r="AV187" s="14" t="s">
        <v>83</v>
      </c>
      <c r="AW187" s="14" t="s">
        <v>31</v>
      </c>
      <c r="AX187" s="14" t="s">
        <v>81</v>
      </c>
      <c r="AY187" s="279" t="s">
        <v>179</v>
      </c>
    </row>
    <row r="188" s="2" customFormat="1" ht="21.75" customHeight="1">
      <c r="A188" s="39"/>
      <c r="B188" s="40"/>
      <c r="C188" s="245" t="s">
        <v>262</v>
      </c>
      <c r="D188" s="245" t="s">
        <v>181</v>
      </c>
      <c r="E188" s="246" t="s">
        <v>1561</v>
      </c>
      <c r="F188" s="247" t="s">
        <v>1562</v>
      </c>
      <c r="G188" s="248" t="s">
        <v>197</v>
      </c>
      <c r="H188" s="249">
        <v>4.7880000000000003</v>
      </c>
      <c r="I188" s="250"/>
      <c r="J188" s="251">
        <f>ROUND(I188*H188,2)</f>
        <v>0</v>
      </c>
      <c r="K188" s="247" t="s">
        <v>185</v>
      </c>
      <c r="L188" s="45"/>
      <c r="M188" s="252" t="s">
        <v>1</v>
      </c>
      <c r="N188" s="253" t="s">
        <v>39</v>
      </c>
      <c r="O188" s="92"/>
      <c r="P188" s="254">
        <f>O188*H188</f>
        <v>0</v>
      </c>
      <c r="Q188" s="254">
        <v>0</v>
      </c>
      <c r="R188" s="254">
        <f>Q188*H188</f>
        <v>0</v>
      </c>
      <c r="S188" s="254">
        <v>0</v>
      </c>
      <c r="T188" s="25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6" t="s">
        <v>186</v>
      </c>
      <c r="AT188" s="256" t="s">
        <v>181</v>
      </c>
      <c r="AU188" s="256" t="s">
        <v>83</v>
      </c>
      <c r="AY188" s="18" t="s">
        <v>179</v>
      </c>
      <c r="BE188" s="257">
        <f>IF(N188="základní",J188,0)</f>
        <v>0</v>
      </c>
      <c r="BF188" s="257">
        <f>IF(N188="snížená",J188,0)</f>
        <v>0</v>
      </c>
      <c r="BG188" s="257">
        <f>IF(N188="zákl. přenesená",J188,0)</f>
        <v>0</v>
      </c>
      <c r="BH188" s="257">
        <f>IF(N188="sníž. přenesená",J188,0)</f>
        <v>0</v>
      </c>
      <c r="BI188" s="257">
        <f>IF(N188="nulová",J188,0)</f>
        <v>0</v>
      </c>
      <c r="BJ188" s="18" t="s">
        <v>81</v>
      </c>
      <c r="BK188" s="257">
        <f>ROUND(I188*H188,2)</f>
        <v>0</v>
      </c>
      <c r="BL188" s="18" t="s">
        <v>186</v>
      </c>
      <c r="BM188" s="256" t="s">
        <v>1563</v>
      </c>
    </row>
    <row r="189" s="13" customFormat="1">
      <c r="A189" s="13"/>
      <c r="B189" s="258"/>
      <c r="C189" s="259"/>
      <c r="D189" s="260" t="s">
        <v>187</v>
      </c>
      <c r="E189" s="261" t="s">
        <v>1</v>
      </c>
      <c r="F189" s="262" t="s">
        <v>1564</v>
      </c>
      <c r="G189" s="259"/>
      <c r="H189" s="261" t="s">
        <v>1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8" t="s">
        <v>187</v>
      </c>
      <c r="AU189" s="268" t="s">
        <v>83</v>
      </c>
      <c r="AV189" s="13" t="s">
        <v>81</v>
      </c>
      <c r="AW189" s="13" t="s">
        <v>31</v>
      </c>
      <c r="AX189" s="13" t="s">
        <v>74</v>
      </c>
      <c r="AY189" s="268" t="s">
        <v>179</v>
      </c>
    </row>
    <row r="190" s="14" customFormat="1">
      <c r="A190" s="14"/>
      <c r="B190" s="269"/>
      <c r="C190" s="270"/>
      <c r="D190" s="260" t="s">
        <v>187</v>
      </c>
      <c r="E190" s="271" t="s">
        <v>1</v>
      </c>
      <c r="F190" s="272" t="s">
        <v>1565</v>
      </c>
      <c r="G190" s="270"/>
      <c r="H190" s="273">
        <v>0.49199999999999999</v>
      </c>
      <c r="I190" s="274"/>
      <c r="J190" s="270"/>
      <c r="K190" s="270"/>
      <c r="L190" s="275"/>
      <c r="M190" s="276"/>
      <c r="N190" s="277"/>
      <c r="O190" s="277"/>
      <c r="P190" s="277"/>
      <c r="Q190" s="277"/>
      <c r="R190" s="277"/>
      <c r="S190" s="277"/>
      <c r="T190" s="27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9" t="s">
        <v>187</v>
      </c>
      <c r="AU190" s="279" t="s">
        <v>83</v>
      </c>
      <c r="AV190" s="14" t="s">
        <v>83</v>
      </c>
      <c r="AW190" s="14" t="s">
        <v>31</v>
      </c>
      <c r="AX190" s="14" t="s">
        <v>74</v>
      </c>
      <c r="AY190" s="279" t="s">
        <v>179</v>
      </c>
    </row>
    <row r="191" s="16" customFormat="1">
      <c r="A191" s="16"/>
      <c r="B191" s="305"/>
      <c r="C191" s="306"/>
      <c r="D191" s="260" t="s">
        <v>187</v>
      </c>
      <c r="E191" s="307" t="s">
        <v>1</v>
      </c>
      <c r="F191" s="308" t="s">
        <v>1488</v>
      </c>
      <c r="G191" s="306"/>
      <c r="H191" s="309">
        <v>0.49199999999999999</v>
      </c>
      <c r="I191" s="310"/>
      <c r="J191" s="306"/>
      <c r="K191" s="306"/>
      <c r="L191" s="311"/>
      <c r="M191" s="312"/>
      <c r="N191" s="313"/>
      <c r="O191" s="313"/>
      <c r="P191" s="313"/>
      <c r="Q191" s="313"/>
      <c r="R191" s="313"/>
      <c r="S191" s="313"/>
      <c r="T191" s="314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315" t="s">
        <v>187</v>
      </c>
      <c r="AU191" s="315" t="s">
        <v>83</v>
      </c>
      <c r="AV191" s="16" t="s">
        <v>194</v>
      </c>
      <c r="AW191" s="16" t="s">
        <v>31</v>
      </c>
      <c r="AX191" s="16" t="s">
        <v>74</v>
      </c>
      <c r="AY191" s="315" t="s">
        <v>179</v>
      </c>
    </row>
    <row r="192" s="14" customFormat="1">
      <c r="A192" s="14"/>
      <c r="B192" s="269"/>
      <c r="C192" s="270"/>
      <c r="D192" s="260" t="s">
        <v>187</v>
      </c>
      <c r="E192" s="271" t="s">
        <v>1494</v>
      </c>
      <c r="F192" s="272" t="s">
        <v>1566</v>
      </c>
      <c r="G192" s="270"/>
      <c r="H192" s="273">
        <v>4.7880000000000003</v>
      </c>
      <c r="I192" s="274"/>
      <c r="J192" s="270"/>
      <c r="K192" s="270"/>
      <c r="L192" s="275"/>
      <c r="M192" s="276"/>
      <c r="N192" s="277"/>
      <c r="O192" s="277"/>
      <c r="P192" s="277"/>
      <c r="Q192" s="277"/>
      <c r="R192" s="277"/>
      <c r="S192" s="277"/>
      <c r="T192" s="27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9" t="s">
        <v>187</v>
      </c>
      <c r="AU192" s="279" t="s">
        <v>83</v>
      </c>
      <c r="AV192" s="14" t="s">
        <v>83</v>
      </c>
      <c r="AW192" s="14" t="s">
        <v>31</v>
      </c>
      <c r="AX192" s="14" t="s">
        <v>81</v>
      </c>
      <c r="AY192" s="279" t="s">
        <v>179</v>
      </c>
    </row>
    <row r="193" s="2" customFormat="1" ht="16.5" customHeight="1">
      <c r="A193" s="39"/>
      <c r="B193" s="40"/>
      <c r="C193" s="291" t="s">
        <v>268</v>
      </c>
      <c r="D193" s="291" t="s">
        <v>340</v>
      </c>
      <c r="E193" s="292" t="s">
        <v>1567</v>
      </c>
      <c r="F193" s="293" t="s">
        <v>1568</v>
      </c>
      <c r="G193" s="294" t="s">
        <v>310</v>
      </c>
      <c r="H193" s="295">
        <v>8.6180000000000003</v>
      </c>
      <c r="I193" s="296"/>
      <c r="J193" s="297">
        <f>ROUND(I193*H193,2)</f>
        <v>0</v>
      </c>
      <c r="K193" s="293" t="s">
        <v>185</v>
      </c>
      <c r="L193" s="298"/>
      <c r="M193" s="299" t="s">
        <v>1</v>
      </c>
      <c r="N193" s="300" t="s">
        <v>39</v>
      </c>
      <c r="O193" s="92"/>
      <c r="P193" s="254">
        <f>O193*H193</f>
        <v>0</v>
      </c>
      <c r="Q193" s="254">
        <v>0</v>
      </c>
      <c r="R193" s="254">
        <f>Q193*H193</f>
        <v>0</v>
      </c>
      <c r="S193" s="254">
        <v>0</v>
      </c>
      <c r="T193" s="25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6" t="s">
        <v>221</v>
      </c>
      <c r="AT193" s="256" t="s">
        <v>340</v>
      </c>
      <c r="AU193" s="256" t="s">
        <v>83</v>
      </c>
      <c r="AY193" s="18" t="s">
        <v>179</v>
      </c>
      <c r="BE193" s="257">
        <f>IF(N193="základní",J193,0)</f>
        <v>0</v>
      </c>
      <c r="BF193" s="257">
        <f>IF(N193="snížená",J193,0)</f>
        <v>0</v>
      </c>
      <c r="BG193" s="257">
        <f>IF(N193="zákl. přenesená",J193,0)</f>
        <v>0</v>
      </c>
      <c r="BH193" s="257">
        <f>IF(N193="sníž. přenesená",J193,0)</f>
        <v>0</v>
      </c>
      <c r="BI193" s="257">
        <f>IF(N193="nulová",J193,0)</f>
        <v>0</v>
      </c>
      <c r="BJ193" s="18" t="s">
        <v>81</v>
      </c>
      <c r="BK193" s="257">
        <f>ROUND(I193*H193,2)</f>
        <v>0</v>
      </c>
      <c r="BL193" s="18" t="s">
        <v>186</v>
      </c>
      <c r="BM193" s="256" t="s">
        <v>1569</v>
      </c>
    </row>
    <row r="194" s="14" customFormat="1">
      <c r="A194" s="14"/>
      <c r="B194" s="269"/>
      <c r="C194" s="270"/>
      <c r="D194" s="260" t="s">
        <v>187</v>
      </c>
      <c r="E194" s="271" t="s">
        <v>1</v>
      </c>
      <c r="F194" s="272" t="s">
        <v>1570</v>
      </c>
      <c r="G194" s="270"/>
      <c r="H194" s="273">
        <v>8.6180000000000003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9" t="s">
        <v>187</v>
      </c>
      <c r="AU194" s="279" t="s">
        <v>83</v>
      </c>
      <c r="AV194" s="14" t="s">
        <v>83</v>
      </c>
      <c r="AW194" s="14" t="s">
        <v>31</v>
      </c>
      <c r="AX194" s="14" t="s">
        <v>74</v>
      </c>
      <c r="AY194" s="279" t="s">
        <v>179</v>
      </c>
    </row>
    <row r="195" s="15" customFormat="1">
      <c r="A195" s="15"/>
      <c r="B195" s="280"/>
      <c r="C195" s="281"/>
      <c r="D195" s="260" t="s">
        <v>187</v>
      </c>
      <c r="E195" s="282" t="s">
        <v>1</v>
      </c>
      <c r="F195" s="283" t="s">
        <v>108</v>
      </c>
      <c r="G195" s="281"/>
      <c r="H195" s="284">
        <v>8.6180000000000003</v>
      </c>
      <c r="I195" s="285"/>
      <c r="J195" s="281"/>
      <c r="K195" s="281"/>
      <c r="L195" s="286"/>
      <c r="M195" s="287"/>
      <c r="N195" s="288"/>
      <c r="O195" s="288"/>
      <c r="P195" s="288"/>
      <c r="Q195" s="288"/>
      <c r="R195" s="288"/>
      <c r="S195" s="288"/>
      <c r="T195" s="28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90" t="s">
        <v>187</v>
      </c>
      <c r="AU195" s="290" t="s">
        <v>83</v>
      </c>
      <c r="AV195" s="15" t="s">
        <v>186</v>
      </c>
      <c r="AW195" s="15" t="s">
        <v>31</v>
      </c>
      <c r="AX195" s="15" t="s">
        <v>81</v>
      </c>
      <c r="AY195" s="290" t="s">
        <v>179</v>
      </c>
    </row>
    <row r="196" s="2" customFormat="1" ht="21.75" customHeight="1">
      <c r="A196" s="39"/>
      <c r="B196" s="40"/>
      <c r="C196" s="245" t="s">
        <v>271</v>
      </c>
      <c r="D196" s="245" t="s">
        <v>181</v>
      </c>
      <c r="E196" s="246" t="s">
        <v>351</v>
      </c>
      <c r="F196" s="247" t="s">
        <v>352</v>
      </c>
      <c r="G196" s="248" t="s">
        <v>197</v>
      </c>
      <c r="H196" s="249">
        <v>5.6680000000000001</v>
      </c>
      <c r="I196" s="250"/>
      <c r="J196" s="251">
        <f>ROUND(I196*H196,2)</f>
        <v>0</v>
      </c>
      <c r="K196" s="247" t="s">
        <v>185</v>
      </c>
      <c r="L196" s="45"/>
      <c r="M196" s="252" t="s">
        <v>1</v>
      </c>
      <c r="N196" s="253" t="s">
        <v>39</v>
      </c>
      <c r="O196" s="92"/>
      <c r="P196" s="254">
        <f>O196*H196</f>
        <v>0</v>
      </c>
      <c r="Q196" s="254">
        <v>0</v>
      </c>
      <c r="R196" s="254">
        <f>Q196*H196</f>
        <v>0</v>
      </c>
      <c r="S196" s="254">
        <v>0</v>
      </c>
      <c r="T196" s="25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6" t="s">
        <v>186</v>
      </c>
      <c r="AT196" s="256" t="s">
        <v>181</v>
      </c>
      <c r="AU196" s="256" t="s">
        <v>83</v>
      </c>
      <c r="AY196" s="18" t="s">
        <v>179</v>
      </c>
      <c r="BE196" s="257">
        <f>IF(N196="základní",J196,0)</f>
        <v>0</v>
      </c>
      <c r="BF196" s="257">
        <f>IF(N196="snížená",J196,0)</f>
        <v>0</v>
      </c>
      <c r="BG196" s="257">
        <f>IF(N196="zákl. přenesená",J196,0)</f>
        <v>0</v>
      </c>
      <c r="BH196" s="257">
        <f>IF(N196="sníž. přenesená",J196,0)</f>
        <v>0</v>
      </c>
      <c r="BI196" s="257">
        <f>IF(N196="nulová",J196,0)</f>
        <v>0</v>
      </c>
      <c r="BJ196" s="18" t="s">
        <v>81</v>
      </c>
      <c r="BK196" s="257">
        <f>ROUND(I196*H196,2)</f>
        <v>0</v>
      </c>
      <c r="BL196" s="18" t="s">
        <v>186</v>
      </c>
      <c r="BM196" s="256" t="s">
        <v>1571</v>
      </c>
    </row>
    <row r="197" s="13" customFormat="1">
      <c r="A197" s="13"/>
      <c r="B197" s="258"/>
      <c r="C197" s="259"/>
      <c r="D197" s="260" t="s">
        <v>187</v>
      </c>
      <c r="E197" s="261" t="s">
        <v>1</v>
      </c>
      <c r="F197" s="262" t="s">
        <v>1564</v>
      </c>
      <c r="G197" s="259"/>
      <c r="H197" s="261" t="s">
        <v>1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8" t="s">
        <v>187</v>
      </c>
      <c r="AU197" s="268" t="s">
        <v>83</v>
      </c>
      <c r="AV197" s="13" t="s">
        <v>81</v>
      </c>
      <c r="AW197" s="13" t="s">
        <v>31</v>
      </c>
      <c r="AX197" s="13" t="s">
        <v>74</v>
      </c>
      <c r="AY197" s="268" t="s">
        <v>179</v>
      </c>
    </row>
    <row r="198" s="13" customFormat="1">
      <c r="A198" s="13"/>
      <c r="B198" s="258"/>
      <c r="C198" s="259"/>
      <c r="D198" s="260" t="s">
        <v>187</v>
      </c>
      <c r="E198" s="261" t="s">
        <v>1</v>
      </c>
      <c r="F198" s="262" t="s">
        <v>354</v>
      </c>
      <c r="G198" s="259"/>
      <c r="H198" s="261" t="s">
        <v>1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187</v>
      </c>
      <c r="AU198" s="268" t="s">
        <v>83</v>
      </c>
      <c r="AV198" s="13" t="s">
        <v>81</v>
      </c>
      <c r="AW198" s="13" t="s">
        <v>31</v>
      </c>
      <c r="AX198" s="13" t="s">
        <v>74</v>
      </c>
      <c r="AY198" s="268" t="s">
        <v>179</v>
      </c>
    </row>
    <row r="199" s="14" customFormat="1">
      <c r="A199" s="14"/>
      <c r="B199" s="269"/>
      <c r="C199" s="270"/>
      <c r="D199" s="260" t="s">
        <v>187</v>
      </c>
      <c r="E199" s="271" t="s">
        <v>1</v>
      </c>
      <c r="F199" s="272" t="s">
        <v>1572</v>
      </c>
      <c r="G199" s="270"/>
      <c r="H199" s="273">
        <v>5.6680000000000001</v>
      </c>
      <c r="I199" s="274"/>
      <c r="J199" s="270"/>
      <c r="K199" s="270"/>
      <c r="L199" s="275"/>
      <c r="M199" s="276"/>
      <c r="N199" s="277"/>
      <c r="O199" s="277"/>
      <c r="P199" s="277"/>
      <c r="Q199" s="277"/>
      <c r="R199" s="277"/>
      <c r="S199" s="277"/>
      <c r="T199" s="27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9" t="s">
        <v>187</v>
      </c>
      <c r="AU199" s="279" t="s">
        <v>83</v>
      </c>
      <c r="AV199" s="14" t="s">
        <v>83</v>
      </c>
      <c r="AW199" s="14" t="s">
        <v>31</v>
      </c>
      <c r="AX199" s="14" t="s">
        <v>74</v>
      </c>
      <c r="AY199" s="279" t="s">
        <v>179</v>
      </c>
    </row>
    <row r="200" s="15" customFormat="1">
      <c r="A200" s="15"/>
      <c r="B200" s="280"/>
      <c r="C200" s="281"/>
      <c r="D200" s="260" t="s">
        <v>187</v>
      </c>
      <c r="E200" s="282" t="s">
        <v>118</v>
      </c>
      <c r="F200" s="283" t="s">
        <v>108</v>
      </c>
      <c r="G200" s="281"/>
      <c r="H200" s="284">
        <v>5.6680000000000001</v>
      </c>
      <c r="I200" s="285"/>
      <c r="J200" s="281"/>
      <c r="K200" s="281"/>
      <c r="L200" s="286"/>
      <c r="M200" s="287"/>
      <c r="N200" s="288"/>
      <c r="O200" s="288"/>
      <c r="P200" s="288"/>
      <c r="Q200" s="288"/>
      <c r="R200" s="288"/>
      <c r="S200" s="288"/>
      <c r="T200" s="28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90" t="s">
        <v>187</v>
      </c>
      <c r="AU200" s="290" t="s">
        <v>83</v>
      </c>
      <c r="AV200" s="15" t="s">
        <v>186</v>
      </c>
      <c r="AW200" s="15" t="s">
        <v>31</v>
      </c>
      <c r="AX200" s="15" t="s">
        <v>81</v>
      </c>
      <c r="AY200" s="290" t="s">
        <v>179</v>
      </c>
    </row>
    <row r="201" s="2" customFormat="1" ht="21.75" customHeight="1">
      <c r="A201" s="39"/>
      <c r="B201" s="40"/>
      <c r="C201" s="245" t="s">
        <v>277</v>
      </c>
      <c r="D201" s="245" t="s">
        <v>181</v>
      </c>
      <c r="E201" s="246" t="s">
        <v>272</v>
      </c>
      <c r="F201" s="247" t="s">
        <v>273</v>
      </c>
      <c r="G201" s="248" t="s">
        <v>197</v>
      </c>
      <c r="H201" s="249">
        <v>5.6680000000000001</v>
      </c>
      <c r="I201" s="250"/>
      <c r="J201" s="251">
        <f>ROUND(I201*H201,2)</f>
        <v>0</v>
      </c>
      <c r="K201" s="247" t="s">
        <v>185</v>
      </c>
      <c r="L201" s="45"/>
      <c r="M201" s="252" t="s">
        <v>1</v>
      </c>
      <c r="N201" s="253" t="s">
        <v>39</v>
      </c>
      <c r="O201" s="92"/>
      <c r="P201" s="254">
        <f>O201*H201</f>
        <v>0</v>
      </c>
      <c r="Q201" s="254">
        <v>0</v>
      </c>
      <c r="R201" s="254">
        <f>Q201*H201</f>
        <v>0</v>
      </c>
      <c r="S201" s="254">
        <v>0</v>
      </c>
      <c r="T201" s="25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6" t="s">
        <v>186</v>
      </c>
      <c r="AT201" s="256" t="s">
        <v>181</v>
      </c>
      <c r="AU201" s="256" t="s">
        <v>83</v>
      </c>
      <c r="AY201" s="18" t="s">
        <v>179</v>
      </c>
      <c r="BE201" s="257">
        <f>IF(N201="základní",J201,0)</f>
        <v>0</v>
      </c>
      <c r="BF201" s="257">
        <f>IF(N201="snížená",J201,0)</f>
        <v>0</v>
      </c>
      <c r="BG201" s="257">
        <f>IF(N201="zákl. přenesená",J201,0)</f>
        <v>0</v>
      </c>
      <c r="BH201" s="257">
        <f>IF(N201="sníž. přenesená",J201,0)</f>
        <v>0</v>
      </c>
      <c r="BI201" s="257">
        <f>IF(N201="nulová",J201,0)</f>
        <v>0</v>
      </c>
      <c r="BJ201" s="18" t="s">
        <v>81</v>
      </c>
      <c r="BK201" s="257">
        <f>ROUND(I201*H201,2)</f>
        <v>0</v>
      </c>
      <c r="BL201" s="18" t="s">
        <v>186</v>
      </c>
      <c r="BM201" s="256" t="s">
        <v>1573</v>
      </c>
    </row>
    <row r="202" s="14" customFormat="1">
      <c r="A202" s="14"/>
      <c r="B202" s="269"/>
      <c r="C202" s="270"/>
      <c r="D202" s="260" t="s">
        <v>187</v>
      </c>
      <c r="E202" s="271" t="s">
        <v>1</v>
      </c>
      <c r="F202" s="272" t="s">
        <v>118</v>
      </c>
      <c r="G202" s="270"/>
      <c r="H202" s="273">
        <v>5.6680000000000001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9" t="s">
        <v>187</v>
      </c>
      <c r="AU202" s="279" t="s">
        <v>83</v>
      </c>
      <c r="AV202" s="14" t="s">
        <v>83</v>
      </c>
      <c r="AW202" s="14" t="s">
        <v>31</v>
      </c>
      <c r="AX202" s="14" t="s">
        <v>81</v>
      </c>
      <c r="AY202" s="279" t="s">
        <v>179</v>
      </c>
    </row>
    <row r="203" s="2" customFormat="1" ht="21.75" customHeight="1">
      <c r="A203" s="39"/>
      <c r="B203" s="40"/>
      <c r="C203" s="245" t="s">
        <v>296</v>
      </c>
      <c r="D203" s="245" t="s">
        <v>181</v>
      </c>
      <c r="E203" s="246" t="s">
        <v>1574</v>
      </c>
      <c r="F203" s="247" t="s">
        <v>1575</v>
      </c>
      <c r="G203" s="248" t="s">
        <v>230</v>
      </c>
      <c r="H203" s="249">
        <v>33</v>
      </c>
      <c r="I203" s="250"/>
      <c r="J203" s="251">
        <f>ROUND(I203*H203,2)</f>
        <v>0</v>
      </c>
      <c r="K203" s="247" t="s">
        <v>185</v>
      </c>
      <c r="L203" s="45"/>
      <c r="M203" s="252" t="s">
        <v>1</v>
      </c>
      <c r="N203" s="253" t="s">
        <v>39</v>
      </c>
      <c r="O203" s="92"/>
      <c r="P203" s="254">
        <f>O203*H203</f>
        <v>0</v>
      </c>
      <c r="Q203" s="254">
        <v>0</v>
      </c>
      <c r="R203" s="254">
        <f>Q203*H203</f>
        <v>0</v>
      </c>
      <c r="S203" s="254">
        <v>0</v>
      </c>
      <c r="T203" s="25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6" t="s">
        <v>186</v>
      </c>
      <c r="AT203" s="256" t="s">
        <v>181</v>
      </c>
      <c r="AU203" s="256" t="s">
        <v>83</v>
      </c>
      <c r="AY203" s="18" t="s">
        <v>179</v>
      </c>
      <c r="BE203" s="257">
        <f>IF(N203="základní",J203,0)</f>
        <v>0</v>
      </c>
      <c r="BF203" s="257">
        <f>IF(N203="snížená",J203,0)</f>
        <v>0</v>
      </c>
      <c r="BG203" s="257">
        <f>IF(N203="zákl. přenesená",J203,0)</f>
        <v>0</v>
      </c>
      <c r="BH203" s="257">
        <f>IF(N203="sníž. přenesená",J203,0)</f>
        <v>0</v>
      </c>
      <c r="BI203" s="257">
        <f>IF(N203="nulová",J203,0)</f>
        <v>0</v>
      </c>
      <c r="BJ203" s="18" t="s">
        <v>81</v>
      </c>
      <c r="BK203" s="257">
        <f>ROUND(I203*H203,2)</f>
        <v>0</v>
      </c>
      <c r="BL203" s="18" t="s">
        <v>186</v>
      </c>
      <c r="BM203" s="256" t="s">
        <v>1576</v>
      </c>
    </row>
    <row r="204" s="14" customFormat="1">
      <c r="A204" s="14"/>
      <c r="B204" s="269"/>
      <c r="C204" s="270"/>
      <c r="D204" s="260" t="s">
        <v>187</v>
      </c>
      <c r="E204" s="271" t="s">
        <v>1</v>
      </c>
      <c r="F204" s="272" t="s">
        <v>112</v>
      </c>
      <c r="G204" s="270"/>
      <c r="H204" s="273">
        <v>33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9" t="s">
        <v>187</v>
      </c>
      <c r="AU204" s="279" t="s">
        <v>83</v>
      </c>
      <c r="AV204" s="14" t="s">
        <v>83</v>
      </c>
      <c r="AW204" s="14" t="s">
        <v>31</v>
      </c>
      <c r="AX204" s="14" t="s">
        <v>81</v>
      </c>
      <c r="AY204" s="279" t="s">
        <v>179</v>
      </c>
    </row>
    <row r="205" s="2" customFormat="1" ht="21.75" customHeight="1">
      <c r="A205" s="39"/>
      <c r="B205" s="40"/>
      <c r="C205" s="245" t="s">
        <v>7</v>
      </c>
      <c r="D205" s="245" t="s">
        <v>181</v>
      </c>
      <c r="E205" s="246" t="s">
        <v>1577</v>
      </c>
      <c r="F205" s="247" t="s">
        <v>1578</v>
      </c>
      <c r="G205" s="248" t="s">
        <v>230</v>
      </c>
      <c r="H205" s="249">
        <v>33</v>
      </c>
      <c r="I205" s="250"/>
      <c r="J205" s="251">
        <f>ROUND(I205*H205,2)</f>
        <v>0</v>
      </c>
      <c r="K205" s="247" t="s">
        <v>185</v>
      </c>
      <c r="L205" s="45"/>
      <c r="M205" s="252" t="s">
        <v>1</v>
      </c>
      <c r="N205" s="253" t="s">
        <v>39</v>
      </c>
      <c r="O205" s="92"/>
      <c r="P205" s="254">
        <f>O205*H205</f>
        <v>0</v>
      </c>
      <c r="Q205" s="254">
        <v>0</v>
      </c>
      <c r="R205" s="254">
        <f>Q205*H205</f>
        <v>0</v>
      </c>
      <c r="S205" s="254">
        <v>0</v>
      </c>
      <c r="T205" s="25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6" t="s">
        <v>186</v>
      </c>
      <c r="AT205" s="256" t="s">
        <v>181</v>
      </c>
      <c r="AU205" s="256" t="s">
        <v>83</v>
      </c>
      <c r="AY205" s="18" t="s">
        <v>179</v>
      </c>
      <c r="BE205" s="257">
        <f>IF(N205="základní",J205,0)</f>
        <v>0</v>
      </c>
      <c r="BF205" s="257">
        <f>IF(N205="snížená",J205,0)</f>
        <v>0</v>
      </c>
      <c r="BG205" s="257">
        <f>IF(N205="zákl. přenesená",J205,0)</f>
        <v>0</v>
      </c>
      <c r="BH205" s="257">
        <f>IF(N205="sníž. přenesená",J205,0)</f>
        <v>0</v>
      </c>
      <c r="BI205" s="257">
        <f>IF(N205="nulová",J205,0)</f>
        <v>0</v>
      </c>
      <c r="BJ205" s="18" t="s">
        <v>81</v>
      </c>
      <c r="BK205" s="257">
        <f>ROUND(I205*H205,2)</f>
        <v>0</v>
      </c>
      <c r="BL205" s="18" t="s">
        <v>186</v>
      </c>
      <c r="BM205" s="256" t="s">
        <v>1579</v>
      </c>
    </row>
    <row r="206" s="13" customFormat="1">
      <c r="A206" s="13"/>
      <c r="B206" s="258"/>
      <c r="C206" s="259"/>
      <c r="D206" s="260" t="s">
        <v>187</v>
      </c>
      <c r="E206" s="261" t="s">
        <v>1</v>
      </c>
      <c r="F206" s="262" t="s">
        <v>1564</v>
      </c>
      <c r="G206" s="259"/>
      <c r="H206" s="261" t="s">
        <v>1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187</v>
      </c>
      <c r="AU206" s="268" t="s">
        <v>83</v>
      </c>
      <c r="AV206" s="13" t="s">
        <v>81</v>
      </c>
      <c r="AW206" s="13" t="s">
        <v>31</v>
      </c>
      <c r="AX206" s="13" t="s">
        <v>74</v>
      </c>
      <c r="AY206" s="268" t="s">
        <v>179</v>
      </c>
    </row>
    <row r="207" s="14" customFormat="1">
      <c r="A207" s="14"/>
      <c r="B207" s="269"/>
      <c r="C207" s="270"/>
      <c r="D207" s="260" t="s">
        <v>187</v>
      </c>
      <c r="E207" s="271" t="s">
        <v>112</v>
      </c>
      <c r="F207" s="272" t="s">
        <v>1580</v>
      </c>
      <c r="G207" s="270"/>
      <c r="H207" s="273">
        <v>33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9" t="s">
        <v>187</v>
      </c>
      <c r="AU207" s="279" t="s">
        <v>83</v>
      </c>
      <c r="AV207" s="14" t="s">
        <v>83</v>
      </c>
      <c r="AW207" s="14" t="s">
        <v>31</v>
      </c>
      <c r="AX207" s="14" t="s">
        <v>81</v>
      </c>
      <c r="AY207" s="279" t="s">
        <v>179</v>
      </c>
    </row>
    <row r="208" s="2" customFormat="1" ht="16.5" customHeight="1">
      <c r="A208" s="39"/>
      <c r="B208" s="40"/>
      <c r="C208" s="291" t="s">
        <v>307</v>
      </c>
      <c r="D208" s="291" t="s">
        <v>340</v>
      </c>
      <c r="E208" s="292" t="s">
        <v>341</v>
      </c>
      <c r="F208" s="293" t="s">
        <v>342</v>
      </c>
      <c r="G208" s="294" t="s">
        <v>343</v>
      </c>
      <c r="H208" s="295">
        <v>0.98999999999999999</v>
      </c>
      <c r="I208" s="296"/>
      <c r="J208" s="297">
        <f>ROUND(I208*H208,2)</f>
        <v>0</v>
      </c>
      <c r="K208" s="293" t="s">
        <v>185</v>
      </c>
      <c r="L208" s="298"/>
      <c r="M208" s="299" t="s">
        <v>1</v>
      </c>
      <c r="N208" s="300" t="s">
        <v>39</v>
      </c>
      <c r="O208" s="92"/>
      <c r="P208" s="254">
        <f>O208*H208</f>
        <v>0</v>
      </c>
      <c r="Q208" s="254">
        <v>0.001</v>
      </c>
      <c r="R208" s="254">
        <f>Q208*H208</f>
        <v>0.00098999999999999999</v>
      </c>
      <c r="S208" s="254">
        <v>0</v>
      </c>
      <c r="T208" s="25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6" t="s">
        <v>221</v>
      </c>
      <c r="AT208" s="256" t="s">
        <v>340</v>
      </c>
      <c r="AU208" s="256" t="s">
        <v>83</v>
      </c>
      <c r="AY208" s="18" t="s">
        <v>179</v>
      </c>
      <c r="BE208" s="257">
        <f>IF(N208="základní",J208,0)</f>
        <v>0</v>
      </c>
      <c r="BF208" s="257">
        <f>IF(N208="snížená",J208,0)</f>
        <v>0</v>
      </c>
      <c r="BG208" s="257">
        <f>IF(N208="zákl. přenesená",J208,0)</f>
        <v>0</v>
      </c>
      <c r="BH208" s="257">
        <f>IF(N208="sníž. přenesená",J208,0)</f>
        <v>0</v>
      </c>
      <c r="BI208" s="257">
        <f>IF(N208="nulová",J208,0)</f>
        <v>0</v>
      </c>
      <c r="BJ208" s="18" t="s">
        <v>81</v>
      </c>
      <c r="BK208" s="257">
        <f>ROUND(I208*H208,2)</f>
        <v>0</v>
      </c>
      <c r="BL208" s="18" t="s">
        <v>186</v>
      </c>
      <c r="BM208" s="256" t="s">
        <v>1581</v>
      </c>
    </row>
    <row r="209" s="14" customFormat="1">
      <c r="A209" s="14"/>
      <c r="B209" s="269"/>
      <c r="C209" s="270"/>
      <c r="D209" s="260" t="s">
        <v>187</v>
      </c>
      <c r="E209" s="271" t="s">
        <v>1</v>
      </c>
      <c r="F209" s="272" t="s">
        <v>345</v>
      </c>
      <c r="G209" s="270"/>
      <c r="H209" s="273">
        <v>0.98999999999999999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9" t="s">
        <v>187</v>
      </c>
      <c r="AU209" s="279" t="s">
        <v>83</v>
      </c>
      <c r="AV209" s="14" t="s">
        <v>83</v>
      </c>
      <c r="AW209" s="14" t="s">
        <v>31</v>
      </c>
      <c r="AX209" s="14" t="s">
        <v>81</v>
      </c>
      <c r="AY209" s="279" t="s">
        <v>179</v>
      </c>
    </row>
    <row r="210" s="2" customFormat="1" ht="21.75" customHeight="1">
      <c r="A210" s="39"/>
      <c r="B210" s="40"/>
      <c r="C210" s="245" t="s">
        <v>314</v>
      </c>
      <c r="D210" s="245" t="s">
        <v>181</v>
      </c>
      <c r="E210" s="246" t="s">
        <v>337</v>
      </c>
      <c r="F210" s="247" t="s">
        <v>338</v>
      </c>
      <c r="G210" s="248" t="s">
        <v>230</v>
      </c>
      <c r="H210" s="249">
        <v>33</v>
      </c>
      <c r="I210" s="250"/>
      <c r="J210" s="251">
        <f>ROUND(I210*H210,2)</f>
        <v>0</v>
      </c>
      <c r="K210" s="247" t="s">
        <v>185</v>
      </c>
      <c r="L210" s="45"/>
      <c r="M210" s="252" t="s">
        <v>1</v>
      </c>
      <c r="N210" s="253" t="s">
        <v>39</v>
      </c>
      <c r="O210" s="92"/>
      <c r="P210" s="254">
        <f>O210*H210</f>
        <v>0</v>
      </c>
      <c r="Q210" s="254">
        <v>0</v>
      </c>
      <c r="R210" s="254">
        <f>Q210*H210</f>
        <v>0</v>
      </c>
      <c r="S210" s="254">
        <v>0</v>
      </c>
      <c r="T210" s="25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6" t="s">
        <v>186</v>
      </c>
      <c r="AT210" s="256" t="s">
        <v>181</v>
      </c>
      <c r="AU210" s="256" t="s">
        <v>83</v>
      </c>
      <c r="AY210" s="18" t="s">
        <v>179</v>
      </c>
      <c r="BE210" s="257">
        <f>IF(N210="základní",J210,0)</f>
        <v>0</v>
      </c>
      <c r="BF210" s="257">
        <f>IF(N210="snížená",J210,0)</f>
        <v>0</v>
      </c>
      <c r="BG210" s="257">
        <f>IF(N210="zákl. přenesená",J210,0)</f>
        <v>0</v>
      </c>
      <c r="BH210" s="257">
        <f>IF(N210="sníž. přenesená",J210,0)</f>
        <v>0</v>
      </c>
      <c r="BI210" s="257">
        <f>IF(N210="nulová",J210,0)</f>
        <v>0</v>
      </c>
      <c r="BJ210" s="18" t="s">
        <v>81</v>
      </c>
      <c r="BK210" s="257">
        <f>ROUND(I210*H210,2)</f>
        <v>0</v>
      </c>
      <c r="BL210" s="18" t="s">
        <v>186</v>
      </c>
      <c r="BM210" s="256" t="s">
        <v>1582</v>
      </c>
    </row>
    <row r="211" s="14" customFormat="1">
      <c r="A211" s="14"/>
      <c r="B211" s="269"/>
      <c r="C211" s="270"/>
      <c r="D211" s="260" t="s">
        <v>187</v>
      </c>
      <c r="E211" s="271" t="s">
        <v>1</v>
      </c>
      <c r="F211" s="272" t="s">
        <v>112</v>
      </c>
      <c r="G211" s="270"/>
      <c r="H211" s="273">
        <v>33</v>
      </c>
      <c r="I211" s="274"/>
      <c r="J211" s="270"/>
      <c r="K211" s="270"/>
      <c r="L211" s="275"/>
      <c r="M211" s="276"/>
      <c r="N211" s="277"/>
      <c r="O211" s="277"/>
      <c r="P211" s="277"/>
      <c r="Q211" s="277"/>
      <c r="R211" s="277"/>
      <c r="S211" s="277"/>
      <c r="T211" s="27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9" t="s">
        <v>187</v>
      </c>
      <c r="AU211" s="279" t="s">
        <v>83</v>
      </c>
      <c r="AV211" s="14" t="s">
        <v>83</v>
      </c>
      <c r="AW211" s="14" t="s">
        <v>31</v>
      </c>
      <c r="AX211" s="14" t="s">
        <v>81</v>
      </c>
      <c r="AY211" s="279" t="s">
        <v>179</v>
      </c>
    </row>
    <row r="212" s="12" customFormat="1" ht="22.8" customHeight="1">
      <c r="A212" s="12"/>
      <c r="B212" s="229"/>
      <c r="C212" s="230"/>
      <c r="D212" s="231" t="s">
        <v>73</v>
      </c>
      <c r="E212" s="243" t="s">
        <v>186</v>
      </c>
      <c r="F212" s="243" t="s">
        <v>509</v>
      </c>
      <c r="G212" s="230"/>
      <c r="H212" s="230"/>
      <c r="I212" s="233"/>
      <c r="J212" s="244">
        <f>BK212</f>
        <v>0</v>
      </c>
      <c r="K212" s="230"/>
      <c r="L212" s="235"/>
      <c r="M212" s="236"/>
      <c r="N212" s="237"/>
      <c r="O212" s="237"/>
      <c r="P212" s="238">
        <f>SUM(P213:P214)</f>
        <v>0</v>
      </c>
      <c r="Q212" s="237"/>
      <c r="R212" s="238">
        <f>SUM(R213:R214)</f>
        <v>0</v>
      </c>
      <c r="S212" s="237"/>
      <c r="T212" s="239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40" t="s">
        <v>81</v>
      </c>
      <c r="AT212" s="241" t="s">
        <v>73</v>
      </c>
      <c r="AU212" s="241" t="s">
        <v>81</v>
      </c>
      <c r="AY212" s="240" t="s">
        <v>179</v>
      </c>
      <c r="BK212" s="242">
        <f>SUM(BK213:BK214)</f>
        <v>0</v>
      </c>
    </row>
    <row r="213" s="2" customFormat="1" ht="16.5" customHeight="1">
      <c r="A213" s="39"/>
      <c r="B213" s="40"/>
      <c r="C213" s="245" t="s">
        <v>304</v>
      </c>
      <c r="D213" s="245" t="s">
        <v>181</v>
      </c>
      <c r="E213" s="246" t="s">
        <v>1583</v>
      </c>
      <c r="F213" s="247" t="s">
        <v>1584</v>
      </c>
      <c r="G213" s="248" t="s">
        <v>1558</v>
      </c>
      <c r="H213" s="249">
        <v>0.88</v>
      </c>
      <c r="I213" s="250"/>
      <c r="J213" s="251">
        <f>ROUND(I213*H213,2)</f>
        <v>0</v>
      </c>
      <c r="K213" s="247" t="s">
        <v>185</v>
      </c>
      <c r="L213" s="45"/>
      <c r="M213" s="252" t="s">
        <v>1</v>
      </c>
      <c r="N213" s="253" t="s">
        <v>39</v>
      </c>
      <c r="O213" s="92"/>
      <c r="P213" s="254">
        <f>O213*H213</f>
        <v>0</v>
      </c>
      <c r="Q213" s="254">
        <v>0</v>
      </c>
      <c r="R213" s="254">
        <f>Q213*H213</f>
        <v>0</v>
      </c>
      <c r="S213" s="254">
        <v>0</v>
      </c>
      <c r="T213" s="25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6" t="s">
        <v>186</v>
      </c>
      <c r="AT213" s="256" t="s">
        <v>181</v>
      </c>
      <c r="AU213" s="256" t="s">
        <v>83</v>
      </c>
      <c r="AY213" s="18" t="s">
        <v>179</v>
      </c>
      <c r="BE213" s="257">
        <f>IF(N213="základní",J213,0)</f>
        <v>0</v>
      </c>
      <c r="BF213" s="257">
        <f>IF(N213="snížená",J213,0)</f>
        <v>0</v>
      </c>
      <c r="BG213" s="257">
        <f>IF(N213="zákl. přenesená",J213,0)</f>
        <v>0</v>
      </c>
      <c r="BH213" s="257">
        <f>IF(N213="sníž. přenesená",J213,0)</f>
        <v>0</v>
      </c>
      <c r="BI213" s="257">
        <f>IF(N213="nulová",J213,0)</f>
        <v>0</v>
      </c>
      <c r="BJ213" s="18" t="s">
        <v>81</v>
      </c>
      <c r="BK213" s="257">
        <f>ROUND(I213*H213,2)</f>
        <v>0</v>
      </c>
      <c r="BL213" s="18" t="s">
        <v>186</v>
      </c>
      <c r="BM213" s="256" t="s">
        <v>1585</v>
      </c>
    </row>
    <row r="214" s="14" customFormat="1">
      <c r="A214" s="14"/>
      <c r="B214" s="269"/>
      <c r="C214" s="270"/>
      <c r="D214" s="260" t="s">
        <v>187</v>
      </c>
      <c r="E214" s="271" t="s">
        <v>1</v>
      </c>
      <c r="F214" s="272" t="s">
        <v>1487</v>
      </c>
      <c r="G214" s="270"/>
      <c r="H214" s="273">
        <v>0.88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9" t="s">
        <v>187</v>
      </c>
      <c r="AU214" s="279" t="s">
        <v>83</v>
      </c>
      <c r="AV214" s="14" t="s">
        <v>83</v>
      </c>
      <c r="AW214" s="14" t="s">
        <v>31</v>
      </c>
      <c r="AX214" s="14" t="s">
        <v>81</v>
      </c>
      <c r="AY214" s="279" t="s">
        <v>179</v>
      </c>
    </row>
    <row r="215" s="12" customFormat="1" ht="22.8" customHeight="1">
      <c r="A215" s="12"/>
      <c r="B215" s="229"/>
      <c r="C215" s="230"/>
      <c r="D215" s="231" t="s">
        <v>73</v>
      </c>
      <c r="E215" s="243" t="s">
        <v>221</v>
      </c>
      <c r="F215" s="243" t="s">
        <v>643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SUM(P216:P263)</f>
        <v>0</v>
      </c>
      <c r="Q215" s="237"/>
      <c r="R215" s="238">
        <f>SUM(R216:R263)</f>
        <v>1.15393963</v>
      </c>
      <c r="S215" s="237"/>
      <c r="T215" s="239">
        <f>SUM(T216:T263)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81</v>
      </c>
      <c r="AT215" s="241" t="s">
        <v>73</v>
      </c>
      <c r="AU215" s="241" t="s">
        <v>81</v>
      </c>
      <c r="AY215" s="240" t="s">
        <v>179</v>
      </c>
      <c r="BK215" s="242">
        <f>SUM(BK216:BK263)</f>
        <v>0</v>
      </c>
    </row>
    <row r="216" s="2" customFormat="1" ht="21.75" customHeight="1">
      <c r="A216" s="39"/>
      <c r="B216" s="40"/>
      <c r="C216" s="245" t="s">
        <v>324</v>
      </c>
      <c r="D216" s="245" t="s">
        <v>181</v>
      </c>
      <c r="E216" s="246" t="s">
        <v>1586</v>
      </c>
      <c r="F216" s="247" t="s">
        <v>1587</v>
      </c>
      <c r="G216" s="248" t="s">
        <v>477</v>
      </c>
      <c r="H216" s="249">
        <v>1</v>
      </c>
      <c r="I216" s="250"/>
      <c r="J216" s="251">
        <f>ROUND(I216*H216,2)</f>
        <v>0</v>
      </c>
      <c r="K216" s="247" t="s">
        <v>1</v>
      </c>
      <c r="L216" s="45"/>
      <c r="M216" s="252" t="s">
        <v>1</v>
      </c>
      <c r="N216" s="253" t="s">
        <v>39</v>
      </c>
      <c r="O216" s="92"/>
      <c r="P216" s="254">
        <f>O216*H216</f>
        <v>0</v>
      </c>
      <c r="Q216" s="254">
        <v>0</v>
      </c>
      <c r="R216" s="254">
        <f>Q216*H216</f>
        <v>0</v>
      </c>
      <c r="S216" s="254">
        <v>0</v>
      </c>
      <c r="T216" s="25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6" t="s">
        <v>186</v>
      </c>
      <c r="AT216" s="256" t="s">
        <v>181</v>
      </c>
      <c r="AU216" s="256" t="s">
        <v>83</v>
      </c>
      <c r="AY216" s="18" t="s">
        <v>179</v>
      </c>
      <c r="BE216" s="257">
        <f>IF(N216="základní",J216,0)</f>
        <v>0</v>
      </c>
      <c r="BF216" s="257">
        <f>IF(N216="snížená",J216,0)</f>
        <v>0</v>
      </c>
      <c r="BG216" s="257">
        <f>IF(N216="zákl. přenesená",J216,0)</f>
        <v>0</v>
      </c>
      <c r="BH216" s="257">
        <f>IF(N216="sníž. přenesená",J216,0)</f>
        <v>0</v>
      </c>
      <c r="BI216" s="257">
        <f>IF(N216="nulová",J216,0)</f>
        <v>0</v>
      </c>
      <c r="BJ216" s="18" t="s">
        <v>81</v>
      </c>
      <c r="BK216" s="257">
        <f>ROUND(I216*H216,2)</f>
        <v>0</v>
      </c>
      <c r="BL216" s="18" t="s">
        <v>186</v>
      </c>
      <c r="BM216" s="256" t="s">
        <v>1588</v>
      </c>
    </row>
    <row r="217" s="13" customFormat="1">
      <c r="A217" s="13"/>
      <c r="B217" s="258"/>
      <c r="C217" s="259"/>
      <c r="D217" s="260" t="s">
        <v>187</v>
      </c>
      <c r="E217" s="261" t="s">
        <v>1</v>
      </c>
      <c r="F217" s="262" t="s">
        <v>1589</v>
      </c>
      <c r="G217" s="259"/>
      <c r="H217" s="261" t="s">
        <v>1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8" t="s">
        <v>187</v>
      </c>
      <c r="AU217" s="268" t="s">
        <v>83</v>
      </c>
      <c r="AV217" s="13" t="s">
        <v>81</v>
      </c>
      <c r="AW217" s="13" t="s">
        <v>31</v>
      </c>
      <c r="AX217" s="13" t="s">
        <v>74</v>
      </c>
      <c r="AY217" s="268" t="s">
        <v>179</v>
      </c>
    </row>
    <row r="218" s="14" customFormat="1">
      <c r="A218" s="14"/>
      <c r="B218" s="269"/>
      <c r="C218" s="270"/>
      <c r="D218" s="260" t="s">
        <v>187</v>
      </c>
      <c r="E218" s="271" t="s">
        <v>1</v>
      </c>
      <c r="F218" s="272" t="s">
        <v>1590</v>
      </c>
      <c r="G218" s="270"/>
      <c r="H218" s="273">
        <v>1</v>
      </c>
      <c r="I218" s="274"/>
      <c r="J218" s="270"/>
      <c r="K218" s="270"/>
      <c r="L218" s="275"/>
      <c r="M218" s="276"/>
      <c r="N218" s="277"/>
      <c r="O218" s="277"/>
      <c r="P218" s="277"/>
      <c r="Q218" s="277"/>
      <c r="R218" s="277"/>
      <c r="S218" s="277"/>
      <c r="T218" s="27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9" t="s">
        <v>187</v>
      </c>
      <c r="AU218" s="279" t="s">
        <v>83</v>
      </c>
      <c r="AV218" s="14" t="s">
        <v>83</v>
      </c>
      <c r="AW218" s="14" t="s">
        <v>31</v>
      </c>
      <c r="AX218" s="14" t="s">
        <v>81</v>
      </c>
      <c r="AY218" s="279" t="s">
        <v>179</v>
      </c>
    </row>
    <row r="219" s="2" customFormat="1" ht="21.75" customHeight="1">
      <c r="A219" s="39"/>
      <c r="B219" s="40"/>
      <c r="C219" s="245" t="s">
        <v>329</v>
      </c>
      <c r="D219" s="245" t="s">
        <v>181</v>
      </c>
      <c r="E219" s="246" t="s">
        <v>1591</v>
      </c>
      <c r="F219" s="247" t="s">
        <v>1592</v>
      </c>
      <c r="G219" s="248" t="s">
        <v>372</v>
      </c>
      <c r="H219" s="249">
        <v>8</v>
      </c>
      <c r="I219" s="250"/>
      <c r="J219" s="251">
        <f>ROUND(I219*H219,2)</f>
        <v>0</v>
      </c>
      <c r="K219" s="247" t="s">
        <v>185</v>
      </c>
      <c r="L219" s="45"/>
      <c r="M219" s="252" t="s">
        <v>1</v>
      </c>
      <c r="N219" s="253" t="s">
        <v>39</v>
      </c>
      <c r="O219" s="92"/>
      <c r="P219" s="254">
        <f>O219*H219</f>
        <v>0</v>
      </c>
      <c r="Q219" s="254">
        <v>0</v>
      </c>
      <c r="R219" s="254">
        <f>Q219*H219</f>
        <v>0</v>
      </c>
      <c r="S219" s="254">
        <v>0</v>
      </c>
      <c r="T219" s="25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6" t="s">
        <v>186</v>
      </c>
      <c r="AT219" s="256" t="s">
        <v>181</v>
      </c>
      <c r="AU219" s="256" t="s">
        <v>83</v>
      </c>
      <c r="AY219" s="18" t="s">
        <v>179</v>
      </c>
      <c r="BE219" s="257">
        <f>IF(N219="základní",J219,0)</f>
        <v>0</v>
      </c>
      <c r="BF219" s="257">
        <f>IF(N219="snížená",J219,0)</f>
        <v>0</v>
      </c>
      <c r="BG219" s="257">
        <f>IF(N219="zákl. přenesená",J219,0)</f>
        <v>0</v>
      </c>
      <c r="BH219" s="257">
        <f>IF(N219="sníž. přenesená",J219,0)</f>
        <v>0</v>
      </c>
      <c r="BI219" s="257">
        <f>IF(N219="nulová",J219,0)</f>
        <v>0</v>
      </c>
      <c r="BJ219" s="18" t="s">
        <v>81</v>
      </c>
      <c r="BK219" s="257">
        <f>ROUND(I219*H219,2)</f>
        <v>0</v>
      </c>
      <c r="BL219" s="18" t="s">
        <v>186</v>
      </c>
      <c r="BM219" s="256" t="s">
        <v>1593</v>
      </c>
    </row>
    <row r="220" s="13" customFormat="1">
      <c r="A220" s="13"/>
      <c r="B220" s="258"/>
      <c r="C220" s="259"/>
      <c r="D220" s="260" t="s">
        <v>187</v>
      </c>
      <c r="E220" s="261" t="s">
        <v>1</v>
      </c>
      <c r="F220" s="262" t="s">
        <v>1589</v>
      </c>
      <c r="G220" s="259"/>
      <c r="H220" s="261" t="s">
        <v>1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8" t="s">
        <v>187</v>
      </c>
      <c r="AU220" s="268" t="s">
        <v>83</v>
      </c>
      <c r="AV220" s="13" t="s">
        <v>81</v>
      </c>
      <c r="AW220" s="13" t="s">
        <v>31</v>
      </c>
      <c r="AX220" s="13" t="s">
        <v>74</v>
      </c>
      <c r="AY220" s="268" t="s">
        <v>179</v>
      </c>
    </row>
    <row r="221" s="14" customFormat="1">
      <c r="A221" s="14"/>
      <c r="B221" s="269"/>
      <c r="C221" s="270"/>
      <c r="D221" s="260" t="s">
        <v>187</v>
      </c>
      <c r="E221" s="271" t="s">
        <v>1493</v>
      </c>
      <c r="F221" s="272" t="s">
        <v>1594</v>
      </c>
      <c r="G221" s="270"/>
      <c r="H221" s="273">
        <v>8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9" t="s">
        <v>187</v>
      </c>
      <c r="AU221" s="279" t="s">
        <v>83</v>
      </c>
      <c r="AV221" s="14" t="s">
        <v>83</v>
      </c>
      <c r="AW221" s="14" t="s">
        <v>31</v>
      </c>
      <c r="AX221" s="14" t="s">
        <v>81</v>
      </c>
      <c r="AY221" s="279" t="s">
        <v>179</v>
      </c>
    </row>
    <row r="222" s="2" customFormat="1" ht="16.5" customHeight="1">
      <c r="A222" s="39"/>
      <c r="B222" s="40"/>
      <c r="C222" s="291" t="s">
        <v>336</v>
      </c>
      <c r="D222" s="291" t="s">
        <v>340</v>
      </c>
      <c r="E222" s="292" t="s">
        <v>1595</v>
      </c>
      <c r="F222" s="293" t="s">
        <v>1596</v>
      </c>
      <c r="G222" s="294" t="s">
        <v>372</v>
      </c>
      <c r="H222" s="295">
        <v>8.2420000000000009</v>
      </c>
      <c r="I222" s="296"/>
      <c r="J222" s="297">
        <f>ROUND(I222*H222,2)</f>
        <v>0</v>
      </c>
      <c r="K222" s="293" t="s">
        <v>1</v>
      </c>
      <c r="L222" s="298"/>
      <c r="M222" s="299" t="s">
        <v>1</v>
      </c>
      <c r="N222" s="300" t="s">
        <v>39</v>
      </c>
      <c r="O222" s="92"/>
      <c r="P222" s="254">
        <f>O222*H222</f>
        <v>0</v>
      </c>
      <c r="Q222" s="254">
        <v>0.01389</v>
      </c>
      <c r="R222" s="254">
        <f>Q222*H222</f>
        <v>0.11448138000000001</v>
      </c>
      <c r="S222" s="254">
        <v>0</v>
      </c>
      <c r="T222" s="25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6" t="s">
        <v>221</v>
      </c>
      <c r="AT222" s="256" t="s">
        <v>340</v>
      </c>
      <c r="AU222" s="256" t="s">
        <v>83</v>
      </c>
      <c r="AY222" s="18" t="s">
        <v>179</v>
      </c>
      <c r="BE222" s="257">
        <f>IF(N222="základní",J222,0)</f>
        <v>0</v>
      </c>
      <c r="BF222" s="257">
        <f>IF(N222="snížená",J222,0)</f>
        <v>0</v>
      </c>
      <c r="BG222" s="257">
        <f>IF(N222="zákl. přenesená",J222,0)</f>
        <v>0</v>
      </c>
      <c r="BH222" s="257">
        <f>IF(N222="sníž. přenesená",J222,0)</f>
        <v>0</v>
      </c>
      <c r="BI222" s="257">
        <f>IF(N222="nulová",J222,0)</f>
        <v>0</v>
      </c>
      <c r="BJ222" s="18" t="s">
        <v>81</v>
      </c>
      <c r="BK222" s="257">
        <f>ROUND(I222*H222,2)</f>
        <v>0</v>
      </c>
      <c r="BL222" s="18" t="s">
        <v>186</v>
      </c>
      <c r="BM222" s="256" t="s">
        <v>1597</v>
      </c>
    </row>
    <row r="223" s="14" customFormat="1">
      <c r="A223" s="14"/>
      <c r="B223" s="269"/>
      <c r="C223" s="270"/>
      <c r="D223" s="260" t="s">
        <v>187</v>
      </c>
      <c r="E223" s="271" t="s">
        <v>1</v>
      </c>
      <c r="F223" s="272" t="s">
        <v>1598</v>
      </c>
      <c r="G223" s="270"/>
      <c r="H223" s="273">
        <v>8.1199999999999992</v>
      </c>
      <c r="I223" s="274"/>
      <c r="J223" s="270"/>
      <c r="K223" s="270"/>
      <c r="L223" s="275"/>
      <c r="M223" s="276"/>
      <c r="N223" s="277"/>
      <c r="O223" s="277"/>
      <c r="P223" s="277"/>
      <c r="Q223" s="277"/>
      <c r="R223" s="277"/>
      <c r="S223" s="277"/>
      <c r="T223" s="27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9" t="s">
        <v>187</v>
      </c>
      <c r="AU223" s="279" t="s">
        <v>83</v>
      </c>
      <c r="AV223" s="14" t="s">
        <v>83</v>
      </c>
      <c r="AW223" s="14" t="s">
        <v>31</v>
      </c>
      <c r="AX223" s="14" t="s">
        <v>81</v>
      </c>
      <c r="AY223" s="279" t="s">
        <v>179</v>
      </c>
    </row>
    <row r="224" s="14" customFormat="1">
      <c r="A224" s="14"/>
      <c r="B224" s="269"/>
      <c r="C224" s="270"/>
      <c r="D224" s="260" t="s">
        <v>187</v>
      </c>
      <c r="E224" s="270"/>
      <c r="F224" s="272" t="s">
        <v>1599</v>
      </c>
      <c r="G224" s="270"/>
      <c r="H224" s="273">
        <v>8.2420000000000009</v>
      </c>
      <c r="I224" s="274"/>
      <c r="J224" s="270"/>
      <c r="K224" s="270"/>
      <c r="L224" s="275"/>
      <c r="M224" s="276"/>
      <c r="N224" s="277"/>
      <c r="O224" s="277"/>
      <c r="P224" s="277"/>
      <c r="Q224" s="277"/>
      <c r="R224" s="277"/>
      <c r="S224" s="277"/>
      <c r="T224" s="27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9" t="s">
        <v>187</v>
      </c>
      <c r="AU224" s="279" t="s">
        <v>83</v>
      </c>
      <c r="AV224" s="14" t="s">
        <v>83</v>
      </c>
      <c r="AW224" s="14" t="s">
        <v>4</v>
      </c>
      <c r="AX224" s="14" t="s">
        <v>81</v>
      </c>
      <c r="AY224" s="279" t="s">
        <v>179</v>
      </c>
    </row>
    <row r="225" s="2" customFormat="1" ht="21.75" customHeight="1">
      <c r="A225" s="39"/>
      <c r="B225" s="40"/>
      <c r="C225" s="245" t="s">
        <v>322</v>
      </c>
      <c r="D225" s="245" t="s">
        <v>181</v>
      </c>
      <c r="E225" s="246" t="s">
        <v>1600</v>
      </c>
      <c r="F225" s="247" t="s">
        <v>1601</v>
      </c>
      <c r="G225" s="248" t="s">
        <v>477</v>
      </c>
      <c r="H225" s="249">
        <v>7</v>
      </c>
      <c r="I225" s="250"/>
      <c r="J225" s="251">
        <f>ROUND(I225*H225,2)</f>
        <v>0</v>
      </c>
      <c r="K225" s="247" t="s">
        <v>185</v>
      </c>
      <c r="L225" s="45"/>
      <c r="M225" s="252" t="s">
        <v>1</v>
      </c>
      <c r="N225" s="253" t="s">
        <v>39</v>
      </c>
      <c r="O225" s="92"/>
      <c r="P225" s="254">
        <f>O225*H225</f>
        <v>0</v>
      </c>
      <c r="Q225" s="254">
        <v>0</v>
      </c>
      <c r="R225" s="254">
        <f>Q225*H225</f>
        <v>0</v>
      </c>
      <c r="S225" s="254">
        <v>0</v>
      </c>
      <c r="T225" s="25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6" t="s">
        <v>186</v>
      </c>
      <c r="AT225" s="256" t="s">
        <v>181</v>
      </c>
      <c r="AU225" s="256" t="s">
        <v>83</v>
      </c>
      <c r="AY225" s="18" t="s">
        <v>179</v>
      </c>
      <c r="BE225" s="257">
        <f>IF(N225="základní",J225,0)</f>
        <v>0</v>
      </c>
      <c r="BF225" s="257">
        <f>IF(N225="snížená",J225,0)</f>
        <v>0</v>
      </c>
      <c r="BG225" s="257">
        <f>IF(N225="zákl. přenesená",J225,0)</f>
        <v>0</v>
      </c>
      <c r="BH225" s="257">
        <f>IF(N225="sníž. přenesená",J225,0)</f>
        <v>0</v>
      </c>
      <c r="BI225" s="257">
        <f>IF(N225="nulová",J225,0)</f>
        <v>0</v>
      </c>
      <c r="BJ225" s="18" t="s">
        <v>81</v>
      </c>
      <c r="BK225" s="257">
        <f>ROUND(I225*H225,2)</f>
        <v>0</v>
      </c>
      <c r="BL225" s="18" t="s">
        <v>186</v>
      </c>
      <c r="BM225" s="256" t="s">
        <v>1602</v>
      </c>
    </row>
    <row r="226" s="13" customFormat="1">
      <c r="A226" s="13"/>
      <c r="B226" s="258"/>
      <c r="C226" s="259"/>
      <c r="D226" s="260" t="s">
        <v>187</v>
      </c>
      <c r="E226" s="261" t="s">
        <v>1</v>
      </c>
      <c r="F226" s="262" t="s">
        <v>1589</v>
      </c>
      <c r="G226" s="259"/>
      <c r="H226" s="261" t="s">
        <v>1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8" t="s">
        <v>187</v>
      </c>
      <c r="AU226" s="268" t="s">
        <v>83</v>
      </c>
      <c r="AV226" s="13" t="s">
        <v>81</v>
      </c>
      <c r="AW226" s="13" t="s">
        <v>31</v>
      </c>
      <c r="AX226" s="13" t="s">
        <v>74</v>
      </c>
      <c r="AY226" s="268" t="s">
        <v>179</v>
      </c>
    </row>
    <row r="227" s="14" customFormat="1">
      <c r="A227" s="14"/>
      <c r="B227" s="269"/>
      <c r="C227" s="270"/>
      <c r="D227" s="260" t="s">
        <v>187</v>
      </c>
      <c r="E227" s="271" t="s">
        <v>1</v>
      </c>
      <c r="F227" s="272" t="s">
        <v>1603</v>
      </c>
      <c r="G227" s="270"/>
      <c r="H227" s="273">
        <v>7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9" t="s">
        <v>187</v>
      </c>
      <c r="AU227" s="279" t="s">
        <v>83</v>
      </c>
      <c r="AV227" s="14" t="s">
        <v>83</v>
      </c>
      <c r="AW227" s="14" t="s">
        <v>31</v>
      </c>
      <c r="AX227" s="14" t="s">
        <v>81</v>
      </c>
      <c r="AY227" s="279" t="s">
        <v>179</v>
      </c>
    </row>
    <row r="228" s="2" customFormat="1" ht="16.5" customHeight="1">
      <c r="A228" s="39"/>
      <c r="B228" s="40"/>
      <c r="C228" s="291" t="s">
        <v>346</v>
      </c>
      <c r="D228" s="291" t="s">
        <v>340</v>
      </c>
      <c r="E228" s="292" t="s">
        <v>1604</v>
      </c>
      <c r="F228" s="293" t="s">
        <v>1605</v>
      </c>
      <c r="G228" s="294" t="s">
        <v>477</v>
      </c>
      <c r="H228" s="295">
        <v>5.0750000000000002</v>
      </c>
      <c r="I228" s="296"/>
      <c r="J228" s="297">
        <f>ROUND(I228*H228,2)</f>
        <v>0</v>
      </c>
      <c r="K228" s="293" t="s">
        <v>185</v>
      </c>
      <c r="L228" s="298"/>
      <c r="M228" s="299" t="s">
        <v>1</v>
      </c>
      <c r="N228" s="300" t="s">
        <v>39</v>
      </c>
      <c r="O228" s="92"/>
      <c r="P228" s="254">
        <f>O228*H228</f>
        <v>0</v>
      </c>
      <c r="Q228" s="254">
        <v>0.0035999999999999999</v>
      </c>
      <c r="R228" s="254">
        <f>Q228*H228</f>
        <v>0.018270000000000002</v>
      </c>
      <c r="S228" s="254">
        <v>0</v>
      </c>
      <c r="T228" s="25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6" t="s">
        <v>221</v>
      </c>
      <c r="AT228" s="256" t="s">
        <v>340</v>
      </c>
      <c r="AU228" s="256" t="s">
        <v>83</v>
      </c>
      <c r="AY228" s="18" t="s">
        <v>179</v>
      </c>
      <c r="BE228" s="257">
        <f>IF(N228="základní",J228,0)</f>
        <v>0</v>
      </c>
      <c r="BF228" s="257">
        <f>IF(N228="snížená",J228,0)</f>
        <v>0</v>
      </c>
      <c r="BG228" s="257">
        <f>IF(N228="zákl. přenesená",J228,0)</f>
        <v>0</v>
      </c>
      <c r="BH228" s="257">
        <f>IF(N228="sníž. přenesená",J228,0)</f>
        <v>0</v>
      </c>
      <c r="BI228" s="257">
        <f>IF(N228="nulová",J228,0)</f>
        <v>0</v>
      </c>
      <c r="BJ228" s="18" t="s">
        <v>81</v>
      </c>
      <c r="BK228" s="257">
        <f>ROUND(I228*H228,2)</f>
        <v>0</v>
      </c>
      <c r="BL228" s="18" t="s">
        <v>186</v>
      </c>
      <c r="BM228" s="256" t="s">
        <v>1606</v>
      </c>
    </row>
    <row r="229" s="13" customFormat="1">
      <c r="A229" s="13"/>
      <c r="B229" s="258"/>
      <c r="C229" s="259"/>
      <c r="D229" s="260" t="s">
        <v>187</v>
      </c>
      <c r="E229" s="261" t="s">
        <v>1</v>
      </c>
      <c r="F229" s="262" t="s">
        <v>1589</v>
      </c>
      <c r="G229" s="259"/>
      <c r="H229" s="261" t="s">
        <v>1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8" t="s">
        <v>187</v>
      </c>
      <c r="AU229" s="268" t="s">
        <v>83</v>
      </c>
      <c r="AV229" s="13" t="s">
        <v>81</v>
      </c>
      <c r="AW229" s="13" t="s">
        <v>31</v>
      </c>
      <c r="AX229" s="13" t="s">
        <v>74</v>
      </c>
      <c r="AY229" s="268" t="s">
        <v>179</v>
      </c>
    </row>
    <row r="230" s="14" customFormat="1">
      <c r="A230" s="14"/>
      <c r="B230" s="269"/>
      <c r="C230" s="270"/>
      <c r="D230" s="260" t="s">
        <v>187</v>
      </c>
      <c r="E230" s="271" t="s">
        <v>1</v>
      </c>
      <c r="F230" s="272" t="s">
        <v>1607</v>
      </c>
      <c r="G230" s="270"/>
      <c r="H230" s="273">
        <v>5.0750000000000002</v>
      </c>
      <c r="I230" s="274"/>
      <c r="J230" s="270"/>
      <c r="K230" s="270"/>
      <c r="L230" s="275"/>
      <c r="M230" s="276"/>
      <c r="N230" s="277"/>
      <c r="O230" s="277"/>
      <c r="P230" s="277"/>
      <c r="Q230" s="277"/>
      <c r="R230" s="277"/>
      <c r="S230" s="277"/>
      <c r="T230" s="27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9" t="s">
        <v>187</v>
      </c>
      <c r="AU230" s="279" t="s">
        <v>83</v>
      </c>
      <c r="AV230" s="14" t="s">
        <v>83</v>
      </c>
      <c r="AW230" s="14" t="s">
        <v>31</v>
      </c>
      <c r="AX230" s="14" t="s">
        <v>81</v>
      </c>
      <c r="AY230" s="279" t="s">
        <v>179</v>
      </c>
    </row>
    <row r="231" s="2" customFormat="1" ht="16.5" customHeight="1">
      <c r="A231" s="39"/>
      <c r="B231" s="40"/>
      <c r="C231" s="291" t="s">
        <v>350</v>
      </c>
      <c r="D231" s="291" t="s">
        <v>340</v>
      </c>
      <c r="E231" s="292" t="s">
        <v>1608</v>
      </c>
      <c r="F231" s="293" t="s">
        <v>1609</v>
      </c>
      <c r="G231" s="294" t="s">
        <v>477</v>
      </c>
      <c r="H231" s="295">
        <v>2.0299999999999998</v>
      </c>
      <c r="I231" s="296"/>
      <c r="J231" s="297">
        <f>ROUND(I231*H231,2)</f>
        <v>0</v>
      </c>
      <c r="K231" s="293" t="s">
        <v>1</v>
      </c>
      <c r="L231" s="298"/>
      <c r="M231" s="299" t="s">
        <v>1</v>
      </c>
      <c r="N231" s="300" t="s">
        <v>39</v>
      </c>
      <c r="O231" s="92"/>
      <c r="P231" s="254">
        <f>O231*H231</f>
        <v>0</v>
      </c>
      <c r="Q231" s="254">
        <v>0.014999999999999999</v>
      </c>
      <c r="R231" s="254">
        <f>Q231*H231</f>
        <v>0.030449999999999994</v>
      </c>
      <c r="S231" s="254">
        <v>0</v>
      </c>
      <c r="T231" s="25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6" t="s">
        <v>221</v>
      </c>
      <c r="AT231" s="256" t="s">
        <v>340</v>
      </c>
      <c r="AU231" s="256" t="s">
        <v>83</v>
      </c>
      <c r="AY231" s="18" t="s">
        <v>179</v>
      </c>
      <c r="BE231" s="257">
        <f>IF(N231="základní",J231,0)</f>
        <v>0</v>
      </c>
      <c r="BF231" s="257">
        <f>IF(N231="snížená",J231,0)</f>
        <v>0</v>
      </c>
      <c r="BG231" s="257">
        <f>IF(N231="zákl. přenesená",J231,0)</f>
        <v>0</v>
      </c>
      <c r="BH231" s="257">
        <f>IF(N231="sníž. přenesená",J231,0)</f>
        <v>0</v>
      </c>
      <c r="BI231" s="257">
        <f>IF(N231="nulová",J231,0)</f>
        <v>0</v>
      </c>
      <c r="BJ231" s="18" t="s">
        <v>81</v>
      </c>
      <c r="BK231" s="257">
        <f>ROUND(I231*H231,2)</f>
        <v>0</v>
      </c>
      <c r="BL231" s="18" t="s">
        <v>186</v>
      </c>
      <c r="BM231" s="256" t="s">
        <v>1610</v>
      </c>
    </row>
    <row r="232" s="13" customFormat="1">
      <c r="A232" s="13"/>
      <c r="B232" s="258"/>
      <c r="C232" s="259"/>
      <c r="D232" s="260" t="s">
        <v>187</v>
      </c>
      <c r="E232" s="261" t="s">
        <v>1</v>
      </c>
      <c r="F232" s="262" t="s">
        <v>1589</v>
      </c>
      <c r="G232" s="259"/>
      <c r="H232" s="261" t="s">
        <v>1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8" t="s">
        <v>187</v>
      </c>
      <c r="AU232" s="268" t="s">
        <v>83</v>
      </c>
      <c r="AV232" s="13" t="s">
        <v>81</v>
      </c>
      <c r="AW232" s="13" t="s">
        <v>31</v>
      </c>
      <c r="AX232" s="13" t="s">
        <v>74</v>
      </c>
      <c r="AY232" s="268" t="s">
        <v>179</v>
      </c>
    </row>
    <row r="233" s="14" customFormat="1">
      <c r="A233" s="14"/>
      <c r="B233" s="269"/>
      <c r="C233" s="270"/>
      <c r="D233" s="260" t="s">
        <v>187</v>
      </c>
      <c r="E233" s="271" t="s">
        <v>1</v>
      </c>
      <c r="F233" s="272" t="s">
        <v>1224</v>
      </c>
      <c r="G233" s="270"/>
      <c r="H233" s="273">
        <v>2.0299999999999998</v>
      </c>
      <c r="I233" s="274"/>
      <c r="J233" s="270"/>
      <c r="K233" s="270"/>
      <c r="L233" s="275"/>
      <c r="M233" s="276"/>
      <c r="N233" s="277"/>
      <c r="O233" s="277"/>
      <c r="P233" s="277"/>
      <c r="Q233" s="277"/>
      <c r="R233" s="277"/>
      <c r="S233" s="277"/>
      <c r="T233" s="27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9" t="s">
        <v>187</v>
      </c>
      <c r="AU233" s="279" t="s">
        <v>83</v>
      </c>
      <c r="AV233" s="14" t="s">
        <v>83</v>
      </c>
      <c r="AW233" s="14" t="s">
        <v>31</v>
      </c>
      <c r="AX233" s="14" t="s">
        <v>81</v>
      </c>
      <c r="AY233" s="279" t="s">
        <v>179</v>
      </c>
    </row>
    <row r="234" s="2" customFormat="1" ht="21.75" customHeight="1">
      <c r="A234" s="39"/>
      <c r="B234" s="40"/>
      <c r="C234" s="291" t="s">
        <v>355</v>
      </c>
      <c r="D234" s="291" t="s">
        <v>340</v>
      </c>
      <c r="E234" s="292" t="s">
        <v>1611</v>
      </c>
      <c r="F234" s="293" t="s">
        <v>1612</v>
      </c>
      <c r="G234" s="294" t="s">
        <v>477</v>
      </c>
      <c r="H234" s="295">
        <v>1.01</v>
      </c>
      <c r="I234" s="296"/>
      <c r="J234" s="297">
        <f>ROUND(I234*H234,2)</f>
        <v>0</v>
      </c>
      <c r="K234" s="293" t="s">
        <v>1</v>
      </c>
      <c r="L234" s="298"/>
      <c r="M234" s="299" t="s">
        <v>1</v>
      </c>
      <c r="N234" s="300" t="s">
        <v>39</v>
      </c>
      <c r="O234" s="92"/>
      <c r="P234" s="254">
        <f>O234*H234</f>
        <v>0</v>
      </c>
      <c r="Q234" s="254">
        <v>0.033000000000000002</v>
      </c>
      <c r="R234" s="254">
        <f>Q234*H234</f>
        <v>0.033329999999999999</v>
      </c>
      <c r="S234" s="254">
        <v>0</v>
      </c>
      <c r="T234" s="25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6" t="s">
        <v>221</v>
      </c>
      <c r="AT234" s="256" t="s">
        <v>340</v>
      </c>
      <c r="AU234" s="256" t="s">
        <v>83</v>
      </c>
      <c r="AY234" s="18" t="s">
        <v>179</v>
      </c>
      <c r="BE234" s="257">
        <f>IF(N234="základní",J234,0)</f>
        <v>0</v>
      </c>
      <c r="BF234" s="257">
        <f>IF(N234="snížená",J234,0)</f>
        <v>0</v>
      </c>
      <c r="BG234" s="257">
        <f>IF(N234="zákl. přenesená",J234,0)</f>
        <v>0</v>
      </c>
      <c r="BH234" s="257">
        <f>IF(N234="sníž. přenesená",J234,0)</f>
        <v>0</v>
      </c>
      <c r="BI234" s="257">
        <f>IF(N234="nulová",J234,0)</f>
        <v>0</v>
      </c>
      <c r="BJ234" s="18" t="s">
        <v>81</v>
      </c>
      <c r="BK234" s="257">
        <f>ROUND(I234*H234,2)</f>
        <v>0</v>
      </c>
      <c r="BL234" s="18" t="s">
        <v>186</v>
      </c>
      <c r="BM234" s="256" t="s">
        <v>1613</v>
      </c>
    </row>
    <row r="235" s="13" customFormat="1">
      <c r="A235" s="13"/>
      <c r="B235" s="258"/>
      <c r="C235" s="259"/>
      <c r="D235" s="260" t="s">
        <v>187</v>
      </c>
      <c r="E235" s="261" t="s">
        <v>1</v>
      </c>
      <c r="F235" s="262" t="s">
        <v>1589</v>
      </c>
      <c r="G235" s="259"/>
      <c r="H235" s="261" t="s">
        <v>1</v>
      </c>
      <c r="I235" s="263"/>
      <c r="J235" s="259"/>
      <c r="K235" s="259"/>
      <c r="L235" s="264"/>
      <c r="M235" s="265"/>
      <c r="N235" s="266"/>
      <c r="O235" s="266"/>
      <c r="P235" s="266"/>
      <c r="Q235" s="266"/>
      <c r="R235" s="266"/>
      <c r="S235" s="266"/>
      <c r="T235" s="26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8" t="s">
        <v>187</v>
      </c>
      <c r="AU235" s="268" t="s">
        <v>83</v>
      </c>
      <c r="AV235" s="13" t="s">
        <v>81</v>
      </c>
      <c r="AW235" s="13" t="s">
        <v>31</v>
      </c>
      <c r="AX235" s="13" t="s">
        <v>74</v>
      </c>
      <c r="AY235" s="268" t="s">
        <v>179</v>
      </c>
    </row>
    <row r="236" s="14" customFormat="1">
      <c r="A236" s="14"/>
      <c r="B236" s="269"/>
      <c r="C236" s="270"/>
      <c r="D236" s="260" t="s">
        <v>187</v>
      </c>
      <c r="E236" s="271" t="s">
        <v>1</v>
      </c>
      <c r="F236" s="272" t="s">
        <v>1614</v>
      </c>
      <c r="G236" s="270"/>
      <c r="H236" s="273">
        <v>1.01</v>
      </c>
      <c r="I236" s="274"/>
      <c r="J236" s="270"/>
      <c r="K236" s="270"/>
      <c r="L236" s="275"/>
      <c r="M236" s="276"/>
      <c r="N236" s="277"/>
      <c r="O236" s="277"/>
      <c r="P236" s="277"/>
      <c r="Q236" s="277"/>
      <c r="R236" s="277"/>
      <c r="S236" s="277"/>
      <c r="T236" s="27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9" t="s">
        <v>187</v>
      </c>
      <c r="AU236" s="279" t="s">
        <v>83</v>
      </c>
      <c r="AV236" s="14" t="s">
        <v>83</v>
      </c>
      <c r="AW236" s="14" t="s">
        <v>31</v>
      </c>
      <c r="AX236" s="14" t="s">
        <v>81</v>
      </c>
      <c r="AY236" s="279" t="s">
        <v>179</v>
      </c>
    </row>
    <row r="237" s="2" customFormat="1" ht="21.75" customHeight="1">
      <c r="A237" s="39"/>
      <c r="B237" s="40"/>
      <c r="C237" s="245" t="s">
        <v>358</v>
      </c>
      <c r="D237" s="245" t="s">
        <v>181</v>
      </c>
      <c r="E237" s="246" t="s">
        <v>1615</v>
      </c>
      <c r="F237" s="247" t="s">
        <v>1616</v>
      </c>
      <c r="G237" s="248" t="s">
        <v>477</v>
      </c>
      <c r="H237" s="249">
        <v>1</v>
      </c>
      <c r="I237" s="250"/>
      <c r="J237" s="251">
        <f>ROUND(I237*H237,2)</f>
        <v>0</v>
      </c>
      <c r="K237" s="247" t="s">
        <v>1</v>
      </c>
      <c r="L237" s="45"/>
      <c r="M237" s="252" t="s">
        <v>1</v>
      </c>
      <c r="N237" s="253" t="s">
        <v>39</v>
      </c>
      <c r="O237" s="92"/>
      <c r="P237" s="254">
        <f>O237*H237</f>
        <v>0</v>
      </c>
      <c r="Q237" s="254">
        <v>0</v>
      </c>
      <c r="R237" s="254">
        <f>Q237*H237</f>
        <v>0</v>
      </c>
      <c r="S237" s="254">
        <v>0</v>
      </c>
      <c r="T237" s="25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6" t="s">
        <v>186</v>
      </c>
      <c r="AT237" s="256" t="s">
        <v>181</v>
      </c>
      <c r="AU237" s="256" t="s">
        <v>83</v>
      </c>
      <c r="AY237" s="18" t="s">
        <v>179</v>
      </c>
      <c r="BE237" s="257">
        <f>IF(N237="základní",J237,0)</f>
        <v>0</v>
      </c>
      <c r="BF237" s="257">
        <f>IF(N237="snížená",J237,0)</f>
        <v>0</v>
      </c>
      <c r="BG237" s="257">
        <f>IF(N237="zákl. přenesená",J237,0)</f>
        <v>0</v>
      </c>
      <c r="BH237" s="257">
        <f>IF(N237="sníž. přenesená",J237,0)</f>
        <v>0</v>
      </c>
      <c r="BI237" s="257">
        <f>IF(N237="nulová",J237,0)</f>
        <v>0</v>
      </c>
      <c r="BJ237" s="18" t="s">
        <v>81</v>
      </c>
      <c r="BK237" s="257">
        <f>ROUND(I237*H237,2)</f>
        <v>0</v>
      </c>
      <c r="BL237" s="18" t="s">
        <v>186</v>
      </c>
      <c r="BM237" s="256" t="s">
        <v>1617</v>
      </c>
    </row>
    <row r="238" s="13" customFormat="1">
      <c r="A238" s="13"/>
      <c r="B238" s="258"/>
      <c r="C238" s="259"/>
      <c r="D238" s="260" t="s">
        <v>187</v>
      </c>
      <c r="E238" s="261" t="s">
        <v>1</v>
      </c>
      <c r="F238" s="262" t="s">
        <v>1589</v>
      </c>
      <c r="G238" s="259"/>
      <c r="H238" s="261" t="s">
        <v>1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187</v>
      </c>
      <c r="AU238" s="268" t="s">
        <v>83</v>
      </c>
      <c r="AV238" s="13" t="s">
        <v>81</v>
      </c>
      <c r="AW238" s="13" t="s">
        <v>31</v>
      </c>
      <c r="AX238" s="13" t="s">
        <v>74</v>
      </c>
      <c r="AY238" s="268" t="s">
        <v>179</v>
      </c>
    </row>
    <row r="239" s="14" customFormat="1">
      <c r="A239" s="14"/>
      <c r="B239" s="269"/>
      <c r="C239" s="270"/>
      <c r="D239" s="260" t="s">
        <v>187</v>
      </c>
      <c r="E239" s="271" t="s">
        <v>1</v>
      </c>
      <c r="F239" s="272" t="s">
        <v>81</v>
      </c>
      <c r="G239" s="270"/>
      <c r="H239" s="273">
        <v>1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9" t="s">
        <v>187</v>
      </c>
      <c r="AU239" s="279" t="s">
        <v>83</v>
      </c>
      <c r="AV239" s="14" t="s">
        <v>83</v>
      </c>
      <c r="AW239" s="14" t="s">
        <v>31</v>
      </c>
      <c r="AX239" s="14" t="s">
        <v>81</v>
      </c>
      <c r="AY239" s="279" t="s">
        <v>179</v>
      </c>
    </row>
    <row r="240" s="2" customFormat="1" ht="16.5" customHeight="1">
      <c r="A240" s="39"/>
      <c r="B240" s="40"/>
      <c r="C240" s="291" t="s">
        <v>364</v>
      </c>
      <c r="D240" s="291" t="s">
        <v>340</v>
      </c>
      <c r="E240" s="292" t="s">
        <v>1618</v>
      </c>
      <c r="F240" s="293" t="s">
        <v>1619</v>
      </c>
      <c r="G240" s="294" t="s">
        <v>477</v>
      </c>
      <c r="H240" s="295">
        <v>1.0149999999999999</v>
      </c>
      <c r="I240" s="296"/>
      <c r="J240" s="297">
        <f>ROUND(I240*H240,2)</f>
        <v>0</v>
      </c>
      <c r="K240" s="293" t="s">
        <v>185</v>
      </c>
      <c r="L240" s="298"/>
      <c r="M240" s="299" t="s">
        <v>1</v>
      </c>
      <c r="N240" s="300" t="s">
        <v>39</v>
      </c>
      <c r="O240" s="92"/>
      <c r="P240" s="254">
        <f>O240*H240</f>
        <v>0</v>
      </c>
      <c r="Q240" s="254">
        <v>0.0037100000000000002</v>
      </c>
      <c r="R240" s="254">
        <f>Q240*H240</f>
        <v>0.0037656499999999997</v>
      </c>
      <c r="S240" s="254">
        <v>0</v>
      </c>
      <c r="T240" s="25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6" t="s">
        <v>221</v>
      </c>
      <c r="AT240" s="256" t="s">
        <v>340</v>
      </c>
      <c r="AU240" s="256" t="s">
        <v>83</v>
      </c>
      <c r="AY240" s="18" t="s">
        <v>179</v>
      </c>
      <c r="BE240" s="257">
        <f>IF(N240="základní",J240,0)</f>
        <v>0</v>
      </c>
      <c r="BF240" s="257">
        <f>IF(N240="snížená",J240,0)</f>
        <v>0</v>
      </c>
      <c r="BG240" s="257">
        <f>IF(N240="zákl. přenesená",J240,0)</f>
        <v>0</v>
      </c>
      <c r="BH240" s="257">
        <f>IF(N240="sníž. přenesená",J240,0)</f>
        <v>0</v>
      </c>
      <c r="BI240" s="257">
        <f>IF(N240="nulová",J240,0)</f>
        <v>0</v>
      </c>
      <c r="BJ240" s="18" t="s">
        <v>81</v>
      </c>
      <c r="BK240" s="257">
        <f>ROUND(I240*H240,2)</f>
        <v>0</v>
      </c>
      <c r="BL240" s="18" t="s">
        <v>186</v>
      </c>
      <c r="BM240" s="256" t="s">
        <v>1620</v>
      </c>
    </row>
    <row r="241" s="13" customFormat="1">
      <c r="A241" s="13"/>
      <c r="B241" s="258"/>
      <c r="C241" s="259"/>
      <c r="D241" s="260" t="s">
        <v>187</v>
      </c>
      <c r="E241" s="261" t="s">
        <v>1</v>
      </c>
      <c r="F241" s="262" t="s">
        <v>1589</v>
      </c>
      <c r="G241" s="259"/>
      <c r="H241" s="261" t="s">
        <v>1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8" t="s">
        <v>187</v>
      </c>
      <c r="AU241" s="268" t="s">
        <v>83</v>
      </c>
      <c r="AV241" s="13" t="s">
        <v>81</v>
      </c>
      <c r="AW241" s="13" t="s">
        <v>31</v>
      </c>
      <c r="AX241" s="13" t="s">
        <v>74</v>
      </c>
      <c r="AY241" s="268" t="s">
        <v>179</v>
      </c>
    </row>
    <row r="242" s="14" customFormat="1">
      <c r="A242" s="14"/>
      <c r="B242" s="269"/>
      <c r="C242" s="270"/>
      <c r="D242" s="260" t="s">
        <v>187</v>
      </c>
      <c r="E242" s="271" t="s">
        <v>1</v>
      </c>
      <c r="F242" s="272" t="s">
        <v>673</v>
      </c>
      <c r="G242" s="270"/>
      <c r="H242" s="273">
        <v>1.0149999999999999</v>
      </c>
      <c r="I242" s="274"/>
      <c r="J242" s="270"/>
      <c r="K242" s="270"/>
      <c r="L242" s="275"/>
      <c r="M242" s="276"/>
      <c r="N242" s="277"/>
      <c r="O242" s="277"/>
      <c r="P242" s="277"/>
      <c r="Q242" s="277"/>
      <c r="R242" s="277"/>
      <c r="S242" s="277"/>
      <c r="T242" s="27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9" t="s">
        <v>187</v>
      </c>
      <c r="AU242" s="279" t="s">
        <v>83</v>
      </c>
      <c r="AV242" s="14" t="s">
        <v>83</v>
      </c>
      <c r="AW242" s="14" t="s">
        <v>31</v>
      </c>
      <c r="AX242" s="14" t="s">
        <v>81</v>
      </c>
      <c r="AY242" s="279" t="s">
        <v>179</v>
      </c>
    </row>
    <row r="243" s="2" customFormat="1" ht="16.5" customHeight="1">
      <c r="A243" s="39"/>
      <c r="B243" s="40"/>
      <c r="C243" s="291" t="s">
        <v>369</v>
      </c>
      <c r="D243" s="291" t="s">
        <v>340</v>
      </c>
      <c r="E243" s="292" t="s">
        <v>1621</v>
      </c>
      <c r="F243" s="293" t="s">
        <v>1622</v>
      </c>
      <c r="G243" s="294" t="s">
        <v>477</v>
      </c>
      <c r="H243" s="295">
        <v>1.0149999999999999</v>
      </c>
      <c r="I243" s="296"/>
      <c r="J243" s="297">
        <f>ROUND(I243*H243,2)</f>
        <v>0</v>
      </c>
      <c r="K243" s="293" t="s">
        <v>1</v>
      </c>
      <c r="L243" s="298"/>
      <c r="M243" s="299" t="s">
        <v>1</v>
      </c>
      <c r="N243" s="300" t="s">
        <v>39</v>
      </c>
      <c r="O243" s="92"/>
      <c r="P243" s="254">
        <f>O243*H243</f>
        <v>0</v>
      </c>
      <c r="Q243" s="254">
        <v>0.031</v>
      </c>
      <c r="R243" s="254">
        <f>Q243*H243</f>
        <v>0.031465</v>
      </c>
      <c r="S243" s="254">
        <v>0</v>
      </c>
      <c r="T243" s="25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6" t="s">
        <v>221</v>
      </c>
      <c r="AT243" s="256" t="s">
        <v>340</v>
      </c>
      <c r="AU243" s="256" t="s">
        <v>83</v>
      </c>
      <c r="AY243" s="18" t="s">
        <v>179</v>
      </c>
      <c r="BE243" s="257">
        <f>IF(N243="základní",J243,0)</f>
        <v>0</v>
      </c>
      <c r="BF243" s="257">
        <f>IF(N243="snížená",J243,0)</f>
        <v>0</v>
      </c>
      <c r="BG243" s="257">
        <f>IF(N243="zákl. přenesená",J243,0)</f>
        <v>0</v>
      </c>
      <c r="BH243" s="257">
        <f>IF(N243="sníž. přenesená",J243,0)</f>
        <v>0</v>
      </c>
      <c r="BI243" s="257">
        <f>IF(N243="nulová",J243,0)</f>
        <v>0</v>
      </c>
      <c r="BJ243" s="18" t="s">
        <v>81</v>
      </c>
      <c r="BK243" s="257">
        <f>ROUND(I243*H243,2)</f>
        <v>0</v>
      </c>
      <c r="BL243" s="18" t="s">
        <v>186</v>
      </c>
      <c r="BM243" s="256" t="s">
        <v>1623</v>
      </c>
    </row>
    <row r="244" s="13" customFormat="1">
      <c r="A244" s="13"/>
      <c r="B244" s="258"/>
      <c r="C244" s="259"/>
      <c r="D244" s="260" t="s">
        <v>187</v>
      </c>
      <c r="E244" s="261" t="s">
        <v>1</v>
      </c>
      <c r="F244" s="262" t="s">
        <v>1589</v>
      </c>
      <c r="G244" s="259"/>
      <c r="H244" s="261" t="s">
        <v>1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8" t="s">
        <v>187</v>
      </c>
      <c r="AU244" s="268" t="s">
        <v>83</v>
      </c>
      <c r="AV244" s="13" t="s">
        <v>81</v>
      </c>
      <c r="AW244" s="13" t="s">
        <v>31</v>
      </c>
      <c r="AX244" s="13" t="s">
        <v>74</v>
      </c>
      <c r="AY244" s="268" t="s">
        <v>179</v>
      </c>
    </row>
    <row r="245" s="14" customFormat="1">
      <c r="A245" s="14"/>
      <c r="B245" s="269"/>
      <c r="C245" s="270"/>
      <c r="D245" s="260" t="s">
        <v>187</v>
      </c>
      <c r="E245" s="271" t="s">
        <v>1</v>
      </c>
      <c r="F245" s="272" t="s">
        <v>673</v>
      </c>
      <c r="G245" s="270"/>
      <c r="H245" s="273">
        <v>1.0149999999999999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9" t="s">
        <v>187</v>
      </c>
      <c r="AU245" s="279" t="s">
        <v>83</v>
      </c>
      <c r="AV245" s="14" t="s">
        <v>83</v>
      </c>
      <c r="AW245" s="14" t="s">
        <v>31</v>
      </c>
      <c r="AX245" s="14" t="s">
        <v>81</v>
      </c>
      <c r="AY245" s="279" t="s">
        <v>179</v>
      </c>
    </row>
    <row r="246" s="2" customFormat="1" ht="21.75" customHeight="1">
      <c r="A246" s="39"/>
      <c r="B246" s="40"/>
      <c r="C246" s="245" t="s">
        <v>375</v>
      </c>
      <c r="D246" s="245" t="s">
        <v>181</v>
      </c>
      <c r="E246" s="246" t="s">
        <v>1624</v>
      </c>
      <c r="F246" s="247" t="s">
        <v>1625</v>
      </c>
      <c r="G246" s="248" t="s">
        <v>372</v>
      </c>
      <c r="H246" s="249">
        <v>8</v>
      </c>
      <c r="I246" s="250"/>
      <c r="J246" s="251">
        <f>ROUND(I246*H246,2)</f>
        <v>0</v>
      </c>
      <c r="K246" s="247" t="s">
        <v>185</v>
      </c>
      <c r="L246" s="45"/>
      <c r="M246" s="252" t="s">
        <v>1</v>
      </c>
      <c r="N246" s="253" t="s">
        <v>39</v>
      </c>
      <c r="O246" s="92"/>
      <c r="P246" s="254">
        <f>O246*H246</f>
        <v>0</v>
      </c>
      <c r="Q246" s="254">
        <v>0</v>
      </c>
      <c r="R246" s="254">
        <f>Q246*H246</f>
        <v>0</v>
      </c>
      <c r="S246" s="254">
        <v>0</v>
      </c>
      <c r="T246" s="25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6" t="s">
        <v>186</v>
      </c>
      <c r="AT246" s="256" t="s">
        <v>181</v>
      </c>
      <c r="AU246" s="256" t="s">
        <v>83</v>
      </c>
      <c r="AY246" s="18" t="s">
        <v>179</v>
      </c>
      <c r="BE246" s="257">
        <f>IF(N246="základní",J246,0)</f>
        <v>0</v>
      </c>
      <c r="BF246" s="257">
        <f>IF(N246="snížená",J246,0)</f>
        <v>0</v>
      </c>
      <c r="BG246" s="257">
        <f>IF(N246="zákl. přenesená",J246,0)</f>
        <v>0</v>
      </c>
      <c r="BH246" s="257">
        <f>IF(N246="sníž. přenesená",J246,0)</f>
        <v>0</v>
      </c>
      <c r="BI246" s="257">
        <f>IF(N246="nulová",J246,0)</f>
        <v>0</v>
      </c>
      <c r="BJ246" s="18" t="s">
        <v>81</v>
      </c>
      <c r="BK246" s="257">
        <f>ROUND(I246*H246,2)</f>
        <v>0</v>
      </c>
      <c r="BL246" s="18" t="s">
        <v>186</v>
      </c>
      <c r="BM246" s="256" t="s">
        <v>1626</v>
      </c>
    </row>
    <row r="247" s="13" customFormat="1">
      <c r="A247" s="13"/>
      <c r="B247" s="258"/>
      <c r="C247" s="259"/>
      <c r="D247" s="260" t="s">
        <v>187</v>
      </c>
      <c r="E247" s="261" t="s">
        <v>1</v>
      </c>
      <c r="F247" s="262" t="s">
        <v>188</v>
      </c>
      <c r="G247" s="259"/>
      <c r="H247" s="261" t="s">
        <v>1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8" t="s">
        <v>187</v>
      </c>
      <c r="AU247" s="268" t="s">
        <v>83</v>
      </c>
      <c r="AV247" s="13" t="s">
        <v>81</v>
      </c>
      <c r="AW247" s="13" t="s">
        <v>31</v>
      </c>
      <c r="AX247" s="13" t="s">
        <v>74</v>
      </c>
      <c r="AY247" s="268" t="s">
        <v>179</v>
      </c>
    </row>
    <row r="248" s="14" customFormat="1">
      <c r="A248" s="14"/>
      <c r="B248" s="269"/>
      <c r="C248" s="270"/>
      <c r="D248" s="260" t="s">
        <v>187</v>
      </c>
      <c r="E248" s="271" t="s">
        <v>1</v>
      </c>
      <c r="F248" s="272" t="s">
        <v>1627</v>
      </c>
      <c r="G248" s="270"/>
      <c r="H248" s="273">
        <v>8</v>
      </c>
      <c r="I248" s="274"/>
      <c r="J248" s="270"/>
      <c r="K248" s="270"/>
      <c r="L248" s="275"/>
      <c r="M248" s="276"/>
      <c r="N248" s="277"/>
      <c r="O248" s="277"/>
      <c r="P248" s="277"/>
      <c r="Q248" s="277"/>
      <c r="R248" s="277"/>
      <c r="S248" s="277"/>
      <c r="T248" s="27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9" t="s">
        <v>187</v>
      </c>
      <c r="AU248" s="279" t="s">
        <v>83</v>
      </c>
      <c r="AV248" s="14" t="s">
        <v>83</v>
      </c>
      <c r="AW248" s="14" t="s">
        <v>31</v>
      </c>
      <c r="AX248" s="14" t="s">
        <v>81</v>
      </c>
      <c r="AY248" s="279" t="s">
        <v>179</v>
      </c>
    </row>
    <row r="249" s="2" customFormat="1" ht="21.75" customHeight="1">
      <c r="A249" s="39"/>
      <c r="B249" s="40"/>
      <c r="C249" s="245" t="s">
        <v>382</v>
      </c>
      <c r="D249" s="245" t="s">
        <v>181</v>
      </c>
      <c r="E249" s="246" t="s">
        <v>1628</v>
      </c>
      <c r="F249" s="247" t="s">
        <v>1629</v>
      </c>
      <c r="G249" s="248" t="s">
        <v>372</v>
      </c>
      <c r="H249" s="249">
        <v>8</v>
      </c>
      <c r="I249" s="250"/>
      <c r="J249" s="251">
        <f>ROUND(I249*H249,2)</f>
        <v>0</v>
      </c>
      <c r="K249" s="247" t="s">
        <v>185</v>
      </c>
      <c r="L249" s="45"/>
      <c r="M249" s="252" t="s">
        <v>1</v>
      </c>
      <c r="N249" s="253" t="s">
        <v>39</v>
      </c>
      <c r="O249" s="92"/>
      <c r="P249" s="254">
        <f>O249*H249</f>
        <v>0</v>
      </c>
      <c r="Q249" s="254">
        <v>0</v>
      </c>
      <c r="R249" s="254">
        <f>Q249*H249</f>
        <v>0</v>
      </c>
      <c r="S249" s="254">
        <v>0</v>
      </c>
      <c r="T249" s="25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6" t="s">
        <v>186</v>
      </c>
      <c r="AT249" s="256" t="s">
        <v>181</v>
      </c>
      <c r="AU249" s="256" t="s">
        <v>83</v>
      </c>
      <c r="AY249" s="18" t="s">
        <v>179</v>
      </c>
      <c r="BE249" s="257">
        <f>IF(N249="základní",J249,0)</f>
        <v>0</v>
      </c>
      <c r="BF249" s="257">
        <f>IF(N249="snížená",J249,0)</f>
        <v>0</v>
      </c>
      <c r="BG249" s="257">
        <f>IF(N249="zákl. přenesená",J249,0)</f>
        <v>0</v>
      </c>
      <c r="BH249" s="257">
        <f>IF(N249="sníž. přenesená",J249,0)</f>
        <v>0</v>
      </c>
      <c r="BI249" s="257">
        <f>IF(N249="nulová",J249,0)</f>
        <v>0</v>
      </c>
      <c r="BJ249" s="18" t="s">
        <v>81</v>
      </c>
      <c r="BK249" s="257">
        <f>ROUND(I249*H249,2)</f>
        <v>0</v>
      </c>
      <c r="BL249" s="18" t="s">
        <v>186</v>
      </c>
      <c r="BM249" s="256" t="s">
        <v>1630</v>
      </c>
    </row>
    <row r="250" s="13" customFormat="1">
      <c r="A250" s="13"/>
      <c r="B250" s="258"/>
      <c r="C250" s="259"/>
      <c r="D250" s="260" t="s">
        <v>187</v>
      </c>
      <c r="E250" s="261" t="s">
        <v>1</v>
      </c>
      <c r="F250" s="262" t="s">
        <v>188</v>
      </c>
      <c r="G250" s="259"/>
      <c r="H250" s="261" t="s">
        <v>1</v>
      </c>
      <c r="I250" s="263"/>
      <c r="J250" s="259"/>
      <c r="K250" s="259"/>
      <c r="L250" s="264"/>
      <c r="M250" s="265"/>
      <c r="N250" s="266"/>
      <c r="O250" s="266"/>
      <c r="P250" s="266"/>
      <c r="Q250" s="266"/>
      <c r="R250" s="266"/>
      <c r="S250" s="266"/>
      <c r="T250" s="26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8" t="s">
        <v>187</v>
      </c>
      <c r="AU250" s="268" t="s">
        <v>83</v>
      </c>
      <c r="AV250" s="13" t="s">
        <v>81</v>
      </c>
      <c r="AW250" s="13" t="s">
        <v>31</v>
      </c>
      <c r="AX250" s="13" t="s">
        <v>74</v>
      </c>
      <c r="AY250" s="268" t="s">
        <v>179</v>
      </c>
    </row>
    <row r="251" s="14" customFormat="1">
      <c r="A251" s="14"/>
      <c r="B251" s="269"/>
      <c r="C251" s="270"/>
      <c r="D251" s="260" t="s">
        <v>187</v>
      </c>
      <c r="E251" s="271" t="s">
        <v>1</v>
      </c>
      <c r="F251" s="272" t="s">
        <v>1627</v>
      </c>
      <c r="G251" s="270"/>
      <c r="H251" s="273">
        <v>8</v>
      </c>
      <c r="I251" s="274"/>
      <c r="J251" s="270"/>
      <c r="K251" s="270"/>
      <c r="L251" s="275"/>
      <c r="M251" s="276"/>
      <c r="N251" s="277"/>
      <c r="O251" s="277"/>
      <c r="P251" s="277"/>
      <c r="Q251" s="277"/>
      <c r="R251" s="277"/>
      <c r="S251" s="277"/>
      <c r="T251" s="27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9" t="s">
        <v>187</v>
      </c>
      <c r="AU251" s="279" t="s">
        <v>83</v>
      </c>
      <c r="AV251" s="14" t="s">
        <v>83</v>
      </c>
      <c r="AW251" s="14" t="s">
        <v>31</v>
      </c>
      <c r="AX251" s="14" t="s">
        <v>81</v>
      </c>
      <c r="AY251" s="279" t="s">
        <v>179</v>
      </c>
    </row>
    <row r="252" s="2" customFormat="1" ht="21.75" customHeight="1">
      <c r="A252" s="39"/>
      <c r="B252" s="40"/>
      <c r="C252" s="245" t="s">
        <v>386</v>
      </c>
      <c r="D252" s="245" t="s">
        <v>181</v>
      </c>
      <c r="E252" s="246" t="s">
        <v>1631</v>
      </c>
      <c r="F252" s="247" t="s">
        <v>1632</v>
      </c>
      <c r="G252" s="248" t="s">
        <v>1633</v>
      </c>
      <c r="H252" s="249">
        <v>2</v>
      </c>
      <c r="I252" s="250"/>
      <c r="J252" s="251">
        <f>ROUND(I252*H252,2)</f>
        <v>0</v>
      </c>
      <c r="K252" s="247" t="s">
        <v>185</v>
      </c>
      <c r="L252" s="45"/>
      <c r="M252" s="252" t="s">
        <v>1</v>
      </c>
      <c r="N252" s="253" t="s">
        <v>39</v>
      </c>
      <c r="O252" s="92"/>
      <c r="P252" s="254">
        <f>O252*H252</f>
        <v>0</v>
      </c>
      <c r="Q252" s="254">
        <v>0.45937</v>
      </c>
      <c r="R252" s="254">
        <f>Q252*H252</f>
        <v>0.91874</v>
      </c>
      <c r="S252" s="254">
        <v>0</v>
      </c>
      <c r="T252" s="25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6" t="s">
        <v>186</v>
      </c>
      <c r="AT252" s="256" t="s">
        <v>181</v>
      </c>
      <c r="AU252" s="256" t="s">
        <v>83</v>
      </c>
      <c r="AY252" s="18" t="s">
        <v>179</v>
      </c>
      <c r="BE252" s="257">
        <f>IF(N252="základní",J252,0)</f>
        <v>0</v>
      </c>
      <c r="BF252" s="257">
        <f>IF(N252="snížená",J252,0)</f>
        <v>0</v>
      </c>
      <c r="BG252" s="257">
        <f>IF(N252="zákl. přenesená",J252,0)</f>
        <v>0</v>
      </c>
      <c r="BH252" s="257">
        <f>IF(N252="sníž. přenesená",J252,0)</f>
        <v>0</v>
      </c>
      <c r="BI252" s="257">
        <f>IF(N252="nulová",J252,0)</f>
        <v>0</v>
      </c>
      <c r="BJ252" s="18" t="s">
        <v>81</v>
      </c>
      <c r="BK252" s="257">
        <f>ROUND(I252*H252,2)</f>
        <v>0</v>
      </c>
      <c r="BL252" s="18" t="s">
        <v>186</v>
      </c>
      <c r="BM252" s="256" t="s">
        <v>1634</v>
      </c>
    </row>
    <row r="253" s="13" customFormat="1">
      <c r="A253" s="13"/>
      <c r="B253" s="258"/>
      <c r="C253" s="259"/>
      <c r="D253" s="260" t="s">
        <v>187</v>
      </c>
      <c r="E253" s="261" t="s">
        <v>1</v>
      </c>
      <c r="F253" s="262" t="s">
        <v>1564</v>
      </c>
      <c r="G253" s="259"/>
      <c r="H253" s="261" t="s">
        <v>1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8" t="s">
        <v>187</v>
      </c>
      <c r="AU253" s="268" t="s">
        <v>83</v>
      </c>
      <c r="AV253" s="13" t="s">
        <v>81</v>
      </c>
      <c r="AW253" s="13" t="s">
        <v>31</v>
      </c>
      <c r="AX253" s="13" t="s">
        <v>74</v>
      </c>
      <c r="AY253" s="268" t="s">
        <v>179</v>
      </c>
    </row>
    <row r="254" s="14" customFormat="1">
      <c r="A254" s="14"/>
      <c r="B254" s="269"/>
      <c r="C254" s="270"/>
      <c r="D254" s="260" t="s">
        <v>187</v>
      </c>
      <c r="E254" s="271" t="s">
        <v>1</v>
      </c>
      <c r="F254" s="272" t="s">
        <v>83</v>
      </c>
      <c r="G254" s="270"/>
      <c r="H254" s="273">
        <v>2</v>
      </c>
      <c r="I254" s="274"/>
      <c r="J254" s="270"/>
      <c r="K254" s="270"/>
      <c r="L254" s="275"/>
      <c r="M254" s="276"/>
      <c r="N254" s="277"/>
      <c r="O254" s="277"/>
      <c r="P254" s="277"/>
      <c r="Q254" s="277"/>
      <c r="R254" s="277"/>
      <c r="S254" s="277"/>
      <c r="T254" s="27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9" t="s">
        <v>187</v>
      </c>
      <c r="AU254" s="279" t="s">
        <v>83</v>
      </c>
      <c r="AV254" s="14" t="s">
        <v>83</v>
      </c>
      <c r="AW254" s="14" t="s">
        <v>31</v>
      </c>
      <c r="AX254" s="14" t="s">
        <v>81</v>
      </c>
      <c r="AY254" s="279" t="s">
        <v>179</v>
      </c>
    </row>
    <row r="255" s="2" customFormat="1" ht="16.5" customHeight="1">
      <c r="A255" s="39"/>
      <c r="B255" s="40"/>
      <c r="C255" s="245" t="s">
        <v>392</v>
      </c>
      <c r="D255" s="245" t="s">
        <v>181</v>
      </c>
      <c r="E255" s="246" t="s">
        <v>1635</v>
      </c>
      <c r="F255" s="247" t="s">
        <v>1636</v>
      </c>
      <c r="G255" s="248" t="s">
        <v>340</v>
      </c>
      <c r="H255" s="249">
        <v>8.8000000000000007</v>
      </c>
      <c r="I255" s="250"/>
      <c r="J255" s="251">
        <f>ROUND(I255*H255,2)</f>
        <v>0</v>
      </c>
      <c r="K255" s="247" t="s">
        <v>1</v>
      </c>
      <c r="L255" s="45"/>
      <c r="M255" s="252" t="s">
        <v>1</v>
      </c>
      <c r="N255" s="253" t="s">
        <v>39</v>
      </c>
      <c r="O255" s="92"/>
      <c r="P255" s="254">
        <f>O255*H255</f>
        <v>0</v>
      </c>
      <c r="Q255" s="254">
        <v>2.0000000000000002E-05</v>
      </c>
      <c r="R255" s="254">
        <f>Q255*H255</f>
        <v>0.00017600000000000002</v>
      </c>
      <c r="S255" s="254">
        <v>0</v>
      </c>
      <c r="T255" s="25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56" t="s">
        <v>186</v>
      </c>
      <c r="AT255" s="256" t="s">
        <v>181</v>
      </c>
      <c r="AU255" s="256" t="s">
        <v>83</v>
      </c>
      <c r="AY255" s="18" t="s">
        <v>179</v>
      </c>
      <c r="BE255" s="257">
        <f>IF(N255="základní",J255,0)</f>
        <v>0</v>
      </c>
      <c r="BF255" s="257">
        <f>IF(N255="snížená",J255,0)</f>
        <v>0</v>
      </c>
      <c r="BG255" s="257">
        <f>IF(N255="zákl. přenesená",J255,0)</f>
        <v>0</v>
      </c>
      <c r="BH255" s="257">
        <f>IF(N255="sníž. přenesená",J255,0)</f>
        <v>0</v>
      </c>
      <c r="BI255" s="257">
        <f>IF(N255="nulová",J255,0)</f>
        <v>0</v>
      </c>
      <c r="BJ255" s="18" t="s">
        <v>81</v>
      </c>
      <c r="BK255" s="257">
        <f>ROUND(I255*H255,2)</f>
        <v>0</v>
      </c>
      <c r="BL255" s="18" t="s">
        <v>186</v>
      </c>
      <c r="BM255" s="256" t="s">
        <v>1637</v>
      </c>
    </row>
    <row r="256" s="13" customFormat="1">
      <c r="A256" s="13"/>
      <c r="B256" s="258"/>
      <c r="C256" s="259"/>
      <c r="D256" s="260" t="s">
        <v>187</v>
      </c>
      <c r="E256" s="261" t="s">
        <v>1</v>
      </c>
      <c r="F256" s="262" t="s">
        <v>1638</v>
      </c>
      <c r="G256" s="259"/>
      <c r="H256" s="261" t="s">
        <v>1</v>
      </c>
      <c r="I256" s="263"/>
      <c r="J256" s="259"/>
      <c r="K256" s="259"/>
      <c r="L256" s="264"/>
      <c r="M256" s="265"/>
      <c r="N256" s="266"/>
      <c r="O256" s="266"/>
      <c r="P256" s="266"/>
      <c r="Q256" s="266"/>
      <c r="R256" s="266"/>
      <c r="S256" s="266"/>
      <c r="T256" s="26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8" t="s">
        <v>187</v>
      </c>
      <c r="AU256" s="268" t="s">
        <v>83</v>
      </c>
      <c r="AV256" s="13" t="s">
        <v>81</v>
      </c>
      <c r="AW256" s="13" t="s">
        <v>31</v>
      </c>
      <c r="AX256" s="13" t="s">
        <v>74</v>
      </c>
      <c r="AY256" s="268" t="s">
        <v>179</v>
      </c>
    </row>
    <row r="257" s="14" customFormat="1">
      <c r="A257" s="14"/>
      <c r="B257" s="269"/>
      <c r="C257" s="270"/>
      <c r="D257" s="260" t="s">
        <v>187</v>
      </c>
      <c r="E257" s="271" t="s">
        <v>1</v>
      </c>
      <c r="F257" s="272" t="s">
        <v>1639</v>
      </c>
      <c r="G257" s="270"/>
      <c r="H257" s="273">
        <v>8.8000000000000007</v>
      </c>
      <c r="I257" s="274"/>
      <c r="J257" s="270"/>
      <c r="K257" s="270"/>
      <c r="L257" s="275"/>
      <c r="M257" s="276"/>
      <c r="N257" s="277"/>
      <c r="O257" s="277"/>
      <c r="P257" s="277"/>
      <c r="Q257" s="277"/>
      <c r="R257" s="277"/>
      <c r="S257" s="277"/>
      <c r="T257" s="27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9" t="s">
        <v>187</v>
      </c>
      <c r="AU257" s="279" t="s">
        <v>83</v>
      </c>
      <c r="AV257" s="14" t="s">
        <v>83</v>
      </c>
      <c r="AW257" s="14" t="s">
        <v>31</v>
      </c>
      <c r="AX257" s="14" t="s">
        <v>81</v>
      </c>
      <c r="AY257" s="279" t="s">
        <v>179</v>
      </c>
    </row>
    <row r="258" s="2" customFormat="1" ht="16.5" customHeight="1">
      <c r="A258" s="39"/>
      <c r="B258" s="40"/>
      <c r="C258" s="291" t="s">
        <v>397</v>
      </c>
      <c r="D258" s="291" t="s">
        <v>340</v>
      </c>
      <c r="E258" s="292" t="s">
        <v>1640</v>
      </c>
      <c r="F258" s="293" t="s">
        <v>1641</v>
      </c>
      <c r="G258" s="294" t="s">
        <v>340</v>
      </c>
      <c r="H258" s="295">
        <v>9.0399999999999991</v>
      </c>
      <c r="I258" s="296"/>
      <c r="J258" s="297">
        <f>ROUND(I258*H258,2)</f>
        <v>0</v>
      </c>
      <c r="K258" s="293" t="s">
        <v>1</v>
      </c>
      <c r="L258" s="298"/>
      <c r="M258" s="299" t="s">
        <v>1</v>
      </c>
      <c r="N258" s="300" t="s">
        <v>39</v>
      </c>
      <c r="O258" s="92"/>
      <c r="P258" s="254">
        <f>O258*H258</f>
        <v>0</v>
      </c>
      <c r="Q258" s="254">
        <v>0.00024000000000000001</v>
      </c>
      <c r="R258" s="254">
        <f>Q258*H258</f>
        <v>0.0021695999999999998</v>
      </c>
      <c r="S258" s="254">
        <v>0</v>
      </c>
      <c r="T258" s="25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6" t="s">
        <v>221</v>
      </c>
      <c r="AT258" s="256" t="s">
        <v>340</v>
      </c>
      <c r="AU258" s="256" t="s">
        <v>83</v>
      </c>
      <c r="AY258" s="18" t="s">
        <v>179</v>
      </c>
      <c r="BE258" s="257">
        <f>IF(N258="základní",J258,0)</f>
        <v>0</v>
      </c>
      <c r="BF258" s="257">
        <f>IF(N258="snížená",J258,0)</f>
        <v>0</v>
      </c>
      <c r="BG258" s="257">
        <f>IF(N258="zákl. přenesená",J258,0)</f>
        <v>0</v>
      </c>
      <c r="BH258" s="257">
        <f>IF(N258="sníž. přenesená",J258,0)</f>
        <v>0</v>
      </c>
      <c r="BI258" s="257">
        <f>IF(N258="nulová",J258,0)</f>
        <v>0</v>
      </c>
      <c r="BJ258" s="18" t="s">
        <v>81</v>
      </c>
      <c r="BK258" s="257">
        <f>ROUND(I258*H258,2)</f>
        <v>0</v>
      </c>
      <c r="BL258" s="18" t="s">
        <v>186</v>
      </c>
      <c r="BM258" s="256" t="s">
        <v>1642</v>
      </c>
    </row>
    <row r="259" s="13" customFormat="1">
      <c r="A259" s="13"/>
      <c r="B259" s="258"/>
      <c r="C259" s="259"/>
      <c r="D259" s="260" t="s">
        <v>187</v>
      </c>
      <c r="E259" s="261" t="s">
        <v>1</v>
      </c>
      <c r="F259" s="262" t="s">
        <v>1643</v>
      </c>
      <c r="G259" s="259"/>
      <c r="H259" s="261" t="s">
        <v>1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8" t="s">
        <v>187</v>
      </c>
      <c r="AU259" s="268" t="s">
        <v>83</v>
      </c>
      <c r="AV259" s="13" t="s">
        <v>81</v>
      </c>
      <c r="AW259" s="13" t="s">
        <v>31</v>
      </c>
      <c r="AX259" s="13" t="s">
        <v>74</v>
      </c>
      <c r="AY259" s="268" t="s">
        <v>179</v>
      </c>
    </row>
    <row r="260" s="14" customFormat="1">
      <c r="A260" s="14"/>
      <c r="B260" s="269"/>
      <c r="C260" s="270"/>
      <c r="D260" s="260" t="s">
        <v>187</v>
      </c>
      <c r="E260" s="271" t="s">
        <v>1</v>
      </c>
      <c r="F260" s="272" t="s">
        <v>1644</v>
      </c>
      <c r="G260" s="270"/>
      <c r="H260" s="273">
        <v>9.0399999999999991</v>
      </c>
      <c r="I260" s="274"/>
      <c r="J260" s="270"/>
      <c r="K260" s="270"/>
      <c r="L260" s="275"/>
      <c r="M260" s="276"/>
      <c r="N260" s="277"/>
      <c r="O260" s="277"/>
      <c r="P260" s="277"/>
      <c r="Q260" s="277"/>
      <c r="R260" s="277"/>
      <c r="S260" s="277"/>
      <c r="T260" s="27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9" t="s">
        <v>187</v>
      </c>
      <c r="AU260" s="279" t="s">
        <v>83</v>
      </c>
      <c r="AV260" s="14" t="s">
        <v>83</v>
      </c>
      <c r="AW260" s="14" t="s">
        <v>31</v>
      </c>
      <c r="AX260" s="14" t="s">
        <v>81</v>
      </c>
      <c r="AY260" s="279" t="s">
        <v>179</v>
      </c>
    </row>
    <row r="261" s="2" customFormat="1" ht="16.5" customHeight="1">
      <c r="A261" s="39"/>
      <c r="B261" s="40"/>
      <c r="C261" s="245" t="s">
        <v>402</v>
      </c>
      <c r="D261" s="245" t="s">
        <v>181</v>
      </c>
      <c r="E261" s="246" t="s">
        <v>1645</v>
      </c>
      <c r="F261" s="247" t="s">
        <v>1646</v>
      </c>
      <c r="G261" s="248" t="s">
        <v>372</v>
      </c>
      <c r="H261" s="249">
        <v>8.4000000000000004</v>
      </c>
      <c r="I261" s="250"/>
      <c r="J261" s="251">
        <f>ROUND(I261*H261,2)</f>
        <v>0</v>
      </c>
      <c r="K261" s="247" t="s">
        <v>185</v>
      </c>
      <c r="L261" s="45"/>
      <c r="M261" s="252" t="s">
        <v>1</v>
      </c>
      <c r="N261" s="253" t="s">
        <v>39</v>
      </c>
      <c r="O261" s="92"/>
      <c r="P261" s="254">
        <f>O261*H261</f>
        <v>0</v>
      </c>
      <c r="Q261" s="254">
        <v>0.00012999999999999999</v>
      </c>
      <c r="R261" s="254">
        <f>Q261*H261</f>
        <v>0.0010919999999999999</v>
      </c>
      <c r="S261" s="254">
        <v>0</v>
      </c>
      <c r="T261" s="25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6" t="s">
        <v>186</v>
      </c>
      <c r="AT261" s="256" t="s">
        <v>181</v>
      </c>
      <c r="AU261" s="256" t="s">
        <v>83</v>
      </c>
      <c r="AY261" s="18" t="s">
        <v>179</v>
      </c>
      <c r="BE261" s="257">
        <f>IF(N261="základní",J261,0)</f>
        <v>0</v>
      </c>
      <c r="BF261" s="257">
        <f>IF(N261="snížená",J261,0)</f>
        <v>0</v>
      </c>
      <c r="BG261" s="257">
        <f>IF(N261="zákl. přenesená",J261,0)</f>
        <v>0</v>
      </c>
      <c r="BH261" s="257">
        <f>IF(N261="sníž. přenesená",J261,0)</f>
        <v>0</v>
      </c>
      <c r="BI261" s="257">
        <f>IF(N261="nulová",J261,0)</f>
        <v>0</v>
      </c>
      <c r="BJ261" s="18" t="s">
        <v>81</v>
      </c>
      <c r="BK261" s="257">
        <f>ROUND(I261*H261,2)</f>
        <v>0</v>
      </c>
      <c r="BL261" s="18" t="s">
        <v>186</v>
      </c>
      <c r="BM261" s="256" t="s">
        <v>1647</v>
      </c>
    </row>
    <row r="262" s="13" customFormat="1">
      <c r="A262" s="13"/>
      <c r="B262" s="258"/>
      <c r="C262" s="259"/>
      <c r="D262" s="260" t="s">
        <v>187</v>
      </c>
      <c r="E262" s="261" t="s">
        <v>1</v>
      </c>
      <c r="F262" s="262" t="s">
        <v>1643</v>
      </c>
      <c r="G262" s="259"/>
      <c r="H262" s="261" t="s">
        <v>1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8" t="s">
        <v>187</v>
      </c>
      <c r="AU262" s="268" t="s">
        <v>83</v>
      </c>
      <c r="AV262" s="13" t="s">
        <v>81</v>
      </c>
      <c r="AW262" s="13" t="s">
        <v>31</v>
      </c>
      <c r="AX262" s="13" t="s">
        <v>74</v>
      </c>
      <c r="AY262" s="268" t="s">
        <v>179</v>
      </c>
    </row>
    <row r="263" s="14" customFormat="1">
      <c r="A263" s="14"/>
      <c r="B263" s="269"/>
      <c r="C263" s="270"/>
      <c r="D263" s="260" t="s">
        <v>187</v>
      </c>
      <c r="E263" s="271" t="s">
        <v>1</v>
      </c>
      <c r="F263" s="272" t="s">
        <v>1648</v>
      </c>
      <c r="G263" s="270"/>
      <c r="H263" s="273">
        <v>8.4000000000000004</v>
      </c>
      <c r="I263" s="274"/>
      <c r="J263" s="270"/>
      <c r="K263" s="270"/>
      <c r="L263" s="275"/>
      <c r="M263" s="276"/>
      <c r="N263" s="277"/>
      <c r="O263" s="277"/>
      <c r="P263" s="277"/>
      <c r="Q263" s="277"/>
      <c r="R263" s="277"/>
      <c r="S263" s="277"/>
      <c r="T263" s="27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9" t="s">
        <v>187</v>
      </c>
      <c r="AU263" s="279" t="s">
        <v>83</v>
      </c>
      <c r="AV263" s="14" t="s">
        <v>83</v>
      </c>
      <c r="AW263" s="14" t="s">
        <v>31</v>
      </c>
      <c r="AX263" s="14" t="s">
        <v>81</v>
      </c>
      <c r="AY263" s="279" t="s">
        <v>179</v>
      </c>
    </row>
    <row r="264" s="12" customFormat="1" ht="22.8" customHeight="1">
      <c r="A264" s="12"/>
      <c r="B264" s="229"/>
      <c r="C264" s="230"/>
      <c r="D264" s="231" t="s">
        <v>73</v>
      </c>
      <c r="E264" s="243" t="s">
        <v>227</v>
      </c>
      <c r="F264" s="243" t="s">
        <v>1649</v>
      </c>
      <c r="G264" s="230"/>
      <c r="H264" s="230"/>
      <c r="I264" s="233"/>
      <c r="J264" s="244">
        <f>BK264</f>
        <v>0</v>
      </c>
      <c r="K264" s="230"/>
      <c r="L264" s="235"/>
      <c r="M264" s="236"/>
      <c r="N264" s="237"/>
      <c r="O264" s="237"/>
      <c r="P264" s="238">
        <f>SUM(P265:P268)</f>
        <v>0</v>
      </c>
      <c r="Q264" s="237"/>
      <c r="R264" s="238">
        <f>SUM(R265:R268)</f>
        <v>0</v>
      </c>
      <c r="S264" s="237"/>
      <c r="T264" s="239">
        <f>SUM(T265:T268)</f>
        <v>1.9800000000000002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40" t="s">
        <v>81</v>
      </c>
      <c r="AT264" s="241" t="s">
        <v>73</v>
      </c>
      <c r="AU264" s="241" t="s">
        <v>81</v>
      </c>
      <c r="AY264" s="240" t="s">
        <v>179</v>
      </c>
      <c r="BK264" s="242">
        <f>SUM(BK265:BK268)</f>
        <v>0</v>
      </c>
    </row>
    <row r="265" s="2" customFormat="1" ht="16.5" customHeight="1">
      <c r="A265" s="39"/>
      <c r="B265" s="40"/>
      <c r="C265" s="245" t="s">
        <v>406</v>
      </c>
      <c r="D265" s="245" t="s">
        <v>181</v>
      </c>
      <c r="E265" s="246" t="s">
        <v>1650</v>
      </c>
      <c r="F265" s="247" t="s">
        <v>1651</v>
      </c>
      <c r="G265" s="248" t="s">
        <v>197</v>
      </c>
      <c r="H265" s="249">
        <v>0.90000000000000002</v>
      </c>
      <c r="I265" s="250"/>
      <c r="J265" s="251">
        <f>ROUND(I265*H265,2)</f>
        <v>0</v>
      </c>
      <c r="K265" s="247" t="s">
        <v>1</v>
      </c>
      <c r="L265" s="45"/>
      <c r="M265" s="252" t="s">
        <v>1</v>
      </c>
      <c r="N265" s="253" t="s">
        <v>39</v>
      </c>
      <c r="O265" s="92"/>
      <c r="P265" s="254">
        <f>O265*H265</f>
        <v>0</v>
      </c>
      <c r="Q265" s="254">
        <v>0</v>
      </c>
      <c r="R265" s="254">
        <f>Q265*H265</f>
        <v>0</v>
      </c>
      <c r="S265" s="254">
        <v>2.2000000000000002</v>
      </c>
      <c r="T265" s="255">
        <f>S265*H265</f>
        <v>1.9800000000000002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6" t="s">
        <v>186</v>
      </c>
      <c r="AT265" s="256" t="s">
        <v>181</v>
      </c>
      <c r="AU265" s="256" t="s">
        <v>83</v>
      </c>
      <c r="AY265" s="18" t="s">
        <v>179</v>
      </c>
      <c r="BE265" s="257">
        <f>IF(N265="základní",J265,0)</f>
        <v>0</v>
      </c>
      <c r="BF265" s="257">
        <f>IF(N265="snížená",J265,0)</f>
        <v>0</v>
      </c>
      <c r="BG265" s="257">
        <f>IF(N265="zákl. přenesená",J265,0)</f>
        <v>0</v>
      </c>
      <c r="BH265" s="257">
        <f>IF(N265="sníž. přenesená",J265,0)</f>
        <v>0</v>
      </c>
      <c r="BI265" s="257">
        <f>IF(N265="nulová",J265,0)</f>
        <v>0</v>
      </c>
      <c r="BJ265" s="18" t="s">
        <v>81</v>
      </c>
      <c r="BK265" s="257">
        <f>ROUND(I265*H265,2)</f>
        <v>0</v>
      </c>
      <c r="BL265" s="18" t="s">
        <v>186</v>
      </c>
      <c r="BM265" s="256" t="s">
        <v>1652</v>
      </c>
    </row>
    <row r="266" s="13" customFormat="1">
      <c r="A266" s="13"/>
      <c r="B266" s="258"/>
      <c r="C266" s="259"/>
      <c r="D266" s="260" t="s">
        <v>187</v>
      </c>
      <c r="E266" s="261" t="s">
        <v>1</v>
      </c>
      <c r="F266" s="262" t="s">
        <v>188</v>
      </c>
      <c r="G266" s="259"/>
      <c r="H266" s="261" t="s">
        <v>1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8" t="s">
        <v>187</v>
      </c>
      <c r="AU266" s="268" t="s">
        <v>83</v>
      </c>
      <c r="AV266" s="13" t="s">
        <v>81</v>
      </c>
      <c r="AW266" s="13" t="s">
        <v>31</v>
      </c>
      <c r="AX266" s="13" t="s">
        <v>74</v>
      </c>
      <c r="AY266" s="268" t="s">
        <v>179</v>
      </c>
    </row>
    <row r="267" s="13" customFormat="1">
      <c r="A267" s="13"/>
      <c r="B267" s="258"/>
      <c r="C267" s="259"/>
      <c r="D267" s="260" t="s">
        <v>187</v>
      </c>
      <c r="E267" s="261" t="s">
        <v>1</v>
      </c>
      <c r="F267" s="262" t="s">
        <v>1653</v>
      </c>
      <c r="G267" s="259"/>
      <c r="H267" s="261" t="s">
        <v>1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8" t="s">
        <v>187</v>
      </c>
      <c r="AU267" s="268" t="s">
        <v>83</v>
      </c>
      <c r="AV267" s="13" t="s">
        <v>81</v>
      </c>
      <c r="AW267" s="13" t="s">
        <v>31</v>
      </c>
      <c r="AX267" s="13" t="s">
        <v>74</v>
      </c>
      <c r="AY267" s="268" t="s">
        <v>179</v>
      </c>
    </row>
    <row r="268" s="14" customFormat="1">
      <c r="A268" s="14"/>
      <c r="B268" s="269"/>
      <c r="C268" s="270"/>
      <c r="D268" s="260" t="s">
        <v>187</v>
      </c>
      <c r="E268" s="271" t="s">
        <v>1</v>
      </c>
      <c r="F268" s="272" t="s">
        <v>1654</v>
      </c>
      <c r="G268" s="270"/>
      <c r="H268" s="273">
        <v>0.90000000000000002</v>
      </c>
      <c r="I268" s="274"/>
      <c r="J268" s="270"/>
      <c r="K268" s="270"/>
      <c r="L268" s="275"/>
      <c r="M268" s="276"/>
      <c r="N268" s="277"/>
      <c r="O268" s="277"/>
      <c r="P268" s="277"/>
      <c r="Q268" s="277"/>
      <c r="R268" s="277"/>
      <c r="S268" s="277"/>
      <c r="T268" s="27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9" t="s">
        <v>187</v>
      </c>
      <c r="AU268" s="279" t="s">
        <v>83</v>
      </c>
      <c r="AV268" s="14" t="s">
        <v>83</v>
      </c>
      <c r="AW268" s="14" t="s">
        <v>31</v>
      </c>
      <c r="AX268" s="14" t="s">
        <v>81</v>
      </c>
      <c r="AY268" s="279" t="s">
        <v>179</v>
      </c>
    </row>
    <row r="269" s="12" customFormat="1" ht="22.8" customHeight="1">
      <c r="A269" s="12"/>
      <c r="B269" s="229"/>
      <c r="C269" s="230"/>
      <c r="D269" s="231" t="s">
        <v>73</v>
      </c>
      <c r="E269" s="243" t="s">
        <v>684</v>
      </c>
      <c r="F269" s="243" t="s">
        <v>830</v>
      </c>
      <c r="G269" s="230"/>
      <c r="H269" s="230"/>
      <c r="I269" s="233"/>
      <c r="J269" s="244">
        <f>BK269</f>
        <v>0</v>
      </c>
      <c r="K269" s="230"/>
      <c r="L269" s="235"/>
      <c r="M269" s="236"/>
      <c r="N269" s="237"/>
      <c r="O269" s="237"/>
      <c r="P269" s="238">
        <f>SUM(P270:P271)</f>
        <v>0</v>
      </c>
      <c r="Q269" s="237"/>
      <c r="R269" s="238">
        <f>SUM(R270:R271)</f>
        <v>0</v>
      </c>
      <c r="S269" s="237"/>
      <c r="T269" s="239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40" t="s">
        <v>81</v>
      </c>
      <c r="AT269" s="241" t="s">
        <v>73</v>
      </c>
      <c r="AU269" s="241" t="s">
        <v>81</v>
      </c>
      <c r="AY269" s="240" t="s">
        <v>179</v>
      </c>
      <c r="BK269" s="242">
        <f>SUM(BK270:BK271)</f>
        <v>0</v>
      </c>
    </row>
    <row r="270" s="2" customFormat="1" ht="21.75" customHeight="1">
      <c r="A270" s="39"/>
      <c r="B270" s="40"/>
      <c r="C270" s="245" t="s">
        <v>411</v>
      </c>
      <c r="D270" s="245" t="s">
        <v>181</v>
      </c>
      <c r="E270" s="246" t="s">
        <v>1655</v>
      </c>
      <c r="F270" s="247" t="s">
        <v>1656</v>
      </c>
      <c r="G270" s="248" t="s">
        <v>310</v>
      </c>
      <c r="H270" s="249">
        <v>1.252</v>
      </c>
      <c r="I270" s="250"/>
      <c r="J270" s="251">
        <f>ROUND(I270*H270,2)</f>
        <v>0</v>
      </c>
      <c r="K270" s="247" t="s">
        <v>185</v>
      </c>
      <c r="L270" s="45"/>
      <c r="M270" s="252" t="s">
        <v>1</v>
      </c>
      <c r="N270" s="253" t="s">
        <v>39</v>
      </c>
      <c r="O270" s="92"/>
      <c r="P270" s="254">
        <f>O270*H270</f>
        <v>0</v>
      </c>
      <c r="Q270" s="254">
        <v>0</v>
      </c>
      <c r="R270" s="254">
        <f>Q270*H270</f>
        <v>0</v>
      </c>
      <c r="S270" s="254">
        <v>0</v>
      </c>
      <c r="T270" s="25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6" t="s">
        <v>186</v>
      </c>
      <c r="AT270" s="256" t="s">
        <v>181</v>
      </c>
      <c r="AU270" s="256" t="s">
        <v>83</v>
      </c>
      <c r="AY270" s="18" t="s">
        <v>179</v>
      </c>
      <c r="BE270" s="257">
        <f>IF(N270="základní",J270,0)</f>
        <v>0</v>
      </c>
      <c r="BF270" s="257">
        <f>IF(N270="snížená",J270,0)</f>
        <v>0</v>
      </c>
      <c r="BG270" s="257">
        <f>IF(N270="zákl. přenesená",J270,0)</f>
        <v>0</v>
      </c>
      <c r="BH270" s="257">
        <f>IF(N270="sníž. přenesená",J270,0)</f>
        <v>0</v>
      </c>
      <c r="BI270" s="257">
        <f>IF(N270="nulová",J270,0)</f>
        <v>0</v>
      </c>
      <c r="BJ270" s="18" t="s">
        <v>81</v>
      </c>
      <c r="BK270" s="257">
        <f>ROUND(I270*H270,2)</f>
        <v>0</v>
      </c>
      <c r="BL270" s="18" t="s">
        <v>186</v>
      </c>
      <c r="BM270" s="256" t="s">
        <v>1657</v>
      </c>
    </row>
    <row r="271" s="14" customFormat="1">
      <c r="A271" s="14"/>
      <c r="B271" s="269"/>
      <c r="C271" s="270"/>
      <c r="D271" s="260" t="s">
        <v>187</v>
      </c>
      <c r="E271" s="271" t="s">
        <v>1</v>
      </c>
      <c r="F271" s="272" t="s">
        <v>1658</v>
      </c>
      <c r="G271" s="270"/>
      <c r="H271" s="273">
        <v>1.252</v>
      </c>
      <c r="I271" s="274"/>
      <c r="J271" s="270"/>
      <c r="K271" s="270"/>
      <c r="L271" s="275"/>
      <c r="M271" s="276"/>
      <c r="N271" s="277"/>
      <c r="O271" s="277"/>
      <c r="P271" s="277"/>
      <c r="Q271" s="277"/>
      <c r="R271" s="277"/>
      <c r="S271" s="277"/>
      <c r="T271" s="27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9" t="s">
        <v>187</v>
      </c>
      <c r="AU271" s="279" t="s">
        <v>83</v>
      </c>
      <c r="AV271" s="14" t="s">
        <v>83</v>
      </c>
      <c r="AW271" s="14" t="s">
        <v>31</v>
      </c>
      <c r="AX271" s="14" t="s">
        <v>81</v>
      </c>
      <c r="AY271" s="279" t="s">
        <v>179</v>
      </c>
    </row>
    <row r="272" s="12" customFormat="1" ht="22.8" customHeight="1">
      <c r="A272" s="12"/>
      <c r="B272" s="229"/>
      <c r="C272" s="230"/>
      <c r="D272" s="231" t="s">
        <v>73</v>
      </c>
      <c r="E272" s="243" t="s">
        <v>807</v>
      </c>
      <c r="F272" s="243" t="s">
        <v>808</v>
      </c>
      <c r="G272" s="230"/>
      <c r="H272" s="230"/>
      <c r="I272" s="233"/>
      <c r="J272" s="244">
        <f>BK272</f>
        <v>0</v>
      </c>
      <c r="K272" s="230"/>
      <c r="L272" s="235"/>
      <c r="M272" s="236"/>
      <c r="N272" s="237"/>
      <c r="O272" s="237"/>
      <c r="P272" s="238">
        <f>SUM(P273:P285)</f>
        <v>0</v>
      </c>
      <c r="Q272" s="237"/>
      <c r="R272" s="238">
        <f>SUM(R273:R285)</f>
        <v>0</v>
      </c>
      <c r="S272" s="237"/>
      <c r="T272" s="239">
        <f>SUM(T273:T285)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40" t="s">
        <v>81</v>
      </c>
      <c r="AT272" s="241" t="s">
        <v>73</v>
      </c>
      <c r="AU272" s="241" t="s">
        <v>81</v>
      </c>
      <c r="AY272" s="240" t="s">
        <v>179</v>
      </c>
      <c r="BK272" s="242">
        <f>SUM(BK273:BK285)</f>
        <v>0</v>
      </c>
    </row>
    <row r="273" s="2" customFormat="1" ht="16.5" customHeight="1">
      <c r="A273" s="39"/>
      <c r="B273" s="40"/>
      <c r="C273" s="245" t="s">
        <v>417</v>
      </c>
      <c r="D273" s="245" t="s">
        <v>181</v>
      </c>
      <c r="E273" s="246" t="s">
        <v>810</v>
      </c>
      <c r="F273" s="247" t="s">
        <v>811</v>
      </c>
      <c r="G273" s="248" t="s">
        <v>310</v>
      </c>
      <c r="H273" s="249">
        <v>3.96</v>
      </c>
      <c r="I273" s="250"/>
      <c r="J273" s="251">
        <f>ROUND(I273*H273,2)</f>
        <v>0</v>
      </c>
      <c r="K273" s="247" t="s">
        <v>185</v>
      </c>
      <c r="L273" s="45"/>
      <c r="M273" s="252" t="s">
        <v>1</v>
      </c>
      <c r="N273" s="253" t="s">
        <v>39</v>
      </c>
      <c r="O273" s="92"/>
      <c r="P273" s="254">
        <f>O273*H273</f>
        <v>0</v>
      </c>
      <c r="Q273" s="254">
        <v>0</v>
      </c>
      <c r="R273" s="254">
        <f>Q273*H273</f>
        <v>0</v>
      </c>
      <c r="S273" s="254">
        <v>0</v>
      </c>
      <c r="T273" s="25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56" t="s">
        <v>186</v>
      </c>
      <c r="AT273" s="256" t="s">
        <v>181</v>
      </c>
      <c r="AU273" s="256" t="s">
        <v>83</v>
      </c>
      <c r="AY273" s="18" t="s">
        <v>179</v>
      </c>
      <c r="BE273" s="257">
        <f>IF(N273="základní",J273,0)</f>
        <v>0</v>
      </c>
      <c r="BF273" s="257">
        <f>IF(N273="snížená",J273,0)</f>
        <v>0</v>
      </c>
      <c r="BG273" s="257">
        <f>IF(N273="zákl. přenesená",J273,0)</f>
        <v>0</v>
      </c>
      <c r="BH273" s="257">
        <f>IF(N273="sníž. přenesená",J273,0)</f>
        <v>0</v>
      </c>
      <c r="BI273" s="257">
        <f>IF(N273="nulová",J273,0)</f>
        <v>0</v>
      </c>
      <c r="BJ273" s="18" t="s">
        <v>81</v>
      </c>
      <c r="BK273" s="257">
        <f>ROUND(I273*H273,2)</f>
        <v>0</v>
      </c>
      <c r="BL273" s="18" t="s">
        <v>186</v>
      </c>
      <c r="BM273" s="256" t="s">
        <v>1659</v>
      </c>
    </row>
    <row r="274" s="14" customFormat="1">
      <c r="A274" s="14"/>
      <c r="B274" s="269"/>
      <c r="C274" s="270"/>
      <c r="D274" s="260" t="s">
        <v>187</v>
      </c>
      <c r="E274" s="271" t="s">
        <v>127</v>
      </c>
      <c r="F274" s="272" t="s">
        <v>1660</v>
      </c>
      <c r="G274" s="270"/>
      <c r="H274" s="273">
        <v>1.98</v>
      </c>
      <c r="I274" s="274"/>
      <c r="J274" s="270"/>
      <c r="K274" s="270"/>
      <c r="L274" s="275"/>
      <c r="M274" s="276"/>
      <c r="N274" s="277"/>
      <c r="O274" s="277"/>
      <c r="P274" s="277"/>
      <c r="Q274" s="277"/>
      <c r="R274" s="277"/>
      <c r="S274" s="277"/>
      <c r="T274" s="27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9" t="s">
        <v>187</v>
      </c>
      <c r="AU274" s="279" t="s">
        <v>83</v>
      </c>
      <c r="AV274" s="14" t="s">
        <v>83</v>
      </c>
      <c r="AW274" s="14" t="s">
        <v>31</v>
      </c>
      <c r="AX274" s="14" t="s">
        <v>74</v>
      </c>
      <c r="AY274" s="279" t="s">
        <v>179</v>
      </c>
    </row>
    <row r="275" s="14" customFormat="1">
      <c r="A275" s="14"/>
      <c r="B275" s="269"/>
      <c r="C275" s="270"/>
      <c r="D275" s="260" t="s">
        <v>187</v>
      </c>
      <c r="E275" s="271" t="s">
        <v>1</v>
      </c>
      <c r="F275" s="272" t="s">
        <v>814</v>
      </c>
      <c r="G275" s="270"/>
      <c r="H275" s="273">
        <v>1.98</v>
      </c>
      <c r="I275" s="274"/>
      <c r="J275" s="270"/>
      <c r="K275" s="270"/>
      <c r="L275" s="275"/>
      <c r="M275" s="276"/>
      <c r="N275" s="277"/>
      <c r="O275" s="277"/>
      <c r="P275" s="277"/>
      <c r="Q275" s="277"/>
      <c r="R275" s="277"/>
      <c r="S275" s="277"/>
      <c r="T275" s="27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9" t="s">
        <v>187</v>
      </c>
      <c r="AU275" s="279" t="s">
        <v>83</v>
      </c>
      <c r="AV275" s="14" t="s">
        <v>83</v>
      </c>
      <c r="AW275" s="14" t="s">
        <v>31</v>
      </c>
      <c r="AX275" s="14" t="s">
        <v>74</v>
      </c>
      <c r="AY275" s="279" t="s">
        <v>179</v>
      </c>
    </row>
    <row r="276" s="15" customFormat="1">
      <c r="A276" s="15"/>
      <c r="B276" s="280"/>
      <c r="C276" s="281"/>
      <c r="D276" s="260" t="s">
        <v>187</v>
      </c>
      <c r="E276" s="282" t="s">
        <v>1</v>
      </c>
      <c r="F276" s="283" t="s">
        <v>108</v>
      </c>
      <c r="G276" s="281"/>
      <c r="H276" s="284">
        <v>3.96</v>
      </c>
      <c r="I276" s="285"/>
      <c r="J276" s="281"/>
      <c r="K276" s="281"/>
      <c r="L276" s="286"/>
      <c r="M276" s="287"/>
      <c r="N276" s="288"/>
      <c r="O276" s="288"/>
      <c r="P276" s="288"/>
      <c r="Q276" s="288"/>
      <c r="R276" s="288"/>
      <c r="S276" s="288"/>
      <c r="T276" s="289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90" t="s">
        <v>187</v>
      </c>
      <c r="AU276" s="290" t="s">
        <v>83</v>
      </c>
      <c r="AV276" s="15" t="s">
        <v>186</v>
      </c>
      <c r="AW276" s="15" t="s">
        <v>31</v>
      </c>
      <c r="AX276" s="15" t="s">
        <v>81</v>
      </c>
      <c r="AY276" s="290" t="s">
        <v>179</v>
      </c>
    </row>
    <row r="277" s="2" customFormat="1" ht="21.75" customHeight="1">
      <c r="A277" s="39"/>
      <c r="B277" s="40"/>
      <c r="C277" s="245" t="s">
        <v>378</v>
      </c>
      <c r="D277" s="245" t="s">
        <v>181</v>
      </c>
      <c r="E277" s="246" t="s">
        <v>815</v>
      </c>
      <c r="F277" s="247" t="s">
        <v>816</v>
      </c>
      <c r="G277" s="248" t="s">
        <v>310</v>
      </c>
      <c r="H277" s="249">
        <v>17.82</v>
      </c>
      <c r="I277" s="250"/>
      <c r="J277" s="251">
        <f>ROUND(I277*H277,2)</f>
        <v>0</v>
      </c>
      <c r="K277" s="247" t="s">
        <v>185</v>
      </c>
      <c r="L277" s="45"/>
      <c r="M277" s="252" t="s">
        <v>1</v>
      </c>
      <c r="N277" s="253" t="s">
        <v>39</v>
      </c>
      <c r="O277" s="92"/>
      <c r="P277" s="254">
        <f>O277*H277</f>
        <v>0</v>
      </c>
      <c r="Q277" s="254">
        <v>0</v>
      </c>
      <c r="R277" s="254">
        <f>Q277*H277</f>
        <v>0</v>
      </c>
      <c r="S277" s="254">
        <v>0</v>
      </c>
      <c r="T277" s="25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6" t="s">
        <v>186</v>
      </c>
      <c r="AT277" s="256" t="s">
        <v>181</v>
      </c>
      <c r="AU277" s="256" t="s">
        <v>83</v>
      </c>
      <c r="AY277" s="18" t="s">
        <v>179</v>
      </c>
      <c r="BE277" s="257">
        <f>IF(N277="základní",J277,0)</f>
        <v>0</v>
      </c>
      <c r="BF277" s="257">
        <f>IF(N277="snížená",J277,0)</f>
        <v>0</v>
      </c>
      <c r="BG277" s="257">
        <f>IF(N277="zákl. přenesená",J277,0)</f>
        <v>0</v>
      </c>
      <c r="BH277" s="257">
        <f>IF(N277="sníž. přenesená",J277,0)</f>
        <v>0</v>
      </c>
      <c r="BI277" s="257">
        <f>IF(N277="nulová",J277,0)</f>
        <v>0</v>
      </c>
      <c r="BJ277" s="18" t="s">
        <v>81</v>
      </c>
      <c r="BK277" s="257">
        <f>ROUND(I277*H277,2)</f>
        <v>0</v>
      </c>
      <c r="BL277" s="18" t="s">
        <v>186</v>
      </c>
      <c r="BM277" s="256" t="s">
        <v>1661</v>
      </c>
    </row>
    <row r="278" s="13" customFormat="1">
      <c r="A278" s="13"/>
      <c r="B278" s="258"/>
      <c r="C278" s="259"/>
      <c r="D278" s="260" t="s">
        <v>187</v>
      </c>
      <c r="E278" s="261" t="s">
        <v>1</v>
      </c>
      <c r="F278" s="262" t="s">
        <v>818</v>
      </c>
      <c r="G278" s="259"/>
      <c r="H278" s="261" t="s">
        <v>1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8" t="s">
        <v>187</v>
      </c>
      <c r="AU278" s="268" t="s">
        <v>83</v>
      </c>
      <c r="AV278" s="13" t="s">
        <v>81</v>
      </c>
      <c r="AW278" s="13" t="s">
        <v>31</v>
      </c>
      <c r="AX278" s="13" t="s">
        <v>74</v>
      </c>
      <c r="AY278" s="268" t="s">
        <v>179</v>
      </c>
    </row>
    <row r="279" s="14" customFormat="1">
      <c r="A279" s="14"/>
      <c r="B279" s="269"/>
      <c r="C279" s="270"/>
      <c r="D279" s="260" t="s">
        <v>187</v>
      </c>
      <c r="E279" s="271" t="s">
        <v>1</v>
      </c>
      <c r="F279" s="272" t="s">
        <v>819</v>
      </c>
      <c r="G279" s="270"/>
      <c r="H279" s="273">
        <v>17.82</v>
      </c>
      <c r="I279" s="274"/>
      <c r="J279" s="270"/>
      <c r="K279" s="270"/>
      <c r="L279" s="275"/>
      <c r="M279" s="276"/>
      <c r="N279" s="277"/>
      <c r="O279" s="277"/>
      <c r="P279" s="277"/>
      <c r="Q279" s="277"/>
      <c r="R279" s="277"/>
      <c r="S279" s="277"/>
      <c r="T279" s="27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9" t="s">
        <v>187</v>
      </c>
      <c r="AU279" s="279" t="s">
        <v>83</v>
      </c>
      <c r="AV279" s="14" t="s">
        <v>83</v>
      </c>
      <c r="AW279" s="14" t="s">
        <v>31</v>
      </c>
      <c r="AX279" s="14" t="s">
        <v>81</v>
      </c>
      <c r="AY279" s="279" t="s">
        <v>179</v>
      </c>
    </row>
    <row r="280" s="2" customFormat="1" ht="21.75" customHeight="1">
      <c r="A280" s="39"/>
      <c r="B280" s="40"/>
      <c r="C280" s="245" t="s">
        <v>435</v>
      </c>
      <c r="D280" s="245" t="s">
        <v>181</v>
      </c>
      <c r="E280" s="246" t="s">
        <v>821</v>
      </c>
      <c r="F280" s="247" t="s">
        <v>822</v>
      </c>
      <c r="G280" s="248" t="s">
        <v>310</v>
      </c>
      <c r="H280" s="249">
        <v>3.96</v>
      </c>
      <c r="I280" s="250"/>
      <c r="J280" s="251">
        <f>ROUND(I280*H280,2)</f>
        <v>0</v>
      </c>
      <c r="K280" s="247" t="s">
        <v>185</v>
      </c>
      <c r="L280" s="45"/>
      <c r="M280" s="252" t="s">
        <v>1</v>
      </c>
      <c r="N280" s="253" t="s">
        <v>39</v>
      </c>
      <c r="O280" s="92"/>
      <c r="P280" s="254">
        <f>O280*H280</f>
        <v>0</v>
      </c>
      <c r="Q280" s="254">
        <v>0</v>
      </c>
      <c r="R280" s="254">
        <f>Q280*H280</f>
        <v>0</v>
      </c>
      <c r="S280" s="254">
        <v>0</v>
      </c>
      <c r="T280" s="25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6" t="s">
        <v>186</v>
      </c>
      <c r="AT280" s="256" t="s">
        <v>181</v>
      </c>
      <c r="AU280" s="256" t="s">
        <v>83</v>
      </c>
      <c r="AY280" s="18" t="s">
        <v>179</v>
      </c>
      <c r="BE280" s="257">
        <f>IF(N280="základní",J280,0)</f>
        <v>0</v>
      </c>
      <c r="BF280" s="257">
        <f>IF(N280="snížená",J280,0)</f>
        <v>0</v>
      </c>
      <c r="BG280" s="257">
        <f>IF(N280="zákl. přenesená",J280,0)</f>
        <v>0</v>
      </c>
      <c r="BH280" s="257">
        <f>IF(N280="sníž. přenesená",J280,0)</f>
        <v>0</v>
      </c>
      <c r="BI280" s="257">
        <f>IF(N280="nulová",J280,0)</f>
        <v>0</v>
      </c>
      <c r="BJ280" s="18" t="s">
        <v>81</v>
      </c>
      <c r="BK280" s="257">
        <f>ROUND(I280*H280,2)</f>
        <v>0</v>
      </c>
      <c r="BL280" s="18" t="s">
        <v>186</v>
      </c>
      <c r="BM280" s="256" t="s">
        <v>1662</v>
      </c>
    </row>
    <row r="281" s="14" customFormat="1">
      <c r="A281" s="14"/>
      <c r="B281" s="269"/>
      <c r="C281" s="270"/>
      <c r="D281" s="260" t="s">
        <v>187</v>
      </c>
      <c r="E281" s="271" t="s">
        <v>1</v>
      </c>
      <c r="F281" s="272" t="s">
        <v>824</v>
      </c>
      <c r="G281" s="270"/>
      <c r="H281" s="273">
        <v>1.98</v>
      </c>
      <c r="I281" s="274"/>
      <c r="J281" s="270"/>
      <c r="K281" s="270"/>
      <c r="L281" s="275"/>
      <c r="M281" s="276"/>
      <c r="N281" s="277"/>
      <c r="O281" s="277"/>
      <c r="P281" s="277"/>
      <c r="Q281" s="277"/>
      <c r="R281" s="277"/>
      <c r="S281" s="277"/>
      <c r="T281" s="27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9" t="s">
        <v>187</v>
      </c>
      <c r="AU281" s="279" t="s">
        <v>83</v>
      </c>
      <c r="AV281" s="14" t="s">
        <v>83</v>
      </c>
      <c r="AW281" s="14" t="s">
        <v>31</v>
      </c>
      <c r="AX281" s="14" t="s">
        <v>74</v>
      </c>
      <c r="AY281" s="279" t="s">
        <v>179</v>
      </c>
    </row>
    <row r="282" s="14" customFormat="1">
      <c r="A282" s="14"/>
      <c r="B282" s="269"/>
      <c r="C282" s="270"/>
      <c r="D282" s="260" t="s">
        <v>187</v>
      </c>
      <c r="E282" s="271" t="s">
        <v>1</v>
      </c>
      <c r="F282" s="272" t="s">
        <v>825</v>
      </c>
      <c r="G282" s="270"/>
      <c r="H282" s="273">
        <v>1.98</v>
      </c>
      <c r="I282" s="274"/>
      <c r="J282" s="270"/>
      <c r="K282" s="270"/>
      <c r="L282" s="275"/>
      <c r="M282" s="276"/>
      <c r="N282" s="277"/>
      <c r="O282" s="277"/>
      <c r="P282" s="277"/>
      <c r="Q282" s="277"/>
      <c r="R282" s="277"/>
      <c r="S282" s="277"/>
      <c r="T282" s="27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9" t="s">
        <v>187</v>
      </c>
      <c r="AU282" s="279" t="s">
        <v>83</v>
      </c>
      <c r="AV282" s="14" t="s">
        <v>83</v>
      </c>
      <c r="AW282" s="14" t="s">
        <v>31</v>
      </c>
      <c r="AX282" s="14" t="s">
        <v>74</v>
      </c>
      <c r="AY282" s="279" t="s">
        <v>179</v>
      </c>
    </row>
    <row r="283" s="15" customFormat="1">
      <c r="A283" s="15"/>
      <c r="B283" s="280"/>
      <c r="C283" s="281"/>
      <c r="D283" s="260" t="s">
        <v>187</v>
      </c>
      <c r="E283" s="282" t="s">
        <v>1</v>
      </c>
      <c r="F283" s="283" t="s">
        <v>108</v>
      </c>
      <c r="G283" s="281"/>
      <c r="H283" s="284">
        <v>3.96</v>
      </c>
      <c r="I283" s="285"/>
      <c r="J283" s="281"/>
      <c r="K283" s="281"/>
      <c r="L283" s="286"/>
      <c r="M283" s="287"/>
      <c r="N283" s="288"/>
      <c r="O283" s="288"/>
      <c r="P283" s="288"/>
      <c r="Q283" s="288"/>
      <c r="R283" s="288"/>
      <c r="S283" s="288"/>
      <c r="T283" s="289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90" t="s">
        <v>187</v>
      </c>
      <c r="AU283" s="290" t="s">
        <v>83</v>
      </c>
      <c r="AV283" s="15" t="s">
        <v>186</v>
      </c>
      <c r="AW283" s="15" t="s">
        <v>31</v>
      </c>
      <c r="AX283" s="15" t="s">
        <v>81</v>
      </c>
      <c r="AY283" s="290" t="s">
        <v>179</v>
      </c>
    </row>
    <row r="284" s="2" customFormat="1" ht="33" customHeight="1">
      <c r="A284" s="39"/>
      <c r="B284" s="40"/>
      <c r="C284" s="245" t="s">
        <v>385</v>
      </c>
      <c r="D284" s="245" t="s">
        <v>181</v>
      </c>
      <c r="E284" s="246" t="s">
        <v>826</v>
      </c>
      <c r="F284" s="247" t="s">
        <v>827</v>
      </c>
      <c r="G284" s="248" t="s">
        <v>310</v>
      </c>
      <c r="H284" s="249">
        <v>1.98</v>
      </c>
      <c r="I284" s="250"/>
      <c r="J284" s="251">
        <f>ROUND(I284*H284,2)</f>
        <v>0</v>
      </c>
      <c r="K284" s="247" t="s">
        <v>185</v>
      </c>
      <c r="L284" s="45"/>
      <c r="M284" s="252" t="s">
        <v>1</v>
      </c>
      <c r="N284" s="253" t="s">
        <v>39</v>
      </c>
      <c r="O284" s="92"/>
      <c r="P284" s="254">
        <f>O284*H284</f>
        <v>0</v>
      </c>
      <c r="Q284" s="254">
        <v>0</v>
      </c>
      <c r="R284" s="254">
        <f>Q284*H284</f>
        <v>0</v>
      </c>
      <c r="S284" s="254">
        <v>0</v>
      </c>
      <c r="T284" s="25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6" t="s">
        <v>186</v>
      </c>
      <c r="AT284" s="256" t="s">
        <v>181</v>
      </c>
      <c r="AU284" s="256" t="s">
        <v>83</v>
      </c>
      <c r="AY284" s="18" t="s">
        <v>179</v>
      </c>
      <c r="BE284" s="257">
        <f>IF(N284="základní",J284,0)</f>
        <v>0</v>
      </c>
      <c r="BF284" s="257">
        <f>IF(N284="snížená",J284,0)</f>
        <v>0</v>
      </c>
      <c r="BG284" s="257">
        <f>IF(N284="zákl. přenesená",J284,0)</f>
        <v>0</v>
      </c>
      <c r="BH284" s="257">
        <f>IF(N284="sníž. přenesená",J284,0)</f>
        <v>0</v>
      </c>
      <c r="BI284" s="257">
        <f>IF(N284="nulová",J284,0)</f>
        <v>0</v>
      </c>
      <c r="BJ284" s="18" t="s">
        <v>81</v>
      </c>
      <c r="BK284" s="257">
        <f>ROUND(I284*H284,2)</f>
        <v>0</v>
      </c>
      <c r="BL284" s="18" t="s">
        <v>186</v>
      </c>
      <c r="BM284" s="256" t="s">
        <v>1663</v>
      </c>
    </row>
    <row r="285" s="14" customFormat="1">
      <c r="A285" s="14"/>
      <c r="B285" s="269"/>
      <c r="C285" s="270"/>
      <c r="D285" s="260" t="s">
        <v>187</v>
      </c>
      <c r="E285" s="271" t="s">
        <v>1</v>
      </c>
      <c r="F285" s="272" t="s">
        <v>1503</v>
      </c>
      <c r="G285" s="270"/>
      <c r="H285" s="273">
        <v>1.98</v>
      </c>
      <c r="I285" s="274"/>
      <c r="J285" s="270"/>
      <c r="K285" s="270"/>
      <c r="L285" s="275"/>
      <c r="M285" s="302"/>
      <c r="N285" s="303"/>
      <c r="O285" s="303"/>
      <c r="P285" s="303"/>
      <c r="Q285" s="303"/>
      <c r="R285" s="303"/>
      <c r="S285" s="303"/>
      <c r="T285" s="30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9" t="s">
        <v>187</v>
      </c>
      <c r="AU285" s="279" t="s">
        <v>83</v>
      </c>
      <c r="AV285" s="14" t="s">
        <v>83</v>
      </c>
      <c r="AW285" s="14" t="s">
        <v>31</v>
      </c>
      <c r="AX285" s="14" t="s">
        <v>81</v>
      </c>
      <c r="AY285" s="279" t="s">
        <v>179</v>
      </c>
    </row>
    <row r="286" s="2" customFormat="1" ht="6.96" customHeight="1">
      <c r="A286" s="39"/>
      <c r="B286" s="67"/>
      <c r="C286" s="68"/>
      <c r="D286" s="68"/>
      <c r="E286" s="68"/>
      <c r="F286" s="68"/>
      <c r="G286" s="68"/>
      <c r="H286" s="68"/>
      <c r="I286" s="194"/>
      <c r="J286" s="68"/>
      <c r="K286" s="68"/>
      <c r="L286" s="45"/>
      <c r="M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</row>
  </sheetData>
  <sheetProtection sheet="1" autoFilter="0" formatColumns="0" formatRows="0" objects="1" scenarios="1" spinCount="100000" saltValue="i/mBwVzWoOtuSwE4jyOOp/dllxrpD3Psvj3I8Iv/LIzcCboFH8xM/0Bg+sjFn+1XZw6l8lRiJRZlsbCr5lCLCA==" hashValue="VUY0U0PFnnMB6NUy8xPz9Ggh/VtqL6r3ikn4pTBqk589LCUajpzrQrH+xBt8aRnA8M95sFM7Ty3c6d8yI6EJzA==" algorithmName="SHA-512" password="CC35"/>
  <autoFilter ref="C122:K28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83</v>
      </c>
    </row>
    <row r="4" s="1" customFormat="1" ht="24.96" customHeight="1">
      <c r="B4" s="21"/>
      <c r="D4" s="152" t="s">
        <v>104</v>
      </c>
      <c r="I4" s="147"/>
      <c r="L4" s="21"/>
      <c r="M4" s="153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4" t="s">
        <v>16</v>
      </c>
      <c r="I6" s="147"/>
      <c r="L6" s="21"/>
    </row>
    <row r="7" s="1" customFormat="1" ht="16.5" customHeight="1">
      <c r="B7" s="21"/>
      <c r="E7" s="155" t="str">
        <f>'Rekapitulace stavby'!K6</f>
        <v>Akumukace u ČS Pod Horou v Ústí nad Orlicí, 300 m3 - II. komora</v>
      </c>
      <c r="F7" s="154"/>
      <c r="G7" s="154"/>
      <c r="H7" s="154"/>
      <c r="I7" s="147"/>
      <c r="L7" s="21"/>
    </row>
    <row r="8" s="2" customFormat="1" ht="12" customHeight="1">
      <c r="A8" s="39"/>
      <c r="B8" s="45"/>
      <c r="C8" s="39"/>
      <c r="D8" s="154" t="s">
        <v>114</v>
      </c>
      <c r="E8" s="39"/>
      <c r="F8" s="39"/>
      <c r="G8" s="39"/>
      <c r="H8" s="39"/>
      <c r="I8" s="156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7" t="s">
        <v>1664</v>
      </c>
      <c r="F9" s="39"/>
      <c r="G9" s="39"/>
      <c r="H9" s="39"/>
      <c r="I9" s="156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56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4" t="s">
        <v>18</v>
      </c>
      <c r="E11" s="39"/>
      <c r="F11" s="142" t="s">
        <v>1</v>
      </c>
      <c r="G11" s="39"/>
      <c r="H11" s="39"/>
      <c r="I11" s="158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4" t="s">
        <v>20</v>
      </c>
      <c r="E12" s="39"/>
      <c r="F12" s="142" t="s">
        <v>129</v>
      </c>
      <c r="G12" s="39"/>
      <c r="H12" s="39"/>
      <c r="I12" s="158" t="s">
        <v>22</v>
      </c>
      <c r="J12" s="159" t="str">
        <f>'Rekapitulace stavby'!AN8</f>
        <v>22. 1. 2020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56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4" t="s">
        <v>24</v>
      </c>
      <c r="E14" s="39"/>
      <c r="F14" s="39"/>
      <c r="G14" s="39"/>
      <c r="H14" s="39"/>
      <c r="I14" s="158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8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56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4" t="s">
        <v>28</v>
      </c>
      <c r="E17" s="39"/>
      <c r="F17" s="39"/>
      <c r="G17" s="39"/>
      <c r="H17" s="39"/>
      <c r="I17" s="15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56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4" t="s">
        <v>30</v>
      </c>
      <c r="E20" s="39"/>
      <c r="F20" s="39"/>
      <c r="G20" s="39"/>
      <c r="H20" s="39"/>
      <c r="I20" s="158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8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56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4" t="s">
        <v>32</v>
      </c>
      <c r="E23" s="39"/>
      <c r="F23" s="39"/>
      <c r="G23" s="39"/>
      <c r="H23" s="39"/>
      <c r="I23" s="158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8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56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4" t="s">
        <v>33</v>
      </c>
      <c r="E26" s="39"/>
      <c r="F26" s="39"/>
      <c r="G26" s="39"/>
      <c r="H26" s="39"/>
      <c r="I26" s="156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3"/>
      <c r="J27" s="160"/>
      <c r="K27" s="160"/>
      <c r="L27" s="164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56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5"/>
      <c r="E29" s="165"/>
      <c r="F29" s="165"/>
      <c r="G29" s="165"/>
      <c r="H29" s="165"/>
      <c r="I29" s="166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7" t="s">
        <v>34</v>
      </c>
      <c r="E30" s="39"/>
      <c r="F30" s="39"/>
      <c r="G30" s="39"/>
      <c r="H30" s="39"/>
      <c r="I30" s="156"/>
      <c r="J30" s="168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5"/>
      <c r="E31" s="165"/>
      <c r="F31" s="165"/>
      <c r="G31" s="165"/>
      <c r="H31" s="165"/>
      <c r="I31" s="166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9" t="s">
        <v>36</v>
      </c>
      <c r="G32" s="39"/>
      <c r="H32" s="39"/>
      <c r="I32" s="170" t="s">
        <v>35</v>
      </c>
      <c r="J32" s="169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71" t="s">
        <v>38</v>
      </c>
      <c r="E33" s="154" t="s">
        <v>39</v>
      </c>
      <c r="F33" s="172">
        <f>ROUND((SUM(BE121:BE148)),  2)</f>
        <v>0</v>
      </c>
      <c r="G33" s="39"/>
      <c r="H33" s="39"/>
      <c r="I33" s="173">
        <v>0.20999999999999999</v>
      </c>
      <c r="J33" s="172">
        <f>ROUND(((SUM(BE121:BE148))*I33),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4" t="s">
        <v>40</v>
      </c>
      <c r="F34" s="172">
        <f>ROUND((SUM(BF121:BF148)),  2)</f>
        <v>0</v>
      </c>
      <c r="G34" s="39"/>
      <c r="H34" s="39"/>
      <c r="I34" s="173">
        <v>0.14999999999999999</v>
      </c>
      <c r="J34" s="172">
        <f>ROUND(((SUM(BF121:BF148))*I34),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4" t="s">
        <v>41</v>
      </c>
      <c r="F35" s="172">
        <f>ROUND((SUM(BG121:BG148)),  2)</f>
        <v>0</v>
      </c>
      <c r="G35" s="39"/>
      <c r="H35" s="39"/>
      <c r="I35" s="173">
        <v>0.20999999999999999</v>
      </c>
      <c r="J35" s="17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4" t="s">
        <v>42</v>
      </c>
      <c r="F36" s="172">
        <f>ROUND((SUM(BH121:BH148)),  2)</f>
        <v>0</v>
      </c>
      <c r="G36" s="39"/>
      <c r="H36" s="39"/>
      <c r="I36" s="173">
        <v>0.14999999999999999</v>
      </c>
      <c r="J36" s="17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4" t="s">
        <v>43</v>
      </c>
      <c r="F37" s="172">
        <f>ROUND((SUM(BI121:BI148)),  2)</f>
        <v>0</v>
      </c>
      <c r="G37" s="39"/>
      <c r="H37" s="39"/>
      <c r="I37" s="173">
        <v>0</v>
      </c>
      <c r="J37" s="17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56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74"/>
      <c r="D39" s="175" t="s">
        <v>44</v>
      </c>
      <c r="E39" s="176"/>
      <c r="F39" s="176"/>
      <c r="G39" s="177" t="s">
        <v>45</v>
      </c>
      <c r="H39" s="178" t="s">
        <v>46</v>
      </c>
      <c r="I39" s="179"/>
      <c r="J39" s="180">
        <f>SUM(J30:J37)</f>
        <v>0</v>
      </c>
      <c r="K39" s="18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56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47"/>
      <c r="L41" s="21"/>
    </row>
    <row r="42" s="1" customFormat="1" ht="14.4" customHeight="1">
      <c r="B42" s="21"/>
      <c r="I42" s="147"/>
      <c r="L42" s="21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2" t="s">
        <v>47</v>
      </c>
      <c r="E50" s="183"/>
      <c r="F50" s="183"/>
      <c r="G50" s="182" t="s">
        <v>48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49</v>
      </c>
      <c r="E61" s="186"/>
      <c r="F61" s="187" t="s">
        <v>50</v>
      </c>
      <c r="G61" s="185" t="s">
        <v>49</v>
      </c>
      <c r="H61" s="186"/>
      <c r="I61" s="188"/>
      <c r="J61" s="189" t="s">
        <v>50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51</v>
      </c>
      <c r="E65" s="190"/>
      <c r="F65" s="190"/>
      <c r="G65" s="182" t="s">
        <v>52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49</v>
      </c>
      <c r="E76" s="186"/>
      <c r="F76" s="187" t="s">
        <v>50</v>
      </c>
      <c r="G76" s="185" t="s">
        <v>49</v>
      </c>
      <c r="H76" s="186"/>
      <c r="I76" s="188"/>
      <c r="J76" s="189" t="s">
        <v>50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156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6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6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Akumukace u ČS Pod Horou v Ústí nad Orlicí, 300 m3 - II. komora</v>
      </c>
      <c r="F85" s="33"/>
      <c r="G85" s="33"/>
      <c r="H85" s="33"/>
      <c r="I85" s="156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114</v>
      </c>
      <c r="D86" s="41"/>
      <c r="E86" s="41"/>
      <c r="F86" s="41"/>
      <c r="G86" s="41"/>
      <c r="H86" s="41"/>
      <c r="I86" s="156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VRN - Vedlejší náklady stavby </v>
      </c>
      <c r="F87" s="41"/>
      <c r="G87" s="41"/>
      <c r="H87" s="41"/>
      <c r="I87" s="156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56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</v>
      </c>
      <c r="G89" s="41"/>
      <c r="H89" s="41"/>
      <c r="I89" s="158" t="s">
        <v>22</v>
      </c>
      <c r="J89" s="80" t="str">
        <f>IF(J12="","",J12)</f>
        <v>22. 1. 2020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6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58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58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56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9" t="s">
        <v>135</v>
      </c>
      <c r="D94" s="200"/>
      <c r="E94" s="200"/>
      <c r="F94" s="200"/>
      <c r="G94" s="200"/>
      <c r="H94" s="200"/>
      <c r="I94" s="201"/>
      <c r="J94" s="202" t="s">
        <v>136</v>
      </c>
      <c r="K94" s="20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6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3" t="s">
        <v>137</v>
      </c>
      <c r="D96" s="41"/>
      <c r="E96" s="41"/>
      <c r="F96" s="41"/>
      <c r="G96" s="41"/>
      <c r="H96" s="41"/>
      <c r="I96" s="156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138</v>
      </c>
    </row>
    <row r="97" s="9" customFormat="1" ht="24.96" customHeight="1">
      <c r="A97" s="9"/>
      <c r="B97" s="204"/>
      <c r="C97" s="205"/>
      <c r="D97" s="206" t="s">
        <v>1665</v>
      </c>
      <c r="E97" s="207"/>
      <c r="F97" s="207"/>
      <c r="G97" s="207"/>
      <c r="H97" s="207"/>
      <c r="I97" s="208"/>
      <c r="J97" s="209">
        <f>J122</f>
        <v>0</v>
      </c>
      <c r="K97" s="205"/>
      <c r="L97" s="21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1"/>
      <c r="C98" s="134"/>
      <c r="D98" s="212" t="s">
        <v>1666</v>
      </c>
      <c r="E98" s="213"/>
      <c r="F98" s="213"/>
      <c r="G98" s="213"/>
      <c r="H98" s="213"/>
      <c r="I98" s="214"/>
      <c r="J98" s="215">
        <f>J123</f>
        <v>0</v>
      </c>
      <c r="K98" s="134"/>
      <c r="L98" s="21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1"/>
      <c r="C99" s="134"/>
      <c r="D99" s="212" t="s">
        <v>1667</v>
      </c>
      <c r="E99" s="213"/>
      <c r="F99" s="213"/>
      <c r="G99" s="213"/>
      <c r="H99" s="213"/>
      <c r="I99" s="214"/>
      <c r="J99" s="215">
        <f>J136</f>
        <v>0</v>
      </c>
      <c r="K99" s="134"/>
      <c r="L99" s="21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1"/>
      <c r="C100" s="134"/>
      <c r="D100" s="212" t="s">
        <v>1668</v>
      </c>
      <c r="E100" s="213"/>
      <c r="F100" s="213"/>
      <c r="G100" s="213"/>
      <c r="H100" s="213"/>
      <c r="I100" s="214"/>
      <c r="J100" s="215">
        <f>J141</f>
        <v>0</v>
      </c>
      <c r="K100" s="134"/>
      <c r="L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1"/>
      <c r="C101" s="134"/>
      <c r="D101" s="212" t="s">
        <v>1669</v>
      </c>
      <c r="E101" s="213"/>
      <c r="F101" s="213"/>
      <c r="G101" s="213"/>
      <c r="H101" s="213"/>
      <c r="I101" s="214"/>
      <c r="J101" s="215">
        <f>J145</f>
        <v>0</v>
      </c>
      <c r="K101" s="134"/>
      <c r="L101" s="21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56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94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97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164</v>
      </c>
      <c r="D108" s="41"/>
      <c r="E108" s="41"/>
      <c r="F108" s="41"/>
      <c r="G108" s="41"/>
      <c r="H108" s="41"/>
      <c r="I108" s="156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56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56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98" t="str">
        <f>E7</f>
        <v>Akumukace u ČS Pod Horou v Ústí nad Orlicí, 300 m3 - II. komora</v>
      </c>
      <c r="F111" s="33"/>
      <c r="G111" s="33"/>
      <c r="H111" s="33"/>
      <c r="I111" s="156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114</v>
      </c>
      <c r="D112" s="41"/>
      <c r="E112" s="41"/>
      <c r="F112" s="41"/>
      <c r="G112" s="41"/>
      <c r="H112" s="41"/>
      <c r="I112" s="156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 xml:space="preserve">VRN - Vedlejší náklady stavby </v>
      </c>
      <c r="F113" s="41"/>
      <c r="G113" s="41"/>
      <c r="H113" s="41"/>
      <c r="I113" s="156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56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Ústí nad Orlicí</v>
      </c>
      <c r="G115" s="41"/>
      <c r="H115" s="41"/>
      <c r="I115" s="158" t="s">
        <v>22</v>
      </c>
      <c r="J115" s="80" t="str">
        <f>IF(J12="","",J12)</f>
        <v>22. 1. 2020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56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158" t="s">
        <v>30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158" t="s">
        <v>32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56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17"/>
      <c r="B120" s="218"/>
      <c r="C120" s="219" t="s">
        <v>165</v>
      </c>
      <c r="D120" s="220" t="s">
        <v>59</v>
      </c>
      <c r="E120" s="220" t="s">
        <v>55</v>
      </c>
      <c r="F120" s="220" t="s">
        <v>56</v>
      </c>
      <c r="G120" s="220" t="s">
        <v>166</v>
      </c>
      <c r="H120" s="220" t="s">
        <v>167</v>
      </c>
      <c r="I120" s="221" t="s">
        <v>168</v>
      </c>
      <c r="J120" s="220" t="s">
        <v>136</v>
      </c>
      <c r="K120" s="222" t="s">
        <v>169</v>
      </c>
      <c r="L120" s="223"/>
      <c r="M120" s="101" t="s">
        <v>1</v>
      </c>
      <c r="N120" s="102" t="s">
        <v>38</v>
      </c>
      <c r="O120" s="102" t="s">
        <v>170</v>
      </c>
      <c r="P120" s="102" t="s">
        <v>171</v>
      </c>
      <c r="Q120" s="102" t="s">
        <v>172</v>
      </c>
      <c r="R120" s="102" t="s">
        <v>173</v>
      </c>
      <c r="S120" s="102" t="s">
        <v>174</v>
      </c>
      <c r="T120" s="103" t="s">
        <v>175</v>
      </c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/>
    </row>
    <row r="121" s="2" customFormat="1" ht="22.8" customHeight="1">
      <c r="A121" s="39"/>
      <c r="B121" s="40"/>
      <c r="C121" s="108" t="s">
        <v>176</v>
      </c>
      <c r="D121" s="41"/>
      <c r="E121" s="41"/>
      <c r="F121" s="41"/>
      <c r="G121" s="41"/>
      <c r="H121" s="41"/>
      <c r="I121" s="156"/>
      <c r="J121" s="224">
        <f>BK121</f>
        <v>0</v>
      </c>
      <c r="K121" s="41"/>
      <c r="L121" s="45"/>
      <c r="M121" s="104"/>
      <c r="N121" s="225"/>
      <c r="O121" s="105"/>
      <c r="P121" s="226">
        <f>P122</f>
        <v>0</v>
      </c>
      <c r="Q121" s="105"/>
      <c r="R121" s="226">
        <f>R122</f>
        <v>0</v>
      </c>
      <c r="S121" s="105"/>
      <c r="T121" s="227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73</v>
      </c>
      <c r="AU121" s="18" t="s">
        <v>138</v>
      </c>
      <c r="BK121" s="228">
        <f>BK122</f>
        <v>0</v>
      </c>
    </row>
    <row r="122" s="12" customFormat="1" ht="25.92" customHeight="1">
      <c r="A122" s="12"/>
      <c r="B122" s="229"/>
      <c r="C122" s="230"/>
      <c r="D122" s="231" t="s">
        <v>73</v>
      </c>
      <c r="E122" s="232" t="s">
        <v>96</v>
      </c>
      <c r="F122" s="232" t="s">
        <v>1670</v>
      </c>
      <c r="G122" s="230"/>
      <c r="H122" s="230"/>
      <c r="I122" s="233"/>
      <c r="J122" s="234">
        <f>BK122</f>
        <v>0</v>
      </c>
      <c r="K122" s="230"/>
      <c r="L122" s="235"/>
      <c r="M122" s="236"/>
      <c r="N122" s="237"/>
      <c r="O122" s="237"/>
      <c r="P122" s="238">
        <f>P123+P136+P141+P145</f>
        <v>0</v>
      </c>
      <c r="Q122" s="237"/>
      <c r="R122" s="238">
        <f>R123+R136+R141+R145</f>
        <v>0</v>
      </c>
      <c r="S122" s="237"/>
      <c r="T122" s="239">
        <f>T123+T136+T141+T145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40" t="s">
        <v>206</v>
      </c>
      <c r="AT122" s="241" t="s">
        <v>73</v>
      </c>
      <c r="AU122" s="241" t="s">
        <v>74</v>
      </c>
      <c r="AY122" s="240" t="s">
        <v>179</v>
      </c>
      <c r="BK122" s="242">
        <f>BK123+BK136+BK141+BK145</f>
        <v>0</v>
      </c>
    </row>
    <row r="123" s="12" customFormat="1" ht="22.8" customHeight="1">
      <c r="A123" s="12"/>
      <c r="B123" s="229"/>
      <c r="C123" s="230"/>
      <c r="D123" s="231" t="s">
        <v>73</v>
      </c>
      <c r="E123" s="243" t="s">
        <v>74</v>
      </c>
      <c r="F123" s="243" t="s">
        <v>1079</v>
      </c>
      <c r="G123" s="230"/>
      <c r="H123" s="230"/>
      <c r="I123" s="233"/>
      <c r="J123" s="244">
        <f>BK123</f>
        <v>0</v>
      </c>
      <c r="K123" s="230"/>
      <c r="L123" s="235"/>
      <c r="M123" s="236"/>
      <c r="N123" s="237"/>
      <c r="O123" s="237"/>
      <c r="P123" s="238">
        <f>SUM(P124:P135)</f>
        <v>0</v>
      </c>
      <c r="Q123" s="237"/>
      <c r="R123" s="238">
        <f>SUM(R124:R135)</f>
        <v>0</v>
      </c>
      <c r="S123" s="237"/>
      <c r="T123" s="239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40" t="s">
        <v>206</v>
      </c>
      <c r="AT123" s="241" t="s">
        <v>73</v>
      </c>
      <c r="AU123" s="241" t="s">
        <v>81</v>
      </c>
      <c r="AY123" s="240" t="s">
        <v>179</v>
      </c>
      <c r="BK123" s="242">
        <f>SUM(BK124:BK135)</f>
        <v>0</v>
      </c>
    </row>
    <row r="124" s="2" customFormat="1" ht="16.5" customHeight="1">
      <c r="A124" s="39"/>
      <c r="B124" s="40"/>
      <c r="C124" s="245" t="s">
        <v>81</v>
      </c>
      <c r="D124" s="245" t="s">
        <v>181</v>
      </c>
      <c r="E124" s="246" t="s">
        <v>1671</v>
      </c>
      <c r="F124" s="247" t="s">
        <v>1672</v>
      </c>
      <c r="G124" s="248" t="s">
        <v>1673</v>
      </c>
      <c r="H124" s="249">
        <v>1</v>
      </c>
      <c r="I124" s="250"/>
      <c r="J124" s="251">
        <f>ROUND(I124*H124,2)</f>
        <v>0</v>
      </c>
      <c r="K124" s="247" t="s">
        <v>1</v>
      </c>
      <c r="L124" s="45"/>
      <c r="M124" s="252" t="s">
        <v>1</v>
      </c>
      <c r="N124" s="253" t="s">
        <v>39</v>
      </c>
      <c r="O124" s="92"/>
      <c r="P124" s="254">
        <f>O124*H124</f>
        <v>0</v>
      </c>
      <c r="Q124" s="254">
        <v>0</v>
      </c>
      <c r="R124" s="254">
        <f>Q124*H124</f>
        <v>0</v>
      </c>
      <c r="S124" s="254">
        <v>0</v>
      </c>
      <c r="T124" s="25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56" t="s">
        <v>1674</v>
      </c>
      <c r="AT124" s="256" t="s">
        <v>181</v>
      </c>
      <c r="AU124" s="256" t="s">
        <v>83</v>
      </c>
      <c r="AY124" s="18" t="s">
        <v>179</v>
      </c>
      <c r="BE124" s="257">
        <f>IF(N124="základní",J124,0)</f>
        <v>0</v>
      </c>
      <c r="BF124" s="257">
        <f>IF(N124="snížená",J124,0)</f>
        <v>0</v>
      </c>
      <c r="BG124" s="257">
        <f>IF(N124="zákl. přenesená",J124,0)</f>
        <v>0</v>
      </c>
      <c r="BH124" s="257">
        <f>IF(N124="sníž. přenesená",J124,0)</f>
        <v>0</v>
      </c>
      <c r="BI124" s="257">
        <f>IF(N124="nulová",J124,0)</f>
        <v>0</v>
      </c>
      <c r="BJ124" s="18" t="s">
        <v>81</v>
      </c>
      <c r="BK124" s="257">
        <f>ROUND(I124*H124,2)</f>
        <v>0</v>
      </c>
      <c r="BL124" s="18" t="s">
        <v>1674</v>
      </c>
      <c r="BM124" s="256" t="s">
        <v>1675</v>
      </c>
    </row>
    <row r="125" s="14" customFormat="1">
      <c r="A125" s="14"/>
      <c r="B125" s="269"/>
      <c r="C125" s="270"/>
      <c r="D125" s="260" t="s">
        <v>187</v>
      </c>
      <c r="E125" s="271" t="s">
        <v>1</v>
      </c>
      <c r="F125" s="272" t="s">
        <v>81</v>
      </c>
      <c r="G125" s="270"/>
      <c r="H125" s="273">
        <v>1</v>
      </c>
      <c r="I125" s="274"/>
      <c r="J125" s="270"/>
      <c r="K125" s="270"/>
      <c r="L125" s="275"/>
      <c r="M125" s="276"/>
      <c r="N125" s="277"/>
      <c r="O125" s="277"/>
      <c r="P125" s="277"/>
      <c r="Q125" s="277"/>
      <c r="R125" s="277"/>
      <c r="S125" s="277"/>
      <c r="T125" s="27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9" t="s">
        <v>187</v>
      </c>
      <c r="AU125" s="279" t="s">
        <v>83</v>
      </c>
      <c r="AV125" s="14" t="s">
        <v>83</v>
      </c>
      <c r="AW125" s="14" t="s">
        <v>31</v>
      </c>
      <c r="AX125" s="14" t="s">
        <v>81</v>
      </c>
      <c r="AY125" s="279" t="s">
        <v>179</v>
      </c>
    </row>
    <row r="126" s="2" customFormat="1" ht="16.5" customHeight="1">
      <c r="A126" s="39"/>
      <c r="B126" s="40"/>
      <c r="C126" s="245" t="s">
        <v>83</v>
      </c>
      <c r="D126" s="245" t="s">
        <v>181</v>
      </c>
      <c r="E126" s="246" t="s">
        <v>1676</v>
      </c>
      <c r="F126" s="247" t="s">
        <v>1677</v>
      </c>
      <c r="G126" s="248" t="s">
        <v>1673</v>
      </c>
      <c r="H126" s="249">
        <v>1</v>
      </c>
      <c r="I126" s="250"/>
      <c r="J126" s="251">
        <f>ROUND(I126*H126,2)</f>
        <v>0</v>
      </c>
      <c r="K126" s="247" t="s">
        <v>1</v>
      </c>
      <c r="L126" s="45"/>
      <c r="M126" s="252" t="s">
        <v>1</v>
      </c>
      <c r="N126" s="253" t="s">
        <v>39</v>
      </c>
      <c r="O126" s="92"/>
      <c r="P126" s="254">
        <f>O126*H126</f>
        <v>0</v>
      </c>
      <c r="Q126" s="254">
        <v>0</v>
      </c>
      <c r="R126" s="254">
        <f>Q126*H126</f>
        <v>0</v>
      </c>
      <c r="S126" s="254">
        <v>0</v>
      </c>
      <c r="T126" s="25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56" t="s">
        <v>1674</v>
      </c>
      <c r="AT126" s="256" t="s">
        <v>181</v>
      </c>
      <c r="AU126" s="256" t="s">
        <v>83</v>
      </c>
      <c r="AY126" s="18" t="s">
        <v>179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8" t="s">
        <v>81</v>
      </c>
      <c r="BK126" s="257">
        <f>ROUND(I126*H126,2)</f>
        <v>0</v>
      </c>
      <c r="BL126" s="18" t="s">
        <v>1674</v>
      </c>
      <c r="BM126" s="256" t="s">
        <v>1678</v>
      </c>
    </row>
    <row r="127" s="14" customFormat="1">
      <c r="A127" s="14"/>
      <c r="B127" s="269"/>
      <c r="C127" s="270"/>
      <c r="D127" s="260" t="s">
        <v>187</v>
      </c>
      <c r="E127" s="271" t="s">
        <v>1</v>
      </c>
      <c r="F127" s="272" t="s">
        <v>81</v>
      </c>
      <c r="G127" s="270"/>
      <c r="H127" s="273">
        <v>1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9" t="s">
        <v>187</v>
      </c>
      <c r="AU127" s="279" t="s">
        <v>83</v>
      </c>
      <c r="AV127" s="14" t="s">
        <v>83</v>
      </c>
      <c r="AW127" s="14" t="s">
        <v>31</v>
      </c>
      <c r="AX127" s="14" t="s">
        <v>81</v>
      </c>
      <c r="AY127" s="279" t="s">
        <v>179</v>
      </c>
    </row>
    <row r="128" s="2" customFormat="1" ht="16.5" customHeight="1">
      <c r="A128" s="39"/>
      <c r="B128" s="40"/>
      <c r="C128" s="245" t="s">
        <v>194</v>
      </c>
      <c r="D128" s="245" t="s">
        <v>181</v>
      </c>
      <c r="E128" s="246" t="s">
        <v>1679</v>
      </c>
      <c r="F128" s="247" t="s">
        <v>1680</v>
      </c>
      <c r="G128" s="248" t="s">
        <v>1673</v>
      </c>
      <c r="H128" s="249">
        <v>1</v>
      </c>
      <c r="I128" s="250"/>
      <c r="J128" s="251">
        <f>ROUND(I128*H128,2)</f>
        <v>0</v>
      </c>
      <c r="K128" s="247" t="s">
        <v>1</v>
      </c>
      <c r="L128" s="45"/>
      <c r="M128" s="252" t="s">
        <v>1</v>
      </c>
      <c r="N128" s="253" t="s">
        <v>39</v>
      </c>
      <c r="O128" s="92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56" t="s">
        <v>1674</v>
      </c>
      <c r="AT128" s="256" t="s">
        <v>181</v>
      </c>
      <c r="AU128" s="256" t="s">
        <v>83</v>
      </c>
      <c r="AY128" s="18" t="s">
        <v>179</v>
      </c>
      <c r="BE128" s="257">
        <f>IF(N128="základní",J128,0)</f>
        <v>0</v>
      </c>
      <c r="BF128" s="257">
        <f>IF(N128="snížená",J128,0)</f>
        <v>0</v>
      </c>
      <c r="BG128" s="257">
        <f>IF(N128="zákl. přenesená",J128,0)</f>
        <v>0</v>
      </c>
      <c r="BH128" s="257">
        <f>IF(N128="sníž. přenesená",J128,0)</f>
        <v>0</v>
      </c>
      <c r="BI128" s="257">
        <f>IF(N128="nulová",J128,0)</f>
        <v>0</v>
      </c>
      <c r="BJ128" s="18" t="s">
        <v>81</v>
      </c>
      <c r="BK128" s="257">
        <f>ROUND(I128*H128,2)</f>
        <v>0</v>
      </c>
      <c r="BL128" s="18" t="s">
        <v>1674</v>
      </c>
      <c r="BM128" s="256" t="s">
        <v>1681</v>
      </c>
    </row>
    <row r="129" s="14" customFormat="1">
      <c r="A129" s="14"/>
      <c r="B129" s="269"/>
      <c r="C129" s="270"/>
      <c r="D129" s="260" t="s">
        <v>187</v>
      </c>
      <c r="E129" s="271" t="s">
        <v>1</v>
      </c>
      <c r="F129" s="272" t="s">
        <v>81</v>
      </c>
      <c r="G129" s="270"/>
      <c r="H129" s="273">
        <v>1</v>
      </c>
      <c r="I129" s="274"/>
      <c r="J129" s="270"/>
      <c r="K129" s="270"/>
      <c r="L129" s="275"/>
      <c r="M129" s="276"/>
      <c r="N129" s="277"/>
      <c r="O129" s="277"/>
      <c r="P129" s="277"/>
      <c r="Q129" s="277"/>
      <c r="R129" s="277"/>
      <c r="S129" s="277"/>
      <c r="T129" s="27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9" t="s">
        <v>187</v>
      </c>
      <c r="AU129" s="279" t="s">
        <v>83</v>
      </c>
      <c r="AV129" s="14" t="s">
        <v>83</v>
      </c>
      <c r="AW129" s="14" t="s">
        <v>31</v>
      </c>
      <c r="AX129" s="14" t="s">
        <v>81</v>
      </c>
      <c r="AY129" s="279" t="s">
        <v>179</v>
      </c>
    </row>
    <row r="130" s="2" customFormat="1" ht="16.5" customHeight="1">
      <c r="A130" s="39"/>
      <c r="B130" s="40"/>
      <c r="C130" s="245" t="s">
        <v>186</v>
      </c>
      <c r="D130" s="245" t="s">
        <v>181</v>
      </c>
      <c r="E130" s="246" t="s">
        <v>1682</v>
      </c>
      <c r="F130" s="247" t="s">
        <v>1683</v>
      </c>
      <c r="G130" s="248" t="s">
        <v>1673</v>
      </c>
      <c r="H130" s="249">
        <v>1</v>
      </c>
      <c r="I130" s="250"/>
      <c r="J130" s="251">
        <f>ROUND(I130*H130,2)</f>
        <v>0</v>
      </c>
      <c r="K130" s="247" t="s">
        <v>1</v>
      </c>
      <c r="L130" s="45"/>
      <c r="M130" s="252" t="s">
        <v>1</v>
      </c>
      <c r="N130" s="253" t="s">
        <v>39</v>
      </c>
      <c r="O130" s="92"/>
      <c r="P130" s="254">
        <f>O130*H130</f>
        <v>0</v>
      </c>
      <c r="Q130" s="254">
        <v>0</v>
      </c>
      <c r="R130" s="254">
        <f>Q130*H130</f>
        <v>0</v>
      </c>
      <c r="S130" s="254">
        <v>0</v>
      </c>
      <c r="T130" s="25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6" t="s">
        <v>1674</v>
      </c>
      <c r="AT130" s="256" t="s">
        <v>181</v>
      </c>
      <c r="AU130" s="256" t="s">
        <v>83</v>
      </c>
      <c r="AY130" s="18" t="s">
        <v>179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8" t="s">
        <v>81</v>
      </c>
      <c r="BK130" s="257">
        <f>ROUND(I130*H130,2)</f>
        <v>0</v>
      </c>
      <c r="BL130" s="18" t="s">
        <v>1674</v>
      </c>
      <c r="BM130" s="256" t="s">
        <v>1684</v>
      </c>
    </row>
    <row r="131" s="13" customFormat="1">
      <c r="A131" s="13"/>
      <c r="B131" s="258"/>
      <c r="C131" s="259"/>
      <c r="D131" s="260" t="s">
        <v>187</v>
      </c>
      <c r="E131" s="261" t="s">
        <v>1</v>
      </c>
      <c r="F131" s="262" t="s">
        <v>1685</v>
      </c>
      <c r="G131" s="259"/>
      <c r="H131" s="261" t="s">
        <v>1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8" t="s">
        <v>187</v>
      </c>
      <c r="AU131" s="268" t="s">
        <v>83</v>
      </c>
      <c r="AV131" s="13" t="s">
        <v>81</v>
      </c>
      <c r="AW131" s="13" t="s">
        <v>31</v>
      </c>
      <c r="AX131" s="13" t="s">
        <v>74</v>
      </c>
      <c r="AY131" s="268" t="s">
        <v>179</v>
      </c>
    </row>
    <row r="132" s="13" customFormat="1">
      <c r="A132" s="13"/>
      <c r="B132" s="258"/>
      <c r="C132" s="259"/>
      <c r="D132" s="260" t="s">
        <v>187</v>
      </c>
      <c r="E132" s="261" t="s">
        <v>1</v>
      </c>
      <c r="F132" s="262" t="s">
        <v>1686</v>
      </c>
      <c r="G132" s="259"/>
      <c r="H132" s="261" t="s">
        <v>1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187</v>
      </c>
      <c r="AU132" s="268" t="s">
        <v>83</v>
      </c>
      <c r="AV132" s="13" t="s">
        <v>81</v>
      </c>
      <c r="AW132" s="13" t="s">
        <v>31</v>
      </c>
      <c r="AX132" s="13" t="s">
        <v>74</v>
      </c>
      <c r="AY132" s="268" t="s">
        <v>179</v>
      </c>
    </row>
    <row r="133" s="13" customFormat="1">
      <c r="A133" s="13"/>
      <c r="B133" s="258"/>
      <c r="C133" s="259"/>
      <c r="D133" s="260" t="s">
        <v>187</v>
      </c>
      <c r="E133" s="261" t="s">
        <v>1</v>
      </c>
      <c r="F133" s="262" t="s">
        <v>1687</v>
      </c>
      <c r="G133" s="259"/>
      <c r="H133" s="261" t="s">
        <v>1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8" t="s">
        <v>187</v>
      </c>
      <c r="AU133" s="268" t="s">
        <v>83</v>
      </c>
      <c r="AV133" s="13" t="s">
        <v>81</v>
      </c>
      <c r="AW133" s="13" t="s">
        <v>31</v>
      </c>
      <c r="AX133" s="13" t="s">
        <v>74</v>
      </c>
      <c r="AY133" s="268" t="s">
        <v>179</v>
      </c>
    </row>
    <row r="134" s="13" customFormat="1">
      <c r="A134" s="13"/>
      <c r="B134" s="258"/>
      <c r="C134" s="259"/>
      <c r="D134" s="260" t="s">
        <v>187</v>
      </c>
      <c r="E134" s="261" t="s">
        <v>1</v>
      </c>
      <c r="F134" s="262" t="s">
        <v>1688</v>
      </c>
      <c r="G134" s="259"/>
      <c r="H134" s="261" t="s">
        <v>1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187</v>
      </c>
      <c r="AU134" s="268" t="s">
        <v>83</v>
      </c>
      <c r="AV134" s="13" t="s">
        <v>81</v>
      </c>
      <c r="AW134" s="13" t="s">
        <v>31</v>
      </c>
      <c r="AX134" s="13" t="s">
        <v>74</v>
      </c>
      <c r="AY134" s="268" t="s">
        <v>179</v>
      </c>
    </row>
    <row r="135" s="14" customFormat="1">
      <c r="A135" s="14"/>
      <c r="B135" s="269"/>
      <c r="C135" s="270"/>
      <c r="D135" s="260" t="s">
        <v>187</v>
      </c>
      <c r="E135" s="271" t="s">
        <v>1</v>
      </c>
      <c r="F135" s="272" t="s">
        <v>81</v>
      </c>
      <c r="G135" s="270"/>
      <c r="H135" s="273">
        <v>1</v>
      </c>
      <c r="I135" s="274"/>
      <c r="J135" s="270"/>
      <c r="K135" s="270"/>
      <c r="L135" s="275"/>
      <c r="M135" s="276"/>
      <c r="N135" s="277"/>
      <c r="O135" s="277"/>
      <c r="P135" s="277"/>
      <c r="Q135" s="277"/>
      <c r="R135" s="277"/>
      <c r="S135" s="277"/>
      <c r="T135" s="27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9" t="s">
        <v>187</v>
      </c>
      <c r="AU135" s="279" t="s">
        <v>83</v>
      </c>
      <c r="AV135" s="14" t="s">
        <v>83</v>
      </c>
      <c r="AW135" s="14" t="s">
        <v>31</v>
      </c>
      <c r="AX135" s="14" t="s">
        <v>81</v>
      </c>
      <c r="AY135" s="279" t="s">
        <v>179</v>
      </c>
    </row>
    <row r="136" s="12" customFormat="1" ht="22.8" customHeight="1">
      <c r="A136" s="12"/>
      <c r="B136" s="229"/>
      <c r="C136" s="230"/>
      <c r="D136" s="231" t="s">
        <v>73</v>
      </c>
      <c r="E136" s="243" t="s">
        <v>1689</v>
      </c>
      <c r="F136" s="243" t="s">
        <v>1677</v>
      </c>
      <c r="G136" s="230"/>
      <c r="H136" s="230"/>
      <c r="I136" s="233"/>
      <c r="J136" s="244">
        <f>BK136</f>
        <v>0</v>
      </c>
      <c r="K136" s="230"/>
      <c r="L136" s="235"/>
      <c r="M136" s="236"/>
      <c r="N136" s="237"/>
      <c r="O136" s="237"/>
      <c r="P136" s="238">
        <f>SUM(P137:P140)</f>
        <v>0</v>
      </c>
      <c r="Q136" s="237"/>
      <c r="R136" s="238">
        <f>SUM(R137:R140)</f>
        <v>0</v>
      </c>
      <c r="S136" s="237"/>
      <c r="T136" s="23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206</v>
      </c>
      <c r="AT136" s="241" t="s">
        <v>73</v>
      </c>
      <c r="AU136" s="241" t="s">
        <v>81</v>
      </c>
      <c r="AY136" s="240" t="s">
        <v>179</v>
      </c>
      <c r="BK136" s="242">
        <f>SUM(BK137:BK140)</f>
        <v>0</v>
      </c>
    </row>
    <row r="137" s="2" customFormat="1" ht="16.5" customHeight="1">
      <c r="A137" s="39"/>
      <c r="B137" s="40"/>
      <c r="C137" s="245" t="s">
        <v>206</v>
      </c>
      <c r="D137" s="245" t="s">
        <v>181</v>
      </c>
      <c r="E137" s="246" t="s">
        <v>1690</v>
      </c>
      <c r="F137" s="247" t="s">
        <v>1691</v>
      </c>
      <c r="G137" s="248" t="s">
        <v>1673</v>
      </c>
      <c r="H137" s="249">
        <v>1</v>
      </c>
      <c r="I137" s="250"/>
      <c r="J137" s="251">
        <f>ROUND(I137*H137,2)</f>
        <v>0</v>
      </c>
      <c r="K137" s="247" t="s">
        <v>1</v>
      </c>
      <c r="L137" s="45"/>
      <c r="M137" s="252" t="s">
        <v>1</v>
      </c>
      <c r="N137" s="253" t="s">
        <v>39</v>
      </c>
      <c r="O137" s="92"/>
      <c r="P137" s="254">
        <f>O137*H137</f>
        <v>0</v>
      </c>
      <c r="Q137" s="254">
        <v>0</v>
      </c>
      <c r="R137" s="254">
        <f>Q137*H137</f>
        <v>0</v>
      </c>
      <c r="S137" s="254">
        <v>0</v>
      </c>
      <c r="T137" s="25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6" t="s">
        <v>1674</v>
      </c>
      <c r="AT137" s="256" t="s">
        <v>181</v>
      </c>
      <c r="AU137" s="256" t="s">
        <v>83</v>
      </c>
      <c r="AY137" s="18" t="s">
        <v>179</v>
      </c>
      <c r="BE137" s="257">
        <f>IF(N137="základní",J137,0)</f>
        <v>0</v>
      </c>
      <c r="BF137" s="257">
        <f>IF(N137="snížená",J137,0)</f>
        <v>0</v>
      </c>
      <c r="BG137" s="257">
        <f>IF(N137="zákl. přenesená",J137,0)</f>
        <v>0</v>
      </c>
      <c r="BH137" s="257">
        <f>IF(N137="sníž. přenesená",J137,0)</f>
        <v>0</v>
      </c>
      <c r="BI137" s="257">
        <f>IF(N137="nulová",J137,0)</f>
        <v>0</v>
      </c>
      <c r="BJ137" s="18" t="s">
        <v>81</v>
      </c>
      <c r="BK137" s="257">
        <f>ROUND(I137*H137,2)</f>
        <v>0</v>
      </c>
      <c r="BL137" s="18" t="s">
        <v>1674</v>
      </c>
      <c r="BM137" s="256" t="s">
        <v>1692</v>
      </c>
    </row>
    <row r="138" s="13" customFormat="1">
      <c r="A138" s="13"/>
      <c r="B138" s="258"/>
      <c r="C138" s="259"/>
      <c r="D138" s="260" t="s">
        <v>187</v>
      </c>
      <c r="E138" s="261" t="s">
        <v>1</v>
      </c>
      <c r="F138" s="262" t="s">
        <v>1693</v>
      </c>
      <c r="G138" s="259"/>
      <c r="H138" s="261" t="s">
        <v>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187</v>
      </c>
      <c r="AU138" s="268" t="s">
        <v>83</v>
      </c>
      <c r="AV138" s="13" t="s">
        <v>81</v>
      </c>
      <c r="AW138" s="13" t="s">
        <v>31</v>
      </c>
      <c r="AX138" s="13" t="s">
        <v>74</v>
      </c>
      <c r="AY138" s="268" t="s">
        <v>179</v>
      </c>
    </row>
    <row r="139" s="13" customFormat="1">
      <c r="A139" s="13"/>
      <c r="B139" s="258"/>
      <c r="C139" s="259"/>
      <c r="D139" s="260" t="s">
        <v>187</v>
      </c>
      <c r="E139" s="261" t="s">
        <v>1</v>
      </c>
      <c r="F139" s="262" t="s">
        <v>1694</v>
      </c>
      <c r="G139" s="259"/>
      <c r="H139" s="261" t="s">
        <v>1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187</v>
      </c>
      <c r="AU139" s="268" t="s">
        <v>83</v>
      </c>
      <c r="AV139" s="13" t="s">
        <v>81</v>
      </c>
      <c r="AW139" s="13" t="s">
        <v>31</v>
      </c>
      <c r="AX139" s="13" t="s">
        <v>74</v>
      </c>
      <c r="AY139" s="268" t="s">
        <v>179</v>
      </c>
    </row>
    <row r="140" s="14" customFormat="1">
      <c r="A140" s="14"/>
      <c r="B140" s="269"/>
      <c r="C140" s="270"/>
      <c r="D140" s="260" t="s">
        <v>187</v>
      </c>
      <c r="E140" s="271" t="s">
        <v>1</v>
      </c>
      <c r="F140" s="272" t="s">
        <v>81</v>
      </c>
      <c r="G140" s="270"/>
      <c r="H140" s="273">
        <v>1</v>
      </c>
      <c r="I140" s="274"/>
      <c r="J140" s="270"/>
      <c r="K140" s="270"/>
      <c r="L140" s="275"/>
      <c r="M140" s="276"/>
      <c r="N140" s="277"/>
      <c r="O140" s="277"/>
      <c r="P140" s="277"/>
      <c r="Q140" s="277"/>
      <c r="R140" s="277"/>
      <c r="S140" s="277"/>
      <c r="T140" s="27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9" t="s">
        <v>187</v>
      </c>
      <c r="AU140" s="279" t="s">
        <v>83</v>
      </c>
      <c r="AV140" s="14" t="s">
        <v>83</v>
      </c>
      <c r="AW140" s="14" t="s">
        <v>31</v>
      </c>
      <c r="AX140" s="14" t="s">
        <v>81</v>
      </c>
      <c r="AY140" s="279" t="s">
        <v>179</v>
      </c>
    </row>
    <row r="141" s="12" customFormat="1" ht="22.8" customHeight="1">
      <c r="A141" s="12"/>
      <c r="B141" s="229"/>
      <c r="C141" s="230"/>
      <c r="D141" s="231" t="s">
        <v>73</v>
      </c>
      <c r="E141" s="243" t="s">
        <v>1695</v>
      </c>
      <c r="F141" s="243" t="s">
        <v>1696</v>
      </c>
      <c r="G141" s="230"/>
      <c r="H141" s="230"/>
      <c r="I141" s="233"/>
      <c r="J141" s="244">
        <f>BK141</f>
        <v>0</v>
      </c>
      <c r="K141" s="230"/>
      <c r="L141" s="235"/>
      <c r="M141" s="236"/>
      <c r="N141" s="237"/>
      <c r="O141" s="237"/>
      <c r="P141" s="238">
        <f>SUM(P142:P144)</f>
        <v>0</v>
      </c>
      <c r="Q141" s="237"/>
      <c r="R141" s="238">
        <f>SUM(R142:R144)</f>
        <v>0</v>
      </c>
      <c r="S141" s="237"/>
      <c r="T141" s="239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40" t="s">
        <v>206</v>
      </c>
      <c r="AT141" s="241" t="s">
        <v>73</v>
      </c>
      <c r="AU141" s="241" t="s">
        <v>81</v>
      </c>
      <c r="AY141" s="240" t="s">
        <v>179</v>
      </c>
      <c r="BK141" s="242">
        <f>SUM(BK142:BK144)</f>
        <v>0</v>
      </c>
    </row>
    <row r="142" s="2" customFormat="1" ht="16.5" customHeight="1">
      <c r="A142" s="39"/>
      <c r="B142" s="40"/>
      <c r="C142" s="245" t="s">
        <v>211</v>
      </c>
      <c r="D142" s="245" t="s">
        <v>181</v>
      </c>
      <c r="E142" s="246" t="s">
        <v>1697</v>
      </c>
      <c r="F142" s="247" t="s">
        <v>1698</v>
      </c>
      <c r="G142" s="248" t="s">
        <v>1673</v>
      </c>
      <c r="H142" s="249">
        <v>1</v>
      </c>
      <c r="I142" s="250"/>
      <c r="J142" s="251">
        <f>ROUND(I142*H142,2)</f>
        <v>0</v>
      </c>
      <c r="K142" s="247" t="s">
        <v>1</v>
      </c>
      <c r="L142" s="45"/>
      <c r="M142" s="252" t="s">
        <v>1</v>
      </c>
      <c r="N142" s="253" t="s">
        <v>39</v>
      </c>
      <c r="O142" s="92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6" t="s">
        <v>1674</v>
      </c>
      <c r="AT142" s="256" t="s">
        <v>181</v>
      </c>
      <c r="AU142" s="256" t="s">
        <v>83</v>
      </c>
      <c r="AY142" s="18" t="s">
        <v>179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8" t="s">
        <v>81</v>
      </c>
      <c r="BK142" s="257">
        <f>ROUND(I142*H142,2)</f>
        <v>0</v>
      </c>
      <c r="BL142" s="18" t="s">
        <v>1674</v>
      </c>
      <c r="BM142" s="256" t="s">
        <v>1699</v>
      </c>
    </row>
    <row r="143" s="13" customFormat="1">
      <c r="A143" s="13"/>
      <c r="B143" s="258"/>
      <c r="C143" s="259"/>
      <c r="D143" s="260" t="s">
        <v>187</v>
      </c>
      <c r="E143" s="261" t="s">
        <v>1</v>
      </c>
      <c r="F143" s="262" t="s">
        <v>1700</v>
      </c>
      <c r="G143" s="259"/>
      <c r="H143" s="261" t="s">
        <v>1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187</v>
      </c>
      <c r="AU143" s="268" t="s">
        <v>83</v>
      </c>
      <c r="AV143" s="13" t="s">
        <v>81</v>
      </c>
      <c r="AW143" s="13" t="s">
        <v>31</v>
      </c>
      <c r="AX143" s="13" t="s">
        <v>74</v>
      </c>
      <c r="AY143" s="268" t="s">
        <v>179</v>
      </c>
    </row>
    <row r="144" s="14" customFormat="1">
      <c r="A144" s="14"/>
      <c r="B144" s="269"/>
      <c r="C144" s="270"/>
      <c r="D144" s="260" t="s">
        <v>187</v>
      </c>
      <c r="E144" s="271" t="s">
        <v>1</v>
      </c>
      <c r="F144" s="272" t="s">
        <v>81</v>
      </c>
      <c r="G144" s="270"/>
      <c r="H144" s="273">
        <v>1</v>
      </c>
      <c r="I144" s="274"/>
      <c r="J144" s="270"/>
      <c r="K144" s="270"/>
      <c r="L144" s="275"/>
      <c r="M144" s="276"/>
      <c r="N144" s="277"/>
      <c r="O144" s="277"/>
      <c r="P144" s="277"/>
      <c r="Q144" s="277"/>
      <c r="R144" s="277"/>
      <c r="S144" s="277"/>
      <c r="T144" s="27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9" t="s">
        <v>187</v>
      </c>
      <c r="AU144" s="279" t="s">
        <v>83</v>
      </c>
      <c r="AV144" s="14" t="s">
        <v>83</v>
      </c>
      <c r="AW144" s="14" t="s">
        <v>31</v>
      </c>
      <c r="AX144" s="14" t="s">
        <v>81</v>
      </c>
      <c r="AY144" s="279" t="s">
        <v>179</v>
      </c>
    </row>
    <row r="145" s="12" customFormat="1" ht="22.8" customHeight="1">
      <c r="A145" s="12"/>
      <c r="B145" s="229"/>
      <c r="C145" s="230"/>
      <c r="D145" s="231" t="s">
        <v>73</v>
      </c>
      <c r="E145" s="243" t="s">
        <v>1701</v>
      </c>
      <c r="F145" s="243" t="s">
        <v>1702</v>
      </c>
      <c r="G145" s="230"/>
      <c r="H145" s="230"/>
      <c r="I145" s="233"/>
      <c r="J145" s="244">
        <f>BK145</f>
        <v>0</v>
      </c>
      <c r="K145" s="230"/>
      <c r="L145" s="235"/>
      <c r="M145" s="236"/>
      <c r="N145" s="237"/>
      <c r="O145" s="237"/>
      <c r="P145" s="238">
        <f>SUM(P146:P148)</f>
        <v>0</v>
      </c>
      <c r="Q145" s="237"/>
      <c r="R145" s="238">
        <f>SUM(R146:R148)</f>
        <v>0</v>
      </c>
      <c r="S145" s="237"/>
      <c r="T145" s="239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40" t="s">
        <v>206</v>
      </c>
      <c r="AT145" s="241" t="s">
        <v>73</v>
      </c>
      <c r="AU145" s="241" t="s">
        <v>81</v>
      </c>
      <c r="AY145" s="240" t="s">
        <v>179</v>
      </c>
      <c r="BK145" s="242">
        <f>SUM(BK146:BK148)</f>
        <v>0</v>
      </c>
    </row>
    <row r="146" s="2" customFormat="1" ht="16.5" customHeight="1">
      <c r="A146" s="39"/>
      <c r="B146" s="40"/>
      <c r="C146" s="245" t="s">
        <v>216</v>
      </c>
      <c r="D146" s="245" t="s">
        <v>181</v>
      </c>
      <c r="E146" s="246" t="s">
        <v>1703</v>
      </c>
      <c r="F146" s="247" t="s">
        <v>1704</v>
      </c>
      <c r="G146" s="248" t="s">
        <v>1673</v>
      </c>
      <c r="H146" s="249">
        <v>1</v>
      </c>
      <c r="I146" s="250"/>
      <c r="J146" s="251">
        <f>ROUND(I146*H146,2)</f>
        <v>0</v>
      </c>
      <c r="K146" s="247" t="s">
        <v>1</v>
      </c>
      <c r="L146" s="45"/>
      <c r="M146" s="252" t="s">
        <v>1</v>
      </c>
      <c r="N146" s="253" t="s">
        <v>39</v>
      </c>
      <c r="O146" s="92"/>
      <c r="P146" s="254">
        <f>O146*H146</f>
        <v>0</v>
      </c>
      <c r="Q146" s="254">
        <v>0</v>
      </c>
      <c r="R146" s="254">
        <f>Q146*H146</f>
        <v>0</v>
      </c>
      <c r="S146" s="254">
        <v>0</v>
      </c>
      <c r="T146" s="25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6" t="s">
        <v>1674</v>
      </c>
      <c r="AT146" s="256" t="s">
        <v>181</v>
      </c>
      <c r="AU146" s="256" t="s">
        <v>83</v>
      </c>
      <c r="AY146" s="18" t="s">
        <v>179</v>
      </c>
      <c r="BE146" s="257">
        <f>IF(N146="základní",J146,0)</f>
        <v>0</v>
      </c>
      <c r="BF146" s="257">
        <f>IF(N146="snížená",J146,0)</f>
        <v>0</v>
      </c>
      <c r="BG146" s="257">
        <f>IF(N146="zákl. přenesená",J146,0)</f>
        <v>0</v>
      </c>
      <c r="BH146" s="257">
        <f>IF(N146="sníž. přenesená",J146,0)</f>
        <v>0</v>
      </c>
      <c r="BI146" s="257">
        <f>IF(N146="nulová",J146,0)</f>
        <v>0</v>
      </c>
      <c r="BJ146" s="18" t="s">
        <v>81</v>
      </c>
      <c r="BK146" s="257">
        <f>ROUND(I146*H146,2)</f>
        <v>0</v>
      </c>
      <c r="BL146" s="18" t="s">
        <v>1674</v>
      </c>
      <c r="BM146" s="256" t="s">
        <v>1705</v>
      </c>
    </row>
    <row r="147" s="13" customFormat="1">
      <c r="A147" s="13"/>
      <c r="B147" s="258"/>
      <c r="C147" s="259"/>
      <c r="D147" s="260" t="s">
        <v>187</v>
      </c>
      <c r="E147" s="261" t="s">
        <v>1</v>
      </c>
      <c r="F147" s="262" t="s">
        <v>1706</v>
      </c>
      <c r="G147" s="259"/>
      <c r="H147" s="261" t="s">
        <v>1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187</v>
      </c>
      <c r="AU147" s="268" t="s">
        <v>83</v>
      </c>
      <c r="AV147" s="13" t="s">
        <v>81</v>
      </c>
      <c r="AW147" s="13" t="s">
        <v>31</v>
      </c>
      <c r="AX147" s="13" t="s">
        <v>74</v>
      </c>
      <c r="AY147" s="268" t="s">
        <v>179</v>
      </c>
    </row>
    <row r="148" s="14" customFormat="1">
      <c r="A148" s="14"/>
      <c r="B148" s="269"/>
      <c r="C148" s="270"/>
      <c r="D148" s="260" t="s">
        <v>187</v>
      </c>
      <c r="E148" s="271" t="s">
        <v>1</v>
      </c>
      <c r="F148" s="272" t="s">
        <v>81</v>
      </c>
      <c r="G148" s="270"/>
      <c r="H148" s="273">
        <v>1</v>
      </c>
      <c r="I148" s="274"/>
      <c r="J148" s="270"/>
      <c r="K148" s="270"/>
      <c r="L148" s="275"/>
      <c r="M148" s="302"/>
      <c r="N148" s="303"/>
      <c r="O148" s="303"/>
      <c r="P148" s="303"/>
      <c r="Q148" s="303"/>
      <c r="R148" s="303"/>
      <c r="S148" s="303"/>
      <c r="T148" s="30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187</v>
      </c>
      <c r="AU148" s="279" t="s">
        <v>83</v>
      </c>
      <c r="AV148" s="14" t="s">
        <v>83</v>
      </c>
      <c r="AW148" s="14" t="s">
        <v>31</v>
      </c>
      <c r="AX148" s="14" t="s">
        <v>81</v>
      </c>
      <c r="AY148" s="279" t="s">
        <v>179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194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+Qkrw2DFFBLId6hOi/iqaryVcDbLBDBi1yIkM5occa0ObObcL6N9JPVpl0r9zIQ4IP75HU7eo6vkKKtp1j7iMA==" hashValue="MT92fIHr7sMUhryAQFV6hmQo82H+KZlvlyIdbY2D6Iv+COmxiP1w+NVGXEePLUIHGOH/nty21QoQ5bs2SKww6Q==" algorithmName="SHA-512" password="CC35"/>
  <autoFilter ref="C120:K14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9"/>
      <c r="C3" s="150"/>
      <c r="D3" s="150"/>
      <c r="E3" s="150"/>
      <c r="F3" s="150"/>
      <c r="G3" s="150"/>
      <c r="H3" s="21"/>
    </row>
    <row r="4" s="1" customFormat="1" ht="24.96" customHeight="1">
      <c r="B4" s="21"/>
      <c r="C4" s="152" t="s">
        <v>1707</v>
      </c>
      <c r="H4" s="21"/>
    </row>
    <row r="5" s="1" customFormat="1" ht="12" customHeight="1">
      <c r="B5" s="21"/>
      <c r="C5" s="316" t="s">
        <v>13</v>
      </c>
      <c r="D5" s="162" t="s">
        <v>14</v>
      </c>
      <c r="E5" s="1"/>
      <c r="F5" s="1"/>
      <c r="H5" s="21"/>
    </row>
    <row r="6" s="1" customFormat="1" ht="36.96" customHeight="1">
      <c r="B6" s="21"/>
      <c r="C6" s="317" t="s">
        <v>16</v>
      </c>
      <c r="D6" s="318" t="s">
        <v>17</v>
      </c>
      <c r="E6" s="1"/>
      <c r="F6" s="1"/>
      <c r="H6" s="21"/>
    </row>
    <row r="7" s="1" customFormat="1" ht="16.5" customHeight="1">
      <c r="B7" s="21"/>
      <c r="C7" s="154" t="s">
        <v>22</v>
      </c>
      <c r="D7" s="159" t="str">
        <f>'Rekapitulace stavby'!AN8</f>
        <v>22. 1. 2020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17"/>
      <c r="B9" s="319"/>
      <c r="C9" s="320" t="s">
        <v>55</v>
      </c>
      <c r="D9" s="321" t="s">
        <v>56</v>
      </c>
      <c r="E9" s="321" t="s">
        <v>166</v>
      </c>
      <c r="F9" s="322" t="s">
        <v>1708</v>
      </c>
      <c r="G9" s="217"/>
      <c r="H9" s="319"/>
    </row>
    <row r="10" s="2" customFormat="1" ht="26.4" customHeight="1">
      <c r="A10" s="39"/>
      <c r="B10" s="45"/>
      <c r="C10" s="323" t="s">
        <v>1709</v>
      </c>
      <c r="D10" s="323" t="s">
        <v>86</v>
      </c>
      <c r="E10" s="39"/>
      <c r="F10" s="39"/>
      <c r="G10" s="39"/>
      <c r="H10" s="45"/>
    </row>
    <row r="11" s="2" customFormat="1" ht="16.8" customHeight="1">
      <c r="A11" s="39"/>
      <c r="B11" s="45"/>
      <c r="C11" s="324" t="s">
        <v>115</v>
      </c>
      <c r="D11" s="325" t="s">
        <v>1</v>
      </c>
      <c r="E11" s="326" t="s">
        <v>1</v>
      </c>
      <c r="F11" s="327">
        <v>10.92</v>
      </c>
      <c r="G11" s="39"/>
      <c r="H11" s="45"/>
    </row>
    <row r="12" s="2" customFormat="1" ht="16.8" customHeight="1">
      <c r="A12" s="39"/>
      <c r="B12" s="45"/>
      <c r="C12" s="328" t="s">
        <v>1</v>
      </c>
      <c r="D12" s="328" t="s">
        <v>188</v>
      </c>
      <c r="E12" s="18" t="s">
        <v>1</v>
      </c>
      <c r="F12" s="329">
        <v>0</v>
      </c>
      <c r="G12" s="39"/>
      <c r="H12" s="45"/>
    </row>
    <row r="13" s="2" customFormat="1" ht="16.8" customHeight="1">
      <c r="A13" s="39"/>
      <c r="B13" s="45"/>
      <c r="C13" s="328" t="s">
        <v>1</v>
      </c>
      <c r="D13" s="328" t="s">
        <v>362</v>
      </c>
      <c r="E13" s="18" t="s">
        <v>1</v>
      </c>
      <c r="F13" s="329">
        <v>11.75</v>
      </c>
      <c r="G13" s="39"/>
      <c r="H13" s="45"/>
    </row>
    <row r="14" s="2" customFormat="1" ht="16.8" customHeight="1">
      <c r="A14" s="39"/>
      <c r="B14" s="45"/>
      <c r="C14" s="328" t="s">
        <v>1</v>
      </c>
      <c r="D14" s="328" t="s">
        <v>363</v>
      </c>
      <c r="E14" s="18" t="s">
        <v>1</v>
      </c>
      <c r="F14" s="329">
        <v>-0.82999999999999996</v>
      </c>
      <c r="G14" s="39"/>
      <c r="H14" s="45"/>
    </row>
    <row r="15" s="2" customFormat="1" ht="16.8" customHeight="1">
      <c r="A15" s="39"/>
      <c r="B15" s="45"/>
      <c r="C15" s="328" t="s">
        <v>115</v>
      </c>
      <c r="D15" s="328" t="s">
        <v>108</v>
      </c>
      <c r="E15" s="18" t="s">
        <v>1</v>
      </c>
      <c r="F15" s="329">
        <v>10.92</v>
      </c>
      <c r="G15" s="39"/>
      <c r="H15" s="45"/>
    </row>
    <row r="16" s="2" customFormat="1" ht="16.8" customHeight="1">
      <c r="A16" s="39"/>
      <c r="B16" s="45"/>
      <c r="C16" s="330" t="s">
        <v>1710</v>
      </c>
      <c r="D16" s="39"/>
      <c r="E16" s="39"/>
      <c r="F16" s="39"/>
      <c r="G16" s="39"/>
      <c r="H16" s="45"/>
    </row>
    <row r="17" s="2" customFormat="1" ht="16.8" customHeight="1">
      <c r="A17" s="39"/>
      <c r="B17" s="45"/>
      <c r="C17" s="328" t="s">
        <v>359</v>
      </c>
      <c r="D17" s="328" t="s">
        <v>360</v>
      </c>
      <c r="E17" s="18" t="s">
        <v>197</v>
      </c>
      <c r="F17" s="329">
        <v>10.92</v>
      </c>
      <c r="G17" s="39"/>
      <c r="H17" s="45"/>
    </row>
    <row r="18" s="2" customFormat="1" ht="16.8" customHeight="1">
      <c r="A18" s="39"/>
      <c r="B18" s="45"/>
      <c r="C18" s="328" t="s">
        <v>351</v>
      </c>
      <c r="D18" s="328" t="s">
        <v>352</v>
      </c>
      <c r="E18" s="18" t="s">
        <v>197</v>
      </c>
      <c r="F18" s="329">
        <v>10.92</v>
      </c>
      <c r="G18" s="39"/>
      <c r="H18" s="45"/>
    </row>
    <row r="19" s="2" customFormat="1" ht="16.8" customHeight="1">
      <c r="A19" s="39"/>
      <c r="B19" s="45"/>
      <c r="C19" s="324" t="s">
        <v>1487</v>
      </c>
      <c r="D19" s="325" t="s">
        <v>1488</v>
      </c>
      <c r="E19" s="326" t="s">
        <v>1</v>
      </c>
      <c r="F19" s="327">
        <v>0</v>
      </c>
      <c r="G19" s="39"/>
      <c r="H19" s="45"/>
    </row>
    <row r="20" s="2" customFormat="1" ht="16.8" customHeight="1">
      <c r="A20" s="39"/>
      <c r="B20" s="45"/>
      <c r="C20" s="324" t="s">
        <v>1711</v>
      </c>
      <c r="D20" s="325" t="s">
        <v>1488</v>
      </c>
      <c r="E20" s="326" t="s">
        <v>1</v>
      </c>
      <c r="F20" s="327">
        <v>0.88</v>
      </c>
      <c r="G20" s="39"/>
      <c r="H20" s="45"/>
    </row>
    <row r="21" s="2" customFormat="1" ht="16.8" customHeight="1">
      <c r="A21" s="39"/>
      <c r="B21" s="45"/>
      <c r="C21" s="324" t="s">
        <v>110</v>
      </c>
      <c r="D21" s="325" t="s">
        <v>1</v>
      </c>
      <c r="E21" s="326" t="s">
        <v>1</v>
      </c>
      <c r="F21" s="327">
        <v>205.75</v>
      </c>
      <c r="G21" s="39"/>
      <c r="H21" s="45"/>
    </row>
    <row r="22" s="2" customFormat="1" ht="16.8" customHeight="1">
      <c r="A22" s="39"/>
      <c r="B22" s="45"/>
      <c r="C22" s="328" t="s">
        <v>1</v>
      </c>
      <c r="D22" s="328" t="s">
        <v>188</v>
      </c>
      <c r="E22" s="18" t="s">
        <v>1</v>
      </c>
      <c r="F22" s="329">
        <v>0</v>
      </c>
      <c r="G22" s="39"/>
      <c r="H22" s="45"/>
    </row>
    <row r="23" s="2" customFormat="1" ht="16.8" customHeight="1">
      <c r="A23" s="39"/>
      <c r="B23" s="45"/>
      <c r="C23" s="328" t="s">
        <v>1</v>
      </c>
      <c r="D23" s="328" t="s">
        <v>305</v>
      </c>
      <c r="E23" s="18" t="s">
        <v>1</v>
      </c>
      <c r="F23" s="329">
        <v>113.857</v>
      </c>
      <c r="G23" s="39"/>
      <c r="H23" s="45"/>
    </row>
    <row r="24" s="2" customFormat="1" ht="16.8" customHeight="1">
      <c r="A24" s="39"/>
      <c r="B24" s="45"/>
      <c r="C24" s="328" t="s">
        <v>1</v>
      </c>
      <c r="D24" s="328" t="s">
        <v>306</v>
      </c>
      <c r="E24" s="18" t="s">
        <v>1</v>
      </c>
      <c r="F24" s="329">
        <v>91.893000000000001</v>
      </c>
      <c r="G24" s="39"/>
      <c r="H24" s="45"/>
    </row>
    <row r="25" s="2" customFormat="1" ht="16.8" customHeight="1">
      <c r="A25" s="39"/>
      <c r="B25" s="45"/>
      <c r="C25" s="328" t="s">
        <v>110</v>
      </c>
      <c r="D25" s="328" t="s">
        <v>108</v>
      </c>
      <c r="E25" s="18" t="s">
        <v>1</v>
      </c>
      <c r="F25" s="329">
        <v>205.75</v>
      </c>
      <c r="G25" s="39"/>
      <c r="H25" s="45"/>
    </row>
    <row r="26" s="2" customFormat="1" ht="16.8" customHeight="1">
      <c r="A26" s="39"/>
      <c r="B26" s="45"/>
      <c r="C26" s="330" t="s">
        <v>1710</v>
      </c>
      <c r="D26" s="39"/>
      <c r="E26" s="39"/>
      <c r="F26" s="39"/>
      <c r="G26" s="39"/>
      <c r="H26" s="45"/>
    </row>
    <row r="27" s="2" customFormat="1" ht="16.8" customHeight="1">
      <c r="A27" s="39"/>
      <c r="B27" s="45"/>
      <c r="C27" s="328" t="s">
        <v>302</v>
      </c>
      <c r="D27" s="328" t="s">
        <v>303</v>
      </c>
      <c r="E27" s="18" t="s">
        <v>197</v>
      </c>
      <c r="F27" s="329">
        <v>205.75</v>
      </c>
      <c r="G27" s="39"/>
      <c r="H27" s="45"/>
    </row>
    <row r="28" s="2" customFormat="1">
      <c r="A28" s="39"/>
      <c r="B28" s="45"/>
      <c r="C28" s="328" t="s">
        <v>272</v>
      </c>
      <c r="D28" s="328" t="s">
        <v>273</v>
      </c>
      <c r="E28" s="18" t="s">
        <v>197</v>
      </c>
      <c r="F28" s="329">
        <v>367.79399999999998</v>
      </c>
      <c r="G28" s="39"/>
      <c r="H28" s="45"/>
    </row>
    <row r="29" s="2" customFormat="1">
      <c r="A29" s="39"/>
      <c r="B29" s="45"/>
      <c r="C29" s="328" t="s">
        <v>278</v>
      </c>
      <c r="D29" s="328" t="s">
        <v>279</v>
      </c>
      <c r="E29" s="18" t="s">
        <v>197</v>
      </c>
      <c r="F29" s="329">
        <v>162.04400000000001</v>
      </c>
      <c r="G29" s="39"/>
      <c r="H29" s="45"/>
    </row>
    <row r="30" s="2" customFormat="1" ht="16.8" customHeight="1">
      <c r="A30" s="39"/>
      <c r="B30" s="45"/>
      <c r="C30" s="328" t="s">
        <v>297</v>
      </c>
      <c r="D30" s="328" t="s">
        <v>298</v>
      </c>
      <c r="E30" s="18" t="s">
        <v>197</v>
      </c>
      <c r="F30" s="329">
        <v>529.83799999999997</v>
      </c>
      <c r="G30" s="39"/>
      <c r="H30" s="45"/>
    </row>
    <row r="31" s="2" customFormat="1" ht="16.8" customHeight="1">
      <c r="A31" s="39"/>
      <c r="B31" s="45"/>
      <c r="C31" s="328" t="s">
        <v>315</v>
      </c>
      <c r="D31" s="328" t="s">
        <v>316</v>
      </c>
      <c r="E31" s="18" t="s">
        <v>197</v>
      </c>
      <c r="F31" s="329">
        <v>529.83799999999997</v>
      </c>
      <c r="G31" s="39"/>
      <c r="H31" s="45"/>
    </row>
    <row r="32" s="2" customFormat="1" ht="16.8" customHeight="1">
      <c r="A32" s="39"/>
      <c r="B32" s="45"/>
      <c r="C32" s="324" t="s">
        <v>123</v>
      </c>
      <c r="D32" s="325" t="s">
        <v>1</v>
      </c>
      <c r="E32" s="326" t="s">
        <v>1</v>
      </c>
      <c r="F32" s="327">
        <v>150</v>
      </c>
      <c r="G32" s="39"/>
      <c r="H32" s="45"/>
    </row>
    <row r="33" s="2" customFormat="1" ht="16.8" customHeight="1">
      <c r="A33" s="39"/>
      <c r="B33" s="45"/>
      <c r="C33" s="328" t="s">
        <v>1</v>
      </c>
      <c r="D33" s="328" t="s">
        <v>533</v>
      </c>
      <c r="E33" s="18" t="s">
        <v>1</v>
      </c>
      <c r="F33" s="329">
        <v>0</v>
      </c>
      <c r="G33" s="39"/>
      <c r="H33" s="45"/>
    </row>
    <row r="34" s="2" customFormat="1" ht="16.8" customHeight="1">
      <c r="A34" s="39"/>
      <c r="B34" s="45"/>
      <c r="C34" s="328" t="s">
        <v>1</v>
      </c>
      <c r="D34" s="328" t="s">
        <v>1036</v>
      </c>
      <c r="E34" s="18" t="s">
        <v>1</v>
      </c>
      <c r="F34" s="329">
        <v>142.5</v>
      </c>
      <c r="G34" s="39"/>
      <c r="H34" s="45"/>
    </row>
    <row r="35" s="2" customFormat="1" ht="16.8" customHeight="1">
      <c r="A35" s="39"/>
      <c r="B35" s="45"/>
      <c r="C35" s="328" t="s">
        <v>1</v>
      </c>
      <c r="D35" s="328" t="s">
        <v>1037</v>
      </c>
      <c r="E35" s="18" t="s">
        <v>1</v>
      </c>
      <c r="F35" s="329">
        <v>7.5</v>
      </c>
      <c r="G35" s="39"/>
      <c r="H35" s="45"/>
    </row>
    <row r="36" s="2" customFormat="1" ht="16.8" customHeight="1">
      <c r="A36" s="39"/>
      <c r="B36" s="45"/>
      <c r="C36" s="328" t="s">
        <v>123</v>
      </c>
      <c r="D36" s="328" t="s">
        <v>108</v>
      </c>
      <c r="E36" s="18" t="s">
        <v>1</v>
      </c>
      <c r="F36" s="329">
        <v>150</v>
      </c>
      <c r="G36" s="39"/>
      <c r="H36" s="45"/>
    </row>
    <row r="37" s="2" customFormat="1" ht="16.8" customHeight="1">
      <c r="A37" s="39"/>
      <c r="B37" s="45"/>
      <c r="C37" s="330" t="s">
        <v>1710</v>
      </c>
      <c r="D37" s="39"/>
      <c r="E37" s="39"/>
      <c r="F37" s="39"/>
      <c r="G37" s="39"/>
      <c r="H37" s="45"/>
    </row>
    <row r="38" s="2" customFormat="1" ht="16.8" customHeight="1">
      <c r="A38" s="39"/>
      <c r="B38" s="45"/>
      <c r="C38" s="328" t="s">
        <v>1033</v>
      </c>
      <c r="D38" s="328" t="s">
        <v>1034</v>
      </c>
      <c r="E38" s="18" t="s">
        <v>230</v>
      </c>
      <c r="F38" s="329">
        <v>150</v>
      </c>
      <c r="G38" s="39"/>
      <c r="H38" s="45"/>
    </row>
    <row r="39" s="2" customFormat="1" ht="16.8" customHeight="1">
      <c r="A39" s="39"/>
      <c r="B39" s="45"/>
      <c r="C39" s="328" t="s">
        <v>1039</v>
      </c>
      <c r="D39" s="328" t="s">
        <v>1040</v>
      </c>
      <c r="E39" s="18" t="s">
        <v>230</v>
      </c>
      <c r="F39" s="329">
        <v>150</v>
      </c>
      <c r="G39" s="39"/>
      <c r="H39" s="45"/>
    </row>
    <row r="40" s="2" customFormat="1">
      <c r="A40" s="39"/>
      <c r="B40" s="45"/>
      <c r="C40" s="328" t="s">
        <v>1050</v>
      </c>
      <c r="D40" s="328" t="s">
        <v>1051</v>
      </c>
      <c r="E40" s="18" t="s">
        <v>343</v>
      </c>
      <c r="F40" s="329">
        <v>353.60000000000002</v>
      </c>
      <c r="G40" s="39"/>
      <c r="H40" s="45"/>
    </row>
    <row r="41" s="2" customFormat="1" ht="16.8" customHeight="1">
      <c r="A41" s="39"/>
      <c r="B41" s="45"/>
      <c r="C41" s="328" t="s">
        <v>1055</v>
      </c>
      <c r="D41" s="328" t="s">
        <v>1056</v>
      </c>
      <c r="E41" s="18" t="s">
        <v>343</v>
      </c>
      <c r="F41" s="329">
        <v>353.60000000000002</v>
      </c>
      <c r="G41" s="39"/>
      <c r="H41" s="45"/>
    </row>
    <row r="42" s="2" customFormat="1" ht="16.8" customHeight="1">
      <c r="A42" s="39"/>
      <c r="B42" s="45"/>
      <c r="C42" s="324" t="s">
        <v>125</v>
      </c>
      <c r="D42" s="325" t="s">
        <v>1</v>
      </c>
      <c r="E42" s="326" t="s">
        <v>1</v>
      </c>
      <c r="F42" s="327">
        <v>71</v>
      </c>
      <c r="G42" s="39"/>
      <c r="H42" s="45"/>
    </row>
    <row r="43" s="2" customFormat="1" ht="16.8" customHeight="1">
      <c r="A43" s="39"/>
      <c r="B43" s="45"/>
      <c r="C43" s="328" t="s">
        <v>1</v>
      </c>
      <c r="D43" s="328" t="s">
        <v>533</v>
      </c>
      <c r="E43" s="18" t="s">
        <v>1</v>
      </c>
      <c r="F43" s="329">
        <v>0</v>
      </c>
      <c r="G43" s="39"/>
      <c r="H43" s="45"/>
    </row>
    <row r="44" s="2" customFormat="1" ht="16.8" customHeight="1">
      <c r="A44" s="39"/>
      <c r="B44" s="45"/>
      <c r="C44" s="328" t="s">
        <v>1</v>
      </c>
      <c r="D44" s="328" t="s">
        <v>1045</v>
      </c>
      <c r="E44" s="18" t="s">
        <v>1</v>
      </c>
      <c r="F44" s="329">
        <v>71</v>
      </c>
      <c r="G44" s="39"/>
      <c r="H44" s="45"/>
    </row>
    <row r="45" s="2" customFormat="1" ht="16.8" customHeight="1">
      <c r="A45" s="39"/>
      <c r="B45" s="45"/>
      <c r="C45" s="328" t="s">
        <v>125</v>
      </c>
      <c r="D45" s="328" t="s">
        <v>108</v>
      </c>
      <c r="E45" s="18" t="s">
        <v>1</v>
      </c>
      <c r="F45" s="329">
        <v>71</v>
      </c>
      <c r="G45" s="39"/>
      <c r="H45" s="45"/>
    </row>
    <row r="46" s="2" customFormat="1" ht="16.8" customHeight="1">
      <c r="A46" s="39"/>
      <c r="B46" s="45"/>
      <c r="C46" s="330" t="s">
        <v>1710</v>
      </c>
      <c r="D46" s="39"/>
      <c r="E46" s="39"/>
      <c r="F46" s="39"/>
      <c r="G46" s="39"/>
      <c r="H46" s="45"/>
    </row>
    <row r="47" s="2" customFormat="1" ht="16.8" customHeight="1">
      <c r="A47" s="39"/>
      <c r="B47" s="45"/>
      <c r="C47" s="328" t="s">
        <v>1042</v>
      </c>
      <c r="D47" s="328" t="s">
        <v>1043</v>
      </c>
      <c r="E47" s="18" t="s">
        <v>230</v>
      </c>
      <c r="F47" s="329">
        <v>71</v>
      </c>
      <c r="G47" s="39"/>
      <c r="H47" s="45"/>
    </row>
    <row r="48" s="2" customFormat="1" ht="16.8" customHeight="1">
      <c r="A48" s="39"/>
      <c r="B48" s="45"/>
      <c r="C48" s="328" t="s">
        <v>1047</v>
      </c>
      <c r="D48" s="328" t="s">
        <v>1048</v>
      </c>
      <c r="E48" s="18" t="s">
        <v>230</v>
      </c>
      <c r="F48" s="329">
        <v>71</v>
      </c>
      <c r="G48" s="39"/>
      <c r="H48" s="45"/>
    </row>
    <row r="49" s="2" customFormat="1">
      <c r="A49" s="39"/>
      <c r="B49" s="45"/>
      <c r="C49" s="328" t="s">
        <v>1050</v>
      </c>
      <c r="D49" s="328" t="s">
        <v>1051</v>
      </c>
      <c r="E49" s="18" t="s">
        <v>343</v>
      </c>
      <c r="F49" s="329">
        <v>353.60000000000002</v>
      </c>
      <c r="G49" s="39"/>
      <c r="H49" s="45"/>
    </row>
    <row r="50" s="2" customFormat="1" ht="16.8" customHeight="1">
      <c r="A50" s="39"/>
      <c r="B50" s="45"/>
      <c r="C50" s="328" t="s">
        <v>1055</v>
      </c>
      <c r="D50" s="328" t="s">
        <v>1056</v>
      </c>
      <c r="E50" s="18" t="s">
        <v>343</v>
      </c>
      <c r="F50" s="329">
        <v>353.60000000000002</v>
      </c>
      <c r="G50" s="39"/>
      <c r="H50" s="45"/>
    </row>
    <row r="51" s="2" customFormat="1" ht="16.8" customHeight="1">
      <c r="A51" s="39"/>
      <c r="B51" s="45"/>
      <c r="C51" s="324" t="s">
        <v>1490</v>
      </c>
      <c r="D51" s="325" t="s">
        <v>1488</v>
      </c>
      <c r="E51" s="326" t="s">
        <v>1</v>
      </c>
      <c r="F51" s="327">
        <v>0</v>
      </c>
      <c r="G51" s="39"/>
      <c r="H51" s="45"/>
    </row>
    <row r="52" s="2" customFormat="1" ht="16.8" customHeight="1">
      <c r="A52" s="39"/>
      <c r="B52" s="45"/>
      <c r="C52" s="324" t="s">
        <v>127</v>
      </c>
      <c r="D52" s="325" t="s">
        <v>1</v>
      </c>
      <c r="E52" s="326" t="s">
        <v>1</v>
      </c>
      <c r="F52" s="327">
        <v>4.9939999999999998</v>
      </c>
      <c r="G52" s="39"/>
      <c r="H52" s="45"/>
    </row>
    <row r="53" s="2" customFormat="1" ht="16.8" customHeight="1">
      <c r="A53" s="39"/>
      <c r="B53" s="45"/>
      <c r="C53" s="328" t="s">
        <v>127</v>
      </c>
      <c r="D53" s="328" t="s">
        <v>813</v>
      </c>
      <c r="E53" s="18" t="s">
        <v>1</v>
      </c>
      <c r="F53" s="329">
        <v>4.9939999999999998</v>
      </c>
      <c r="G53" s="39"/>
      <c r="H53" s="45"/>
    </row>
    <row r="54" s="2" customFormat="1" ht="16.8" customHeight="1">
      <c r="A54" s="39"/>
      <c r="B54" s="45"/>
      <c r="C54" s="330" t="s">
        <v>1710</v>
      </c>
      <c r="D54" s="39"/>
      <c r="E54" s="39"/>
      <c r="F54" s="39"/>
      <c r="G54" s="39"/>
      <c r="H54" s="45"/>
    </row>
    <row r="55" s="2" customFormat="1" ht="16.8" customHeight="1">
      <c r="A55" s="39"/>
      <c r="B55" s="45"/>
      <c r="C55" s="328" t="s">
        <v>810</v>
      </c>
      <c r="D55" s="328" t="s">
        <v>811</v>
      </c>
      <c r="E55" s="18" t="s">
        <v>310</v>
      </c>
      <c r="F55" s="329">
        <v>9.9879999999999995</v>
      </c>
      <c r="G55" s="39"/>
      <c r="H55" s="45"/>
    </row>
    <row r="56" s="2" customFormat="1" ht="16.8" customHeight="1">
      <c r="A56" s="39"/>
      <c r="B56" s="45"/>
      <c r="C56" s="328" t="s">
        <v>815</v>
      </c>
      <c r="D56" s="328" t="s">
        <v>816</v>
      </c>
      <c r="E56" s="18" t="s">
        <v>310</v>
      </c>
      <c r="F56" s="329">
        <v>44.945999999999998</v>
      </c>
      <c r="G56" s="39"/>
      <c r="H56" s="45"/>
    </row>
    <row r="57" s="2" customFormat="1" ht="16.8" customHeight="1">
      <c r="A57" s="39"/>
      <c r="B57" s="45"/>
      <c r="C57" s="328" t="s">
        <v>821</v>
      </c>
      <c r="D57" s="328" t="s">
        <v>822</v>
      </c>
      <c r="E57" s="18" t="s">
        <v>310</v>
      </c>
      <c r="F57" s="329">
        <v>9.9879999999999995</v>
      </c>
      <c r="G57" s="39"/>
      <c r="H57" s="45"/>
    </row>
    <row r="58" s="2" customFormat="1" ht="16.8" customHeight="1">
      <c r="A58" s="39"/>
      <c r="B58" s="45"/>
      <c r="C58" s="324" t="s">
        <v>132</v>
      </c>
      <c r="D58" s="325" t="s">
        <v>1</v>
      </c>
      <c r="E58" s="326" t="s">
        <v>1</v>
      </c>
      <c r="F58" s="327">
        <v>22.835000000000001</v>
      </c>
      <c r="G58" s="39"/>
      <c r="H58" s="45"/>
    </row>
    <row r="59" s="2" customFormat="1" ht="16.8" customHeight="1">
      <c r="A59" s="39"/>
      <c r="B59" s="45"/>
      <c r="C59" s="328" t="s">
        <v>1</v>
      </c>
      <c r="D59" s="328" t="s">
        <v>533</v>
      </c>
      <c r="E59" s="18" t="s">
        <v>1</v>
      </c>
      <c r="F59" s="329">
        <v>0</v>
      </c>
      <c r="G59" s="39"/>
      <c r="H59" s="45"/>
    </row>
    <row r="60" s="2" customFormat="1" ht="16.8" customHeight="1">
      <c r="A60" s="39"/>
      <c r="B60" s="45"/>
      <c r="C60" s="328" t="s">
        <v>1</v>
      </c>
      <c r="D60" s="328" t="s">
        <v>534</v>
      </c>
      <c r="E60" s="18" t="s">
        <v>1</v>
      </c>
      <c r="F60" s="329">
        <v>0</v>
      </c>
      <c r="G60" s="39"/>
      <c r="H60" s="45"/>
    </row>
    <row r="61" s="2" customFormat="1" ht="16.8" customHeight="1">
      <c r="A61" s="39"/>
      <c r="B61" s="45"/>
      <c r="C61" s="328" t="s">
        <v>1</v>
      </c>
      <c r="D61" s="328" t="s">
        <v>561</v>
      </c>
      <c r="E61" s="18" t="s">
        <v>1</v>
      </c>
      <c r="F61" s="329">
        <v>24.885000000000002</v>
      </c>
      <c r="G61" s="39"/>
      <c r="H61" s="45"/>
    </row>
    <row r="62" s="2" customFormat="1" ht="16.8" customHeight="1">
      <c r="A62" s="39"/>
      <c r="B62" s="45"/>
      <c r="C62" s="328" t="s">
        <v>1</v>
      </c>
      <c r="D62" s="328" t="s">
        <v>562</v>
      </c>
      <c r="E62" s="18" t="s">
        <v>1</v>
      </c>
      <c r="F62" s="329">
        <v>-2.0499999999999998</v>
      </c>
      <c r="G62" s="39"/>
      <c r="H62" s="45"/>
    </row>
    <row r="63" s="2" customFormat="1" ht="16.8" customHeight="1">
      <c r="A63" s="39"/>
      <c r="B63" s="45"/>
      <c r="C63" s="328" t="s">
        <v>132</v>
      </c>
      <c r="D63" s="328" t="s">
        <v>108</v>
      </c>
      <c r="E63" s="18" t="s">
        <v>1</v>
      </c>
      <c r="F63" s="329">
        <v>22.835000000000001</v>
      </c>
      <c r="G63" s="39"/>
      <c r="H63" s="45"/>
    </row>
    <row r="64" s="2" customFormat="1" ht="16.8" customHeight="1">
      <c r="A64" s="39"/>
      <c r="B64" s="45"/>
      <c r="C64" s="330" t="s">
        <v>1710</v>
      </c>
      <c r="D64" s="39"/>
      <c r="E64" s="39"/>
      <c r="F64" s="39"/>
      <c r="G64" s="39"/>
      <c r="H64" s="45"/>
    </row>
    <row r="65" s="2" customFormat="1" ht="16.8" customHeight="1">
      <c r="A65" s="39"/>
      <c r="B65" s="45"/>
      <c r="C65" s="328" t="s">
        <v>558</v>
      </c>
      <c r="D65" s="328" t="s">
        <v>559</v>
      </c>
      <c r="E65" s="18" t="s">
        <v>230</v>
      </c>
      <c r="F65" s="329">
        <v>22.835000000000001</v>
      </c>
      <c r="G65" s="39"/>
      <c r="H65" s="45"/>
    </row>
    <row r="66" s="2" customFormat="1" ht="16.8" customHeight="1">
      <c r="A66" s="39"/>
      <c r="B66" s="45"/>
      <c r="C66" s="328" t="s">
        <v>548</v>
      </c>
      <c r="D66" s="328" t="s">
        <v>549</v>
      </c>
      <c r="E66" s="18" t="s">
        <v>230</v>
      </c>
      <c r="F66" s="329">
        <v>22.835000000000001</v>
      </c>
      <c r="G66" s="39"/>
      <c r="H66" s="45"/>
    </row>
    <row r="67" s="2" customFormat="1" ht="16.8" customHeight="1">
      <c r="A67" s="39"/>
      <c r="B67" s="45"/>
      <c r="C67" s="328" t="s">
        <v>551</v>
      </c>
      <c r="D67" s="328" t="s">
        <v>552</v>
      </c>
      <c r="E67" s="18" t="s">
        <v>230</v>
      </c>
      <c r="F67" s="329">
        <v>22.835000000000001</v>
      </c>
      <c r="G67" s="39"/>
      <c r="H67" s="45"/>
    </row>
    <row r="68" s="2" customFormat="1" ht="16.8" customHeight="1">
      <c r="A68" s="39"/>
      <c r="B68" s="45"/>
      <c r="C68" s="328" t="s">
        <v>554</v>
      </c>
      <c r="D68" s="328" t="s">
        <v>555</v>
      </c>
      <c r="E68" s="18" t="s">
        <v>230</v>
      </c>
      <c r="F68" s="329">
        <v>22.835000000000001</v>
      </c>
      <c r="G68" s="39"/>
      <c r="H68" s="45"/>
    </row>
    <row r="69" s="2" customFormat="1" ht="16.8" customHeight="1">
      <c r="A69" s="39"/>
      <c r="B69" s="45"/>
      <c r="C69" s="328" t="s">
        <v>1058</v>
      </c>
      <c r="D69" s="328" t="s">
        <v>1059</v>
      </c>
      <c r="E69" s="18" t="s">
        <v>230</v>
      </c>
      <c r="F69" s="329">
        <v>52.57</v>
      </c>
      <c r="G69" s="39"/>
      <c r="H69" s="45"/>
    </row>
    <row r="70" s="2" customFormat="1" ht="16.8" customHeight="1">
      <c r="A70" s="39"/>
      <c r="B70" s="45"/>
      <c r="C70" s="328" t="s">
        <v>563</v>
      </c>
      <c r="D70" s="328" t="s">
        <v>564</v>
      </c>
      <c r="E70" s="18" t="s">
        <v>343</v>
      </c>
      <c r="F70" s="329">
        <v>20</v>
      </c>
      <c r="G70" s="39"/>
      <c r="H70" s="45"/>
    </row>
    <row r="71" s="2" customFormat="1" ht="16.8" customHeight="1">
      <c r="A71" s="39"/>
      <c r="B71" s="45"/>
      <c r="C71" s="324" t="s">
        <v>130</v>
      </c>
      <c r="D71" s="325" t="s">
        <v>1</v>
      </c>
      <c r="E71" s="326" t="s">
        <v>1</v>
      </c>
      <c r="F71" s="327">
        <v>3.4500000000000002</v>
      </c>
      <c r="G71" s="39"/>
      <c r="H71" s="45"/>
    </row>
    <row r="72" s="2" customFormat="1" ht="16.8" customHeight="1">
      <c r="A72" s="39"/>
      <c r="B72" s="45"/>
      <c r="C72" s="328" t="s">
        <v>1</v>
      </c>
      <c r="D72" s="328" t="s">
        <v>533</v>
      </c>
      <c r="E72" s="18" t="s">
        <v>1</v>
      </c>
      <c r="F72" s="329">
        <v>0</v>
      </c>
      <c r="G72" s="39"/>
      <c r="H72" s="45"/>
    </row>
    <row r="73" s="2" customFormat="1" ht="16.8" customHeight="1">
      <c r="A73" s="39"/>
      <c r="B73" s="45"/>
      <c r="C73" s="328" t="s">
        <v>1</v>
      </c>
      <c r="D73" s="328" t="s">
        <v>534</v>
      </c>
      <c r="E73" s="18" t="s">
        <v>1</v>
      </c>
      <c r="F73" s="329">
        <v>0</v>
      </c>
      <c r="G73" s="39"/>
      <c r="H73" s="45"/>
    </row>
    <row r="74" s="2" customFormat="1" ht="16.8" customHeight="1">
      <c r="A74" s="39"/>
      <c r="B74" s="45"/>
      <c r="C74" s="328" t="s">
        <v>1</v>
      </c>
      <c r="D74" s="328" t="s">
        <v>547</v>
      </c>
      <c r="E74" s="18" t="s">
        <v>1</v>
      </c>
      <c r="F74" s="329">
        <v>3.4500000000000002</v>
      </c>
      <c r="G74" s="39"/>
      <c r="H74" s="45"/>
    </row>
    <row r="75" s="2" customFormat="1" ht="16.8" customHeight="1">
      <c r="A75" s="39"/>
      <c r="B75" s="45"/>
      <c r="C75" s="328" t="s">
        <v>130</v>
      </c>
      <c r="D75" s="328" t="s">
        <v>108</v>
      </c>
      <c r="E75" s="18" t="s">
        <v>1</v>
      </c>
      <c r="F75" s="329">
        <v>3.4500000000000002</v>
      </c>
      <c r="G75" s="39"/>
      <c r="H75" s="45"/>
    </row>
    <row r="76" s="2" customFormat="1" ht="16.8" customHeight="1">
      <c r="A76" s="39"/>
      <c r="B76" s="45"/>
      <c r="C76" s="330" t="s">
        <v>1710</v>
      </c>
      <c r="D76" s="39"/>
      <c r="E76" s="39"/>
      <c r="F76" s="39"/>
      <c r="G76" s="39"/>
      <c r="H76" s="45"/>
    </row>
    <row r="77" s="2" customFormat="1" ht="16.8" customHeight="1">
      <c r="A77" s="39"/>
      <c r="B77" s="45"/>
      <c r="C77" s="328" t="s">
        <v>544</v>
      </c>
      <c r="D77" s="328" t="s">
        <v>545</v>
      </c>
      <c r="E77" s="18" t="s">
        <v>230</v>
      </c>
      <c r="F77" s="329">
        <v>3.4500000000000002</v>
      </c>
      <c r="G77" s="39"/>
      <c r="H77" s="45"/>
    </row>
    <row r="78" s="2" customFormat="1" ht="16.8" customHeight="1">
      <c r="A78" s="39"/>
      <c r="B78" s="45"/>
      <c r="C78" s="328" t="s">
        <v>530</v>
      </c>
      <c r="D78" s="328" t="s">
        <v>531</v>
      </c>
      <c r="E78" s="18" t="s">
        <v>230</v>
      </c>
      <c r="F78" s="329">
        <v>3.4500000000000002</v>
      </c>
      <c r="G78" s="39"/>
      <c r="H78" s="45"/>
    </row>
    <row r="79" s="2" customFormat="1" ht="16.8" customHeight="1">
      <c r="A79" s="39"/>
      <c r="B79" s="45"/>
      <c r="C79" s="328" t="s">
        <v>537</v>
      </c>
      <c r="D79" s="328" t="s">
        <v>538</v>
      </c>
      <c r="E79" s="18" t="s">
        <v>230</v>
      </c>
      <c r="F79" s="329">
        <v>3.4500000000000002</v>
      </c>
      <c r="G79" s="39"/>
      <c r="H79" s="45"/>
    </row>
    <row r="80" s="2" customFormat="1" ht="16.8" customHeight="1">
      <c r="A80" s="39"/>
      <c r="B80" s="45"/>
      <c r="C80" s="328" t="s">
        <v>540</v>
      </c>
      <c r="D80" s="328" t="s">
        <v>541</v>
      </c>
      <c r="E80" s="18" t="s">
        <v>230</v>
      </c>
      <c r="F80" s="329">
        <v>3.4500000000000002</v>
      </c>
      <c r="G80" s="39"/>
      <c r="H80" s="45"/>
    </row>
    <row r="81" s="2" customFormat="1" ht="16.8" customHeight="1">
      <c r="A81" s="39"/>
      <c r="B81" s="45"/>
      <c r="C81" s="328" t="s">
        <v>1058</v>
      </c>
      <c r="D81" s="328" t="s">
        <v>1059</v>
      </c>
      <c r="E81" s="18" t="s">
        <v>230</v>
      </c>
      <c r="F81" s="329">
        <v>52.57</v>
      </c>
      <c r="G81" s="39"/>
      <c r="H81" s="45"/>
    </row>
    <row r="82" s="2" customFormat="1" ht="16.8" customHeight="1">
      <c r="A82" s="39"/>
      <c r="B82" s="45"/>
      <c r="C82" s="328" t="s">
        <v>563</v>
      </c>
      <c r="D82" s="328" t="s">
        <v>564</v>
      </c>
      <c r="E82" s="18" t="s">
        <v>343</v>
      </c>
      <c r="F82" s="329">
        <v>20</v>
      </c>
      <c r="G82" s="39"/>
      <c r="H82" s="45"/>
    </row>
    <row r="83" s="2" customFormat="1" ht="16.8" customHeight="1">
      <c r="A83" s="39"/>
      <c r="B83" s="45"/>
      <c r="C83" s="324" t="s">
        <v>112</v>
      </c>
      <c r="D83" s="325" t="s">
        <v>1</v>
      </c>
      <c r="E83" s="326" t="s">
        <v>1</v>
      </c>
      <c r="F83" s="327">
        <v>381.97800000000001</v>
      </c>
      <c r="G83" s="39"/>
      <c r="H83" s="45"/>
    </row>
    <row r="84" s="2" customFormat="1" ht="16.8" customHeight="1">
      <c r="A84" s="39"/>
      <c r="B84" s="45"/>
      <c r="C84" s="328" t="s">
        <v>1</v>
      </c>
      <c r="D84" s="328" t="s">
        <v>188</v>
      </c>
      <c r="E84" s="18" t="s">
        <v>1</v>
      </c>
      <c r="F84" s="329">
        <v>0</v>
      </c>
      <c r="G84" s="39"/>
      <c r="H84" s="45"/>
    </row>
    <row r="85" s="2" customFormat="1" ht="16.8" customHeight="1">
      <c r="A85" s="39"/>
      <c r="B85" s="45"/>
      <c r="C85" s="328" t="s">
        <v>1</v>
      </c>
      <c r="D85" s="328" t="s">
        <v>333</v>
      </c>
      <c r="E85" s="18" t="s">
        <v>1</v>
      </c>
      <c r="F85" s="329">
        <v>182.56200000000001</v>
      </c>
      <c r="G85" s="39"/>
      <c r="H85" s="45"/>
    </row>
    <row r="86" s="2" customFormat="1" ht="16.8" customHeight="1">
      <c r="A86" s="39"/>
      <c r="B86" s="45"/>
      <c r="C86" s="328" t="s">
        <v>1</v>
      </c>
      <c r="D86" s="328" t="s">
        <v>334</v>
      </c>
      <c r="E86" s="18" t="s">
        <v>1</v>
      </c>
      <c r="F86" s="329">
        <v>205.36000000000001</v>
      </c>
      <c r="G86" s="39"/>
      <c r="H86" s="45"/>
    </row>
    <row r="87" s="2" customFormat="1" ht="16.8" customHeight="1">
      <c r="A87" s="39"/>
      <c r="B87" s="45"/>
      <c r="C87" s="328" t="s">
        <v>1</v>
      </c>
      <c r="D87" s="328" t="s">
        <v>335</v>
      </c>
      <c r="E87" s="18" t="s">
        <v>1</v>
      </c>
      <c r="F87" s="329">
        <v>-5.944</v>
      </c>
      <c r="G87" s="39"/>
      <c r="H87" s="45"/>
    </row>
    <row r="88" s="2" customFormat="1" ht="16.8" customHeight="1">
      <c r="A88" s="39"/>
      <c r="B88" s="45"/>
      <c r="C88" s="328" t="s">
        <v>112</v>
      </c>
      <c r="D88" s="328" t="s">
        <v>108</v>
      </c>
      <c r="E88" s="18" t="s">
        <v>1</v>
      </c>
      <c r="F88" s="329">
        <v>381.97800000000001</v>
      </c>
      <c r="G88" s="39"/>
      <c r="H88" s="45"/>
    </row>
    <row r="89" s="2" customFormat="1" ht="16.8" customHeight="1">
      <c r="A89" s="39"/>
      <c r="B89" s="45"/>
      <c r="C89" s="330" t="s">
        <v>1710</v>
      </c>
      <c r="D89" s="39"/>
      <c r="E89" s="39"/>
      <c r="F89" s="39"/>
      <c r="G89" s="39"/>
      <c r="H89" s="45"/>
    </row>
    <row r="90" s="2" customFormat="1" ht="16.8" customHeight="1">
      <c r="A90" s="39"/>
      <c r="B90" s="45"/>
      <c r="C90" s="328" t="s">
        <v>330</v>
      </c>
      <c r="D90" s="328" t="s">
        <v>331</v>
      </c>
      <c r="E90" s="18" t="s">
        <v>230</v>
      </c>
      <c r="F90" s="329">
        <v>381.97800000000001</v>
      </c>
      <c r="G90" s="39"/>
      <c r="H90" s="45"/>
    </row>
    <row r="91" s="2" customFormat="1" ht="16.8" customHeight="1">
      <c r="A91" s="39"/>
      <c r="B91" s="45"/>
      <c r="C91" s="328" t="s">
        <v>337</v>
      </c>
      <c r="D91" s="328" t="s">
        <v>338</v>
      </c>
      <c r="E91" s="18" t="s">
        <v>230</v>
      </c>
      <c r="F91" s="329">
        <v>381.97800000000001</v>
      </c>
      <c r="G91" s="39"/>
      <c r="H91" s="45"/>
    </row>
    <row r="92" s="2" customFormat="1" ht="16.8" customHeight="1">
      <c r="A92" s="39"/>
      <c r="B92" s="45"/>
      <c r="C92" s="328" t="s">
        <v>341</v>
      </c>
      <c r="D92" s="328" t="s">
        <v>342</v>
      </c>
      <c r="E92" s="18" t="s">
        <v>343</v>
      </c>
      <c r="F92" s="329">
        <v>11.459</v>
      </c>
      <c r="G92" s="39"/>
      <c r="H92" s="45"/>
    </row>
    <row r="93" s="2" customFormat="1" ht="16.8" customHeight="1">
      <c r="A93" s="39"/>
      <c r="B93" s="45"/>
      <c r="C93" s="324" t="s">
        <v>118</v>
      </c>
      <c r="D93" s="325" t="s">
        <v>1</v>
      </c>
      <c r="E93" s="326" t="s">
        <v>1</v>
      </c>
      <c r="F93" s="327">
        <v>10.92</v>
      </c>
      <c r="G93" s="39"/>
      <c r="H93" s="45"/>
    </row>
    <row r="94" s="2" customFormat="1" ht="16.8" customHeight="1">
      <c r="A94" s="39"/>
      <c r="B94" s="45"/>
      <c r="C94" s="328" t="s">
        <v>1</v>
      </c>
      <c r="D94" s="328" t="s">
        <v>188</v>
      </c>
      <c r="E94" s="18" t="s">
        <v>1</v>
      </c>
      <c r="F94" s="329">
        <v>0</v>
      </c>
      <c r="G94" s="39"/>
      <c r="H94" s="45"/>
    </row>
    <row r="95" s="2" customFormat="1" ht="16.8" customHeight="1">
      <c r="A95" s="39"/>
      <c r="B95" s="45"/>
      <c r="C95" s="328" t="s">
        <v>1</v>
      </c>
      <c r="D95" s="328" t="s">
        <v>354</v>
      </c>
      <c r="E95" s="18" t="s">
        <v>1</v>
      </c>
      <c r="F95" s="329">
        <v>0</v>
      </c>
      <c r="G95" s="39"/>
      <c r="H95" s="45"/>
    </row>
    <row r="96" s="2" customFormat="1" ht="16.8" customHeight="1">
      <c r="A96" s="39"/>
      <c r="B96" s="45"/>
      <c r="C96" s="328" t="s">
        <v>1</v>
      </c>
      <c r="D96" s="328" t="s">
        <v>115</v>
      </c>
      <c r="E96" s="18" t="s">
        <v>1</v>
      </c>
      <c r="F96" s="329">
        <v>10.92</v>
      </c>
      <c r="G96" s="39"/>
      <c r="H96" s="45"/>
    </row>
    <row r="97" s="2" customFormat="1" ht="16.8" customHeight="1">
      <c r="A97" s="39"/>
      <c r="B97" s="45"/>
      <c r="C97" s="328" t="s">
        <v>118</v>
      </c>
      <c r="D97" s="328" t="s">
        <v>108</v>
      </c>
      <c r="E97" s="18" t="s">
        <v>1</v>
      </c>
      <c r="F97" s="329">
        <v>10.92</v>
      </c>
      <c r="G97" s="39"/>
      <c r="H97" s="45"/>
    </row>
    <row r="98" s="2" customFormat="1" ht="16.8" customHeight="1">
      <c r="A98" s="39"/>
      <c r="B98" s="45"/>
      <c r="C98" s="330" t="s">
        <v>1710</v>
      </c>
      <c r="D98" s="39"/>
      <c r="E98" s="39"/>
      <c r="F98" s="39"/>
      <c r="G98" s="39"/>
      <c r="H98" s="45"/>
    </row>
    <row r="99" s="2" customFormat="1" ht="16.8" customHeight="1">
      <c r="A99" s="39"/>
      <c r="B99" s="45"/>
      <c r="C99" s="328" t="s">
        <v>351</v>
      </c>
      <c r="D99" s="328" t="s">
        <v>352</v>
      </c>
      <c r="E99" s="18" t="s">
        <v>197</v>
      </c>
      <c r="F99" s="329">
        <v>10.92</v>
      </c>
      <c r="G99" s="39"/>
      <c r="H99" s="45"/>
    </row>
    <row r="100" s="2" customFormat="1">
      <c r="A100" s="39"/>
      <c r="B100" s="45"/>
      <c r="C100" s="328" t="s">
        <v>272</v>
      </c>
      <c r="D100" s="328" t="s">
        <v>273</v>
      </c>
      <c r="E100" s="18" t="s">
        <v>197</v>
      </c>
      <c r="F100" s="329">
        <v>10.92</v>
      </c>
      <c r="G100" s="39"/>
      <c r="H100" s="45"/>
    </row>
    <row r="101" s="2" customFormat="1" ht="16.8" customHeight="1">
      <c r="A101" s="39"/>
      <c r="B101" s="45"/>
      <c r="C101" s="324" t="s">
        <v>1494</v>
      </c>
      <c r="D101" s="325" t="s">
        <v>1495</v>
      </c>
      <c r="E101" s="326" t="s">
        <v>1</v>
      </c>
      <c r="F101" s="327">
        <v>4.7880000000000003</v>
      </c>
      <c r="G101" s="39"/>
      <c r="H101" s="45"/>
    </row>
    <row r="102" s="2" customFormat="1" ht="16.8" customHeight="1">
      <c r="A102" s="39"/>
      <c r="B102" s="45"/>
      <c r="C102" s="324" t="s">
        <v>105</v>
      </c>
      <c r="D102" s="325" t="s">
        <v>1</v>
      </c>
      <c r="E102" s="326" t="s">
        <v>1</v>
      </c>
      <c r="F102" s="327">
        <v>162.04400000000001</v>
      </c>
      <c r="G102" s="39"/>
      <c r="H102" s="45"/>
    </row>
    <row r="103" s="2" customFormat="1" ht="16.8" customHeight="1">
      <c r="A103" s="39"/>
      <c r="B103" s="45"/>
      <c r="C103" s="328" t="s">
        <v>105</v>
      </c>
      <c r="D103" s="328" t="s">
        <v>294</v>
      </c>
      <c r="E103" s="18" t="s">
        <v>1</v>
      </c>
      <c r="F103" s="329">
        <v>162.04400000000001</v>
      </c>
      <c r="G103" s="39"/>
      <c r="H103" s="45"/>
    </row>
    <row r="104" s="2" customFormat="1" ht="16.8" customHeight="1">
      <c r="A104" s="39"/>
      <c r="B104" s="45"/>
      <c r="C104" s="330" t="s">
        <v>1710</v>
      </c>
      <c r="D104" s="39"/>
      <c r="E104" s="39"/>
      <c r="F104" s="39"/>
      <c r="G104" s="39"/>
      <c r="H104" s="45"/>
    </row>
    <row r="105" s="2" customFormat="1">
      <c r="A105" s="39"/>
      <c r="B105" s="45"/>
      <c r="C105" s="328" t="s">
        <v>278</v>
      </c>
      <c r="D105" s="328" t="s">
        <v>279</v>
      </c>
      <c r="E105" s="18" t="s">
        <v>197</v>
      </c>
      <c r="F105" s="329">
        <v>162.04400000000001</v>
      </c>
      <c r="G105" s="39"/>
      <c r="H105" s="45"/>
    </row>
    <row r="106" s="2" customFormat="1">
      <c r="A106" s="39"/>
      <c r="B106" s="45"/>
      <c r="C106" s="328" t="s">
        <v>272</v>
      </c>
      <c r="D106" s="328" t="s">
        <v>273</v>
      </c>
      <c r="E106" s="18" t="s">
        <v>197</v>
      </c>
      <c r="F106" s="329">
        <v>367.79399999999998</v>
      </c>
      <c r="G106" s="39"/>
      <c r="H106" s="45"/>
    </row>
    <row r="107" s="2" customFormat="1" ht="16.8" customHeight="1">
      <c r="A107" s="39"/>
      <c r="B107" s="45"/>
      <c r="C107" s="328" t="s">
        <v>297</v>
      </c>
      <c r="D107" s="328" t="s">
        <v>298</v>
      </c>
      <c r="E107" s="18" t="s">
        <v>197</v>
      </c>
      <c r="F107" s="329">
        <v>529.83799999999997</v>
      </c>
      <c r="G107" s="39"/>
      <c r="H107" s="45"/>
    </row>
    <row r="108" s="2" customFormat="1">
      <c r="A108" s="39"/>
      <c r="B108" s="45"/>
      <c r="C108" s="328" t="s">
        <v>308</v>
      </c>
      <c r="D108" s="328" t="s">
        <v>309</v>
      </c>
      <c r="E108" s="18" t="s">
        <v>310</v>
      </c>
      <c r="F108" s="329">
        <v>291.67899999999997</v>
      </c>
      <c r="G108" s="39"/>
      <c r="H108" s="45"/>
    </row>
    <row r="109" s="2" customFormat="1" ht="16.8" customHeight="1">
      <c r="A109" s="39"/>
      <c r="B109" s="45"/>
      <c r="C109" s="328" t="s">
        <v>315</v>
      </c>
      <c r="D109" s="328" t="s">
        <v>316</v>
      </c>
      <c r="E109" s="18" t="s">
        <v>197</v>
      </c>
      <c r="F109" s="329">
        <v>529.83799999999997</v>
      </c>
      <c r="G109" s="39"/>
      <c r="H109" s="45"/>
    </row>
    <row r="110" s="2" customFormat="1" ht="16.8" customHeight="1">
      <c r="A110" s="39"/>
      <c r="B110" s="45"/>
      <c r="C110" s="324" t="s">
        <v>107</v>
      </c>
      <c r="D110" s="325" t="s">
        <v>108</v>
      </c>
      <c r="E110" s="326" t="s">
        <v>1</v>
      </c>
      <c r="F110" s="327">
        <v>367.79399999999998</v>
      </c>
      <c r="G110" s="39"/>
      <c r="H110" s="45"/>
    </row>
    <row r="111" s="2" customFormat="1" ht="16.8" customHeight="1">
      <c r="A111" s="39"/>
      <c r="B111" s="45"/>
      <c r="C111" s="328" t="s">
        <v>1</v>
      </c>
      <c r="D111" s="328" t="s">
        <v>281</v>
      </c>
      <c r="E111" s="18" t="s">
        <v>1</v>
      </c>
      <c r="F111" s="329">
        <v>0</v>
      </c>
      <c r="G111" s="39"/>
      <c r="H111" s="45"/>
    </row>
    <row r="112" s="2" customFormat="1" ht="16.8" customHeight="1">
      <c r="A112" s="39"/>
      <c r="B112" s="45"/>
      <c r="C112" s="328" t="s">
        <v>1</v>
      </c>
      <c r="D112" s="328" t="s">
        <v>282</v>
      </c>
      <c r="E112" s="18" t="s">
        <v>1</v>
      </c>
      <c r="F112" s="329">
        <v>0</v>
      </c>
      <c r="G112" s="39"/>
      <c r="H112" s="45"/>
    </row>
    <row r="113" s="2" customFormat="1" ht="16.8" customHeight="1">
      <c r="A113" s="39"/>
      <c r="B113" s="45"/>
      <c r="C113" s="328" t="s">
        <v>1</v>
      </c>
      <c r="D113" s="328" t="s">
        <v>283</v>
      </c>
      <c r="E113" s="18" t="s">
        <v>1</v>
      </c>
      <c r="F113" s="329">
        <v>260.35199999999998</v>
      </c>
      <c r="G113" s="39"/>
      <c r="H113" s="45"/>
    </row>
    <row r="114" s="2" customFormat="1" ht="16.8" customHeight="1">
      <c r="A114" s="39"/>
      <c r="B114" s="45"/>
      <c r="C114" s="328" t="s">
        <v>1</v>
      </c>
      <c r="D114" s="328" t="s">
        <v>284</v>
      </c>
      <c r="E114" s="18" t="s">
        <v>1</v>
      </c>
      <c r="F114" s="329">
        <v>31.045999999999999</v>
      </c>
      <c r="G114" s="39"/>
      <c r="H114" s="45"/>
    </row>
    <row r="115" s="2" customFormat="1" ht="16.8" customHeight="1">
      <c r="A115" s="39"/>
      <c r="B115" s="45"/>
      <c r="C115" s="328" t="s">
        <v>1</v>
      </c>
      <c r="D115" s="328" t="s">
        <v>285</v>
      </c>
      <c r="E115" s="18" t="s">
        <v>1</v>
      </c>
      <c r="F115" s="329">
        <v>8.0860000000000003</v>
      </c>
      <c r="G115" s="39"/>
      <c r="H115" s="45"/>
    </row>
    <row r="116" s="2" customFormat="1" ht="16.8" customHeight="1">
      <c r="A116" s="39"/>
      <c r="B116" s="45"/>
      <c r="C116" s="328" t="s">
        <v>1</v>
      </c>
      <c r="D116" s="328" t="s">
        <v>286</v>
      </c>
      <c r="E116" s="18" t="s">
        <v>1</v>
      </c>
      <c r="F116" s="329">
        <v>20.619</v>
      </c>
      <c r="G116" s="39"/>
      <c r="H116" s="45"/>
    </row>
    <row r="117" s="2" customFormat="1" ht="16.8" customHeight="1">
      <c r="A117" s="39"/>
      <c r="B117" s="45"/>
      <c r="C117" s="328" t="s">
        <v>1</v>
      </c>
      <c r="D117" s="328" t="s">
        <v>287</v>
      </c>
      <c r="E117" s="18" t="s">
        <v>1</v>
      </c>
      <c r="F117" s="329">
        <v>13.608000000000001</v>
      </c>
      <c r="G117" s="39"/>
      <c r="H117" s="45"/>
    </row>
    <row r="118" s="2" customFormat="1" ht="16.8" customHeight="1">
      <c r="A118" s="39"/>
      <c r="B118" s="45"/>
      <c r="C118" s="328" t="s">
        <v>1</v>
      </c>
      <c r="D118" s="328" t="s">
        <v>288</v>
      </c>
      <c r="E118" s="18" t="s">
        <v>1</v>
      </c>
      <c r="F118" s="329">
        <v>4.4880000000000004</v>
      </c>
      <c r="G118" s="39"/>
      <c r="H118" s="45"/>
    </row>
    <row r="119" s="2" customFormat="1" ht="16.8" customHeight="1">
      <c r="A119" s="39"/>
      <c r="B119" s="45"/>
      <c r="C119" s="328" t="s">
        <v>1</v>
      </c>
      <c r="D119" s="328" t="s">
        <v>289</v>
      </c>
      <c r="E119" s="18" t="s">
        <v>1</v>
      </c>
      <c r="F119" s="329">
        <v>1.3480000000000001</v>
      </c>
      <c r="G119" s="39"/>
      <c r="H119" s="45"/>
    </row>
    <row r="120" s="2" customFormat="1" ht="16.8" customHeight="1">
      <c r="A120" s="39"/>
      <c r="B120" s="45"/>
      <c r="C120" s="328" t="s">
        <v>1</v>
      </c>
      <c r="D120" s="328" t="s">
        <v>290</v>
      </c>
      <c r="E120" s="18" t="s">
        <v>1</v>
      </c>
      <c r="F120" s="329">
        <v>7.742</v>
      </c>
      <c r="G120" s="39"/>
      <c r="H120" s="45"/>
    </row>
    <row r="121" s="2" customFormat="1" ht="16.8" customHeight="1">
      <c r="A121" s="39"/>
      <c r="B121" s="45"/>
      <c r="C121" s="328" t="s">
        <v>1</v>
      </c>
      <c r="D121" s="328" t="s">
        <v>291</v>
      </c>
      <c r="E121" s="18" t="s">
        <v>1</v>
      </c>
      <c r="F121" s="329">
        <v>3.6299999999999999</v>
      </c>
      <c r="G121" s="39"/>
      <c r="H121" s="45"/>
    </row>
    <row r="122" s="2" customFormat="1" ht="16.8" customHeight="1">
      <c r="A122" s="39"/>
      <c r="B122" s="45"/>
      <c r="C122" s="328" t="s">
        <v>1</v>
      </c>
      <c r="D122" s="328" t="s">
        <v>292</v>
      </c>
      <c r="E122" s="18" t="s">
        <v>1</v>
      </c>
      <c r="F122" s="329">
        <v>5.125</v>
      </c>
      <c r="G122" s="39"/>
      <c r="H122" s="45"/>
    </row>
    <row r="123" s="2" customFormat="1" ht="16.8" customHeight="1">
      <c r="A123" s="39"/>
      <c r="B123" s="45"/>
      <c r="C123" s="328" t="s">
        <v>1</v>
      </c>
      <c r="D123" s="328" t="s">
        <v>293</v>
      </c>
      <c r="E123" s="18" t="s">
        <v>1</v>
      </c>
      <c r="F123" s="329">
        <v>11.75</v>
      </c>
      <c r="G123" s="39"/>
      <c r="H123" s="45"/>
    </row>
    <row r="124" s="2" customFormat="1" ht="16.8" customHeight="1">
      <c r="A124" s="39"/>
      <c r="B124" s="45"/>
      <c r="C124" s="328" t="s">
        <v>107</v>
      </c>
      <c r="D124" s="328" t="s">
        <v>108</v>
      </c>
      <c r="E124" s="18" t="s">
        <v>1</v>
      </c>
      <c r="F124" s="329">
        <v>367.79399999999998</v>
      </c>
      <c r="G124" s="39"/>
      <c r="H124" s="45"/>
    </row>
    <row r="125" s="2" customFormat="1" ht="16.8" customHeight="1">
      <c r="A125" s="39"/>
      <c r="B125" s="45"/>
      <c r="C125" s="330" t="s">
        <v>1710</v>
      </c>
      <c r="D125" s="39"/>
      <c r="E125" s="39"/>
      <c r="F125" s="39"/>
      <c r="G125" s="39"/>
      <c r="H125" s="45"/>
    </row>
    <row r="126" s="2" customFormat="1">
      <c r="A126" s="39"/>
      <c r="B126" s="45"/>
      <c r="C126" s="328" t="s">
        <v>278</v>
      </c>
      <c r="D126" s="328" t="s">
        <v>279</v>
      </c>
      <c r="E126" s="18" t="s">
        <v>197</v>
      </c>
      <c r="F126" s="329">
        <v>162.04400000000001</v>
      </c>
      <c r="G126" s="39"/>
      <c r="H126" s="45"/>
    </row>
    <row r="127" s="2" customFormat="1" ht="16.8" customHeight="1">
      <c r="A127" s="39"/>
      <c r="B127" s="45"/>
      <c r="C127" s="328" t="s">
        <v>320</v>
      </c>
      <c r="D127" s="328" t="s">
        <v>321</v>
      </c>
      <c r="E127" s="18" t="s">
        <v>197</v>
      </c>
      <c r="F127" s="329">
        <v>269.58600000000001</v>
      </c>
      <c r="G127" s="39"/>
      <c r="H127" s="45"/>
    </row>
    <row r="128" s="2" customFormat="1" ht="16.8" customHeight="1">
      <c r="A128" s="39"/>
      <c r="B128" s="45"/>
      <c r="C128" s="324" t="s">
        <v>102</v>
      </c>
      <c r="D128" s="325" t="s">
        <v>1</v>
      </c>
      <c r="E128" s="326" t="s">
        <v>1</v>
      </c>
      <c r="F128" s="327">
        <v>11.75</v>
      </c>
      <c r="G128" s="39"/>
      <c r="H128" s="45"/>
    </row>
    <row r="129" s="2" customFormat="1" ht="16.8" customHeight="1">
      <c r="A129" s="39"/>
      <c r="B129" s="45"/>
      <c r="C129" s="328" t="s">
        <v>1</v>
      </c>
      <c r="D129" s="328" t="s">
        <v>188</v>
      </c>
      <c r="E129" s="18" t="s">
        <v>1</v>
      </c>
      <c r="F129" s="329">
        <v>0</v>
      </c>
      <c r="G129" s="39"/>
      <c r="H129" s="45"/>
    </row>
    <row r="130" s="2" customFormat="1" ht="16.8" customHeight="1">
      <c r="A130" s="39"/>
      <c r="B130" s="45"/>
      <c r="C130" s="328" t="s">
        <v>1</v>
      </c>
      <c r="D130" s="328" t="s">
        <v>215</v>
      </c>
      <c r="E130" s="18" t="s">
        <v>1</v>
      </c>
      <c r="F130" s="329">
        <v>11.75</v>
      </c>
      <c r="G130" s="39"/>
      <c r="H130" s="45"/>
    </row>
    <row r="131" s="2" customFormat="1" ht="16.8" customHeight="1">
      <c r="A131" s="39"/>
      <c r="B131" s="45"/>
      <c r="C131" s="328" t="s">
        <v>102</v>
      </c>
      <c r="D131" s="328" t="s">
        <v>108</v>
      </c>
      <c r="E131" s="18" t="s">
        <v>1</v>
      </c>
      <c r="F131" s="329">
        <v>11.75</v>
      </c>
      <c r="G131" s="39"/>
      <c r="H131" s="45"/>
    </row>
    <row r="132" s="2" customFormat="1" ht="16.8" customHeight="1">
      <c r="A132" s="39"/>
      <c r="B132" s="45"/>
      <c r="C132" s="330" t="s">
        <v>1710</v>
      </c>
      <c r="D132" s="39"/>
      <c r="E132" s="39"/>
      <c r="F132" s="39"/>
      <c r="G132" s="39"/>
      <c r="H132" s="45"/>
    </row>
    <row r="133" s="2" customFormat="1">
      <c r="A133" s="39"/>
      <c r="B133" s="45"/>
      <c r="C133" s="328" t="s">
        <v>212</v>
      </c>
      <c r="D133" s="328" t="s">
        <v>213</v>
      </c>
      <c r="E133" s="18" t="s">
        <v>197</v>
      </c>
      <c r="F133" s="329">
        <v>5.875</v>
      </c>
      <c r="G133" s="39"/>
      <c r="H133" s="45"/>
    </row>
    <row r="134" s="2" customFormat="1">
      <c r="A134" s="39"/>
      <c r="B134" s="45"/>
      <c r="C134" s="328" t="s">
        <v>207</v>
      </c>
      <c r="D134" s="328" t="s">
        <v>208</v>
      </c>
      <c r="E134" s="18" t="s">
        <v>197</v>
      </c>
      <c r="F134" s="329">
        <v>5.875</v>
      </c>
      <c r="G134" s="39"/>
      <c r="H134" s="45"/>
    </row>
    <row r="135" s="2" customFormat="1" ht="16.8" customHeight="1">
      <c r="A135" s="39"/>
      <c r="B135" s="45"/>
      <c r="C135" s="328" t="s">
        <v>320</v>
      </c>
      <c r="D135" s="328" t="s">
        <v>321</v>
      </c>
      <c r="E135" s="18" t="s">
        <v>197</v>
      </c>
      <c r="F135" s="329">
        <v>269.58600000000001</v>
      </c>
      <c r="G135" s="39"/>
      <c r="H135" s="45"/>
    </row>
    <row r="136" s="2" customFormat="1" ht="16.8" customHeight="1">
      <c r="A136" s="39"/>
      <c r="B136" s="45"/>
      <c r="C136" s="324" t="s">
        <v>100</v>
      </c>
      <c r="D136" s="325" t="s">
        <v>1</v>
      </c>
      <c r="E136" s="326" t="s">
        <v>1</v>
      </c>
      <c r="F136" s="327">
        <v>616.23000000000002</v>
      </c>
      <c r="G136" s="39"/>
      <c r="H136" s="45"/>
    </row>
    <row r="137" s="2" customFormat="1" ht="16.8" customHeight="1">
      <c r="A137" s="39"/>
      <c r="B137" s="45"/>
      <c r="C137" s="328" t="s">
        <v>1</v>
      </c>
      <c r="D137" s="328" t="s">
        <v>188</v>
      </c>
      <c r="E137" s="18" t="s">
        <v>1</v>
      </c>
      <c r="F137" s="329">
        <v>0</v>
      </c>
      <c r="G137" s="39"/>
      <c r="H137" s="45"/>
    </row>
    <row r="138" s="2" customFormat="1" ht="16.8" customHeight="1">
      <c r="A138" s="39"/>
      <c r="B138" s="45"/>
      <c r="C138" s="328" t="s">
        <v>1</v>
      </c>
      <c r="D138" s="328" t="s">
        <v>203</v>
      </c>
      <c r="E138" s="18" t="s">
        <v>1</v>
      </c>
      <c r="F138" s="329">
        <v>615.25599999999997</v>
      </c>
      <c r="G138" s="39"/>
      <c r="H138" s="45"/>
    </row>
    <row r="139" s="2" customFormat="1" ht="16.8" customHeight="1">
      <c r="A139" s="39"/>
      <c r="B139" s="45"/>
      <c r="C139" s="328" t="s">
        <v>1</v>
      </c>
      <c r="D139" s="328" t="s">
        <v>204</v>
      </c>
      <c r="E139" s="18" t="s">
        <v>1</v>
      </c>
      <c r="F139" s="329">
        <v>23.483000000000001</v>
      </c>
      <c r="G139" s="39"/>
      <c r="H139" s="45"/>
    </row>
    <row r="140" s="2" customFormat="1" ht="16.8" customHeight="1">
      <c r="A140" s="39"/>
      <c r="B140" s="45"/>
      <c r="C140" s="328" t="s">
        <v>1</v>
      </c>
      <c r="D140" s="328" t="s">
        <v>205</v>
      </c>
      <c r="E140" s="18" t="s">
        <v>1</v>
      </c>
      <c r="F140" s="329">
        <v>-22.509</v>
      </c>
      <c r="G140" s="39"/>
      <c r="H140" s="45"/>
    </row>
    <row r="141" s="2" customFormat="1" ht="16.8" customHeight="1">
      <c r="A141" s="39"/>
      <c r="B141" s="45"/>
      <c r="C141" s="328" t="s">
        <v>100</v>
      </c>
      <c r="D141" s="328" t="s">
        <v>108</v>
      </c>
      <c r="E141" s="18" t="s">
        <v>1</v>
      </c>
      <c r="F141" s="329">
        <v>616.23000000000002</v>
      </c>
      <c r="G141" s="39"/>
      <c r="H141" s="45"/>
    </row>
    <row r="142" s="2" customFormat="1" ht="16.8" customHeight="1">
      <c r="A142" s="39"/>
      <c r="B142" s="45"/>
      <c r="C142" s="330" t="s">
        <v>1710</v>
      </c>
      <c r="D142" s="39"/>
      <c r="E142" s="39"/>
      <c r="F142" s="39"/>
      <c r="G142" s="39"/>
      <c r="H142" s="45"/>
    </row>
    <row r="143" s="2" customFormat="1" ht="16.8" customHeight="1">
      <c r="A143" s="39"/>
      <c r="B143" s="45"/>
      <c r="C143" s="328" t="s">
        <v>200</v>
      </c>
      <c r="D143" s="328" t="s">
        <v>201</v>
      </c>
      <c r="E143" s="18" t="s">
        <v>197</v>
      </c>
      <c r="F143" s="329">
        <v>308.11500000000001</v>
      </c>
      <c r="G143" s="39"/>
      <c r="H143" s="45"/>
    </row>
    <row r="144" s="2" customFormat="1" ht="16.8" customHeight="1">
      <c r="A144" s="39"/>
      <c r="B144" s="45"/>
      <c r="C144" s="328" t="s">
        <v>195</v>
      </c>
      <c r="D144" s="328" t="s">
        <v>196</v>
      </c>
      <c r="E144" s="18" t="s">
        <v>197</v>
      </c>
      <c r="F144" s="329">
        <v>308.11500000000001</v>
      </c>
      <c r="G144" s="39"/>
      <c r="H144" s="45"/>
    </row>
    <row r="145" s="2" customFormat="1" ht="16.8" customHeight="1">
      <c r="A145" s="39"/>
      <c r="B145" s="45"/>
      <c r="C145" s="328" t="s">
        <v>269</v>
      </c>
      <c r="D145" s="328" t="s">
        <v>270</v>
      </c>
      <c r="E145" s="18" t="s">
        <v>197</v>
      </c>
      <c r="F145" s="329">
        <v>308.11500000000001</v>
      </c>
      <c r="G145" s="39"/>
      <c r="H145" s="45"/>
    </row>
    <row r="146" s="2" customFormat="1" ht="16.8" customHeight="1">
      <c r="A146" s="39"/>
      <c r="B146" s="45"/>
      <c r="C146" s="328" t="s">
        <v>320</v>
      </c>
      <c r="D146" s="328" t="s">
        <v>321</v>
      </c>
      <c r="E146" s="18" t="s">
        <v>197</v>
      </c>
      <c r="F146" s="329">
        <v>269.58600000000001</v>
      </c>
      <c r="G146" s="39"/>
      <c r="H146" s="45"/>
    </row>
    <row r="147" s="2" customFormat="1" ht="16.8" customHeight="1">
      <c r="A147" s="39"/>
      <c r="B147" s="45"/>
      <c r="C147" s="324" t="s">
        <v>120</v>
      </c>
      <c r="D147" s="325" t="s">
        <v>1</v>
      </c>
      <c r="E147" s="326" t="s">
        <v>1</v>
      </c>
      <c r="F147" s="327">
        <v>9.4000000000000004</v>
      </c>
      <c r="G147" s="39"/>
      <c r="H147" s="45"/>
    </row>
    <row r="148" s="2" customFormat="1" ht="16.8" customHeight="1">
      <c r="A148" s="39"/>
      <c r="B148" s="45"/>
      <c r="C148" s="328" t="s">
        <v>1</v>
      </c>
      <c r="D148" s="328" t="s">
        <v>188</v>
      </c>
      <c r="E148" s="18" t="s">
        <v>1</v>
      </c>
      <c r="F148" s="329">
        <v>0</v>
      </c>
      <c r="G148" s="39"/>
      <c r="H148" s="45"/>
    </row>
    <row r="149" s="2" customFormat="1" ht="16.8" customHeight="1">
      <c r="A149" s="39"/>
      <c r="B149" s="45"/>
      <c r="C149" s="328" t="s">
        <v>1</v>
      </c>
      <c r="D149" s="328" t="s">
        <v>225</v>
      </c>
      <c r="E149" s="18" t="s">
        <v>1</v>
      </c>
      <c r="F149" s="329">
        <v>10</v>
      </c>
      <c r="G149" s="39"/>
      <c r="H149" s="45"/>
    </row>
    <row r="150" s="2" customFormat="1" ht="16.8" customHeight="1">
      <c r="A150" s="39"/>
      <c r="B150" s="45"/>
      <c r="C150" s="328" t="s">
        <v>1</v>
      </c>
      <c r="D150" s="328" t="s">
        <v>226</v>
      </c>
      <c r="E150" s="18" t="s">
        <v>1</v>
      </c>
      <c r="F150" s="329">
        <v>-0.59999999999999998</v>
      </c>
      <c r="G150" s="39"/>
      <c r="H150" s="45"/>
    </row>
    <row r="151" s="2" customFormat="1" ht="16.8" customHeight="1">
      <c r="A151" s="39"/>
      <c r="B151" s="45"/>
      <c r="C151" s="328" t="s">
        <v>120</v>
      </c>
      <c r="D151" s="328" t="s">
        <v>108</v>
      </c>
      <c r="E151" s="18" t="s">
        <v>1</v>
      </c>
      <c r="F151" s="329">
        <v>9.4000000000000004</v>
      </c>
      <c r="G151" s="39"/>
      <c r="H151" s="45"/>
    </row>
    <row r="152" s="2" customFormat="1" ht="16.8" customHeight="1">
      <c r="A152" s="39"/>
      <c r="B152" s="45"/>
      <c r="C152" s="330" t="s">
        <v>1710</v>
      </c>
      <c r="D152" s="39"/>
      <c r="E152" s="39"/>
      <c r="F152" s="39"/>
      <c r="G152" s="39"/>
      <c r="H152" s="45"/>
    </row>
    <row r="153" s="2" customFormat="1" ht="16.8" customHeight="1">
      <c r="A153" s="39"/>
      <c r="B153" s="45"/>
      <c r="C153" s="328" t="s">
        <v>222</v>
      </c>
      <c r="D153" s="328" t="s">
        <v>223</v>
      </c>
      <c r="E153" s="18" t="s">
        <v>197</v>
      </c>
      <c r="F153" s="329">
        <v>4.7000000000000002</v>
      </c>
      <c r="G153" s="39"/>
      <c r="H153" s="45"/>
    </row>
    <row r="154" s="2" customFormat="1" ht="16.8" customHeight="1">
      <c r="A154" s="39"/>
      <c r="B154" s="45"/>
      <c r="C154" s="328" t="s">
        <v>217</v>
      </c>
      <c r="D154" s="328" t="s">
        <v>218</v>
      </c>
      <c r="E154" s="18" t="s">
        <v>197</v>
      </c>
      <c r="F154" s="329">
        <v>4.7000000000000002</v>
      </c>
      <c r="G154" s="39"/>
      <c r="H154" s="45"/>
    </row>
    <row r="155" s="2" customFormat="1" ht="16.8" customHeight="1">
      <c r="A155" s="39"/>
      <c r="B155" s="45"/>
      <c r="C155" s="328" t="s">
        <v>320</v>
      </c>
      <c r="D155" s="328" t="s">
        <v>321</v>
      </c>
      <c r="E155" s="18" t="s">
        <v>197</v>
      </c>
      <c r="F155" s="329">
        <v>269.58600000000001</v>
      </c>
      <c r="G155" s="39"/>
      <c r="H155" s="45"/>
    </row>
    <row r="156" s="2" customFormat="1" ht="26.4" customHeight="1">
      <c r="A156" s="39"/>
      <c r="B156" s="45"/>
      <c r="C156" s="323" t="s">
        <v>1712</v>
      </c>
      <c r="D156" s="323" t="s">
        <v>90</v>
      </c>
      <c r="E156" s="39"/>
      <c r="F156" s="39"/>
      <c r="G156" s="39"/>
      <c r="H156" s="45"/>
    </row>
    <row r="157" s="2" customFormat="1" ht="16.8" customHeight="1">
      <c r="A157" s="39"/>
      <c r="B157" s="45"/>
      <c r="C157" s="324" t="s">
        <v>1713</v>
      </c>
      <c r="D157" s="325" t="s">
        <v>1488</v>
      </c>
      <c r="E157" s="326" t="s">
        <v>1</v>
      </c>
      <c r="F157" s="327">
        <v>0</v>
      </c>
      <c r="G157" s="39"/>
      <c r="H157" s="45"/>
    </row>
    <row r="158" s="2" customFormat="1" ht="16.8" customHeight="1">
      <c r="A158" s="39"/>
      <c r="B158" s="45"/>
      <c r="C158" s="324" t="s">
        <v>1714</v>
      </c>
      <c r="D158" s="325" t="s">
        <v>1488</v>
      </c>
      <c r="E158" s="326" t="s">
        <v>1</v>
      </c>
      <c r="F158" s="327">
        <v>0.059999999999999998</v>
      </c>
      <c r="G158" s="39"/>
      <c r="H158" s="45"/>
    </row>
    <row r="159" s="2" customFormat="1" ht="16.8" customHeight="1">
      <c r="A159" s="39"/>
      <c r="B159" s="45"/>
      <c r="C159" s="324" t="s">
        <v>1715</v>
      </c>
      <c r="D159" s="325" t="s">
        <v>1716</v>
      </c>
      <c r="E159" s="326" t="s">
        <v>1</v>
      </c>
      <c r="F159" s="327">
        <v>42</v>
      </c>
      <c r="G159" s="39"/>
      <c r="H159" s="45"/>
    </row>
    <row r="160" s="2" customFormat="1" ht="16.8" customHeight="1">
      <c r="A160" s="39"/>
      <c r="B160" s="45"/>
      <c r="C160" s="324" t="s">
        <v>1717</v>
      </c>
      <c r="D160" s="325" t="s">
        <v>1</v>
      </c>
      <c r="E160" s="326" t="s">
        <v>1</v>
      </c>
      <c r="F160" s="327">
        <v>349.19999999999999</v>
      </c>
      <c r="G160" s="39"/>
      <c r="H160" s="45"/>
    </row>
    <row r="161" s="2" customFormat="1" ht="16.8" customHeight="1">
      <c r="A161" s="39"/>
      <c r="B161" s="45"/>
      <c r="C161" s="324" t="s">
        <v>1718</v>
      </c>
      <c r="D161" s="325" t="s">
        <v>1</v>
      </c>
      <c r="E161" s="326" t="s">
        <v>1</v>
      </c>
      <c r="F161" s="327">
        <v>0.83052999999999999</v>
      </c>
      <c r="G161" s="39"/>
      <c r="H161" s="45"/>
    </row>
    <row r="162" s="2" customFormat="1" ht="16.8" customHeight="1">
      <c r="A162" s="39"/>
      <c r="B162" s="45"/>
      <c r="C162" s="324" t="s">
        <v>1719</v>
      </c>
      <c r="D162" s="325" t="s">
        <v>1</v>
      </c>
      <c r="E162" s="326" t="s">
        <v>1</v>
      </c>
      <c r="F162" s="327">
        <v>8.5486499999999985</v>
      </c>
      <c r="G162" s="39"/>
      <c r="H162" s="45"/>
    </row>
    <row r="163" s="2" customFormat="1" ht="16.8" customHeight="1">
      <c r="A163" s="39"/>
      <c r="B163" s="45"/>
      <c r="C163" s="324" t="s">
        <v>1720</v>
      </c>
      <c r="D163" s="325" t="s">
        <v>1</v>
      </c>
      <c r="E163" s="326" t="s">
        <v>1</v>
      </c>
      <c r="F163" s="327">
        <v>7.2000000000000002</v>
      </c>
      <c r="G163" s="39"/>
      <c r="H163" s="45"/>
    </row>
    <row r="164" s="2" customFormat="1" ht="16.8" customHeight="1">
      <c r="A164" s="39"/>
      <c r="B164" s="45"/>
      <c r="C164" s="324" t="s">
        <v>1721</v>
      </c>
      <c r="D164" s="325" t="s">
        <v>1</v>
      </c>
      <c r="E164" s="326" t="s">
        <v>1</v>
      </c>
      <c r="F164" s="327">
        <v>98</v>
      </c>
      <c r="G164" s="39"/>
      <c r="H164" s="45"/>
    </row>
    <row r="165" s="2" customFormat="1" ht="16.8" customHeight="1">
      <c r="A165" s="39"/>
      <c r="B165" s="45"/>
      <c r="C165" s="324" t="s">
        <v>1722</v>
      </c>
      <c r="D165" s="325" t="s">
        <v>1</v>
      </c>
      <c r="E165" s="326" t="s">
        <v>1</v>
      </c>
      <c r="F165" s="327">
        <v>201</v>
      </c>
      <c r="G165" s="39"/>
      <c r="H165" s="45"/>
    </row>
    <row r="166" s="2" customFormat="1" ht="16.8" customHeight="1">
      <c r="A166" s="39"/>
      <c r="B166" s="45"/>
      <c r="C166" s="324" t="s">
        <v>1723</v>
      </c>
      <c r="D166" s="325" t="s">
        <v>1724</v>
      </c>
      <c r="E166" s="326" t="s">
        <v>1</v>
      </c>
      <c r="F166" s="327">
        <v>201.43499999999997</v>
      </c>
      <c r="G166" s="39"/>
      <c r="H166" s="45"/>
    </row>
    <row r="167" s="2" customFormat="1" ht="16.8" customHeight="1">
      <c r="A167" s="39"/>
      <c r="B167" s="45"/>
      <c r="C167" s="324" t="s">
        <v>1487</v>
      </c>
      <c r="D167" s="325" t="s">
        <v>1488</v>
      </c>
      <c r="E167" s="326" t="s">
        <v>1</v>
      </c>
      <c r="F167" s="327">
        <v>0.49000000000000005</v>
      </c>
      <c r="G167" s="39"/>
      <c r="H167" s="45"/>
    </row>
    <row r="168" s="2" customFormat="1" ht="16.8" customHeight="1">
      <c r="A168" s="39"/>
      <c r="B168" s="45"/>
      <c r="C168" s="324" t="s">
        <v>123</v>
      </c>
      <c r="D168" s="325" t="s">
        <v>1</v>
      </c>
      <c r="E168" s="326" t="s">
        <v>1</v>
      </c>
      <c r="F168" s="327">
        <v>15.071999999999999</v>
      </c>
      <c r="G168" s="39"/>
      <c r="H168" s="45"/>
    </row>
    <row r="169" s="2" customFormat="1" ht="16.8" customHeight="1">
      <c r="A169" s="39"/>
      <c r="B169" s="45"/>
      <c r="C169" s="324" t="s">
        <v>125</v>
      </c>
      <c r="D169" s="325" t="s">
        <v>1</v>
      </c>
      <c r="E169" s="326" t="s">
        <v>1</v>
      </c>
      <c r="F169" s="327">
        <v>8.5496000000000016</v>
      </c>
      <c r="G169" s="39"/>
      <c r="H169" s="45"/>
    </row>
    <row r="170" s="2" customFormat="1" ht="16.8" customHeight="1">
      <c r="A170" s="39"/>
      <c r="B170" s="45"/>
      <c r="C170" s="324" t="s">
        <v>1086</v>
      </c>
      <c r="D170" s="325" t="s">
        <v>1</v>
      </c>
      <c r="E170" s="326" t="s">
        <v>1</v>
      </c>
      <c r="F170" s="327">
        <v>4.5</v>
      </c>
      <c r="G170" s="39"/>
      <c r="H170" s="45"/>
    </row>
    <row r="171" s="2" customFormat="1" ht="16.8" customHeight="1">
      <c r="A171" s="39"/>
      <c r="B171" s="45"/>
      <c r="C171" s="328" t="s">
        <v>1</v>
      </c>
      <c r="D171" s="328" t="s">
        <v>1102</v>
      </c>
      <c r="E171" s="18" t="s">
        <v>1</v>
      </c>
      <c r="F171" s="329">
        <v>0</v>
      </c>
      <c r="G171" s="39"/>
      <c r="H171" s="45"/>
    </row>
    <row r="172" s="2" customFormat="1" ht="16.8" customHeight="1">
      <c r="A172" s="39"/>
      <c r="B172" s="45"/>
      <c r="C172" s="328" t="s">
        <v>1</v>
      </c>
      <c r="D172" s="328" t="s">
        <v>1354</v>
      </c>
      <c r="E172" s="18" t="s">
        <v>1</v>
      </c>
      <c r="F172" s="329">
        <v>4</v>
      </c>
      <c r="G172" s="39"/>
      <c r="H172" s="45"/>
    </row>
    <row r="173" s="2" customFormat="1" ht="16.8" customHeight="1">
      <c r="A173" s="39"/>
      <c r="B173" s="45"/>
      <c r="C173" s="328" t="s">
        <v>1</v>
      </c>
      <c r="D173" s="328" t="s">
        <v>1355</v>
      </c>
      <c r="E173" s="18" t="s">
        <v>1</v>
      </c>
      <c r="F173" s="329">
        <v>0.5</v>
      </c>
      <c r="G173" s="39"/>
      <c r="H173" s="45"/>
    </row>
    <row r="174" s="2" customFormat="1" ht="16.8" customHeight="1">
      <c r="A174" s="39"/>
      <c r="B174" s="45"/>
      <c r="C174" s="328" t="s">
        <v>1086</v>
      </c>
      <c r="D174" s="328" t="s">
        <v>108</v>
      </c>
      <c r="E174" s="18" t="s">
        <v>1</v>
      </c>
      <c r="F174" s="329">
        <v>4.5</v>
      </c>
      <c r="G174" s="39"/>
      <c r="H174" s="45"/>
    </row>
    <row r="175" s="2" customFormat="1" ht="16.8" customHeight="1">
      <c r="A175" s="39"/>
      <c r="B175" s="45"/>
      <c r="C175" s="330" t="s">
        <v>1710</v>
      </c>
      <c r="D175" s="39"/>
      <c r="E175" s="39"/>
      <c r="F175" s="39"/>
      <c r="G175" s="39"/>
      <c r="H175" s="45"/>
    </row>
    <row r="176" s="2" customFormat="1" ht="16.8" customHeight="1">
      <c r="A176" s="39"/>
      <c r="B176" s="45"/>
      <c r="C176" s="328" t="s">
        <v>1351</v>
      </c>
      <c r="D176" s="328" t="s">
        <v>1352</v>
      </c>
      <c r="E176" s="18" t="s">
        <v>372</v>
      </c>
      <c r="F176" s="329">
        <v>4.5</v>
      </c>
      <c r="G176" s="39"/>
      <c r="H176" s="45"/>
    </row>
    <row r="177" s="2" customFormat="1" ht="16.8" customHeight="1">
      <c r="A177" s="39"/>
      <c r="B177" s="45"/>
      <c r="C177" s="328" t="s">
        <v>1356</v>
      </c>
      <c r="D177" s="328" t="s">
        <v>1357</v>
      </c>
      <c r="E177" s="18" t="s">
        <v>372</v>
      </c>
      <c r="F177" s="329">
        <v>4.7249999999999996</v>
      </c>
      <c r="G177" s="39"/>
      <c r="H177" s="45"/>
    </row>
    <row r="178" s="2" customFormat="1" ht="16.8" customHeight="1">
      <c r="A178" s="39"/>
      <c r="B178" s="45"/>
      <c r="C178" s="324" t="s">
        <v>1088</v>
      </c>
      <c r="D178" s="325" t="s">
        <v>1</v>
      </c>
      <c r="E178" s="326" t="s">
        <v>1</v>
      </c>
      <c r="F178" s="327">
        <v>21.5</v>
      </c>
      <c r="G178" s="39"/>
      <c r="H178" s="45"/>
    </row>
    <row r="179" s="2" customFormat="1" ht="16.8" customHeight="1">
      <c r="A179" s="39"/>
      <c r="B179" s="45"/>
      <c r="C179" s="328" t="s">
        <v>1</v>
      </c>
      <c r="D179" s="328" t="s">
        <v>1102</v>
      </c>
      <c r="E179" s="18" t="s">
        <v>1</v>
      </c>
      <c r="F179" s="329">
        <v>0</v>
      </c>
      <c r="G179" s="39"/>
      <c r="H179" s="45"/>
    </row>
    <row r="180" s="2" customFormat="1" ht="16.8" customHeight="1">
      <c r="A180" s="39"/>
      <c r="B180" s="45"/>
      <c r="C180" s="328" t="s">
        <v>1</v>
      </c>
      <c r="D180" s="328" t="s">
        <v>1367</v>
      </c>
      <c r="E180" s="18" t="s">
        <v>1</v>
      </c>
      <c r="F180" s="329">
        <v>12.5</v>
      </c>
      <c r="G180" s="39"/>
      <c r="H180" s="45"/>
    </row>
    <row r="181" s="2" customFormat="1" ht="16.8" customHeight="1">
      <c r="A181" s="39"/>
      <c r="B181" s="45"/>
      <c r="C181" s="328" t="s">
        <v>1</v>
      </c>
      <c r="D181" s="328" t="s">
        <v>1368</v>
      </c>
      <c r="E181" s="18" t="s">
        <v>1</v>
      </c>
      <c r="F181" s="329">
        <v>3</v>
      </c>
      <c r="G181" s="39"/>
      <c r="H181" s="45"/>
    </row>
    <row r="182" s="2" customFormat="1" ht="16.8" customHeight="1">
      <c r="A182" s="39"/>
      <c r="B182" s="45"/>
      <c r="C182" s="328" t="s">
        <v>1</v>
      </c>
      <c r="D182" s="328" t="s">
        <v>1369</v>
      </c>
      <c r="E182" s="18" t="s">
        <v>1</v>
      </c>
      <c r="F182" s="329">
        <v>6</v>
      </c>
      <c r="G182" s="39"/>
      <c r="H182" s="45"/>
    </row>
    <row r="183" s="2" customFormat="1" ht="16.8" customHeight="1">
      <c r="A183" s="39"/>
      <c r="B183" s="45"/>
      <c r="C183" s="328" t="s">
        <v>1088</v>
      </c>
      <c r="D183" s="328" t="s">
        <v>108</v>
      </c>
      <c r="E183" s="18" t="s">
        <v>1</v>
      </c>
      <c r="F183" s="329">
        <v>21.5</v>
      </c>
      <c r="G183" s="39"/>
      <c r="H183" s="45"/>
    </row>
    <row r="184" s="2" customFormat="1" ht="16.8" customHeight="1">
      <c r="A184" s="39"/>
      <c r="B184" s="45"/>
      <c r="C184" s="330" t="s">
        <v>1710</v>
      </c>
      <c r="D184" s="39"/>
      <c r="E184" s="39"/>
      <c r="F184" s="39"/>
      <c r="G184" s="39"/>
      <c r="H184" s="45"/>
    </row>
    <row r="185" s="2" customFormat="1" ht="16.8" customHeight="1">
      <c r="A185" s="39"/>
      <c r="B185" s="45"/>
      <c r="C185" s="328" t="s">
        <v>1364</v>
      </c>
      <c r="D185" s="328" t="s">
        <v>1365</v>
      </c>
      <c r="E185" s="18" t="s">
        <v>372</v>
      </c>
      <c r="F185" s="329">
        <v>21.5</v>
      </c>
      <c r="G185" s="39"/>
      <c r="H185" s="45"/>
    </row>
    <row r="186" s="2" customFormat="1" ht="16.8" customHeight="1">
      <c r="A186" s="39"/>
      <c r="B186" s="45"/>
      <c r="C186" s="328" t="s">
        <v>1370</v>
      </c>
      <c r="D186" s="328" t="s">
        <v>1371</v>
      </c>
      <c r="E186" s="18" t="s">
        <v>372</v>
      </c>
      <c r="F186" s="329">
        <v>22.574999999999999</v>
      </c>
      <c r="G186" s="39"/>
      <c r="H186" s="45"/>
    </row>
    <row r="187" s="2" customFormat="1" ht="16.8" customHeight="1">
      <c r="A187" s="39"/>
      <c r="B187" s="45"/>
      <c r="C187" s="324" t="s">
        <v>1090</v>
      </c>
      <c r="D187" s="325" t="s">
        <v>1</v>
      </c>
      <c r="E187" s="326" t="s">
        <v>1</v>
      </c>
      <c r="F187" s="327">
        <v>15</v>
      </c>
      <c r="G187" s="39"/>
      <c r="H187" s="45"/>
    </row>
    <row r="188" s="2" customFormat="1" ht="16.8" customHeight="1">
      <c r="A188" s="39"/>
      <c r="B188" s="45"/>
      <c r="C188" s="328" t="s">
        <v>1</v>
      </c>
      <c r="D188" s="328" t="s">
        <v>1102</v>
      </c>
      <c r="E188" s="18" t="s">
        <v>1</v>
      </c>
      <c r="F188" s="329">
        <v>0</v>
      </c>
      <c r="G188" s="39"/>
      <c r="H188" s="45"/>
    </row>
    <row r="189" s="2" customFormat="1" ht="16.8" customHeight="1">
      <c r="A189" s="39"/>
      <c r="B189" s="45"/>
      <c r="C189" s="328" t="s">
        <v>1</v>
      </c>
      <c r="D189" s="328" t="s">
        <v>1381</v>
      </c>
      <c r="E189" s="18" t="s">
        <v>1</v>
      </c>
      <c r="F189" s="329">
        <v>12</v>
      </c>
      <c r="G189" s="39"/>
      <c r="H189" s="45"/>
    </row>
    <row r="190" s="2" customFormat="1" ht="16.8" customHeight="1">
      <c r="A190" s="39"/>
      <c r="B190" s="45"/>
      <c r="C190" s="328" t="s">
        <v>1</v>
      </c>
      <c r="D190" s="328" t="s">
        <v>1382</v>
      </c>
      <c r="E190" s="18" t="s">
        <v>1</v>
      </c>
      <c r="F190" s="329">
        <v>3</v>
      </c>
      <c r="G190" s="39"/>
      <c r="H190" s="45"/>
    </row>
    <row r="191" s="2" customFormat="1" ht="16.8" customHeight="1">
      <c r="A191" s="39"/>
      <c r="B191" s="45"/>
      <c r="C191" s="328" t="s">
        <v>1090</v>
      </c>
      <c r="D191" s="328" t="s">
        <v>108</v>
      </c>
      <c r="E191" s="18" t="s">
        <v>1</v>
      </c>
      <c r="F191" s="329">
        <v>15</v>
      </c>
      <c r="G191" s="39"/>
      <c r="H191" s="45"/>
    </row>
    <row r="192" s="2" customFormat="1" ht="16.8" customHeight="1">
      <c r="A192" s="39"/>
      <c r="B192" s="45"/>
      <c r="C192" s="330" t="s">
        <v>1710</v>
      </c>
      <c r="D192" s="39"/>
      <c r="E192" s="39"/>
      <c r="F192" s="39"/>
      <c r="G192" s="39"/>
      <c r="H192" s="45"/>
    </row>
    <row r="193" s="2" customFormat="1" ht="16.8" customHeight="1">
      <c r="A193" s="39"/>
      <c r="B193" s="45"/>
      <c r="C193" s="328" t="s">
        <v>1378</v>
      </c>
      <c r="D193" s="328" t="s">
        <v>1379</v>
      </c>
      <c r="E193" s="18" t="s">
        <v>372</v>
      </c>
      <c r="F193" s="329">
        <v>15</v>
      </c>
      <c r="G193" s="39"/>
      <c r="H193" s="45"/>
    </row>
    <row r="194" s="2" customFormat="1" ht="16.8" customHeight="1">
      <c r="A194" s="39"/>
      <c r="B194" s="45"/>
      <c r="C194" s="328" t="s">
        <v>1383</v>
      </c>
      <c r="D194" s="328" t="s">
        <v>1384</v>
      </c>
      <c r="E194" s="18" t="s">
        <v>372</v>
      </c>
      <c r="F194" s="329">
        <v>15.75</v>
      </c>
      <c r="G194" s="39"/>
      <c r="H194" s="45"/>
    </row>
    <row r="195" s="2" customFormat="1" ht="16.8" customHeight="1">
      <c r="A195" s="39"/>
      <c r="B195" s="45"/>
      <c r="C195" s="324" t="s">
        <v>1091</v>
      </c>
      <c r="D195" s="325" t="s">
        <v>1</v>
      </c>
      <c r="E195" s="326" t="s">
        <v>1</v>
      </c>
      <c r="F195" s="327">
        <v>5</v>
      </c>
      <c r="G195" s="39"/>
      <c r="H195" s="45"/>
    </row>
    <row r="196" s="2" customFormat="1" ht="16.8" customHeight="1">
      <c r="A196" s="39"/>
      <c r="B196" s="45"/>
      <c r="C196" s="330" t="s">
        <v>1710</v>
      </c>
      <c r="D196" s="39"/>
      <c r="E196" s="39"/>
      <c r="F196" s="39"/>
      <c r="G196" s="39"/>
      <c r="H196" s="45"/>
    </row>
    <row r="197" s="2" customFormat="1" ht="16.8" customHeight="1">
      <c r="A197" s="39"/>
      <c r="B197" s="45"/>
      <c r="C197" s="328" t="s">
        <v>1395</v>
      </c>
      <c r="D197" s="328" t="s">
        <v>1396</v>
      </c>
      <c r="E197" s="18" t="s">
        <v>372</v>
      </c>
      <c r="F197" s="329">
        <v>5.25</v>
      </c>
      <c r="G197" s="39"/>
      <c r="H197" s="45"/>
    </row>
    <row r="198" s="2" customFormat="1" ht="16.8" customHeight="1">
      <c r="A198" s="39"/>
      <c r="B198" s="45"/>
      <c r="C198" s="324" t="s">
        <v>1092</v>
      </c>
      <c r="D198" s="325" t="s">
        <v>1</v>
      </c>
      <c r="E198" s="326" t="s">
        <v>1</v>
      </c>
      <c r="F198" s="327">
        <v>4</v>
      </c>
      <c r="G198" s="39"/>
      <c r="H198" s="45"/>
    </row>
    <row r="199" s="2" customFormat="1" ht="16.8" customHeight="1">
      <c r="A199" s="39"/>
      <c r="B199" s="45"/>
      <c r="C199" s="328" t="s">
        <v>1</v>
      </c>
      <c r="D199" s="328" t="s">
        <v>1102</v>
      </c>
      <c r="E199" s="18" t="s">
        <v>1</v>
      </c>
      <c r="F199" s="329">
        <v>0</v>
      </c>
      <c r="G199" s="39"/>
      <c r="H199" s="45"/>
    </row>
    <row r="200" s="2" customFormat="1" ht="16.8" customHeight="1">
      <c r="A200" s="39"/>
      <c r="B200" s="45"/>
      <c r="C200" s="328" t="s">
        <v>1</v>
      </c>
      <c r="D200" s="328" t="s">
        <v>1405</v>
      </c>
      <c r="E200" s="18" t="s">
        <v>1</v>
      </c>
      <c r="F200" s="329">
        <v>4</v>
      </c>
      <c r="G200" s="39"/>
      <c r="H200" s="45"/>
    </row>
    <row r="201" s="2" customFormat="1" ht="16.8" customHeight="1">
      <c r="A201" s="39"/>
      <c r="B201" s="45"/>
      <c r="C201" s="328" t="s">
        <v>1092</v>
      </c>
      <c r="D201" s="328" t="s">
        <v>108</v>
      </c>
      <c r="E201" s="18" t="s">
        <v>1</v>
      </c>
      <c r="F201" s="329">
        <v>4</v>
      </c>
      <c r="G201" s="39"/>
      <c r="H201" s="45"/>
    </row>
    <row r="202" s="2" customFormat="1" ht="16.8" customHeight="1">
      <c r="A202" s="39"/>
      <c r="B202" s="45"/>
      <c r="C202" s="330" t="s">
        <v>1710</v>
      </c>
      <c r="D202" s="39"/>
      <c r="E202" s="39"/>
      <c r="F202" s="39"/>
      <c r="G202" s="39"/>
      <c r="H202" s="45"/>
    </row>
    <row r="203" s="2" customFormat="1" ht="16.8" customHeight="1">
      <c r="A203" s="39"/>
      <c r="B203" s="45"/>
      <c r="C203" s="328" t="s">
        <v>1402</v>
      </c>
      <c r="D203" s="328" t="s">
        <v>1403</v>
      </c>
      <c r="E203" s="18" t="s">
        <v>372</v>
      </c>
      <c r="F203" s="329">
        <v>4</v>
      </c>
      <c r="G203" s="39"/>
      <c r="H203" s="45"/>
    </row>
    <row r="204" s="2" customFormat="1" ht="16.8" customHeight="1">
      <c r="A204" s="39"/>
      <c r="B204" s="45"/>
      <c r="C204" s="328" t="s">
        <v>1406</v>
      </c>
      <c r="D204" s="328" t="s">
        <v>1407</v>
      </c>
      <c r="E204" s="18" t="s">
        <v>372</v>
      </c>
      <c r="F204" s="329">
        <v>4.2000000000000002</v>
      </c>
      <c r="G204" s="39"/>
      <c r="H204" s="45"/>
    </row>
    <row r="205" s="2" customFormat="1" ht="16.8" customHeight="1">
      <c r="A205" s="39"/>
      <c r="B205" s="45"/>
      <c r="C205" s="324" t="s">
        <v>1490</v>
      </c>
      <c r="D205" s="325" t="s">
        <v>1488</v>
      </c>
      <c r="E205" s="326" t="s">
        <v>1</v>
      </c>
      <c r="F205" s="327">
        <v>1.8500000000000003</v>
      </c>
      <c r="G205" s="39"/>
      <c r="H205" s="45"/>
    </row>
    <row r="206" s="2" customFormat="1" ht="16.8" customHeight="1">
      <c r="A206" s="39"/>
      <c r="B206" s="45"/>
      <c r="C206" s="324" t="s">
        <v>1725</v>
      </c>
      <c r="D206" s="325" t="s">
        <v>1</v>
      </c>
      <c r="E206" s="326" t="s">
        <v>1</v>
      </c>
      <c r="F206" s="327">
        <v>2.4868800000000029</v>
      </c>
      <c r="G206" s="39"/>
      <c r="H206" s="45"/>
    </row>
    <row r="207" s="2" customFormat="1" ht="16.8" customHeight="1">
      <c r="A207" s="39"/>
      <c r="B207" s="45"/>
      <c r="C207" s="324" t="s">
        <v>112</v>
      </c>
      <c r="D207" s="325" t="s">
        <v>1</v>
      </c>
      <c r="E207" s="326" t="s">
        <v>1</v>
      </c>
      <c r="F207" s="327">
        <v>84</v>
      </c>
      <c r="G207" s="39"/>
      <c r="H207" s="45"/>
    </row>
    <row r="208" s="2" customFormat="1" ht="16.8" customHeight="1">
      <c r="A208" s="39"/>
      <c r="B208" s="45"/>
      <c r="C208" s="324" t="s">
        <v>1726</v>
      </c>
      <c r="D208" s="325" t="s">
        <v>1</v>
      </c>
      <c r="E208" s="326" t="s">
        <v>1</v>
      </c>
      <c r="F208" s="327">
        <v>4.8000000000000007</v>
      </c>
      <c r="G208" s="39"/>
      <c r="H208" s="45"/>
    </row>
    <row r="209" s="2" customFormat="1" ht="16.8" customHeight="1">
      <c r="A209" s="39"/>
      <c r="B209" s="45"/>
      <c r="C209" s="324" t="s">
        <v>1727</v>
      </c>
      <c r="D209" s="325" t="s">
        <v>1</v>
      </c>
      <c r="E209" s="326" t="s">
        <v>1</v>
      </c>
      <c r="F209" s="327">
        <v>40</v>
      </c>
      <c r="G209" s="39"/>
      <c r="H209" s="45"/>
    </row>
    <row r="210" s="2" customFormat="1" ht="16.8" customHeight="1">
      <c r="A210" s="39"/>
      <c r="B210" s="45"/>
      <c r="C210" s="324" t="s">
        <v>1728</v>
      </c>
      <c r="D210" s="325" t="s">
        <v>1</v>
      </c>
      <c r="E210" s="326" t="s">
        <v>1</v>
      </c>
      <c r="F210" s="327">
        <v>33.5</v>
      </c>
      <c r="G210" s="39"/>
      <c r="H210" s="45"/>
    </row>
    <row r="211" s="2" customFormat="1" ht="16.8" customHeight="1">
      <c r="A211" s="39"/>
      <c r="B211" s="45"/>
      <c r="C211" s="324" t="s">
        <v>1501</v>
      </c>
      <c r="D211" s="325" t="s">
        <v>1</v>
      </c>
      <c r="E211" s="326" t="s">
        <v>1</v>
      </c>
      <c r="F211" s="327">
        <v>9.3000000000000007</v>
      </c>
      <c r="G211" s="39"/>
      <c r="H211" s="45"/>
    </row>
    <row r="212" s="2" customFormat="1" ht="16.8" customHeight="1">
      <c r="A212" s="39"/>
      <c r="B212" s="45"/>
      <c r="C212" s="324" t="s">
        <v>1729</v>
      </c>
      <c r="D212" s="325" t="s">
        <v>1</v>
      </c>
      <c r="E212" s="326" t="s">
        <v>1</v>
      </c>
      <c r="F212" s="327">
        <v>59.200000000000003</v>
      </c>
      <c r="G212" s="39"/>
      <c r="H212" s="45"/>
    </row>
    <row r="213" s="2" customFormat="1" ht="16.8" customHeight="1">
      <c r="A213" s="39"/>
      <c r="B213" s="45"/>
      <c r="C213" s="324" t="s">
        <v>1730</v>
      </c>
      <c r="D213" s="325" t="s">
        <v>1</v>
      </c>
      <c r="E213" s="326" t="s">
        <v>1</v>
      </c>
      <c r="F213" s="327">
        <v>13.640000000000001</v>
      </c>
      <c r="G213" s="39"/>
      <c r="H213" s="45"/>
    </row>
    <row r="214" s="2" customFormat="1" ht="16.8" customHeight="1">
      <c r="A214" s="39"/>
      <c r="B214" s="45"/>
      <c r="C214" s="324" t="s">
        <v>1731</v>
      </c>
      <c r="D214" s="325" t="s">
        <v>1732</v>
      </c>
      <c r="E214" s="326" t="s">
        <v>1</v>
      </c>
      <c r="F214" s="327">
        <v>11</v>
      </c>
      <c r="G214" s="39"/>
      <c r="H214" s="45"/>
    </row>
    <row r="215" s="2" customFormat="1" ht="16.8" customHeight="1">
      <c r="A215" s="39"/>
      <c r="B215" s="45"/>
      <c r="C215" s="324" t="s">
        <v>1733</v>
      </c>
      <c r="D215" s="325" t="s">
        <v>1734</v>
      </c>
      <c r="E215" s="326" t="s">
        <v>1</v>
      </c>
      <c r="F215" s="327">
        <v>60</v>
      </c>
      <c r="G215" s="39"/>
      <c r="H215" s="45"/>
    </row>
    <row r="216" s="2" customFormat="1" ht="16.8" customHeight="1">
      <c r="A216" s="39"/>
      <c r="B216" s="45"/>
      <c r="C216" s="324" t="s">
        <v>1735</v>
      </c>
      <c r="D216" s="325" t="s">
        <v>1</v>
      </c>
      <c r="E216" s="326" t="s">
        <v>1</v>
      </c>
      <c r="F216" s="327">
        <v>42</v>
      </c>
      <c r="G216" s="39"/>
      <c r="H216" s="45"/>
    </row>
    <row r="217" s="2" customFormat="1" ht="16.8" customHeight="1">
      <c r="A217" s="39"/>
      <c r="B217" s="45"/>
      <c r="C217" s="324" t="s">
        <v>1736</v>
      </c>
      <c r="D217" s="325" t="s">
        <v>1737</v>
      </c>
      <c r="E217" s="326" t="s">
        <v>1</v>
      </c>
      <c r="F217" s="327">
        <v>166</v>
      </c>
      <c r="G217" s="39"/>
      <c r="H217" s="45"/>
    </row>
    <row r="218" s="2" customFormat="1" ht="16.8" customHeight="1">
      <c r="A218" s="39"/>
      <c r="B218" s="45"/>
      <c r="C218" s="324" t="s">
        <v>1738</v>
      </c>
      <c r="D218" s="325" t="s">
        <v>1</v>
      </c>
      <c r="E218" s="326" t="s">
        <v>1</v>
      </c>
      <c r="F218" s="327">
        <v>2.3399999999999999</v>
      </c>
      <c r="G218" s="39"/>
      <c r="H218" s="45"/>
    </row>
    <row r="219" s="2" customFormat="1" ht="16.8" customHeight="1">
      <c r="A219" s="39"/>
      <c r="B219" s="45"/>
      <c r="C219" s="324" t="s">
        <v>1739</v>
      </c>
      <c r="D219" s="325" t="s">
        <v>1</v>
      </c>
      <c r="E219" s="326" t="s">
        <v>1</v>
      </c>
      <c r="F219" s="327">
        <v>2.5</v>
      </c>
      <c r="G219" s="39"/>
      <c r="H219" s="45"/>
    </row>
    <row r="220" s="2" customFormat="1" ht="16.8" customHeight="1">
      <c r="A220" s="39"/>
      <c r="B220" s="45"/>
      <c r="C220" s="324" t="s">
        <v>1740</v>
      </c>
      <c r="D220" s="325" t="s">
        <v>1</v>
      </c>
      <c r="E220" s="326" t="s">
        <v>1</v>
      </c>
      <c r="F220" s="327">
        <v>140</v>
      </c>
      <c r="G220" s="39"/>
      <c r="H220" s="45"/>
    </row>
    <row r="221" s="2" customFormat="1" ht="16.8" customHeight="1">
      <c r="A221" s="39"/>
      <c r="B221" s="45"/>
      <c r="C221" s="324" t="s">
        <v>1741</v>
      </c>
      <c r="D221" s="325" t="s">
        <v>1</v>
      </c>
      <c r="E221" s="326" t="s">
        <v>1</v>
      </c>
      <c r="F221" s="327">
        <v>2.3290949999999988</v>
      </c>
      <c r="G221" s="39"/>
      <c r="H221" s="45"/>
    </row>
    <row r="222" s="2" customFormat="1" ht="16.8" customHeight="1">
      <c r="A222" s="39"/>
      <c r="B222" s="45"/>
      <c r="C222" s="324" t="s">
        <v>1742</v>
      </c>
      <c r="D222" s="325" t="s">
        <v>1</v>
      </c>
      <c r="E222" s="326" t="s">
        <v>1</v>
      </c>
      <c r="F222" s="327">
        <v>0.4274325000000001</v>
      </c>
      <c r="G222" s="39"/>
      <c r="H222" s="45"/>
    </row>
    <row r="223" s="2" customFormat="1" ht="16.8" customHeight="1">
      <c r="A223" s="39"/>
      <c r="B223" s="45"/>
      <c r="C223" s="324" t="s">
        <v>1494</v>
      </c>
      <c r="D223" s="325" t="s">
        <v>1495</v>
      </c>
      <c r="E223" s="326" t="s">
        <v>1</v>
      </c>
      <c r="F223" s="327">
        <v>1.742</v>
      </c>
      <c r="G223" s="39"/>
      <c r="H223" s="45"/>
    </row>
    <row r="224" s="2" customFormat="1" ht="16.8" customHeight="1">
      <c r="A224" s="39"/>
      <c r="B224" s="45"/>
      <c r="C224" s="324" t="s">
        <v>1743</v>
      </c>
      <c r="D224" s="325" t="s">
        <v>1744</v>
      </c>
      <c r="E224" s="326" t="s">
        <v>1</v>
      </c>
      <c r="F224" s="327">
        <v>16.956</v>
      </c>
      <c r="G224" s="39"/>
      <c r="H224" s="45"/>
    </row>
    <row r="225" s="2" customFormat="1" ht="16.8" customHeight="1">
      <c r="A225" s="39"/>
      <c r="B225" s="45"/>
      <c r="C225" s="324" t="s">
        <v>107</v>
      </c>
      <c r="D225" s="325" t="s">
        <v>108</v>
      </c>
      <c r="E225" s="326" t="s">
        <v>1</v>
      </c>
      <c r="F225" s="327">
        <v>2.3400000000000003</v>
      </c>
      <c r="G225" s="39"/>
      <c r="H225" s="45"/>
    </row>
    <row r="226" s="2" customFormat="1" ht="16.8" customHeight="1">
      <c r="A226" s="39"/>
      <c r="B226" s="45"/>
      <c r="C226" s="324" t="s">
        <v>1745</v>
      </c>
      <c r="D226" s="325" t="s">
        <v>108</v>
      </c>
      <c r="E226" s="326" t="s">
        <v>1</v>
      </c>
      <c r="F226" s="327">
        <v>4.8268800000000027</v>
      </c>
      <c r="G226" s="39"/>
      <c r="H226" s="45"/>
    </row>
    <row r="227" s="2" customFormat="1" ht="16.8" customHeight="1">
      <c r="A227" s="39"/>
      <c r="B227" s="45"/>
      <c r="C227" s="324" t="s">
        <v>1746</v>
      </c>
      <c r="D227" s="325" t="s">
        <v>1</v>
      </c>
      <c r="E227" s="326" t="s">
        <v>1</v>
      </c>
      <c r="F227" s="327">
        <v>30.48</v>
      </c>
      <c r="G227" s="39"/>
      <c r="H227" s="45"/>
    </row>
    <row r="228" s="2" customFormat="1" ht="16.8" customHeight="1">
      <c r="A228" s="39"/>
      <c r="B228" s="45"/>
      <c r="C228" s="324" t="s">
        <v>102</v>
      </c>
      <c r="D228" s="325" t="s">
        <v>1</v>
      </c>
      <c r="E228" s="326" t="s">
        <v>1</v>
      </c>
      <c r="F228" s="327">
        <v>6.6020000000000003</v>
      </c>
      <c r="G228" s="39"/>
      <c r="H228" s="45"/>
    </row>
    <row r="229" s="2" customFormat="1" ht="16.8" customHeight="1">
      <c r="A229" s="39"/>
      <c r="B229" s="45"/>
      <c r="C229" s="324" t="s">
        <v>1747</v>
      </c>
      <c r="D229" s="325" t="s">
        <v>1</v>
      </c>
      <c r="E229" s="326" t="s">
        <v>1</v>
      </c>
      <c r="F229" s="327">
        <v>4</v>
      </c>
      <c r="G229" s="39"/>
      <c r="H229" s="45"/>
    </row>
    <row r="230" s="2" customFormat="1" ht="16.8" customHeight="1">
      <c r="A230" s="39"/>
      <c r="B230" s="45"/>
      <c r="C230" s="324" t="s">
        <v>100</v>
      </c>
      <c r="D230" s="325" t="s">
        <v>1</v>
      </c>
      <c r="E230" s="326" t="s">
        <v>1</v>
      </c>
      <c r="F230" s="327">
        <v>59.200000000000003</v>
      </c>
      <c r="G230" s="39"/>
      <c r="H230" s="45"/>
    </row>
    <row r="231" s="2" customFormat="1" ht="26.4" customHeight="1">
      <c r="A231" s="39"/>
      <c r="B231" s="45"/>
      <c r="C231" s="323" t="s">
        <v>1748</v>
      </c>
      <c r="D231" s="323" t="s">
        <v>93</v>
      </c>
      <c r="E231" s="39"/>
      <c r="F231" s="39"/>
      <c r="G231" s="39"/>
      <c r="H231" s="45"/>
    </row>
    <row r="232" s="2" customFormat="1" ht="16.8" customHeight="1">
      <c r="A232" s="39"/>
      <c r="B232" s="45"/>
      <c r="C232" s="324" t="s">
        <v>1749</v>
      </c>
      <c r="D232" s="325" t="s">
        <v>1</v>
      </c>
      <c r="E232" s="326" t="s">
        <v>1</v>
      </c>
      <c r="F232" s="327">
        <v>6.75</v>
      </c>
      <c r="G232" s="39"/>
      <c r="H232" s="45"/>
    </row>
    <row r="233" s="2" customFormat="1" ht="16.8" customHeight="1">
      <c r="A233" s="39"/>
      <c r="B233" s="45"/>
      <c r="C233" s="324" t="s">
        <v>1750</v>
      </c>
      <c r="D233" s="325" t="s">
        <v>1</v>
      </c>
      <c r="E233" s="326" t="s">
        <v>1</v>
      </c>
      <c r="F233" s="327">
        <v>15</v>
      </c>
      <c r="G233" s="39"/>
      <c r="H233" s="45"/>
    </row>
    <row r="234" s="2" customFormat="1" ht="16.8" customHeight="1">
      <c r="A234" s="39"/>
      <c r="B234" s="45"/>
      <c r="C234" s="324" t="s">
        <v>1713</v>
      </c>
      <c r="D234" s="325" t="s">
        <v>1488</v>
      </c>
      <c r="E234" s="326" t="s">
        <v>1</v>
      </c>
      <c r="F234" s="327">
        <v>0</v>
      </c>
      <c r="G234" s="39"/>
      <c r="H234" s="45"/>
    </row>
    <row r="235" s="2" customFormat="1" ht="16.8" customHeight="1">
      <c r="A235" s="39"/>
      <c r="B235" s="45"/>
      <c r="C235" s="324" t="s">
        <v>1714</v>
      </c>
      <c r="D235" s="325" t="s">
        <v>1488</v>
      </c>
      <c r="E235" s="326" t="s">
        <v>1</v>
      </c>
      <c r="F235" s="327">
        <v>0.059999999999999998</v>
      </c>
      <c r="G235" s="39"/>
      <c r="H235" s="45"/>
    </row>
    <row r="236" s="2" customFormat="1" ht="16.8" customHeight="1">
      <c r="A236" s="39"/>
      <c r="B236" s="45"/>
      <c r="C236" s="324" t="s">
        <v>1715</v>
      </c>
      <c r="D236" s="325" t="s">
        <v>1716</v>
      </c>
      <c r="E236" s="326" t="s">
        <v>1</v>
      </c>
      <c r="F236" s="327">
        <v>184</v>
      </c>
      <c r="G236" s="39"/>
      <c r="H236" s="45"/>
    </row>
    <row r="237" s="2" customFormat="1" ht="16.8" customHeight="1">
      <c r="A237" s="39"/>
      <c r="B237" s="45"/>
      <c r="C237" s="324" t="s">
        <v>1751</v>
      </c>
      <c r="D237" s="325" t="s">
        <v>1</v>
      </c>
      <c r="E237" s="326" t="s">
        <v>1</v>
      </c>
      <c r="F237" s="327">
        <v>1.8440000000000001</v>
      </c>
      <c r="G237" s="39"/>
      <c r="H237" s="45"/>
    </row>
    <row r="238" s="2" customFormat="1" ht="16.8" customHeight="1">
      <c r="A238" s="39"/>
      <c r="B238" s="45"/>
      <c r="C238" s="324" t="s">
        <v>1752</v>
      </c>
      <c r="D238" s="325" t="s">
        <v>1</v>
      </c>
      <c r="E238" s="326" t="s">
        <v>1</v>
      </c>
      <c r="F238" s="327">
        <v>45.899999999999999</v>
      </c>
      <c r="G238" s="39"/>
      <c r="H238" s="45"/>
    </row>
    <row r="239" s="2" customFormat="1" ht="16.8" customHeight="1">
      <c r="A239" s="39"/>
      <c r="B239" s="45"/>
      <c r="C239" s="324" t="s">
        <v>1753</v>
      </c>
      <c r="D239" s="325" t="s">
        <v>1</v>
      </c>
      <c r="E239" s="326" t="s">
        <v>1</v>
      </c>
      <c r="F239" s="327">
        <v>1</v>
      </c>
      <c r="G239" s="39"/>
      <c r="H239" s="45"/>
    </row>
    <row r="240" s="2" customFormat="1" ht="16.8" customHeight="1">
      <c r="A240" s="39"/>
      <c r="B240" s="45"/>
      <c r="C240" s="328" t="s">
        <v>1</v>
      </c>
      <c r="D240" s="328" t="s">
        <v>1754</v>
      </c>
      <c r="E240" s="18" t="s">
        <v>1</v>
      </c>
      <c r="F240" s="329">
        <v>0</v>
      </c>
      <c r="G240" s="39"/>
      <c r="H240" s="45"/>
    </row>
    <row r="241" s="2" customFormat="1" ht="16.8" customHeight="1">
      <c r="A241" s="39"/>
      <c r="B241" s="45"/>
      <c r="C241" s="328" t="s">
        <v>1</v>
      </c>
      <c r="D241" s="328" t="s">
        <v>1755</v>
      </c>
      <c r="E241" s="18" t="s">
        <v>1</v>
      </c>
      <c r="F241" s="329">
        <v>0</v>
      </c>
      <c r="G241" s="39"/>
      <c r="H241" s="45"/>
    </row>
    <row r="242" s="2" customFormat="1" ht="16.8" customHeight="1">
      <c r="A242" s="39"/>
      <c r="B242" s="45"/>
      <c r="C242" s="328" t="s">
        <v>1</v>
      </c>
      <c r="D242" s="328" t="s">
        <v>1756</v>
      </c>
      <c r="E242" s="18" t="s">
        <v>1</v>
      </c>
      <c r="F242" s="329">
        <v>1</v>
      </c>
      <c r="G242" s="39"/>
      <c r="H242" s="45"/>
    </row>
    <row r="243" s="2" customFormat="1" ht="16.8" customHeight="1">
      <c r="A243" s="39"/>
      <c r="B243" s="45"/>
      <c r="C243" s="328" t="s">
        <v>1753</v>
      </c>
      <c r="D243" s="328" t="s">
        <v>108</v>
      </c>
      <c r="E243" s="18" t="s">
        <v>1</v>
      </c>
      <c r="F243" s="329">
        <v>1</v>
      </c>
      <c r="G243" s="39"/>
      <c r="H243" s="45"/>
    </row>
    <row r="244" s="2" customFormat="1" ht="16.8" customHeight="1">
      <c r="A244" s="39"/>
      <c r="B244" s="45"/>
      <c r="C244" s="324" t="s">
        <v>1720</v>
      </c>
      <c r="D244" s="325" t="s">
        <v>1</v>
      </c>
      <c r="E244" s="326" t="s">
        <v>1</v>
      </c>
      <c r="F244" s="327">
        <v>21.600000000000001</v>
      </c>
      <c r="G244" s="39"/>
      <c r="H244" s="45"/>
    </row>
    <row r="245" s="2" customFormat="1" ht="16.8" customHeight="1">
      <c r="A245" s="39"/>
      <c r="B245" s="45"/>
      <c r="C245" s="324" t="s">
        <v>1721</v>
      </c>
      <c r="D245" s="325" t="s">
        <v>1</v>
      </c>
      <c r="E245" s="326" t="s">
        <v>1</v>
      </c>
      <c r="F245" s="327">
        <v>50</v>
      </c>
      <c r="G245" s="39"/>
      <c r="H245" s="45"/>
    </row>
    <row r="246" s="2" customFormat="1" ht="16.8" customHeight="1">
      <c r="A246" s="39"/>
      <c r="B246" s="45"/>
      <c r="C246" s="324" t="s">
        <v>1757</v>
      </c>
      <c r="D246" s="325" t="s">
        <v>1</v>
      </c>
      <c r="E246" s="326" t="s">
        <v>1</v>
      </c>
      <c r="F246" s="327">
        <v>127</v>
      </c>
      <c r="G246" s="39"/>
      <c r="H246" s="45"/>
    </row>
    <row r="247" s="2" customFormat="1" ht="16.8" customHeight="1">
      <c r="A247" s="39"/>
      <c r="B247" s="45"/>
      <c r="C247" s="324" t="s">
        <v>1758</v>
      </c>
      <c r="D247" s="325" t="s">
        <v>1</v>
      </c>
      <c r="E247" s="326" t="s">
        <v>1</v>
      </c>
      <c r="F247" s="327">
        <v>7</v>
      </c>
      <c r="G247" s="39"/>
      <c r="H247" s="45"/>
    </row>
    <row r="248" s="2" customFormat="1" ht="16.8" customHeight="1">
      <c r="A248" s="39"/>
      <c r="B248" s="45"/>
      <c r="C248" s="324" t="s">
        <v>1487</v>
      </c>
      <c r="D248" s="325" t="s">
        <v>1488</v>
      </c>
      <c r="E248" s="326" t="s">
        <v>1</v>
      </c>
      <c r="F248" s="327">
        <v>0.88</v>
      </c>
      <c r="G248" s="39"/>
      <c r="H248" s="45"/>
    </row>
    <row r="249" s="2" customFormat="1" ht="16.8" customHeight="1">
      <c r="A249" s="39"/>
      <c r="B249" s="45"/>
      <c r="C249" s="328" t="s">
        <v>1</v>
      </c>
      <c r="D249" s="328" t="s">
        <v>281</v>
      </c>
      <c r="E249" s="18" t="s">
        <v>1</v>
      </c>
      <c r="F249" s="329">
        <v>0</v>
      </c>
      <c r="G249" s="39"/>
      <c r="H249" s="45"/>
    </row>
    <row r="250" s="2" customFormat="1" ht="16.8" customHeight="1">
      <c r="A250" s="39"/>
      <c r="B250" s="45"/>
      <c r="C250" s="328" t="s">
        <v>1</v>
      </c>
      <c r="D250" s="328" t="s">
        <v>282</v>
      </c>
      <c r="E250" s="18" t="s">
        <v>1</v>
      </c>
      <c r="F250" s="329">
        <v>0</v>
      </c>
      <c r="G250" s="39"/>
      <c r="H250" s="45"/>
    </row>
    <row r="251" s="2" customFormat="1" ht="16.8" customHeight="1">
      <c r="A251" s="39"/>
      <c r="B251" s="45"/>
      <c r="C251" s="328" t="s">
        <v>1</v>
      </c>
      <c r="D251" s="328" t="s">
        <v>1549</v>
      </c>
      <c r="E251" s="18" t="s">
        <v>1</v>
      </c>
      <c r="F251" s="329">
        <v>0</v>
      </c>
      <c r="G251" s="39"/>
      <c r="H251" s="45"/>
    </row>
    <row r="252" s="2" customFormat="1" ht="16.8" customHeight="1">
      <c r="A252" s="39"/>
      <c r="B252" s="45"/>
      <c r="C252" s="328" t="s">
        <v>1</v>
      </c>
      <c r="D252" s="328" t="s">
        <v>1550</v>
      </c>
      <c r="E252" s="18" t="s">
        <v>1</v>
      </c>
      <c r="F252" s="329">
        <v>0.88</v>
      </c>
      <c r="G252" s="39"/>
      <c r="H252" s="45"/>
    </row>
    <row r="253" s="2" customFormat="1" ht="16.8" customHeight="1">
      <c r="A253" s="39"/>
      <c r="B253" s="45"/>
      <c r="C253" s="328" t="s">
        <v>1487</v>
      </c>
      <c r="D253" s="328" t="s">
        <v>1488</v>
      </c>
      <c r="E253" s="18" t="s">
        <v>1</v>
      </c>
      <c r="F253" s="329">
        <v>0.88</v>
      </c>
      <c r="G253" s="39"/>
      <c r="H253" s="45"/>
    </row>
    <row r="254" s="2" customFormat="1" ht="16.8" customHeight="1">
      <c r="A254" s="39"/>
      <c r="B254" s="45"/>
      <c r="C254" s="330" t="s">
        <v>1710</v>
      </c>
      <c r="D254" s="39"/>
      <c r="E254" s="39"/>
      <c r="F254" s="39"/>
      <c r="G254" s="39"/>
      <c r="H254" s="45"/>
    </row>
    <row r="255" s="2" customFormat="1">
      <c r="A255" s="39"/>
      <c r="B255" s="45"/>
      <c r="C255" s="328" t="s">
        <v>278</v>
      </c>
      <c r="D255" s="328" t="s">
        <v>279</v>
      </c>
      <c r="E255" s="18" t="s">
        <v>197</v>
      </c>
      <c r="F255" s="329">
        <v>6.1600000000000001</v>
      </c>
      <c r="G255" s="39"/>
      <c r="H255" s="45"/>
    </row>
    <row r="256" s="2" customFormat="1" ht="16.8" customHeight="1">
      <c r="A256" s="39"/>
      <c r="B256" s="45"/>
      <c r="C256" s="328" t="s">
        <v>351</v>
      </c>
      <c r="D256" s="328" t="s">
        <v>352</v>
      </c>
      <c r="E256" s="18" t="s">
        <v>197</v>
      </c>
      <c r="F256" s="329">
        <v>5.6680000000000001</v>
      </c>
      <c r="G256" s="39"/>
      <c r="H256" s="45"/>
    </row>
    <row r="257" s="2" customFormat="1" ht="16.8" customHeight="1">
      <c r="A257" s="39"/>
      <c r="B257" s="45"/>
      <c r="C257" s="328" t="s">
        <v>1583</v>
      </c>
      <c r="D257" s="328" t="s">
        <v>1584</v>
      </c>
      <c r="E257" s="18" t="s">
        <v>1558</v>
      </c>
      <c r="F257" s="329">
        <v>0.88</v>
      </c>
      <c r="G257" s="39"/>
      <c r="H257" s="45"/>
    </row>
    <row r="258" s="2" customFormat="1" ht="16.8" customHeight="1">
      <c r="A258" s="39"/>
      <c r="B258" s="45"/>
      <c r="C258" s="324" t="s">
        <v>1711</v>
      </c>
      <c r="D258" s="325" t="s">
        <v>1488</v>
      </c>
      <c r="E258" s="326" t="s">
        <v>1</v>
      </c>
      <c r="F258" s="327">
        <v>27.170000000000002</v>
      </c>
      <c r="G258" s="39"/>
      <c r="H258" s="45"/>
    </row>
    <row r="259" s="2" customFormat="1" ht="16.8" customHeight="1">
      <c r="A259" s="39"/>
      <c r="B259" s="45"/>
      <c r="C259" s="324" t="s">
        <v>1490</v>
      </c>
      <c r="D259" s="325" t="s">
        <v>1488</v>
      </c>
      <c r="E259" s="326" t="s">
        <v>1</v>
      </c>
      <c r="F259" s="327">
        <v>5.2800000000000002</v>
      </c>
      <c r="G259" s="39"/>
      <c r="H259" s="45"/>
    </row>
    <row r="260" s="2" customFormat="1" ht="16.8" customHeight="1">
      <c r="A260" s="39"/>
      <c r="B260" s="45"/>
      <c r="C260" s="328" t="s">
        <v>1</v>
      </c>
      <c r="D260" s="328" t="s">
        <v>1551</v>
      </c>
      <c r="E260" s="18" t="s">
        <v>1</v>
      </c>
      <c r="F260" s="329">
        <v>0</v>
      </c>
      <c r="G260" s="39"/>
      <c r="H260" s="45"/>
    </row>
    <row r="261" s="2" customFormat="1" ht="16.8" customHeight="1">
      <c r="A261" s="39"/>
      <c r="B261" s="45"/>
      <c r="C261" s="328" t="s">
        <v>1</v>
      </c>
      <c r="D261" s="328" t="s">
        <v>1552</v>
      </c>
      <c r="E261" s="18" t="s">
        <v>1</v>
      </c>
      <c r="F261" s="329">
        <v>5.2800000000000002</v>
      </c>
      <c r="G261" s="39"/>
      <c r="H261" s="45"/>
    </row>
    <row r="262" s="2" customFormat="1" ht="16.8" customHeight="1">
      <c r="A262" s="39"/>
      <c r="B262" s="45"/>
      <c r="C262" s="328" t="s">
        <v>1490</v>
      </c>
      <c r="D262" s="328" t="s">
        <v>1488</v>
      </c>
      <c r="E262" s="18" t="s">
        <v>1</v>
      </c>
      <c r="F262" s="329">
        <v>5.2800000000000002</v>
      </c>
      <c r="G262" s="39"/>
      <c r="H262" s="45"/>
    </row>
    <row r="263" s="2" customFormat="1" ht="16.8" customHeight="1">
      <c r="A263" s="39"/>
      <c r="B263" s="45"/>
      <c r="C263" s="330" t="s">
        <v>1710</v>
      </c>
      <c r="D263" s="39"/>
      <c r="E263" s="39"/>
      <c r="F263" s="39"/>
      <c r="G263" s="39"/>
      <c r="H263" s="45"/>
    </row>
    <row r="264" s="2" customFormat="1">
      <c r="A264" s="39"/>
      <c r="B264" s="45"/>
      <c r="C264" s="328" t="s">
        <v>278</v>
      </c>
      <c r="D264" s="328" t="s">
        <v>279</v>
      </c>
      <c r="E264" s="18" t="s">
        <v>197</v>
      </c>
      <c r="F264" s="329">
        <v>6.1600000000000001</v>
      </c>
      <c r="G264" s="39"/>
      <c r="H264" s="45"/>
    </row>
    <row r="265" s="2" customFormat="1" ht="16.8" customHeight="1">
      <c r="A265" s="39"/>
      <c r="B265" s="45"/>
      <c r="C265" s="328" t="s">
        <v>1561</v>
      </c>
      <c r="D265" s="328" t="s">
        <v>1562</v>
      </c>
      <c r="E265" s="18" t="s">
        <v>197</v>
      </c>
      <c r="F265" s="329">
        <v>4.7880000000000003</v>
      </c>
      <c r="G265" s="39"/>
      <c r="H265" s="45"/>
    </row>
    <row r="266" s="2" customFormat="1" ht="16.8" customHeight="1">
      <c r="A266" s="39"/>
      <c r="B266" s="45"/>
      <c r="C266" s="324" t="s">
        <v>127</v>
      </c>
      <c r="D266" s="325" t="s">
        <v>1</v>
      </c>
      <c r="E266" s="326" t="s">
        <v>1</v>
      </c>
      <c r="F266" s="327">
        <v>1.98</v>
      </c>
      <c r="G266" s="39"/>
      <c r="H266" s="45"/>
    </row>
    <row r="267" s="2" customFormat="1" ht="16.8" customHeight="1">
      <c r="A267" s="39"/>
      <c r="B267" s="45"/>
      <c r="C267" s="328" t="s">
        <v>127</v>
      </c>
      <c r="D267" s="328" t="s">
        <v>1660</v>
      </c>
      <c r="E267" s="18" t="s">
        <v>1</v>
      </c>
      <c r="F267" s="329">
        <v>1.98</v>
      </c>
      <c r="G267" s="39"/>
      <c r="H267" s="45"/>
    </row>
    <row r="268" s="2" customFormat="1" ht="16.8" customHeight="1">
      <c r="A268" s="39"/>
      <c r="B268" s="45"/>
      <c r="C268" s="330" t="s">
        <v>1710</v>
      </c>
      <c r="D268" s="39"/>
      <c r="E268" s="39"/>
      <c r="F268" s="39"/>
      <c r="G268" s="39"/>
      <c r="H268" s="45"/>
    </row>
    <row r="269" s="2" customFormat="1" ht="16.8" customHeight="1">
      <c r="A269" s="39"/>
      <c r="B269" s="45"/>
      <c r="C269" s="328" t="s">
        <v>810</v>
      </c>
      <c r="D269" s="328" t="s">
        <v>811</v>
      </c>
      <c r="E269" s="18" t="s">
        <v>310</v>
      </c>
      <c r="F269" s="329">
        <v>3.96</v>
      </c>
      <c r="G269" s="39"/>
      <c r="H269" s="45"/>
    </row>
    <row r="270" s="2" customFormat="1" ht="16.8" customHeight="1">
      <c r="A270" s="39"/>
      <c r="B270" s="45"/>
      <c r="C270" s="328" t="s">
        <v>815</v>
      </c>
      <c r="D270" s="328" t="s">
        <v>816</v>
      </c>
      <c r="E270" s="18" t="s">
        <v>310</v>
      </c>
      <c r="F270" s="329">
        <v>17.82</v>
      </c>
      <c r="G270" s="39"/>
      <c r="H270" s="45"/>
    </row>
    <row r="271" s="2" customFormat="1" ht="16.8" customHeight="1">
      <c r="A271" s="39"/>
      <c r="B271" s="45"/>
      <c r="C271" s="328" t="s">
        <v>821</v>
      </c>
      <c r="D271" s="328" t="s">
        <v>822</v>
      </c>
      <c r="E271" s="18" t="s">
        <v>310</v>
      </c>
      <c r="F271" s="329">
        <v>3.96</v>
      </c>
      <c r="G271" s="39"/>
      <c r="H271" s="45"/>
    </row>
    <row r="272" s="2" customFormat="1" ht="16.8" customHeight="1">
      <c r="A272" s="39"/>
      <c r="B272" s="45"/>
      <c r="C272" s="324" t="s">
        <v>112</v>
      </c>
      <c r="D272" s="325" t="s">
        <v>1</v>
      </c>
      <c r="E272" s="326" t="s">
        <v>1</v>
      </c>
      <c r="F272" s="327">
        <v>33</v>
      </c>
      <c r="G272" s="39"/>
      <c r="H272" s="45"/>
    </row>
    <row r="273" s="2" customFormat="1" ht="16.8" customHeight="1">
      <c r="A273" s="39"/>
      <c r="B273" s="45"/>
      <c r="C273" s="328" t="s">
        <v>1</v>
      </c>
      <c r="D273" s="328" t="s">
        <v>1564</v>
      </c>
      <c r="E273" s="18" t="s">
        <v>1</v>
      </c>
      <c r="F273" s="329">
        <v>0</v>
      </c>
      <c r="G273" s="39"/>
      <c r="H273" s="45"/>
    </row>
    <row r="274" s="2" customFormat="1" ht="16.8" customHeight="1">
      <c r="A274" s="39"/>
      <c r="B274" s="45"/>
      <c r="C274" s="328" t="s">
        <v>112</v>
      </c>
      <c r="D274" s="328" t="s">
        <v>1580</v>
      </c>
      <c r="E274" s="18" t="s">
        <v>1</v>
      </c>
      <c r="F274" s="329">
        <v>33</v>
      </c>
      <c r="G274" s="39"/>
      <c r="H274" s="45"/>
    </row>
    <row r="275" s="2" customFormat="1" ht="16.8" customHeight="1">
      <c r="A275" s="39"/>
      <c r="B275" s="45"/>
      <c r="C275" s="330" t="s">
        <v>1710</v>
      </c>
      <c r="D275" s="39"/>
      <c r="E275" s="39"/>
      <c r="F275" s="39"/>
      <c r="G275" s="39"/>
      <c r="H275" s="45"/>
    </row>
    <row r="276" s="2" customFormat="1" ht="16.8" customHeight="1">
      <c r="A276" s="39"/>
      <c r="B276" s="45"/>
      <c r="C276" s="328" t="s">
        <v>1577</v>
      </c>
      <c r="D276" s="328" t="s">
        <v>1578</v>
      </c>
      <c r="E276" s="18" t="s">
        <v>230</v>
      </c>
      <c r="F276" s="329">
        <v>33</v>
      </c>
      <c r="G276" s="39"/>
      <c r="H276" s="45"/>
    </row>
    <row r="277" s="2" customFormat="1" ht="16.8" customHeight="1">
      <c r="A277" s="39"/>
      <c r="B277" s="45"/>
      <c r="C277" s="328" t="s">
        <v>1574</v>
      </c>
      <c r="D277" s="328" t="s">
        <v>1575</v>
      </c>
      <c r="E277" s="18" t="s">
        <v>230</v>
      </c>
      <c r="F277" s="329">
        <v>33</v>
      </c>
      <c r="G277" s="39"/>
      <c r="H277" s="45"/>
    </row>
    <row r="278" s="2" customFormat="1" ht="16.8" customHeight="1">
      <c r="A278" s="39"/>
      <c r="B278" s="45"/>
      <c r="C278" s="328" t="s">
        <v>337</v>
      </c>
      <c r="D278" s="328" t="s">
        <v>338</v>
      </c>
      <c r="E278" s="18" t="s">
        <v>230</v>
      </c>
      <c r="F278" s="329">
        <v>33</v>
      </c>
      <c r="G278" s="39"/>
      <c r="H278" s="45"/>
    </row>
    <row r="279" s="2" customFormat="1" ht="16.8" customHeight="1">
      <c r="A279" s="39"/>
      <c r="B279" s="45"/>
      <c r="C279" s="328" t="s">
        <v>341</v>
      </c>
      <c r="D279" s="328" t="s">
        <v>342</v>
      </c>
      <c r="E279" s="18" t="s">
        <v>343</v>
      </c>
      <c r="F279" s="329">
        <v>0.98999999999999999</v>
      </c>
      <c r="G279" s="39"/>
      <c r="H279" s="45"/>
    </row>
    <row r="280" s="2" customFormat="1" ht="16.8" customHeight="1">
      <c r="A280" s="39"/>
      <c r="B280" s="45"/>
      <c r="C280" s="324" t="s">
        <v>1727</v>
      </c>
      <c r="D280" s="325" t="s">
        <v>1</v>
      </c>
      <c r="E280" s="326" t="s">
        <v>1</v>
      </c>
      <c r="F280" s="327">
        <v>1821.8</v>
      </c>
      <c r="G280" s="39"/>
      <c r="H280" s="45"/>
    </row>
    <row r="281" s="2" customFormat="1" ht="16.8" customHeight="1">
      <c r="A281" s="39"/>
      <c r="B281" s="45"/>
      <c r="C281" s="328" t="s">
        <v>1</v>
      </c>
      <c r="D281" s="328" t="s">
        <v>281</v>
      </c>
      <c r="E281" s="18" t="s">
        <v>1</v>
      </c>
      <c r="F281" s="329">
        <v>0</v>
      </c>
      <c r="G281" s="39"/>
      <c r="H281" s="45"/>
    </row>
    <row r="282" s="2" customFormat="1" ht="16.8" customHeight="1">
      <c r="A282" s="39"/>
      <c r="B282" s="45"/>
      <c r="C282" s="328" t="s">
        <v>1</v>
      </c>
      <c r="D282" s="328" t="s">
        <v>1759</v>
      </c>
      <c r="E282" s="18" t="s">
        <v>1</v>
      </c>
      <c r="F282" s="329">
        <v>1811</v>
      </c>
      <c r="G282" s="39"/>
      <c r="H282" s="45"/>
    </row>
    <row r="283" s="2" customFormat="1" ht="16.8" customHeight="1">
      <c r="A283" s="39"/>
      <c r="B283" s="45"/>
      <c r="C283" s="328" t="s">
        <v>1</v>
      </c>
      <c r="D283" s="328" t="s">
        <v>1760</v>
      </c>
      <c r="E283" s="18" t="s">
        <v>1</v>
      </c>
      <c r="F283" s="329">
        <v>6.7199999999999998</v>
      </c>
      <c r="G283" s="39"/>
      <c r="H283" s="45"/>
    </row>
    <row r="284" s="2" customFormat="1" ht="16.8" customHeight="1">
      <c r="A284" s="39"/>
      <c r="B284" s="45"/>
      <c r="C284" s="328" t="s">
        <v>1</v>
      </c>
      <c r="D284" s="328" t="s">
        <v>1761</v>
      </c>
      <c r="E284" s="18" t="s">
        <v>1</v>
      </c>
      <c r="F284" s="329">
        <v>4.0800000000000001</v>
      </c>
      <c r="G284" s="39"/>
      <c r="H284" s="45"/>
    </row>
    <row r="285" s="2" customFormat="1" ht="16.8" customHeight="1">
      <c r="A285" s="39"/>
      <c r="B285" s="45"/>
      <c r="C285" s="328" t="s">
        <v>1727</v>
      </c>
      <c r="D285" s="328" t="s">
        <v>108</v>
      </c>
      <c r="E285" s="18" t="s">
        <v>1</v>
      </c>
      <c r="F285" s="329">
        <v>1821.8</v>
      </c>
      <c r="G285" s="39"/>
      <c r="H285" s="45"/>
    </row>
    <row r="286" s="2" customFormat="1" ht="16.8" customHeight="1">
      <c r="A286" s="39"/>
      <c r="B286" s="45"/>
      <c r="C286" s="324" t="s">
        <v>1728</v>
      </c>
      <c r="D286" s="325" t="s">
        <v>1</v>
      </c>
      <c r="E286" s="326" t="s">
        <v>1</v>
      </c>
      <c r="F286" s="327">
        <v>159.69999999999999</v>
      </c>
      <c r="G286" s="39"/>
      <c r="H286" s="45"/>
    </row>
    <row r="287" s="2" customFormat="1" ht="16.8" customHeight="1">
      <c r="A287" s="39"/>
      <c r="B287" s="45"/>
      <c r="C287" s="324" t="s">
        <v>1501</v>
      </c>
      <c r="D287" s="325" t="s">
        <v>1</v>
      </c>
      <c r="E287" s="326" t="s">
        <v>1</v>
      </c>
      <c r="F287" s="327">
        <v>64.459999999999994</v>
      </c>
      <c r="G287" s="39"/>
      <c r="H287" s="45"/>
    </row>
    <row r="288" s="2" customFormat="1" ht="16.8" customHeight="1">
      <c r="A288" s="39"/>
      <c r="B288" s="45"/>
      <c r="C288" s="328" t="s">
        <v>1</v>
      </c>
      <c r="D288" s="328" t="s">
        <v>281</v>
      </c>
      <c r="E288" s="18" t="s">
        <v>1</v>
      </c>
      <c r="F288" s="329">
        <v>0</v>
      </c>
      <c r="G288" s="39"/>
      <c r="H288" s="45"/>
    </row>
    <row r="289" s="2" customFormat="1" ht="16.8" customHeight="1">
      <c r="A289" s="39"/>
      <c r="B289" s="45"/>
      <c r="C289" s="328" t="s">
        <v>1</v>
      </c>
      <c r="D289" s="328" t="s">
        <v>1539</v>
      </c>
      <c r="E289" s="18" t="s">
        <v>1</v>
      </c>
      <c r="F289" s="329">
        <v>47.100000000000001</v>
      </c>
      <c r="G289" s="39"/>
      <c r="H289" s="45"/>
    </row>
    <row r="290" s="2" customFormat="1" ht="16.8" customHeight="1">
      <c r="A290" s="39"/>
      <c r="B290" s="45"/>
      <c r="C290" s="328" t="s">
        <v>1</v>
      </c>
      <c r="D290" s="328" t="s">
        <v>1540</v>
      </c>
      <c r="E290" s="18" t="s">
        <v>1</v>
      </c>
      <c r="F290" s="329">
        <v>2.96</v>
      </c>
      <c r="G290" s="39"/>
      <c r="H290" s="45"/>
    </row>
    <row r="291" s="2" customFormat="1" ht="16.8" customHeight="1">
      <c r="A291" s="39"/>
      <c r="B291" s="45"/>
      <c r="C291" s="328" t="s">
        <v>1</v>
      </c>
      <c r="D291" s="328" t="s">
        <v>1541</v>
      </c>
      <c r="E291" s="18" t="s">
        <v>1</v>
      </c>
      <c r="F291" s="329">
        <v>14.4</v>
      </c>
      <c r="G291" s="39"/>
      <c r="H291" s="45"/>
    </row>
    <row r="292" s="2" customFormat="1" ht="16.8" customHeight="1">
      <c r="A292" s="39"/>
      <c r="B292" s="45"/>
      <c r="C292" s="328" t="s">
        <v>1501</v>
      </c>
      <c r="D292" s="328" t="s">
        <v>108</v>
      </c>
      <c r="E292" s="18" t="s">
        <v>1</v>
      </c>
      <c r="F292" s="329">
        <v>64.459999999999994</v>
      </c>
      <c r="G292" s="39"/>
      <c r="H292" s="45"/>
    </row>
    <row r="293" s="2" customFormat="1" ht="16.8" customHeight="1">
      <c r="A293" s="39"/>
      <c r="B293" s="45"/>
      <c r="C293" s="330" t="s">
        <v>1710</v>
      </c>
      <c r="D293" s="39"/>
      <c r="E293" s="39"/>
      <c r="F293" s="39"/>
      <c r="G293" s="39"/>
      <c r="H293" s="45"/>
    </row>
    <row r="294" s="2" customFormat="1" ht="16.8" customHeight="1">
      <c r="A294" s="39"/>
      <c r="B294" s="45"/>
      <c r="C294" s="328" t="s">
        <v>1536</v>
      </c>
      <c r="D294" s="328" t="s">
        <v>1537</v>
      </c>
      <c r="E294" s="18" t="s">
        <v>230</v>
      </c>
      <c r="F294" s="329">
        <v>64.459999999999994</v>
      </c>
      <c r="G294" s="39"/>
      <c r="H294" s="45"/>
    </row>
    <row r="295" s="2" customFormat="1" ht="16.8" customHeight="1">
      <c r="A295" s="39"/>
      <c r="B295" s="45"/>
      <c r="C295" s="328" t="s">
        <v>1542</v>
      </c>
      <c r="D295" s="328" t="s">
        <v>1543</v>
      </c>
      <c r="E295" s="18" t="s">
        <v>230</v>
      </c>
      <c r="F295" s="329">
        <v>64.459999999999994</v>
      </c>
      <c r="G295" s="39"/>
      <c r="H295" s="45"/>
    </row>
    <row r="296" s="2" customFormat="1" ht="16.8" customHeight="1">
      <c r="A296" s="39"/>
      <c r="B296" s="45"/>
      <c r="C296" s="324" t="s">
        <v>1762</v>
      </c>
      <c r="D296" s="325" t="s">
        <v>1</v>
      </c>
      <c r="E296" s="326" t="s">
        <v>1</v>
      </c>
      <c r="F296" s="327">
        <v>529</v>
      </c>
      <c r="G296" s="39"/>
      <c r="H296" s="45"/>
    </row>
    <row r="297" s="2" customFormat="1" ht="16.8" customHeight="1">
      <c r="A297" s="39"/>
      <c r="B297" s="45"/>
      <c r="C297" s="328" t="s">
        <v>1</v>
      </c>
      <c r="D297" s="328" t="s">
        <v>1754</v>
      </c>
      <c r="E297" s="18" t="s">
        <v>1</v>
      </c>
      <c r="F297" s="329">
        <v>0</v>
      </c>
      <c r="G297" s="39"/>
      <c r="H297" s="45"/>
    </row>
    <row r="298" s="2" customFormat="1" ht="16.8" customHeight="1">
      <c r="A298" s="39"/>
      <c r="B298" s="45"/>
      <c r="C298" s="328" t="s">
        <v>1</v>
      </c>
      <c r="D298" s="328" t="s">
        <v>1763</v>
      </c>
      <c r="E298" s="18" t="s">
        <v>1</v>
      </c>
      <c r="F298" s="329">
        <v>529</v>
      </c>
      <c r="G298" s="39"/>
      <c r="H298" s="45"/>
    </row>
    <row r="299" s="2" customFormat="1" ht="16.8" customHeight="1">
      <c r="A299" s="39"/>
      <c r="B299" s="45"/>
      <c r="C299" s="328" t="s">
        <v>1762</v>
      </c>
      <c r="D299" s="328" t="s">
        <v>108</v>
      </c>
      <c r="E299" s="18" t="s">
        <v>1</v>
      </c>
      <c r="F299" s="329">
        <v>529</v>
      </c>
      <c r="G299" s="39"/>
      <c r="H299" s="45"/>
    </row>
    <row r="300" s="2" customFormat="1" ht="16.8" customHeight="1">
      <c r="A300" s="39"/>
      <c r="B300" s="45"/>
      <c r="C300" s="324" t="s">
        <v>1764</v>
      </c>
      <c r="D300" s="325" t="s">
        <v>1</v>
      </c>
      <c r="E300" s="326" t="s">
        <v>1</v>
      </c>
      <c r="F300" s="327">
        <v>23</v>
      </c>
      <c r="G300" s="39"/>
      <c r="H300" s="45"/>
    </row>
    <row r="301" s="2" customFormat="1" ht="16.8" customHeight="1">
      <c r="A301" s="39"/>
      <c r="B301" s="45"/>
      <c r="C301" s="324" t="s">
        <v>1493</v>
      </c>
      <c r="D301" s="325" t="s">
        <v>1</v>
      </c>
      <c r="E301" s="326" t="s">
        <v>1</v>
      </c>
      <c r="F301" s="327">
        <v>8</v>
      </c>
      <c r="G301" s="39"/>
      <c r="H301" s="45"/>
    </row>
    <row r="302" s="2" customFormat="1" ht="16.8" customHeight="1">
      <c r="A302" s="39"/>
      <c r="B302" s="45"/>
      <c r="C302" s="328" t="s">
        <v>1</v>
      </c>
      <c r="D302" s="328" t="s">
        <v>1589</v>
      </c>
      <c r="E302" s="18" t="s">
        <v>1</v>
      </c>
      <c r="F302" s="329">
        <v>0</v>
      </c>
      <c r="G302" s="39"/>
      <c r="H302" s="45"/>
    </row>
    <row r="303" s="2" customFormat="1" ht="16.8" customHeight="1">
      <c r="A303" s="39"/>
      <c r="B303" s="45"/>
      <c r="C303" s="328" t="s">
        <v>1493</v>
      </c>
      <c r="D303" s="328" t="s">
        <v>1594</v>
      </c>
      <c r="E303" s="18" t="s">
        <v>1</v>
      </c>
      <c r="F303" s="329">
        <v>8</v>
      </c>
      <c r="G303" s="39"/>
      <c r="H303" s="45"/>
    </row>
    <row r="304" s="2" customFormat="1" ht="16.8" customHeight="1">
      <c r="A304" s="39"/>
      <c r="B304" s="45"/>
      <c r="C304" s="330" t="s">
        <v>1710</v>
      </c>
      <c r="D304" s="39"/>
      <c r="E304" s="39"/>
      <c r="F304" s="39"/>
      <c r="G304" s="39"/>
      <c r="H304" s="45"/>
    </row>
    <row r="305" s="2" customFormat="1">
      <c r="A305" s="39"/>
      <c r="B305" s="45"/>
      <c r="C305" s="328" t="s">
        <v>1591</v>
      </c>
      <c r="D305" s="328" t="s">
        <v>1592</v>
      </c>
      <c r="E305" s="18" t="s">
        <v>372</v>
      </c>
      <c r="F305" s="329">
        <v>8</v>
      </c>
      <c r="G305" s="39"/>
      <c r="H305" s="45"/>
    </row>
    <row r="306" s="2" customFormat="1" ht="16.8" customHeight="1">
      <c r="A306" s="39"/>
      <c r="B306" s="45"/>
      <c r="C306" s="328" t="s">
        <v>1595</v>
      </c>
      <c r="D306" s="328" t="s">
        <v>1596</v>
      </c>
      <c r="E306" s="18" t="s">
        <v>372</v>
      </c>
      <c r="F306" s="329">
        <v>8.2420000000000009</v>
      </c>
      <c r="G306" s="39"/>
      <c r="H306" s="45"/>
    </row>
    <row r="307" s="2" customFormat="1" ht="16.8" customHeight="1">
      <c r="A307" s="39"/>
      <c r="B307" s="45"/>
      <c r="C307" s="324" t="s">
        <v>1765</v>
      </c>
      <c r="D307" s="325" t="s">
        <v>1</v>
      </c>
      <c r="E307" s="326" t="s">
        <v>1</v>
      </c>
      <c r="F307" s="327">
        <v>6</v>
      </c>
      <c r="G307" s="39"/>
      <c r="H307" s="45"/>
    </row>
    <row r="308" s="2" customFormat="1" ht="16.8" customHeight="1">
      <c r="A308" s="39"/>
      <c r="B308" s="45"/>
      <c r="C308" s="328" t="s">
        <v>1</v>
      </c>
      <c r="D308" s="328" t="s">
        <v>1754</v>
      </c>
      <c r="E308" s="18" t="s">
        <v>1</v>
      </c>
      <c r="F308" s="329">
        <v>0</v>
      </c>
      <c r="G308" s="39"/>
      <c r="H308" s="45"/>
    </row>
    <row r="309" s="2" customFormat="1" ht="16.8" customHeight="1">
      <c r="A309" s="39"/>
      <c r="B309" s="45"/>
      <c r="C309" s="328" t="s">
        <v>1765</v>
      </c>
      <c r="D309" s="328" t="s">
        <v>1766</v>
      </c>
      <c r="E309" s="18" t="s">
        <v>1</v>
      </c>
      <c r="F309" s="329">
        <v>6</v>
      </c>
      <c r="G309" s="39"/>
      <c r="H309" s="45"/>
    </row>
    <row r="310" s="2" customFormat="1" ht="16.8" customHeight="1">
      <c r="A310" s="39"/>
      <c r="B310" s="45"/>
      <c r="C310" s="324" t="s">
        <v>1767</v>
      </c>
      <c r="D310" s="325" t="s">
        <v>1</v>
      </c>
      <c r="E310" s="326" t="s">
        <v>1</v>
      </c>
      <c r="F310" s="327">
        <v>3</v>
      </c>
      <c r="G310" s="39"/>
      <c r="H310" s="45"/>
    </row>
    <row r="311" s="2" customFormat="1" ht="16.8" customHeight="1">
      <c r="A311" s="39"/>
      <c r="B311" s="45"/>
      <c r="C311" s="324" t="s">
        <v>1768</v>
      </c>
      <c r="D311" s="325" t="s">
        <v>1</v>
      </c>
      <c r="E311" s="326" t="s">
        <v>1</v>
      </c>
      <c r="F311" s="327">
        <v>25</v>
      </c>
      <c r="G311" s="39"/>
      <c r="H311" s="45"/>
    </row>
    <row r="312" s="2" customFormat="1" ht="16.8" customHeight="1">
      <c r="A312" s="39"/>
      <c r="B312" s="45"/>
      <c r="C312" s="324" t="s">
        <v>1769</v>
      </c>
      <c r="D312" s="325" t="s">
        <v>1</v>
      </c>
      <c r="E312" s="326" t="s">
        <v>1</v>
      </c>
      <c r="F312" s="327">
        <v>8</v>
      </c>
      <c r="G312" s="39"/>
      <c r="H312" s="45"/>
    </row>
    <row r="313" s="2" customFormat="1" ht="16.8" customHeight="1">
      <c r="A313" s="39"/>
      <c r="B313" s="45"/>
      <c r="C313" s="324" t="s">
        <v>1770</v>
      </c>
      <c r="D313" s="325" t="s">
        <v>1</v>
      </c>
      <c r="E313" s="326" t="s">
        <v>1</v>
      </c>
      <c r="F313" s="327">
        <v>9</v>
      </c>
      <c r="G313" s="39"/>
      <c r="H313" s="45"/>
    </row>
    <row r="314" s="2" customFormat="1" ht="16.8" customHeight="1">
      <c r="A314" s="39"/>
      <c r="B314" s="45"/>
      <c r="C314" s="324" t="s">
        <v>1771</v>
      </c>
      <c r="D314" s="325" t="s">
        <v>1</v>
      </c>
      <c r="E314" s="326" t="s">
        <v>1</v>
      </c>
      <c r="F314" s="327">
        <v>47</v>
      </c>
      <c r="G314" s="39"/>
      <c r="H314" s="45"/>
    </row>
    <row r="315" s="2" customFormat="1" ht="16.8" customHeight="1">
      <c r="A315" s="39"/>
      <c r="B315" s="45"/>
      <c r="C315" s="324" t="s">
        <v>1731</v>
      </c>
      <c r="D315" s="325" t="s">
        <v>1732</v>
      </c>
      <c r="E315" s="326" t="s">
        <v>1</v>
      </c>
      <c r="F315" s="327">
        <v>0</v>
      </c>
      <c r="G315" s="39"/>
      <c r="H315" s="45"/>
    </row>
    <row r="316" s="2" customFormat="1" ht="16.8" customHeight="1">
      <c r="A316" s="39"/>
      <c r="B316" s="45"/>
      <c r="C316" s="324" t="s">
        <v>1772</v>
      </c>
      <c r="D316" s="325" t="s">
        <v>1732</v>
      </c>
      <c r="E316" s="326" t="s">
        <v>1</v>
      </c>
      <c r="F316" s="327">
        <v>44</v>
      </c>
      <c r="G316" s="39"/>
      <c r="H316" s="45"/>
    </row>
    <row r="317" s="2" customFormat="1" ht="16.8" customHeight="1">
      <c r="A317" s="39"/>
      <c r="B317" s="45"/>
      <c r="C317" s="324" t="s">
        <v>1733</v>
      </c>
      <c r="D317" s="325" t="s">
        <v>1734</v>
      </c>
      <c r="E317" s="326" t="s">
        <v>1</v>
      </c>
      <c r="F317" s="327">
        <v>60</v>
      </c>
      <c r="G317" s="39"/>
      <c r="H317" s="45"/>
    </row>
    <row r="318" s="2" customFormat="1" ht="16.8" customHeight="1">
      <c r="A318" s="39"/>
      <c r="B318" s="45"/>
      <c r="C318" s="324" t="s">
        <v>1735</v>
      </c>
      <c r="D318" s="325" t="s">
        <v>1</v>
      </c>
      <c r="E318" s="326" t="s">
        <v>1</v>
      </c>
      <c r="F318" s="327">
        <v>50</v>
      </c>
      <c r="G318" s="39"/>
      <c r="H318" s="45"/>
    </row>
    <row r="319" s="2" customFormat="1" ht="16.8" customHeight="1">
      <c r="A319" s="39"/>
      <c r="B319" s="45"/>
      <c r="C319" s="324" t="s">
        <v>1736</v>
      </c>
      <c r="D319" s="325" t="s">
        <v>1</v>
      </c>
      <c r="E319" s="326" t="s">
        <v>1</v>
      </c>
      <c r="F319" s="327">
        <v>53</v>
      </c>
      <c r="G319" s="39"/>
      <c r="H319" s="45"/>
    </row>
    <row r="320" s="2" customFormat="1" ht="16.8" customHeight="1">
      <c r="A320" s="39"/>
      <c r="B320" s="45"/>
      <c r="C320" s="324" t="s">
        <v>1773</v>
      </c>
      <c r="D320" s="325" t="s">
        <v>1</v>
      </c>
      <c r="E320" s="326" t="s">
        <v>1</v>
      </c>
      <c r="F320" s="327">
        <v>47</v>
      </c>
      <c r="G320" s="39"/>
      <c r="H320" s="45"/>
    </row>
    <row r="321" s="2" customFormat="1" ht="16.8" customHeight="1">
      <c r="A321" s="39"/>
      <c r="B321" s="45"/>
      <c r="C321" s="324" t="s">
        <v>1774</v>
      </c>
      <c r="D321" s="325" t="s">
        <v>1</v>
      </c>
      <c r="E321" s="326" t="s">
        <v>1</v>
      </c>
      <c r="F321" s="327">
        <v>4.5</v>
      </c>
      <c r="G321" s="39"/>
      <c r="H321" s="45"/>
    </row>
    <row r="322" s="2" customFormat="1" ht="16.8" customHeight="1">
      <c r="A322" s="39"/>
      <c r="B322" s="45"/>
      <c r="C322" s="324" t="s">
        <v>1775</v>
      </c>
      <c r="D322" s="325" t="s">
        <v>1</v>
      </c>
      <c r="E322" s="326" t="s">
        <v>1</v>
      </c>
      <c r="F322" s="327">
        <v>9.5999999999999996</v>
      </c>
      <c r="G322" s="39"/>
      <c r="H322" s="45"/>
    </row>
    <row r="323" s="2" customFormat="1" ht="16.8" customHeight="1">
      <c r="A323" s="39"/>
      <c r="B323" s="45"/>
      <c r="C323" s="324" t="s">
        <v>1776</v>
      </c>
      <c r="D323" s="325" t="s">
        <v>1</v>
      </c>
      <c r="E323" s="326" t="s">
        <v>1</v>
      </c>
      <c r="F323" s="327">
        <v>215</v>
      </c>
      <c r="G323" s="39"/>
      <c r="H323" s="45"/>
    </row>
    <row r="324" s="2" customFormat="1" ht="16.8" customHeight="1">
      <c r="A324" s="39"/>
      <c r="B324" s="45"/>
      <c r="C324" s="324" t="s">
        <v>1777</v>
      </c>
      <c r="D324" s="325" t="s">
        <v>1</v>
      </c>
      <c r="E324" s="326" t="s">
        <v>1</v>
      </c>
      <c r="F324" s="327">
        <v>155</v>
      </c>
      <c r="G324" s="39"/>
      <c r="H324" s="45"/>
    </row>
    <row r="325" s="2" customFormat="1" ht="16.8" customHeight="1">
      <c r="A325" s="39"/>
      <c r="B325" s="45"/>
      <c r="C325" s="324" t="s">
        <v>1778</v>
      </c>
      <c r="D325" s="325" t="s">
        <v>1</v>
      </c>
      <c r="E325" s="326" t="s">
        <v>1</v>
      </c>
      <c r="F325" s="327">
        <v>249.59999999999999</v>
      </c>
      <c r="G325" s="39"/>
      <c r="H325" s="45"/>
    </row>
    <row r="326" s="2" customFormat="1" ht="16.8" customHeight="1">
      <c r="A326" s="39"/>
      <c r="B326" s="45"/>
      <c r="C326" s="324" t="s">
        <v>1779</v>
      </c>
      <c r="D326" s="325" t="s">
        <v>1</v>
      </c>
      <c r="E326" s="326" t="s">
        <v>1</v>
      </c>
      <c r="F326" s="327">
        <v>8.8000000000000007</v>
      </c>
      <c r="G326" s="39"/>
      <c r="H326" s="45"/>
    </row>
    <row r="327" s="2" customFormat="1" ht="16.8" customHeight="1">
      <c r="A327" s="39"/>
      <c r="B327" s="45"/>
      <c r="C327" s="324" t="s">
        <v>118</v>
      </c>
      <c r="D327" s="325" t="s">
        <v>1</v>
      </c>
      <c r="E327" s="326" t="s">
        <v>1</v>
      </c>
      <c r="F327" s="327">
        <v>5.6680000000000001</v>
      </c>
      <c r="G327" s="39"/>
      <c r="H327" s="45"/>
    </row>
    <row r="328" s="2" customFormat="1" ht="16.8" customHeight="1">
      <c r="A328" s="39"/>
      <c r="B328" s="45"/>
      <c r="C328" s="328" t="s">
        <v>1</v>
      </c>
      <c r="D328" s="328" t="s">
        <v>1564</v>
      </c>
      <c r="E328" s="18" t="s">
        <v>1</v>
      </c>
      <c r="F328" s="329">
        <v>0</v>
      </c>
      <c r="G328" s="39"/>
      <c r="H328" s="45"/>
    </row>
    <row r="329" s="2" customFormat="1" ht="16.8" customHeight="1">
      <c r="A329" s="39"/>
      <c r="B329" s="45"/>
      <c r="C329" s="328" t="s">
        <v>1</v>
      </c>
      <c r="D329" s="328" t="s">
        <v>354</v>
      </c>
      <c r="E329" s="18" t="s">
        <v>1</v>
      </c>
      <c r="F329" s="329">
        <v>0</v>
      </c>
      <c r="G329" s="39"/>
      <c r="H329" s="45"/>
    </row>
    <row r="330" s="2" customFormat="1" ht="16.8" customHeight="1">
      <c r="A330" s="39"/>
      <c r="B330" s="45"/>
      <c r="C330" s="328" t="s">
        <v>1</v>
      </c>
      <c r="D330" s="328" t="s">
        <v>1572</v>
      </c>
      <c r="E330" s="18" t="s">
        <v>1</v>
      </c>
      <c r="F330" s="329">
        <v>5.6680000000000001</v>
      </c>
      <c r="G330" s="39"/>
      <c r="H330" s="45"/>
    </row>
    <row r="331" s="2" customFormat="1" ht="16.8" customHeight="1">
      <c r="A331" s="39"/>
      <c r="B331" s="45"/>
      <c r="C331" s="328" t="s">
        <v>118</v>
      </c>
      <c r="D331" s="328" t="s">
        <v>108</v>
      </c>
      <c r="E331" s="18" t="s">
        <v>1</v>
      </c>
      <c r="F331" s="329">
        <v>5.6680000000000001</v>
      </c>
      <c r="G331" s="39"/>
      <c r="H331" s="45"/>
    </row>
    <row r="332" s="2" customFormat="1" ht="16.8" customHeight="1">
      <c r="A332" s="39"/>
      <c r="B332" s="45"/>
      <c r="C332" s="330" t="s">
        <v>1710</v>
      </c>
      <c r="D332" s="39"/>
      <c r="E332" s="39"/>
      <c r="F332" s="39"/>
      <c r="G332" s="39"/>
      <c r="H332" s="45"/>
    </row>
    <row r="333" s="2" customFormat="1" ht="16.8" customHeight="1">
      <c r="A333" s="39"/>
      <c r="B333" s="45"/>
      <c r="C333" s="328" t="s">
        <v>351</v>
      </c>
      <c r="D333" s="328" t="s">
        <v>352</v>
      </c>
      <c r="E333" s="18" t="s">
        <v>197</v>
      </c>
      <c r="F333" s="329">
        <v>5.6680000000000001</v>
      </c>
      <c r="G333" s="39"/>
      <c r="H333" s="45"/>
    </row>
    <row r="334" s="2" customFormat="1">
      <c r="A334" s="39"/>
      <c r="B334" s="45"/>
      <c r="C334" s="328" t="s">
        <v>272</v>
      </c>
      <c r="D334" s="328" t="s">
        <v>273</v>
      </c>
      <c r="E334" s="18" t="s">
        <v>197</v>
      </c>
      <c r="F334" s="329">
        <v>5.6680000000000001</v>
      </c>
      <c r="G334" s="39"/>
      <c r="H334" s="45"/>
    </row>
    <row r="335" s="2" customFormat="1" ht="16.8" customHeight="1">
      <c r="A335" s="39"/>
      <c r="B335" s="45"/>
      <c r="C335" s="324" t="s">
        <v>1494</v>
      </c>
      <c r="D335" s="325" t="s">
        <v>1495</v>
      </c>
      <c r="E335" s="326" t="s">
        <v>1</v>
      </c>
      <c r="F335" s="327">
        <v>4.7880000000000003</v>
      </c>
      <c r="G335" s="39"/>
      <c r="H335" s="45"/>
    </row>
    <row r="336" s="2" customFormat="1" ht="16.8" customHeight="1">
      <c r="A336" s="39"/>
      <c r="B336" s="45"/>
      <c r="C336" s="328" t="s">
        <v>1494</v>
      </c>
      <c r="D336" s="328" t="s">
        <v>1566</v>
      </c>
      <c r="E336" s="18" t="s">
        <v>1</v>
      </c>
      <c r="F336" s="329">
        <v>4.7880000000000003</v>
      </c>
      <c r="G336" s="39"/>
      <c r="H336" s="45"/>
    </row>
    <row r="337" s="2" customFormat="1" ht="16.8" customHeight="1">
      <c r="A337" s="39"/>
      <c r="B337" s="45"/>
      <c r="C337" s="330" t="s">
        <v>1710</v>
      </c>
      <c r="D337" s="39"/>
      <c r="E337" s="39"/>
      <c r="F337" s="39"/>
      <c r="G337" s="39"/>
      <c r="H337" s="45"/>
    </row>
    <row r="338" s="2" customFormat="1" ht="16.8" customHeight="1">
      <c r="A338" s="39"/>
      <c r="B338" s="45"/>
      <c r="C338" s="328" t="s">
        <v>1561</v>
      </c>
      <c r="D338" s="328" t="s">
        <v>1562</v>
      </c>
      <c r="E338" s="18" t="s">
        <v>197</v>
      </c>
      <c r="F338" s="329">
        <v>4.7880000000000003</v>
      </c>
      <c r="G338" s="39"/>
      <c r="H338" s="45"/>
    </row>
    <row r="339" s="2" customFormat="1" ht="16.8" customHeight="1">
      <c r="A339" s="39"/>
      <c r="B339" s="45"/>
      <c r="C339" s="328" t="s">
        <v>351</v>
      </c>
      <c r="D339" s="328" t="s">
        <v>352</v>
      </c>
      <c r="E339" s="18" t="s">
        <v>197</v>
      </c>
      <c r="F339" s="329">
        <v>5.6680000000000001</v>
      </c>
      <c r="G339" s="39"/>
      <c r="H339" s="45"/>
    </row>
    <row r="340" s="2" customFormat="1" ht="16.8" customHeight="1">
      <c r="A340" s="39"/>
      <c r="B340" s="45"/>
      <c r="C340" s="328" t="s">
        <v>1567</v>
      </c>
      <c r="D340" s="328" t="s">
        <v>1568</v>
      </c>
      <c r="E340" s="18" t="s">
        <v>310</v>
      </c>
      <c r="F340" s="329">
        <v>8.6180000000000003</v>
      </c>
      <c r="G340" s="39"/>
      <c r="H340" s="45"/>
    </row>
    <row r="341" s="2" customFormat="1" ht="16.8" customHeight="1">
      <c r="A341" s="39"/>
      <c r="B341" s="45"/>
      <c r="C341" s="324" t="s">
        <v>1743</v>
      </c>
      <c r="D341" s="325" t="s">
        <v>1744</v>
      </c>
      <c r="E341" s="326" t="s">
        <v>1</v>
      </c>
      <c r="F341" s="327">
        <v>16.956</v>
      </c>
      <c r="G341" s="39"/>
      <c r="H341" s="45"/>
    </row>
    <row r="342" s="2" customFormat="1" ht="16.8" customHeight="1">
      <c r="A342" s="39"/>
      <c r="B342" s="45"/>
      <c r="C342" s="324" t="s">
        <v>1780</v>
      </c>
      <c r="D342" s="325" t="s">
        <v>1495</v>
      </c>
      <c r="E342" s="326" t="s">
        <v>1</v>
      </c>
      <c r="F342" s="327">
        <v>104.843</v>
      </c>
      <c r="G342" s="39"/>
      <c r="H342" s="45"/>
    </row>
    <row r="343" s="2" customFormat="1" ht="16.8" customHeight="1">
      <c r="A343" s="39"/>
      <c r="B343" s="45"/>
      <c r="C343" s="324" t="s">
        <v>1781</v>
      </c>
      <c r="D343" s="325" t="s">
        <v>1</v>
      </c>
      <c r="E343" s="326" t="s">
        <v>1</v>
      </c>
      <c r="F343" s="327">
        <v>68.992000000000004</v>
      </c>
      <c r="G343" s="39"/>
      <c r="H343" s="45"/>
    </row>
    <row r="344" s="2" customFormat="1" ht="16.8" customHeight="1">
      <c r="A344" s="39"/>
      <c r="B344" s="45"/>
      <c r="C344" s="324" t="s">
        <v>1782</v>
      </c>
      <c r="D344" s="325" t="s">
        <v>1</v>
      </c>
      <c r="E344" s="326" t="s">
        <v>1</v>
      </c>
      <c r="F344" s="327">
        <v>81.733999999999995</v>
      </c>
      <c r="G344" s="39"/>
      <c r="H344" s="45"/>
    </row>
    <row r="345" s="2" customFormat="1" ht="16.8" customHeight="1">
      <c r="A345" s="39"/>
      <c r="B345" s="45"/>
      <c r="C345" s="324" t="s">
        <v>1783</v>
      </c>
      <c r="D345" s="325" t="s">
        <v>1</v>
      </c>
      <c r="E345" s="326" t="s">
        <v>1</v>
      </c>
      <c r="F345" s="327">
        <v>152.94999999999999</v>
      </c>
      <c r="G345" s="39"/>
      <c r="H345" s="45"/>
    </row>
    <row r="346" s="2" customFormat="1" ht="16.8" customHeight="1">
      <c r="A346" s="39"/>
      <c r="B346" s="45"/>
      <c r="C346" s="324" t="s">
        <v>1784</v>
      </c>
      <c r="D346" s="325" t="s">
        <v>1</v>
      </c>
      <c r="E346" s="326" t="s">
        <v>1</v>
      </c>
      <c r="F346" s="327">
        <v>41.924999999999997</v>
      </c>
      <c r="G346" s="39"/>
      <c r="H346" s="45"/>
    </row>
    <row r="347" s="2" customFormat="1" ht="16.8" customHeight="1">
      <c r="A347" s="39"/>
      <c r="B347" s="45"/>
      <c r="C347" s="324" t="s">
        <v>1785</v>
      </c>
      <c r="D347" s="325" t="s">
        <v>1</v>
      </c>
      <c r="E347" s="326" t="s">
        <v>1</v>
      </c>
      <c r="F347" s="327">
        <v>16.77</v>
      </c>
      <c r="G347" s="39"/>
      <c r="H347" s="45"/>
    </row>
    <row r="348" s="2" customFormat="1" ht="16.8" customHeight="1">
      <c r="A348" s="39"/>
      <c r="B348" s="45"/>
      <c r="C348" s="324" t="s">
        <v>105</v>
      </c>
      <c r="D348" s="325" t="s">
        <v>1</v>
      </c>
      <c r="E348" s="326" t="s">
        <v>1</v>
      </c>
      <c r="F348" s="327">
        <v>6.1600000000000001</v>
      </c>
      <c r="G348" s="39"/>
      <c r="H348" s="45"/>
    </row>
    <row r="349" s="2" customFormat="1" ht="16.8" customHeight="1">
      <c r="A349" s="39"/>
      <c r="B349" s="45"/>
      <c r="C349" s="328" t="s">
        <v>105</v>
      </c>
      <c r="D349" s="328" t="s">
        <v>107</v>
      </c>
      <c r="E349" s="18" t="s">
        <v>1</v>
      </c>
      <c r="F349" s="329">
        <v>6.1600000000000001</v>
      </c>
      <c r="G349" s="39"/>
      <c r="H349" s="45"/>
    </row>
    <row r="350" s="2" customFormat="1" ht="16.8" customHeight="1">
      <c r="A350" s="39"/>
      <c r="B350" s="45"/>
      <c r="C350" s="330" t="s">
        <v>1710</v>
      </c>
      <c r="D350" s="39"/>
      <c r="E350" s="39"/>
      <c r="F350" s="39"/>
      <c r="G350" s="39"/>
      <c r="H350" s="45"/>
    </row>
    <row r="351" s="2" customFormat="1">
      <c r="A351" s="39"/>
      <c r="B351" s="45"/>
      <c r="C351" s="328" t="s">
        <v>278</v>
      </c>
      <c r="D351" s="328" t="s">
        <v>279</v>
      </c>
      <c r="E351" s="18" t="s">
        <v>197</v>
      </c>
      <c r="F351" s="329">
        <v>6.1600000000000001</v>
      </c>
      <c r="G351" s="39"/>
      <c r="H351" s="45"/>
    </row>
    <row r="352" s="2" customFormat="1" ht="16.8" customHeight="1">
      <c r="A352" s="39"/>
      <c r="B352" s="45"/>
      <c r="C352" s="328" t="s">
        <v>1545</v>
      </c>
      <c r="D352" s="328" t="s">
        <v>1546</v>
      </c>
      <c r="E352" s="18" t="s">
        <v>197</v>
      </c>
      <c r="F352" s="329">
        <v>6.1600000000000001</v>
      </c>
      <c r="G352" s="39"/>
      <c r="H352" s="45"/>
    </row>
    <row r="353" s="2" customFormat="1" ht="16.8" customHeight="1">
      <c r="A353" s="39"/>
      <c r="B353" s="45"/>
      <c r="C353" s="328" t="s">
        <v>297</v>
      </c>
      <c r="D353" s="328" t="s">
        <v>298</v>
      </c>
      <c r="E353" s="18" t="s">
        <v>197</v>
      </c>
      <c r="F353" s="329">
        <v>12.32</v>
      </c>
      <c r="G353" s="39"/>
      <c r="H353" s="45"/>
    </row>
    <row r="354" s="2" customFormat="1">
      <c r="A354" s="39"/>
      <c r="B354" s="45"/>
      <c r="C354" s="328" t="s">
        <v>308</v>
      </c>
      <c r="D354" s="328" t="s">
        <v>309</v>
      </c>
      <c r="E354" s="18" t="s">
        <v>310</v>
      </c>
      <c r="F354" s="329">
        <v>11.087999999999999</v>
      </c>
      <c r="G354" s="39"/>
      <c r="H354" s="45"/>
    </row>
    <row r="355" s="2" customFormat="1" ht="16.8" customHeight="1">
      <c r="A355" s="39"/>
      <c r="B355" s="45"/>
      <c r="C355" s="328" t="s">
        <v>315</v>
      </c>
      <c r="D355" s="328" t="s">
        <v>316</v>
      </c>
      <c r="E355" s="18" t="s">
        <v>197</v>
      </c>
      <c r="F355" s="329">
        <v>12.32</v>
      </c>
      <c r="G355" s="39"/>
      <c r="H355" s="45"/>
    </row>
    <row r="356" s="2" customFormat="1" ht="16.8" customHeight="1">
      <c r="A356" s="39"/>
      <c r="B356" s="45"/>
      <c r="C356" s="324" t="s">
        <v>1786</v>
      </c>
      <c r="D356" s="325" t="s">
        <v>1</v>
      </c>
      <c r="E356" s="326" t="s">
        <v>1</v>
      </c>
      <c r="F356" s="327">
        <v>516.90999999999997</v>
      </c>
      <c r="G356" s="39"/>
      <c r="H356" s="45"/>
    </row>
    <row r="357" s="2" customFormat="1" ht="16.8" customHeight="1">
      <c r="A357" s="39"/>
      <c r="B357" s="45"/>
      <c r="C357" s="324" t="s">
        <v>1787</v>
      </c>
      <c r="D357" s="325" t="s">
        <v>1</v>
      </c>
      <c r="E357" s="326" t="s">
        <v>1</v>
      </c>
      <c r="F357" s="327">
        <v>266.52699999999999</v>
      </c>
      <c r="G357" s="39"/>
      <c r="H357" s="45"/>
    </row>
    <row r="358" s="2" customFormat="1" ht="16.8" customHeight="1">
      <c r="A358" s="39"/>
      <c r="B358" s="45"/>
      <c r="C358" s="324" t="s">
        <v>1788</v>
      </c>
      <c r="D358" s="325" t="s">
        <v>1</v>
      </c>
      <c r="E358" s="326" t="s">
        <v>1</v>
      </c>
      <c r="F358" s="327">
        <v>0.5</v>
      </c>
      <c r="G358" s="39"/>
      <c r="H358" s="45"/>
    </row>
    <row r="359" s="2" customFormat="1" ht="16.8" customHeight="1">
      <c r="A359" s="39"/>
      <c r="B359" s="45"/>
      <c r="C359" s="328" t="s">
        <v>1</v>
      </c>
      <c r="D359" s="328" t="s">
        <v>1564</v>
      </c>
      <c r="E359" s="18" t="s">
        <v>1</v>
      </c>
      <c r="F359" s="329">
        <v>0</v>
      </c>
      <c r="G359" s="39"/>
      <c r="H359" s="45"/>
    </row>
    <row r="360" s="2" customFormat="1" ht="16.8" customHeight="1">
      <c r="A360" s="39"/>
      <c r="B360" s="45"/>
      <c r="C360" s="328" t="s">
        <v>1</v>
      </c>
      <c r="D360" s="328" t="s">
        <v>1789</v>
      </c>
      <c r="E360" s="18" t="s">
        <v>1</v>
      </c>
      <c r="F360" s="329">
        <v>0</v>
      </c>
      <c r="G360" s="39"/>
      <c r="H360" s="45"/>
    </row>
    <row r="361" s="2" customFormat="1" ht="16.8" customHeight="1">
      <c r="A361" s="39"/>
      <c r="B361" s="45"/>
      <c r="C361" s="328" t="s">
        <v>1788</v>
      </c>
      <c r="D361" s="328" t="s">
        <v>1790</v>
      </c>
      <c r="E361" s="18" t="s">
        <v>1</v>
      </c>
      <c r="F361" s="329">
        <v>0.5</v>
      </c>
      <c r="G361" s="39"/>
      <c r="H361" s="45"/>
    </row>
    <row r="362" s="2" customFormat="1" ht="16.8" customHeight="1">
      <c r="A362" s="39"/>
      <c r="B362" s="45"/>
      <c r="C362" s="324" t="s">
        <v>107</v>
      </c>
      <c r="D362" s="325" t="s">
        <v>108</v>
      </c>
      <c r="E362" s="326" t="s">
        <v>1</v>
      </c>
      <c r="F362" s="327">
        <v>6.1600000000000001</v>
      </c>
      <c r="G362" s="39"/>
      <c r="H362" s="45"/>
    </row>
    <row r="363" s="2" customFormat="1" ht="16.8" customHeight="1">
      <c r="A363" s="39"/>
      <c r="B363" s="45"/>
      <c r="C363" s="328" t="s">
        <v>1</v>
      </c>
      <c r="D363" s="328" t="s">
        <v>281</v>
      </c>
      <c r="E363" s="18" t="s">
        <v>1</v>
      </c>
      <c r="F363" s="329">
        <v>0</v>
      </c>
      <c r="G363" s="39"/>
      <c r="H363" s="45"/>
    </row>
    <row r="364" s="2" customFormat="1" ht="16.8" customHeight="1">
      <c r="A364" s="39"/>
      <c r="B364" s="45"/>
      <c r="C364" s="328" t="s">
        <v>1</v>
      </c>
      <c r="D364" s="328" t="s">
        <v>282</v>
      </c>
      <c r="E364" s="18" t="s">
        <v>1</v>
      </c>
      <c r="F364" s="329">
        <v>0</v>
      </c>
      <c r="G364" s="39"/>
      <c r="H364" s="45"/>
    </row>
    <row r="365" s="2" customFormat="1" ht="16.8" customHeight="1">
      <c r="A365" s="39"/>
      <c r="B365" s="45"/>
      <c r="C365" s="328" t="s">
        <v>1</v>
      </c>
      <c r="D365" s="328" t="s">
        <v>1549</v>
      </c>
      <c r="E365" s="18" t="s">
        <v>1</v>
      </c>
      <c r="F365" s="329">
        <v>0</v>
      </c>
      <c r="G365" s="39"/>
      <c r="H365" s="45"/>
    </row>
    <row r="366" s="2" customFormat="1" ht="16.8" customHeight="1">
      <c r="A366" s="39"/>
      <c r="B366" s="45"/>
      <c r="C366" s="328" t="s">
        <v>1</v>
      </c>
      <c r="D366" s="328" t="s">
        <v>1550</v>
      </c>
      <c r="E366" s="18" t="s">
        <v>1</v>
      </c>
      <c r="F366" s="329">
        <v>0.88</v>
      </c>
      <c r="G366" s="39"/>
      <c r="H366" s="45"/>
    </row>
    <row r="367" s="2" customFormat="1" ht="16.8" customHeight="1">
      <c r="A367" s="39"/>
      <c r="B367" s="45"/>
      <c r="C367" s="328" t="s">
        <v>1</v>
      </c>
      <c r="D367" s="328" t="s">
        <v>1551</v>
      </c>
      <c r="E367" s="18" t="s">
        <v>1</v>
      </c>
      <c r="F367" s="329">
        <v>0</v>
      </c>
      <c r="G367" s="39"/>
      <c r="H367" s="45"/>
    </row>
    <row r="368" s="2" customFormat="1" ht="16.8" customHeight="1">
      <c r="A368" s="39"/>
      <c r="B368" s="45"/>
      <c r="C368" s="328" t="s">
        <v>1</v>
      </c>
      <c r="D368" s="328" t="s">
        <v>1552</v>
      </c>
      <c r="E368" s="18" t="s">
        <v>1</v>
      </c>
      <c r="F368" s="329">
        <v>5.2800000000000002</v>
      </c>
      <c r="G368" s="39"/>
      <c r="H368" s="45"/>
    </row>
    <row r="369" s="2" customFormat="1" ht="16.8" customHeight="1">
      <c r="A369" s="39"/>
      <c r="B369" s="45"/>
      <c r="C369" s="328" t="s">
        <v>107</v>
      </c>
      <c r="D369" s="328" t="s">
        <v>108</v>
      </c>
      <c r="E369" s="18" t="s">
        <v>1</v>
      </c>
      <c r="F369" s="329">
        <v>6.1600000000000001</v>
      </c>
      <c r="G369" s="39"/>
      <c r="H369" s="45"/>
    </row>
    <row r="370" s="2" customFormat="1" ht="16.8" customHeight="1">
      <c r="A370" s="39"/>
      <c r="B370" s="45"/>
      <c r="C370" s="330" t="s">
        <v>1710</v>
      </c>
      <c r="D370" s="39"/>
      <c r="E370" s="39"/>
      <c r="F370" s="39"/>
      <c r="G370" s="39"/>
      <c r="H370" s="45"/>
    </row>
    <row r="371" s="2" customFormat="1">
      <c r="A371" s="39"/>
      <c r="B371" s="45"/>
      <c r="C371" s="328" t="s">
        <v>278</v>
      </c>
      <c r="D371" s="328" t="s">
        <v>279</v>
      </c>
      <c r="E371" s="18" t="s">
        <v>197</v>
      </c>
      <c r="F371" s="329">
        <v>6.1600000000000001</v>
      </c>
      <c r="G371" s="39"/>
      <c r="H371" s="45"/>
    </row>
    <row r="372" s="2" customFormat="1" ht="16.8" customHeight="1">
      <c r="A372" s="39"/>
      <c r="B372" s="45"/>
      <c r="C372" s="328" t="s">
        <v>320</v>
      </c>
      <c r="D372" s="328" t="s">
        <v>321</v>
      </c>
      <c r="E372" s="18" t="s">
        <v>1558</v>
      </c>
      <c r="F372" s="329">
        <v>24.059999999999999</v>
      </c>
      <c r="G372" s="39"/>
      <c r="H372" s="45"/>
    </row>
    <row r="373" s="2" customFormat="1" ht="16.8" customHeight="1">
      <c r="A373" s="39"/>
      <c r="B373" s="45"/>
      <c r="C373" s="324" t="s">
        <v>1745</v>
      </c>
      <c r="D373" s="325" t="s">
        <v>108</v>
      </c>
      <c r="E373" s="326" t="s">
        <v>1</v>
      </c>
      <c r="F373" s="327">
        <v>0</v>
      </c>
      <c r="G373" s="39"/>
      <c r="H373" s="45"/>
    </row>
    <row r="374" s="2" customFormat="1" ht="16.8" customHeight="1">
      <c r="A374" s="39"/>
      <c r="B374" s="45"/>
      <c r="C374" s="324" t="s">
        <v>1791</v>
      </c>
      <c r="D374" s="325" t="s">
        <v>108</v>
      </c>
      <c r="E374" s="326" t="s">
        <v>1</v>
      </c>
      <c r="F374" s="327">
        <v>280.98000000000002</v>
      </c>
      <c r="G374" s="39"/>
      <c r="H374" s="45"/>
    </row>
    <row r="375" s="2" customFormat="1" ht="16.8" customHeight="1">
      <c r="A375" s="39"/>
      <c r="B375" s="45"/>
      <c r="C375" s="324" t="s">
        <v>1792</v>
      </c>
      <c r="D375" s="325" t="s">
        <v>1</v>
      </c>
      <c r="E375" s="326" t="s">
        <v>1</v>
      </c>
      <c r="F375" s="327">
        <v>38.399999999999999</v>
      </c>
      <c r="G375" s="39"/>
      <c r="H375" s="45"/>
    </row>
    <row r="376" s="2" customFormat="1" ht="16.8" customHeight="1">
      <c r="A376" s="39"/>
      <c r="B376" s="45"/>
      <c r="C376" s="324" t="s">
        <v>1793</v>
      </c>
      <c r="D376" s="325" t="s">
        <v>1</v>
      </c>
      <c r="E376" s="326" t="s">
        <v>1</v>
      </c>
      <c r="F376" s="327">
        <v>0.39300000000000002</v>
      </c>
      <c r="G376" s="39"/>
      <c r="H376" s="45"/>
    </row>
    <row r="377" s="2" customFormat="1" ht="16.8" customHeight="1">
      <c r="A377" s="39"/>
      <c r="B377" s="45"/>
      <c r="C377" s="328" t="s">
        <v>1</v>
      </c>
      <c r="D377" s="328" t="s">
        <v>281</v>
      </c>
      <c r="E377" s="18" t="s">
        <v>1</v>
      </c>
      <c r="F377" s="329">
        <v>0</v>
      </c>
      <c r="G377" s="39"/>
      <c r="H377" s="45"/>
    </row>
    <row r="378" s="2" customFormat="1" ht="16.8" customHeight="1">
      <c r="A378" s="39"/>
      <c r="B378" s="45"/>
      <c r="C378" s="328" t="s">
        <v>1793</v>
      </c>
      <c r="D378" s="328" t="s">
        <v>1794</v>
      </c>
      <c r="E378" s="18" t="s">
        <v>1</v>
      </c>
      <c r="F378" s="329">
        <v>0.39300000000000002</v>
      </c>
      <c r="G378" s="39"/>
      <c r="H378" s="45"/>
    </row>
    <row r="379" s="2" customFormat="1" ht="16.8" customHeight="1">
      <c r="A379" s="39"/>
      <c r="B379" s="45"/>
      <c r="C379" s="324" t="s">
        <v>1795</v>
      </c>
      <c r="D379" s="325" t="s">
        <v>1</v>
      </c>
      <c r="E379" s="326" t="s">
        <v>1</v>
      </c>
      <c r="F379" s="327">
        <v>58.299999999999997</v>
      </c>
      <c r="G379" s="39"/>
      <c r="H379" s="45"/>
    </row>
    <row r="380" s="2" customFormat="1" ht="16.8" customHeight="1">
      <c r="A380" s="39"/>
      <c r="B380" s="45"/>
      <c r="C380" s="324" t="s">
        <v>102</v>
      </c>
      <c r="D380" s="325" t="s">
        <v>1</v>
      </c>
      <c r="E380" s="326" t="s">
        <v>1</v>
      </c>
      <c r="F380" s="327">
        <v>30.219999999999999</v>
      </c>
      <c r="G380" s="39"/>
      <c r="H380" s="45"/>
    </row>
    <row r="381" s="2" customFormat="1" ht="16.8" customHeight="1">
      <c r="A381" s="39"/>
      <c r="B381" s="45"/>
      <c r="C381" s="328" t="s">
        <v>1</v>
      </c>
      <c r="D381" s="328" t="s">
        <v>281</v>
      </c>
      <c r="E381" s="18" t="s">
        <v>1</v>
      </c>
      <c r="F381" s="329">
        <v>0</v>
      </c>
      <c r="G381" s="39"/>
      <c r="H381" s="45"/>
    </row>
    <row r="382" s="2" customFormat="1" ht="16.8" customHeight="1">
      <c r="A382" s="39"/>
      <c r="B382" s="45"/>
      <c r="C382" s="328" t="s">
        <v>1</v>
      </c>
      <c r="D382" s="328" t="s">
        <v>1531</v>
      </c>
      <c r="E382" s="18" t="s">
        <v>1</v>
      </c>
      <c r="F382" s="329">
        <v>0</v>
      </c>
      <c r="G382" s="39"/>
      <c r="H382" s="45"/>
    </row>
    <row r="383" s="2" customFormat="1" ht="16.8" customHeight="1">
      <c r="A383" s="39"/>
      <c r="B383" s="45"/>
      <c r="C383" s="328" t="s">
        <v>1</v>
      </c>
      <c r="D383" s="328" t="s">
        <v>1532</v>
      </c>
      <c r="E383" s="18" t="s">
        <v>1</v>
      </c>
      <c r="F383" s="329">
        <v>26</v>
      </c>
      <c r="G383" s="39"/>
      <c r="H383" s="45"/>
    </row>
    <row r="384" s="2" customFormat="1" ht="16.8" customHeight="1">
      <c r="A384" s="39"/>
      <c r="B384" s="45"/>
      <c r="C384" s="328" t="s">
        <v>1</v>
      </c>
      <c r="D384" s="328" t="s">
        <v>1533</v>
      </c>
      <c r="E384" s="18" t="s">
        <v>1</v>
      </c>
      <c r="F384" s="329">
        <v>4.3200000000000003</v>
      </c>
      <c r="G384" s="39"/>
      <c r="H384" s="45"/>
    </row>
    <row r="385" s="2" customFormat="1" ht="16.8" customHeight="1">
      <c r="A385" s="39"/>
      <c r="B385" s="45"/>
      <c r="C385" s="328" t="s">
        <v>1</v>
      </c>
      <c r="D385" s="328" t="s">
        <v>1534</v>
      </c>
      <c r="E385" s="18" t="s">
        <v>1</v>
      </c>
      <c r="F385" s="329">
        <v>2.8199999999999998</v>
      </c>
      <c r="G385" s="39"/>
      <c r="H385" s="45"/>
    </row>
    <row r="386" s="2" customFormat="1" ht="16.8" customHeight="1">
      <c r="A386" s="39"/>
      <c r="B386" s="45"/>
      <c r="C386" s="328" t="s">
        <v>1</v>
      </c>
      <c r="D386" s="328" t="s">
        <v>1535</v>
      </c>
      <c r="E386" s="18" t="s">
        <v>1</v>
      </c>
      <c r="F386" s="329">
        <v>-2.9199999999999999</v>
      </c>
      <c r="G386" s="39"/>
      <c r="H386" s="45"/>
    </row>
    <row r="387" s="2" customFormat="1" ht="16.8" customHeight="1">
      <c r="A387" s="39"/>
      <c r="B387" s="45"/>
      <c r="C387" s="328" t="s">
        <v>102</v>
      </c>
      <c r="D387" s="328" t="s">
        <v>108</v>
      </c>
      <c r="E387" s="18" t="s">
        <v>1</v>
      </c>
      <c r="F387" s="329">
        <v>30.219999999999999</v>
      </c>
      <c r="G387" s="39"/>
      <c r="H387" s="45"/>
    </row>
    <row r="388" s="2" customFormat="1" ht="16.8" customHeight="1">
      <c r="A388" s="39"/>
      <c r="B388" s="45"/>
      <c r="C388" s="330" t="s">
        <v>1710</v>
      </c>
      <c r="D388" s="39"/>
      <c r="E388" s="39"/>
      <c r="F388" s="39"/>
      <c r="G388" s="39"/>
      <c r="H388" s="45"/>
    </row>
    <row r="389" s="2" customFormat="1">
      <c r="A389" s="39"/>
      <c r="B389" s="45"/>
      <c r="C389" s="328" t="s">
        <v>1528</v>
      </c>
      <c r="D389" s="328" t="s">
        <v>1529</v>
      </c>
      <c r="E389" s="18" t="s">
        <v>197</v>
      </c>
      <c r="F389" s="329">
        <v>15.109999999999999</v>
      </c>
      <c r="G389" s="39"/>
      <c r="H389" s="45"/>
    </row>
    <row r="390" s="2" customFormat="1">
      <c r="A390" s="39"/>
      <c r="B390" s="45"/>
      <c r="C390" s="328" t="s">
        <v>1525</v>
      </c>
      <c r="D390" s="328" t="s">
        <v>1526</v>
      </c>
      <c r="E390" s="18" t="s">
        <v>197</v>
      </c>
      <c r="F390" s="329">
        <v>15.109999999999999</v>
      </c>
      <c r="G390" s="39"/>
      <c r="H390" s="45"/>
    </row>
    <row r="391" s="2" customFormat="1" ht="16.8" customHeight="1">
      <c r="A391" s="39"/>
      <c r="B391" s="45"/>
      <c r="C391" s="328" t="s">
        <v>320</v>
      </c>
      <c r="D391" s="328" t="s">
        <v>321</v>
      </c>
      <c r="E391" s="18" t="s">
        <v>1558</v>
      </c>
      <c r="F391" s="329">
        <v>24.059999999999999</v>
      </c>
      <c r="G391" s="39"/>
      <c r="H391" s="45"/>
    </row>
    <row r="392" s="2" customFormat="1" ht="16.8" customHeight="1">
      <c r="A392" s="39"/>
      <c r="B392" s="45"/>
      <c r="C392" s="324" t="s">
        <v>1747</v>
      </c>
      <c r="D392" s="325" t="s">
        <v>1</v>
      </c>
      <c r="E392" s="326" t="s">
        <v>1</v>
      </c>
      <c r="F392" s="327">
        <v>606.83600000000001</v>
      </c>
      <c r="G392" s="39"/>
      <c r="H392" s="45"/>
    </row>
    <row r="393" s="2" customFormat="1" ht="16.8" customHeight="1">
      <c r="A393" s="39"/>
      <c r="B393" s="45"/>
      <c r="C393" s="324" t="s">
        <v>1796</v>
      </c>
      <c r="D393" s="325" t="s">
        <v>1</v>
      </c>
      <c r="E393" s="326" t="s">
        <v>1</v>
      </c>
      <c r="F393" s="327">
        <v>133.5</v>
      </c>
      <c r="G393" s="39"/>
      <c r="H393" s="45"/>
    </row>
    <row r="394" s="2" customFormat="1" ht="16.8" customHeight="1">
      <c r="A394" s="39"/>
      <c r="B394" s="45"/>
      <c r="C394" s="324" t="s">
        <v>100</v>
      </c>
      <c r="D394" s="325" t="s">
        <v>1</v>
      </c>
      <c r="E394" s="326" t="s">
        <v>1</v>
      </c>
      <c r="F394" s="327">
        <v>63.799999999999997</v>
      </c>
      <c r="G394" s="39"/>
      <c r="H394" s="45"/>
    </row>
    <row r="395" s="2" customFormat="1" ht="16.8" customHeight="1">
      <c r="A395" s="39"/>
      <c r="B395" s="45"/>
      <c r="C395" s="324" t="s">
        <v>1797</v>
      </c>
      <c r="D395" s="325" t="s">
        <v>1</v>
      </c>
      <c r="E395" s="326" t="s">
        <v>1</v>
      </c>
      <c r="F395" s="327">
        <v>8.1600000000000001</v>
      </c>
      <c r="G395" s="39"/>
      <c r="H395" s="45"/>
    </row>
    <row r="396" s="2" customFormat="1" ht="16.8" customHeight="1">
      <c r="A396" s="39"/>
      <c r="B396" s="45"/>
      <c r="C396" s="324" t="s">
        <v>1798</v>
      </c>
      <c r="D396" s="325" t="s">
        <v>1</v>
      </c>
      <c r="E396" s="326" t="s">
        <v>1</v>
      </c>
      <c r="F396" s="327">
        <v>49</v>
      </c>
      <c r="G396" s="39"/>
      <c r="H396" s="45"/>
    </row>
    <row r="397" s="2" customFormat="1" ht="26.4" customHeight="1">
      <c r="A397" s="39"/>
      <c r="B397" s="45"/>
      <c r="C397" s="323" t="s">
        <v>1799</v>
      </c>
      <c r="D397" s="323" t="s">
        <v>97</v>
      </c>
      <c r="E397" s="39"/>
      <c r="F397" s="39"/>
      <c r="G397" s="39"/>
      <c r="H397" s="45"/>
    </row>
    <row r="398" s="2" customFormat="1" ht="16.8" customHeight="1">
      <c r="A398" s="39"/>
      <c r="B398" s="45"/>
      <c r="C398" s="324" t="s">
        <v>1800</v>
      </c>
      <c r="D398" s="325" t="s">
        <v>1</v>
      </c>
      <c r="E398" s="326" t="s">
        <v>1</v>
      </c>
      <c r="F398" s="327">
        <v>900.44999999999993</v>
      </c>
      <c r="G398" s="39"/>
      <c r="H398" s="45"/>
    </row>
    <row r="399" s="2" customFormat="1" ht="16.8" customHeight="1">
      <c r="A399" s="39"/>
      <c r="B399" s="45"/>
      <c r="C399" s="324" t="s">
        <v>1801</v>
      </c>
      <c r="D399" s="325" t="s">
        <v>1</v>
      </c>
      <c r="E399" s="326" t="s">
        <v>1</v>
      </c>
      <c r="F399" s="327">
        <v>273.60000000000002</v>
      </c>
      <c r="G399" s="39"/>
      <c r="H399" s="45"/>
    </row>
    <row r="400" s="2" customFormat="1" ht="16.8" customHeight="1">
      <c r="A400" s="39"/>
      <c r="B400" s="45"/>
      <c r="C400" s="324" t="s">
        <v>1713</v>
      </c>
      <c r="D400" s="325" t="s">
        <v>1488</v>
      </c>
      <c r="E400" s="326" t="s">
        <v>1</v>
      </c>
      <c r="F400" s="327">
        <v>0.56000000000000005</v>
      </c>
      <c r="G400" s="39"/>
      <c r="H400" s="45"/>
    </row>
    <row r="401" s="2" customFormat="1" ht="16.8" customHeight="1">
      <c r="A401" s="39"/>
      <c r="B401" s="45"/>
      <c r="C401" s="324" t="s">
        <v>1717</v>
      </c>
      <c r="D401" s="325" t="s">
        <v>1</v>
      </c>
      <c r="E401" s="326" t="s">
        <v>1</v>
      </c>
      <c r="F401" s="327">
        <v>2.4000000000000004</v>
      </c>
      <c r="G401" s="39"/>
      <c r="H401" s="45"/>
    </row>
    <row r="402" s="2" customFormat="1" ht="16.8" customHeight="1">
      <c r="A402" s="39"/>
      <c r="B402" s="45"/>
      <c r="C402" s="324" t="s">
        <v>1802</v>
      </c>
      <c r="D402" s="325" t="s">
        <v>1</v>
      </c>
      <c r="E402" s="326" t="s">
        <v>1</v>
      </c>
      <c r="F402" s="327">
        <v>55</v>
      </c>
      <c r="G402" s="39"/>
      <c r="H402" s="45"/>
    </row>
    <row r="403" s="2" customFormat="1" ht="16.8" customHeight="1">
      <c r="A403" s="39"/>
      <c r="B403" s="45"/>
      <c r="C403" s="324" t="s">
        <v>1720</v>
      </c>
      <c r="D403" s="325" t="s">
        <v>1</v>
      </c>
      <c r="E403" s="326" t="s">
        <v>1</v>
      </c>
      <c r="F403" s="327">
        <v>20</v>
      </c>
      <c r="G403" s="39"/>
      <c r="H403" s="45"/>
    </row>
    <row r="404" s="2" customFormat="1" ht="16.8" customHeight="1">
      <c r="A404" s="39"/>
      <c r="B404" s="45"/>
      <c r="C404" s="324" t="s">
        <v>1723</v>
      </c>
      <c r="D404" s="325" t="s">
        <v>1</v>
      </c>
      <c r="E404" s="326" t="s">
        <v>1</v>
      </c>
      <c r="F404" s="327">
        <v>44.174999999999997</v>
      </c>
      <c r="G404" s="39"/>
      <c r="H404" s="45"/>
    </row>
    <row r="405" s="2" customFormat="1" ht="16.8" customHeight="1">
      <c r="A405" s="39"/>
      <c r="B405" s="45"/>
      <c r="C405" s="324" t="s">
        <v>1803</v>
      </c>
      <c r="D405" s="325" t="s">
        <v>1724</v>
      </c>
      <c r="E405" s="326" t="s">
        <v>1</v>
      </c>
      <c r="F405" s="327">
        <v>0</v>
      </c>
      <c r="G405" s="39"/>
      <c r="H405" s="45"/>
    </row>
    <row r="406" s="2" customFormat="1" ht="16.8" customHeight="1">
      <c r="A406" s="39"/>
      <c r="B406" s="45"/>
      <c r="C406" s="324" t="s">
        <v>1804</v>
      </c>
      <c r="D406" s="325" t="s">
        <v>1805</v>
      </c>
      <c r="E406" s="326" t="s">
        <v>1</v>
      </c>
      <c r="F406" s="327">
        <v>18</v>
      </c>
      <c r="G406" s="39"/>
      <c r="H406" s="45"/>
    </row>
    <row r="407" s="2" customFormat="1" ht="16.8" customHeight="1">
      <c r="A407" s="39"/>
      <c r="B407" s="45"/>
      <c r="C407" s="324" t="s">
        <v>1806</v>
      </c>
      <c r="D407" s="325" t="s">
        <v>1</v>
      </c>
      <c r="E407" s="326" t="s">
        <v>1</v>
      </c>
      <c r="F407" s="327">
        <v>39</v>
      </c>
      <c r="G407" s="39"/>
      <c r="H407" s="45"/>
    </row>
    <row r="408" s="2" customFormat="1" ht="16.8" customHeight="1">
      <c r="A408" s="39"/>
      <c r="B408" s="45"/>
      <c r="C408" s="324" t="s">
        <v>1807</v>
      </c>
      <c r="D408" s="325" t="s">
        <v>1808</v>
      </c>
      <c r="E408" s="326" t="s">
        <v>1</v>
      </c>
      <c r="F408" s="327">
        <v>156.94</v>
      </c>
      <c r="G408" s="39"/>
      <c r="H408" s="45"/>
    </row>
    <row r="409" s="2" customFormat="1" ht="16.8" customHeight="1">
      <c r="A409" s="39"/>
      <c r="B409" s="45"/>
      <c r="C409" s="324" t="s">
        <v>112</v>
      </c>
      <c r="D409" s="325" t="s">
        <v>1</v>
      </c>
      <c r="E409" s="326" t="s">
        <v>1</v>
      </c>
      <c r="F409" s="327">
        <v>31.5</v>
      </c>
      <c r="G409" s="39"/>
      <c r="H409" s="45"/>
    </row>
    <row r="410" s="2" customFormat="1" ht="16.8" customHeight="1">
      <c r="A410" s="39"/>
      <c r="B410" s="45"/>
      <c r="C410" s="324" t="s">
        <v>1726</v>
      </c>
      <c r="D410" s="325" t="s">
        <v>1</v>
      </c>
      <c r="E410" s="326" t="s">
        <v>1</v>
      </c>
      <c r="F410" s="327">
        <v>35.900000000000006</v>
      </c>
      <c r="G410" s="39"/>
      <c r="H410" s="45"/>
    </row>
    <row r="411" s="2" customFormat="1" ht="16.8" customHeight="1">
      <c r="A411" s="39"/>
      <c r="B411" s="45"/>
      <c r="C411" s="324" t="s">
        <v>1727</v>
      </c>
      <c r="D411" s="325" t="s">
        <v>1</v>
      </c>
      <c r="E411" s="326" t="s">
        <v>1</v>
      </c>
      <c r="F411" s="327">
        <v>357.44</v>
      </c>
      <c r="G411" s="39"/>
      <c r="H411" s="45"/>
    </row>
    <row r="412" s="2" customFormat="1" ht="16.8" customHeight="1">
      <c r="A412" s="39"/>
      <c r="B412" s="45"/>
      <c r="C412" s="324" t="s">
        <v>1728</v>
      </c>
      <c r="D412" s="325" t="s">
        <v>1</v>
      </c>
      <c r="E412" s="326" t="s">
        <v>1</v>
      </c>
      <c r="F412" s="327">
        <v>1104.06</v>
      </c>
      <c r="G412" s="39"/>
      <c r="H412" s="45"/>
    </row>
    <row r="413" s="2" customFormat="1" ht="16.8" customHeight="1">
      <c r="A413" s="39"/>
      <c r="B413" s="45"/>
      <c r="C413" s="324" t="s">
        <v>1809</v>
      </c>
      <c r="D413" s="325" t="s">
        <v>1</v>
      </c>
      <c r="E413" s="326" t="s">
        <v>1</v>
      </c>
      <c r="F413" s="327">
        <v>79.799999999999997</v>
      </c>
      <c r="G413" s="39"/>
      <c r="H413" s="45"/>
    </row>
    <row r="414" s="2" customFormat="1" ht="16.8" customHeight="1">
      <c r="A414" s="39"/>
      <c r="B414" s="45"/>
      <c r="C414" s="324" t="s">
        <v>1810</v>
      </c>
      <c r="D414" s="325" t="s">
        <v>1</v>
      </c>
      <c r="E414" s="326" t="s">
        <v>1</v>
      </c>
      <c r="F414" s="327">
        <v>392</v>
      </c>
      <c r="G414" s="39"/>
      <c r="H414" s="45"/>
    </row>
    <row r="415" s="2" customFormat="1" ht="16.8" customHeight="1">
      <c r="A415" s="39"/>
      <c r="B415" s="45"/>
      <c r="C415" s="324" t="s">
        <v>1811</v>
      </c>
      <c r="D415" s="325" t="s">
        <v>1</v>
      </c>
      <c r="E415" s="326" t="s">
        <v>1</v>
      </c>
      <c r="F415" s="327">
        <v>77</v>
      </c>
      <c r="G415" s="39"/>
      <c r="H415" s="45"/>
    </row>
    <row r="416" s="2" customFormat="1" ht="16.8" customHeight="1">
      <c r="A416" s="39"/>
      <c r="B416" s="45"/>
      <c r="C416" s="324" t="s">
        <v>1812</v>
      </c>
      <c r="D416" s="325" t="s">
        <v>1</v>
      </c>
      <c r="E416" s="326" t="s">
        <v>1</v>
      </c>
      <c r="F416" s="327">
        <v>57</v>
      </c>
      <c r="G416" s="39"/>
      <c r="H416" s="45"/>
    </row>
    <row r="417" s="2" customFormat="1" ht="16.8" customHeight="1">
      <c r="A417" s="39"/>
      <c r="B417" s="45"/>
      <c r="C417" s="324" t="s">
        <v>1813</v>
      </c>
      <c r="D417" s="325" t="s">
        <v>1814</v>
      </c>
      <c r="E417" s="326" t="s">
        <v>1</v>
      </c>
      <c r="F417" s="327">
        <v>5379</v>
      </c>
      <c r="G417" s="39"/>
      <c r="H417" s="45"/>
    </row>
    <row r="418" s="2" customFormat="1" ht="16.8" customHeight="1">
      <c r="A418" s="39"/>
      <c r="B418" s="45"/>
      <c r="C418" s="324" t="s">
        <v>1815</v>
      </c>
      <c r="D418" s="325" t="s">
        <v>1</v>
      </c>
      <c r="E418" s="326" t="s">
        <v>1</v>
      </c>
      <c r="F418" s="327">
        <v>316</v>
      </c>
      <c r="G418" s="39"/>
      <c r="H418" s="45"/>
    </row>
    <row r="419" s="2" customFormat="1" ht="16.8" customHeight="1">
      <c r="A419" s="39"/>
      <c r="B419" s="45"/>
      <c r="C419" s="324" t="s">
        <v>1816</v>
      </c>
      <c r="D419" s="325" t="s">
        <v>1</v>
      </c>
      <c r="E419" s="326" t="s">
        <v>1</v>
      </c>
      <c r="F419" s="327">
        <v>539</v>
      </c>
      <c r="G419" s="39"/>
      <c r="H419" s="45"/>
    </row>
    <row r="420" s="2" customFormat="1" ht="16.8" customHeight="1">
      <c r="A420" s="39"/>
      <c r="B420" s="45"/>
      <c r="C420" s="324" t="s">
        <v>1817</v>
      </c>
      <c r="D420" s="325" t="s">
        <v>1</v>
      </c>
      <c r="E420" s="326" t="s">
        <v>1</v>
      </c>
      <c r="F420" s="327">
        <v>541.495</v>
      </c>
      <c r="G420" s="39"/>
      <c r="H420" s="45"/>
    </row>
    <row r="421" s="2" customFormat="1" ht="16.8" customHeight="1">
      <c r="A421" s="39"/>
      <c r="B421" s="45"/>
      <c r="C421" s="324" t="s">
        <v>1779</v>
      </c>
      <c r="D421" s="325" t="s">
        <v>1</v>
      </c>
      <c r="E421" s="326" t="s">
        <v>1</v>
      </c>
      <c r="F421" s="327">
        <v>225.69999999999999</v>
      </c>
      <c r="G421" s="39"/>
      <c r="H421" s="45"/>
    </row>
    <row r="422" s="2" customFormat="1" ht="16.8" customHeight="1">
      <c r="A422" s="39"/>
      <c r="B422" s="45"/>
      <c r="C422" s="324" t="s">
        <v>1818</v>
      </c>
      <c r="D422" s="325" t="s">
        <v>1</v>
      </c>
      <c r="E422" s="326" t="s">
        <v>1</v>
      </c>
      <c r="F422" s="327">
        <v>6.7999999999999998</v>
      </c>
      <c r="G422" s="39"/>
      <c r="H422" s="45"/>
    </row>
    <row r="423" s="2" customFormat="1" ht="16.8" customHeight="1">
      <c r="A423" s="39"/>
      <c r="B423" s="45"/>
      <c r="C423" s="324" t="s">
        <v>1494</v>
      </c>
      <c r="D423" s="325" t="s">
        <v>1</v>
      </c>
      <c r="E423" s="326" t="s">
        <v>1</v>
      </c>
      <c r="F423" s="327">
        <v>142.167</v>
      </c>
      <c r="G423" s="39"/>
      <c r="H423" s="45"/>
    </row>
    <row r="424" s="2" customFormat="1" ht="16.8" customHeight="1">
      <c r="A424" s="39"/>
      <c r="B424" s="45"/>
      <c r="C424" s="324" t="s">
        <v>1782</v>
      </c>
      <c r="D424" s="325" t="s">
        <v>1</v>
      </c>
      <c r="E424" s="326" t="s">
        <v>1</v>
      </c>
      <c r="F424" s="327">
        <v>32.460000000000001</v>
      </c>
      <c r="G424" s="39"/>
      <c r="H424" s="45"/>
    </row>
    <row r="425" s="2" customFormat="1" ht="16.8" customHeight="1">
      <c r="A425" s="39"/>
      <c r="B425" s="45"/>
      <c r="C425" s="324" t="s">
        <v>105</v>
      </c>
      <c r="D425" s="325" t="s">
        <v>1</v>
      </c>
      <c r="E425" s="326" t="s">
        <v>1</v>
      </c>
      <c r="F425" s="327">
        <v>773.995</v>
      </c>
      <c r="G425" s="39"/>
      <c r="H425" s="45"/>
    </row>
    <row r="426" s="2" customFormat="1" ht="16.8" customHeight="1">
      <c r="A426" s="39"/>
      <c r="B426" s="45"/>
      <c r="C426" s="324" t="s">
        <v>107</v>
      </c>
      <c r="D426" s="325" t="s">
        <v>108</v>
      </c>
      <c r="E426" s="326" t="s">
        <v>1</v>
      </c>
      <c r="F426" s="327">
        <v>218.53399999999999</v>
      </c>
      <c r="G426" s="39"/>
      <c r="H426" s="45"/>
    </row>
    <row r="427" s="2" customFormat="1" ht="16.8" customHeight="1">
      <c r="A427" s="39"/>
      <c r="B427" s="45"/>
      <c r="C427" s="324" t="s">
        <v>1745</v>
      </c>
      <c r="D427" s="325" t="s">
        <v>1</v>
      </c>
      <c r="E427" s="326" t="s">
        <v>1</v>
      </c>
      <c r="F427" s="327">
        <v>555.46100000000001</v>
      </c>
      <c r="G427" s="39"/>
      <c r="H427" s="45"/>
    </row>
    <row r="428" s="2" customFormat="1" ht="16.8" customHeight="1">
      <c r="A428" s="39"/>
      <c r="B428" s="45"/>
      <c r="C428" s="324" t="s">
        <v>102</v>
      </c>
      <c r="D428" s="325" t="s">
        <v>1</v>
      </c>
      <c r="E428" s="326" t="s">
        <v>1</v>
      </c>
      <c r="F428" s="327">
        <v>773.995</v>
      </c>
      <c r="G428" s="39"/>
      <c r="H428" s="45"/>
    </row>
    <row r="429" s="2" customFormat="1" ht="16.8" customHeight="1">
      <c r="A429" s="39"/>
      <c r="B429" s="45"/>
      <c r="C429" s="324" t="s">
        <v>1747</v>
      </c>
      <c r="D429" s="325" t="s">
        <v>1</v>
      </c>
      <c r="E429" s="326" t="s">
        <v>1</v>
      </c>
      <c r="F429" s="327">
        <v>29.760000000000002</v>
      </c>
      <c r="G429" s="39"/>
      <c r="H429" s="45"/>
    </row>
    <row r="430" s="2" customFormat="1" ht="7.44" customHeight="1">
      <c r="A430" s="39"/>
      <c r="B430" s="192"/>
      <c r="C430" s="193"/>
      <c r="D430" s="193"/>
      <c r="E430" s="193"/>
      <c r="F430" s="193"/>
      <c r="G430" s="193"/>
      <c r="H430" s="45"/>
    </row>
    <row r="431" s="2" customFormat="1">
      <c r="A431" s="39"/>
      <c r="B431" s="39"/>
      <c r="C431" s="39"/>
      <c r="D431" s="39"/>
      <c r="E431" s="39"/>
      <c r="F431" s="39"/>
      <c r="G431" s="39"/>
      <c r="H431" s="39"/>
    </row>
  </sheetData>
  <sheetProtection sheet="1" formatColumns="0" formatRows="0" objects="1" scenarios="1" spinCount="100000" saltValue="DreYxZI4JxzTtYIvR9HSMz8kcpskF40cq3e7h9lHF25yjgvSw1eq/ukamFCeOlx5b2c+X5KXhbfvqAZ4gpF4fA==" hashValue="vIloZdGvqoi7GQcrx6cZozq3iCxnpt36dfDc1g1bwgeIx8qZ7gli5uIOce4UUyzF/s6BAJNM7zKScUMDrj1GE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PC2\U2</dc:creator>
  <cp:lastModifiedBy>PC2\U2</cp:lastModifiedBy>
  <dcterms:created xsi:type="dcterms:W3CDTF">2020-03-09T11:55:26Z</dcterms:created>
  <dcterms:modified xsi:type="dcterms:W3CDTF">2020-03-09T11:55:35Z</dcterms:modified>
</cp:coreProperties>
</file>