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3740" activeTab="1"/>
  </bookViews>
  <sheets>
    <sheet name="Rekapitulace stavby" sheetId="1" r:id="rId1"/>
    <sheet name="D.1.5 - Plynová zařízení" sheetId="2" r:id="rId2"/>
    <sheet name="Pokyny pro vyplnění" sheetId="3" r:id="rId3"/>
  </sheets>
  <definedNames>
    <definedName name="_xlnm._FilterDatabase" localSheetId="1" hidden="1">'D.1.5 - Plynová zařízení'!$C$82:$K$155</definedName>
    <definedName name="_xlnm.Print_Area" localSheetId="1">'D.1.5 - Plynová zařízení'!$C$4:$J$39,'D.1.5 - Plynová zařízení'!$C$45:$J$64,'D.1.5 - Plynová zařízení'!$C$70:$K$155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'D.1.5 - Plynová zařízení'!$82:$82</definedName>
  </definedNames>
  <calcPr calcId="125725"/>
</workbook>
</file>

<file path=xl/sharedStrings.xml><?xml version="1.0" encoding="utf-8"?>
<sst xmlns="http://schemas.openxmlformats.org/spreadsheetml/2006/main" count="1698" uniqueCount="567">
  <si>
    <t>Export Komplet</t>
  </si>
  <si>
    <t>VZ</t>
  </si>
  <si>
    <t>2.0</t>
  </si>
  <si>
    <t/>
  </si>
  <si>
    <t>False</t>
  </si>
  <si>
    <t>{7b718717-74ae-4ff7-b2a3-d27acc4df55f}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</si>
  <si>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</si>
  <si>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</si>
  <si>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</si>
  <si>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</si>
  <si>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</si>
  <si>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</si>
  <si>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</si>
  <si>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</si>
  <si>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</si>
  <si>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UO_DD_kotelna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</si>
  <si>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</si>
  <si>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</si>
  <si>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Ústí nad Orlicí - domov důchodců č.p.761- rekonstrukce kotelny</t>
  </si>
  <si>
    <t>KSO:</t>
  </si>
  <si>
    <t>CC-CZ:</t>
  </si>
  <si>
    <t>Místo:</t>
  </si>
  <si>
    <t>Ústí nad Orlicí</t>
  </si>
  <si>
    <t>Datum:</t>
  </si>
  <si>
    <t>19. 12. 2019</t>
  </si>
  <si>
    <t>Zadavatel:</t>
  </si>
  <si>
    <t>IČ:</t>
  </si>
  <si>
    <t>Tepvos s.r.o. Královéhradecká 1566, Ústí nad Orlic</t>
  </si>
  <si>
    <t>DIČ:</t>
  </si>
  <si>
    <t>Uchazeč:</t>
  </si>
  <si>
    <t>Vyplň údaj</t>
  </si>
  <si>
    <t>Projektant:</t>
  </si>
  <si>
    <t>Marek Harvan</t>
  </si>
  <si>
    <t>True</t>
  </si>
  <si>
    <t>Zpracovatel:</t>
  </si>
  <si>
    <t>Harvan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</si>
  <si>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</si>
  <si>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</si>
  <si>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</si>
  <si>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</si>
  <si>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</si>
  <si>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</si>
  <si>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</si>
  <si>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</si>
  <si>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</si>
  <si>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</si>
  <si>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</si>
  <si>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</si>
  <si>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</si>
  <si>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</si>
  <si>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</si>
  <si>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</si>
  <si>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</si>
  <si>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</si>
  <si>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</si>
  <si>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</si>
  <si>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</si>
  <si>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</si>
  <si>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</si>
  <si>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</si>
  <si>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</si>
  <si>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</si>
  <si>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</si>
  <si>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</si>
  <si>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</si>
  <si>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</si>
  <si>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</si>
  <si>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</si>
  <si>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</si>
  <si>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</si>
  <si>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</si>
  <si>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</si>
  <si>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</si>
  <si>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</si>
  <si>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</si>
  <si>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</si>
  <si>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</si>
  <si>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D.1.5</t>
  </si>
  <si>
    <t>Plynová zařízení</t>
  </si>
  <si>
    <t>STA</t>
  </si>
  <si>
    <t>1</t>
  </si>
  <si>
    <t>{80b3536e-5c7b-403b-a299-46c427c79905}</t>
  </si>
  <si>
    <t>2</t>
  </si>
  <si>
    <t>KRYCÍ LIST SOUPISU PRACÍ</t>
  </si>
  <si>
    <t>Objekt:</t>
  </si>
  <si>
    <t>D.1.5 - Plynová zařízení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</si>
  <si>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</si>
  <si>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</si>
  <si>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</si>
  <si>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</si>
  <si>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</si>
  <si>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723 - Zdravotechnika - vnitřní plynovod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</si>
  <si>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</si>
  <si>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</si>
  <si>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</si>
  <si>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</si>
  <si>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</si>
  <si>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</si>
  <si>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</si>
  <si>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</si>
  <si>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</si>
  <si>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</si>
  <si>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</si>
  <si>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</si>
  <si>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</si>
  <si>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</si>
  <si>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</si>
  <si>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</si>
  <si>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</si>
  <si>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</si>
  <si>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723</t>
  </si>
  <si>
    <t>Zdravotechnika - vnitřní plynovod</t>
  </si>
  <si>
    <t>K</t>
  </si>
  <si>
    <t>723111202</t>
  </si>
  <si>
    <t>Potrubí z ocelových trubek závitových černých spojovaných svařováním, bezešvých běžných DN15</t>
  </si>
  <si>
    <t>m</t>
  </si>
  <si>
    <t>16</t>
  </si>
  <si>
    <t>-543447569</t>
  </si>
  <si>
    <t>723111204</t>
  </si>
  <si>
    <t>Potrubí z ocelových trubek závitových černých spojovaných svařováním, bezešvých běžných DN25</t>
  </si>
  <si>
    <t>-1778105675</t>
  </si>
  <si>
    <t>3</t>
  </si>
  <si>
    <t>723111205</t>
  </si>
  <si>
    <t>Potrubí z ocelových trubek závitových černých spojovaných svařováním, bezešvých běžných DN 32</t>
  </si>
  <si>
    <t>CS ÚRS 2018 01</t>
  </si>
  <si>
    <t>-1791140451</t>
  </si>
  <si>
    <t>4</t>
  </si>
  <si>
    <t>723111205a</t>
  </si>
  <si>
    <t>Potrubí z ocelových trubek závitových černých spojovaných svařováním, bezešvých běžných DN 32 - provedení oblouku 180°</t>
  </si>
  <si>
    <t>1388057741</t>
  </si>
  <si>
    <t>5</t>
  </si>
  <si>
    <t>723111206</t>
  </si>
  <si>
    <t>Potrubí z ocelových trubek závitových černých spojovaných svařováním, bezešvých běžných DN 40</t>
  </si>
  <si>
    <t>CS ÚRS 2018 02</t>
  </si>
  <si>
    <t>-2122684003</t>
  </si>
  <si>
    <t>6</t>
  </si>
  <si>
    <t>723150312</t>
  </si>
  <si>
    <t>Potrubí z ocelových trubek závitových černých spojovaných svařováním, bezešvých běžných DN50</t>
  </si>
  <si>
    <t>-192541524</t>
  </si>
  <si>
    <t>7</t>
  </si>
  <si>
    <t>723150368</t>
  </si>
  <si>
    <t>Potrubí z ocelových trubek hladkých chráničky Ø 76/3,2</t>
  </si>
  <si>
    <t>1157600162</t>
  </si>
  <si>
    <t>8</t>
  </si>
  <si>
    <t>před.cena.4b</t>
  </si>
  <si>
    <t>Elektromagnetický havarijní ventil, bez proudu uzavřen DN50 EVPE 1050.02L, včetně připojovacích šroubení</t>
  </si>
  <si>
    <t>kus</t>
  </si>
  <si>
    <t>1120347028</t>
  </si>
  <si>
    <t>9</t>
  </si>
  <si>
    <t>723150345</t>
  </si>
  <si>
    <t>Potrubí z ocelových trubek hladkých redukce - zhotovení kováním přes 1 DN DN 80/ 50</t>
  </si>
  <si>
    <t>CS ÚRS 2019 01</t>
  </si>
  <si>
    <t>-98159133</t>
  </si>
  <si>
    <t>10</t>
  </si>
  <si>
    <t>733193922d</t>
  </si>
  <si>
    <t>Oblouk z potrubí hladkého 57/3</t>
  </si>
  <si>
    <t>-851448947</t>
  </si>
  <si>
    <t>11</t>
  </si>
  <si>
    <t>723150357d</t>
  </si>
  <si>
    <t xml:space="preserve">montážní práce spojené s osazením havarijního elektromagnetického ventilu DN50 </t>
  </si>
  <si>
    <t>-1587362718</t>
  </si>
  <si>
    <t>12</t>
  </si>
  <si>
    <t>M</t>
  </si>
  <si>
    <t>42236100</t>
  </si>
  <si>
    <t>kohout kulový uzavírací přírubový pro plyn  PN 16 do 200°C DN 50x180mm. D+MT.</t>
  </si>
  <si>
    <t>32</t>
  </si>
  <si>
    <t>-1863703411</t>
  </si>
  <si>
    <t>13</t>
  </si>
  <si>
    <t>723150367</t>
  </si>
  <si>
    <t>Potrubí z ocelových trubek hladkých chráničky Ø 57/2,9</t>
  </si>
  <si>
    <t>ks</t>
  </si>
  <si>
    <t>-906839044</t>
  </si>
  <si>
    <t>14</t>
  </si>
  <si>
    <t>723150368a</t>
  </si>
  <si>
    <t>Protipožární ucpávka DN100</t>
  </si>
  <si>
    <t>-1208971948</t>
  </si>
  <si>
    <t>723190206</t>
  </si>
  <si>
    <t>Přípojky plynovodní ke strojům a zařízením z trubek ocelových závitových černých spojovaných na závit, bezešvých, běžných DN 40</t>
  </si>
  <si>
    <t>soubor</t>
  </si>
  <si>
    <t>1430600652</t>
  </si>
  <si>
    <t>PSC</t>
  </si>
  <si>
    <t xml:space="preserve">Poznámka k souboru cen:
1. Cenami -0201 až -0207 se oceňují přípojky délky do 1,5 m. Přípojky délky přes 1,5 m se oceňují příslušnými cenami potrubí této části, jako rozvod.
2. Cenami -0251 až -0257 se oceňuje vyvedení a upevnění výpustek plynových zařizovacích předmětů a plynovodních výtokových armatur. Cenami nelze oceňovat přípojky ke strojům a zařízením.
3. Cenami -0201 až -0207 nelze oceňovat přípojky k zařizovacím předmětům části A05.
4. V cenách -0201 až -0207 je započteno i vyvedení a upevnění výpustek.
</t>
  </si>
  <si>
    <t>VV</t>
  </si>
  <si>
    <t>připojení plynového kotle</t>
  </si>
  <si>
    <t>723190907</t>
  </si>
  <si>
    <t>Opravy plynovodního potrubí odvzdušnění a napuštění potrubí</t>
  </si>
  <si>
    <t>-1067075817</t>
  </si>
  <si>
    <t>17</t>
  </si>
  <si>
    <t>723190912</t>
  </si>
  <si>
    <t>Navar odbocky na plyn potrubi DN 15</t>
  </si>
  <si>
    <t>296171109</t>
  </si>
  <si>
    <t>18</t>
  </si>
  <si>
    <t>723190913</t>
  </si>
  <si>
    <t>Opravy plynovodního potrubí navaření odbočky na potrubí DN 20</t>
  </si>
  <si>
    <t>CS ÚRS 2014 01</t>
  </si>
  <si>
    <t>1582641380</t>
  </si>
  <si>
    <t>19</t>
  </si>
  <si>
    <t>723190916</t>
  </si>
  <si>
    <t>Opravy plynovodního potrubí navaření odbočky na potrubí DN 40</t>
  </si>
  <si>
    <t>-681943665</t>
  </si>
  <si>
    <t xml:space="preserve">Poznámka k souboru cen:
1. Cenami -0901 až -0909 se oceňuje jeden úsek, t.j. potrubí od hlavního uzávěru k plynoměru nebo od plynoměru po uzávěry před zařizovacím předmětem nebo výpustkou.
2. Při uzavírání nebo otevírání se za úsek považuje i potrubí od uzávěru stoupacího potrubí k plynoměru.
3. Pro oceňování účasti dodavatele stavebních prací při úředních tlakových zkouškách oprav a rekonstrukcí rozvodů plynu platí čl. 1311 Všeobecných podmínek části A 03.
</t>
  </si>
  <si>
    <t>20</t>
  </si>
  <si>
    <t>723190917</t>
  </si>
  <si>
    <t>Opravy plynovodního potrubí navaření odbočky na potrubí DN 50</t>
  </si>
  <si>
    <t>1075527795</t>
  </si>
  <si>
    <t>723214135</t>
  </si>
  <si>
    <t>Armatury přírubové plynové filtry těleso uhlíková ocel s vypouštěcí přírubou PN 16 do 300°C (D 71 118 616) DN 40</t>
  </si>
  <si>
    <t>980690382</t>
  </si>
  <si>
    <t xml:space="preserve">Poznámka k souboru cen:
1. Cenami -9101 až -9108 nelze oceňovat montáž středotlakých regulátorů tlaku plynu nebo jejich souprav.
</t>
  </si>
  <si>
    <t>22</t>
  </si>
  <si>
    <t>723239101</t>
  </si>
  <si>
    <t>Montáž armatur závitových se dvěma závity pro plyn 1/2"</t>
  </si>
  <si>
    <t>-750401520</t>
  </si>
  <si>
    <t>23</t>
  </si>
  <si>
    <t>55138965</t>
  </si>
  <si>
    <t>kohout kulový plnoprůtokový nikl ovládání páčka PN 35 T 185°C (EN 331, MOP 5) 1"1/2 žlutý</t>
  </si>
  <si>
    <t>-1607158659</t>
  </si>
  <si>
    <t>24</t>
  </si>
  <si>
    <t>55138961</t>
  </si>
  <si>
    <t>kohout kulový plnoprůtokový nikl ovládání páčka PN 42 T 185°C (EN 331, MOP 5) 1/2" žlutý</t>
  </si>
  <si>
    <t>1974247576</t>
  </si>
  <si>
    <t>25</t>
  </si>
  <si>
    <t>723239105</t>
  </si>
  <si>
    <t>Armatury se dvěma závity montáž armatur se dvěma závity ostatních typů G 1 1/2</t>
  </si>
  <si>
    <t>-2010231166</t>
  </si>
  <si>
    <t xml:space="preserve">Poznámka k souboru cen:
1. Cenami -9101 až -9108 nelze oceňovat montáž středotlakých regulátorů nebo jejich souprav.
2. V cenách -4351 a -4352 je upevňovací spojovací materiál součástí dodávky skříňky a soklu.
</t>
  </si>
  <si>
    <t>26</t>
  </si>
  <si>
    <t>723239106</t>
  </si>
  <si>
    <t>Armatury se dvěma závity montáž armatur se dvěma závity ostatních typů G 2</t>
  </si>
  <si>
    <t>516424534</t>
  </si>
  <si>
    <t>27</t>
  </si>
  <si>
    <t>734391114</t>
  </si>
  <si>
    <t>Kondenzační smyčka pro tlakoměr z potrubí ocelového</t>
  </si>
  <si>
    <t>-621238824</t>
  </si>
  <si>
    <t>28</t>
  </si>
  <si>
    <t>734421130</t>
  </si>
  <si>
    <t>Tlakoměry defotmační kruhové B s bronzovou trubicí se spodním připojením ČSN 25 7210</t>
  </si>
  <si>
    <t>-496279733</t>
  </si>
  <si>
    <t>29</t>
  </si>
  <si>
    <t>734494121</t>
  </si>
  <si>
    <t>Ostatní měřící armatury návarky s metrickým závitem</t>
  </si>
  <si>
    <t>-395030214</t>
  </si>
  <si>
    <t>30</t>
  </si>
  <si>
    <t>pr.cena24</t>
  </si>
  <si>
    <t>stavební výpomoce - prostup nosným zdivem - vybourání, opětovné zazdění. Dodávka+montáž</t>
  </si>
  <si>
    <t>-671626340</t>
  </si>
  <si>
    <t>31</t>
  </si>
  <si>
    <t>pr.cena25</t>
  </si>
  <si>
    <t>elektro - pospojení vyústěných odfuků se stávajícím uzemněním. Dodávka+montáž</t>
  </si>
  <si>
    <t>-360748886</t>
  </si>
  <si>
    <t>predb.cena</t>
  </si>
  <si>
    <t>výstražné tabulky na dveřích kotelny a HUPK</t>
  </si>
  <si>
    <t>1218774258</t>
  </si>
  <si>
    <t>33</t>
  </si>
  <si>
    <t>734261237</t>
  </si>
  <si>
    <t>Šroubení topenářské PN 16 do 120°C přímé G 6/4</t>
  </si>
  <si>
    <t>1476278761</t>
  </si>
  <si>
    <t>34</t>
  </si>
  <si>
    <t>predb.cena.1</t>
  </si>
  <si>
    <t>Tlakové zkoušky hlavní vzduchem.
Tlaková zkouška plynovodu dle platných ČSN, platných vyhlášek a TP G 70301</t>
  </si>
  <si>
    <t>hod</t>
  </si>
  <si>
    <t>-606290892</t>
  </si>
  <si>
    <t>35</t>
  </si>
  <si>
    <t>před.cena.14</t>
  </si>
  <si>
    <t>regulátor tlaku plynu R25 m3/hod, vstup 15/výstup 5kPa, rohový , 3/4" -5/4", přesnost regulace AC5. D+MT</t>
  </si>
  <si>
    <t>-413806437</t>
  </si>
  <si>
    <t>36</t>
  </si>
  <si>
    <t>před.cena.5</t>
  </si>
  <si>
    <t xml:space="preserve">Revizní kniha plynovodu. Po ukončení montážních prací bude na průmyslový plynovod vyhotovena revizní kniha podle TD G 919 01. Revizní knihu v českém jazyce zpracovává dodavatel plynovodu ve dvou shodných provedeních. </t>
  </si>
  <si>
    <t>-1685026478</t>
  </si>
  <si>
    <t>37</t>
  </si>
  <si>
    <t>před.cena.5a</t>
  </si>
  <si>
    <t>Dveřní samozavírač, D+MT</t>
  </si>
  <si>
    <t>-1065689167</t>
  </si>
  <si>
    <t>38</t>
  </si>
  <si>
    <t>731292811</t>
  </si>
  <si>
    <t>Demontáž hořáků na kapalná a plynná paliva, o výkonu do 145 kW</t>
  </si>
  <si>
    <t>1972053799</t>
  </si>
  <si>
    <t>39</t>
  </si>
  <si>
    <t>pred.cena.2b</t>
  </si>
  <si>
    <t>povinné vybavení kotelny dle ČSN 070703</t>
  </si>
  <si>
    <t>1859841060</t>
  </si>
  <si>
    <t>40</t>
  </si>
  <si>
    <t>před.cena.13</t>
  </si>
  <si>
    <t>čidlo úniku plynu s vazbou na polohu el.magnetického havarijního ventilu na přívodu plynu do kotelny. D+MT</t>
  </si>
  <si>
    <t>2006298667</t>
  </si>
  <si>
    <t>41</t>
  </si>
  <si>
    <t>319419040</t>
  </si>
  <si>
    <t>Součásti fitinkových šroubení, kovové šroubení z temperované litiny černé konzervované voskem AZNP (mikrocer) zátky s vnějším závitem č.290, ČSN 13 8248, černé DN 1/2"</t>
  </si>
  <si>
    <t>CS ÚRS 2015 02</t>
  </si>
  <si>
    <t>-1258621647</t>
  </si>
  <si>
    <t>42</t>
  </si>
  <si>
    <t>před.cena.5d</t>
  </si>
  <si>
    <t>Regulátor tlaku plynu Itron Rombach 233 DN50. Vstup 100kPa (1bar), výstup 15kPa (150mbar), průtok 100m3/hod, impulsní potrubí DN15 dl.0,3m. D+MT</t>
  </si>
  <si>
    <t>-1828825008</t>
  </si>
  <si>
    <t>43</t>
  </si>
  <si>
    <t>před.cena.5f</t>
  </si>
  <si>
    <t>Zaslepení stávajícího otvoru přívodu vzduchu plechem.</t>
  </si>
  <si>
    <t>33709600</t>
  </si>
  <si>
    <t>44</t>
  </si>
  <si>
    <t>před.cena.8b</t>
  </si>
  <si>
    <t>demontáž plynovodu ve stáv kotelně - demontáž 3x svodů, zaslepení 3x odbočka DN40</t>
  </si>
  <si>
    <t>kpl</t>
  </si>
  <si>
    <t>-152661718</t>
  </si>
  <si>
    <t>45</t>
  </si>
  <si>
    <t>před.cena.8c</t>
  </si>
  <si>
    <t>demontáž plynovodu ve stáv. plynoměrně - DMT turbínového plynoměru DN50, kul.kohoutu DN50, potrubí DN50, regl.tl. plynu 270MK2.</t>
  </si>
  <si>
    <t>382935219</t>
  </si>
  <si>
    <t>46</t>
  </si>
  <si>
    <t>před.cena.8d</t>
  </si>
  <si>
    <t>stavební výpomoce - úprava stávající plynoměrné skříně - předzdění na hloubku cca 0,8m (osa potrubí DN50 k plynoěmru musí být 500mm od zadní stěny skříně). Opětovné osazení plechových dveří skříně. D+MT</t>
  </si>
  <si>
    <t>-1286870693</t>
  </si>
  <si>
    <t>47</t>
  </si>
  <si>
    <t>před.cena.8e</t>
  </si>
  <si>
    <t>stavební výpomoce - přizdění nové skříně š= 0,8m, hl = 0,8m, v= dle stáv. skříně (cca 1,5m) ke stívající skříni pro umístění regulátoru tlaku plynu. D+MT vč. zemních prací.</t>
  </si>
  <si>
    <t>-1039620635</t>
  </si>
  <si>
    <t>48</t>
  </si>
  <si>
    <t>pred.cena.7-3</t>
  </si>
  <si>
    <t>MT plynomeru G65 DN50, 2x protipriruba DN50, stavební déla 171mm + 4těsnění, tok plynu shora-dolů.</t>
  </si>
  <si>
    <t>-1441392204</t>
  </si>
  <si>
    <t>49</t>
  </si>
  <si>
    <t>před.cena.1.1</t>
  </si>
  <si>
    <t>návarek šikmý Elgas M 20*1,5, D+MT</t>
  </si>
  <si>
    <t>838459100</t>
  </si>
  <si>
    <t>50</t>
  </si>
  <si>
    <t>723150367.1</t>
  </si>
  <si>
    <t>Potrubí z ocelových trubek hladkých chráničky D 57/2,9</t>
  </si>
  <si>
    <t>-30081770</t>
  </si>
  <si>
    <t>51</t>
  </si>
  <si>
    <t>998723201</t>
  </si>
  <si>
    <t>Přesun hmot procentní pro vnitřní plynovod v objektech v do 6 m</t>
  </si>
  <si>
    <t>%</t>
  </si>
  <si>
    <t>CS ÚRS 2012 02</t>
  </si>
  <si>
    <t>-2044635213</t>
  </si>
  <si>
    <t>767</t>
  </si>
  <si>
    <t>Konstrukce zámečnické</t>
  </si>
  <si>
    <t>52</t>
  </si>
  <si>
    <t>13 231 040</t>
  </si>
  <si>
    <t>ocelový profil pro podpěrné konstrukce pro uchycení potrubí a objímek</t>
  </si>
  <si>
    <t>t</t>
  </si>
  <si>
    <t>1468055041</t>
  </si>
  <si>
    <t>53</t>
  </si>
  <si>
    <t>767995101</t>
  </si>
  <si>
    <t>montáž atypických podpěrných konstrukcí</t>
  </si>
  <si>
    <t>kg</t>
  </si>
  <si>
    <t>73990965</t>
  </si>
  <si>
    <t>54</t>
  </si>
  <si>
    <t>před.cena.15</t>
  </si>
  <si>
    <t>konzola a objímka plynovodu s pryžovou vložkou pro uchycení potrubí</t>
  </si>
  <si>
    <t>-1942810931</t>
  </si>
  <si>
    <t>55</t>
  </si>
  <si>
    <t>před.cena.15d</t>
  </si>
  <si>
    <t xml:space="preserve">třemenový držák DN50 pro uchycení potrubí v plynoměrné skříni. </t>
  </si>
  <si>
    <t>937738163</t>
  </si>
  <si>
    <t>56</t>
  </si>
  <si>
    <t>998767201</t>
  </si>
  <si>
    <t>Přesun hmot procentní pro zámečnické konstrukce v objektech v do 6 m</t>
  </si>
  <si>
    <t>-1271864952</t>
  </si>
  <si>
    <t>783</t>
  </si>
  <si>
    <t>Dokončovací práce - nátěry</t>
  </si>
  <si>
    <t>57</t>
  </si>
  <si>
    <t>783225100</t>
  </si>
  <si>
    <t>nátěr podpěrných konstrukcí 2x základní, 1x email</t>
  </si>
  <si>
    <t>m2</t>
  </si>
  <si>
    <t>609247644</t>
  </si>
  <si>
    <t>58</t>
  </si>
  <si>
    <t>783601715</t>
  </si>
  <si>
    <t>Příprava podkladu armatur a kovových potrubí před provedením nátěru potrubí do DN 50 mm odmaštěním, odmašťovačem ředidlovým</t>
  </si>
  <si>
    <t>2133477730</t>
  </si>
  <si>
    <t>59</t>
  </si>
  <si>
    <t>783614551</t>
  </si>
  <si>
    <t>Základní nátěr armatur a kovových potrubí jednonásobný potrubí do DN 50 mm syntetický</t>
  </si>
  <si>
    <t>11064137</t>
  </si>
  <si>
    <t>60</t>
  </si>
  <si>
    <t>783614651</t>
  </si>
  <si>
    <t>Základní antikorozní nátěr armatur a kovových potrubí jednonásobný potrubí do DN 50 mm syntetický standardní</t>
  </si>
  <si>
    <t>-1365164930</t>
  </si>
  <si>
    <t>61</t>
  </si>
  <si>
    <t>783617601</t>
  </si>
  <si>
    <t>Krycí nátěr (email) armatur a kovových potrubí potrubí do DN 50 mm jednonásobný syntetický standardní</t>
  </si>
  <si>
    <t>237047932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</si>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</sst>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8"/>
      <color rgb="FF96969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1" t="s">
        <v>6</v>
      </c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301" t="s">
        <v>15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R5" s="20"/>
      <c r="BE5" s="298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302" t="s">
        <v>18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R6" s="20"/>
      <c r="BE6" s="299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99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99"/>
      <c r="BS8" s="17" t="s">
        <v>7</v>
      </c>
    </row>
    <row r="9" spans="2:71" s="1" customFormat="1" ht="14.45" customHeight="1">
      <c r="B9" s="20"/>
      <c r="AR9" s="20"/>
      <c r="BE9" s="299"/>
      <c r="BS9" s="17" t="s">
        <v>7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299"/>
      <c r="BS10" s="17" t="s">
        <v>7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99"/>
      <c r="BS11" s="17" t="s">
        <v>7</v>
      </c>
    </row>
    <row r="12" spans="2:71" s="1" customFormat="1" ht="6.95" customHeight="1">
      <c r="B12" s="20"/>
      <c r="AR12" s="20"/>
      <c r="BE12" s="299"/>
      <c r="BS12" s="17" t="s">
        <v>7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99"/>
      <c r="BS13" s="17" t="s">
        <v>7</v>
      </c>
    </row>
    <row r="14" spans="2:71" ht="12.75">
      <c r="B14" s="20"/>
      <c r="E14" s="303" t="s">
        <v>30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27" t="s">
        <v>28</v>
      </c>
      <c r="AN14" s="29" t="s">
        <v>30</v>
      </c>
      <c r="AR14" s="20"/>
      <c r="BE14" s="299"/>
      <c r="BS14" s="17" t="s">
        <v>7</v>
      </c>
    </row>
    <row r="15" spans="2:71" s="1" customFormat="1" ht="6.95" customHeight="1">
      <c r="B15" s="20"/>
      <c r="AR15" s="20"/>
      <c r="BE15" s="299"/>
      <c r="BS15" s="17" t="s">
        <v>4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299"/>
      <c r="BS16" s="17" t="s">
        <v>4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99"/>
      <c r="BS17" s="17" t="s">
        <v>33</v>
      </c>
    </row>
    <row r="18" spans="2:71" s="1" customFormat="1" ht="6.95" customHeight="1">
      <c r="B18" s="20"/>
      <c r="AR18" s="20"/>
      <c r="BE18" s="299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299"/>
      <c r="BS19" s="17" t="s">
        <v>7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3</v>
      </c>
      <c r="AR20" s="20"/>
      <c r="BE20" s="299"/>
      <c r="BS20" s="17" t="s">
        <v>4</v>
      </c>
    </row>
    <row r="21" spans="2:57" s="1" customFormat="1" ht="6.95" customHeight="1">
      <c r="B21" s="20"/>
      <c r="AR21" s="20"/>
      <c r="BE21" s="299"/>
    </row>
    <row r="22" spans="2:57" s="1" customFormat="1" ht="12" customHeight="1">
      <c r="B22" s="20"/>
      <c r="D22" s="27" t="s">
        <v>36</v>
      </c>
      <c r="AR22" s="20"/>
      <c r="BE22" s="299"/>
    </row>
    <row r="23" spans="2:57" s="1" customFormat="1" ht="47.25" customHeight="1">
      <c r="B23" s="20"/>
      <c r="E23" s="305" t="s">
        <v>37</v>
      </c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R23" s="20"/>
      <c r="BE23" s="299"/>
    </row>
    <row r="24" spans="2:57" s="1" customFormat="1" ht="6.95" customHeight="1">
      <c r="B24" s="20"/>
      <c r="AR24" s="20"/>
      <c r="BE24" s="299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99"/>
    </row>
    <row r="26" spans="1:57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6">
        <f>ROUND(AG54,2)</f>
        <v>0</v>
      </c>
      <c r="AL26" s="307"/>
      <c r="AM26" s="307"/>
      <c r="AN26" s="307"/>
      <c r="AO26" s="307"/>
      <c r="AP26" s="32"/>
      <c r="AQ26" s="32"/>
      <c r="AR26" s="33"/>
      <c r="BE26" s="299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99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08" t="s">
        <v>39</v>
      </c>
      <c r="M28" s="308"/>
      <c r="N28" s="308"/>
      <c r="O28" s="308"/>
      <c r="P28" s="308"/>
      <c r="Q28" s="32"/>
      <c r="R28" s="32"/>
      <c r="S28" s="32"/>
      <c r="T28" s="32"/>
      <c r="U28" s="32"/>
      <c r="V28" s="32"/>
      <c r="W28" s="308" t="s">
        <v>40</v>
      </c>
      <c r="X28" s="308"/>
      <c r="Y28" s="308"/>
      <c r="Z28" s="308"/>
      <c r="AA28" s="308"/>
      <c r="AB28" s="308"/>
      <c r="AC28" s="308"/>
      <c r="AD28" s="308"/>
      <c r="AE28" s="308"/>
      <c r="AF28" s="32"/>
      <c r="AG28" s="32"/>
      <c r="AH28" s="32"/>
      <c r="AI28" s="32"/>
      <c r="AJ28" s="32"/>
      <c r="AK28" s="308" t="s">
        <v>41</v>
      </c>
      <c r="AL28" s="308"/>
      <c r="AM28" s="308"/>
      <c r="AN28" s="308"/>
      <c r="AO28" s="308"/>
      <c r="AP28" s="32"/>
      <c r="AQ28" s="32"/>
      <c r="AR28" s="33"/>
      <c r="BE28" s="299"/>
    </row>
    <row r="29" spans="2:57" s="3" customFormat="1" ht="14.45" customHeight="1">
      <c r="B29" s="37"/>
      <c r="D29" s="27" t="s">
        <v>42</v>
      </c>
      <c r="F29" s="27" t="s">
        <v>43</v>
      </c>
      <c r="L29" s="293">
        <v>0.21</v>
      </c>
      <c r="M29" s="292"/>
      <c r="N29" s="292"/>
      <c r="O29" s="292"/>
      <c r="P29" s="292"/>
      <c r="W29" s="291">
        <f>ROUND(AZ54,2)</f>
        <v>0</v>
      </c>
      <c r="X29" s="292"/>
      <c r="Y29" s="292"/>
      <c r="Z29" s="292"/>
      <c r="AA29" s="292"/>
      <c r="AB29" s="292"/>
      <c r="AC29" s="292"/>
      <c r="AD29" s="292"/>
      <c r="AE29" s="292"/>
      <c r="AK29" s="291">
        <f>ROUND(AV54,2)</f>
        <v>0</v>
      </c>
      <c r="AL29" s="292"/>
      <c r="AM29" s="292"/>
      <c r="AN29" s="292"/>
      <c r="AO29" s="292"/>
      <c r="AR29" s="37"/>
      <c r="BE29" s="300"/>
    </row>
    <row r="30" spans="2:57" s="3" customFormat="1" ht="14.45" customHeight="1">
      <c r="B30" s="37"/>
      <c r="F30" s="27" t="s">
        <v>44</v>
      </c>
      <c r="L30" s="293">
        <v>0.15</v>
      </c>
      <c r="M30" s="292"/>
      <c r="N30" s="292"/>
      <c r="O30" s="292"/>
      <c r="P30" s="292"/>
      <c r="W30" s="291">
        <f>ROUND(BA54,2)</f>
        <v>0</v>
      </c>
      <c r="X30" s="292"/>
      <c r="Y30" s="292"/>
      <c r="Z30" s="292"/>
      <c r="AA30" s="292"/>
      <c r="AB30" s="292"/>
      <c r="AC30" s="292"/>
      <c r="AD30" s="292"/>
      <c r="AE30" s="292"/>
      <c r="AK30" s="291">
        <f>ROUND(AW54,2)</f>
        <v>0</v>
      </c>
      <c r="AL30" s="292"/>
      <c r="AM30" s="292"/>
      <c r="AN30" s="292"/>
      <c r="AO30" s="292"/>
      <c r="AR30" s="37"/>
      <c r="BE30" s="300"/>
    </row>
    <row r="31" spans="2:57" s="3" customFormat="1" ht="14.45" customHeight="1" hidden="1">
      <c r="B31" s="37"/>
      <c r="F31" s="27" t="s">
        <v>45</v>
      </c>
      <c r="L31" s="293">
        <v>0.21</v>
      </c>
      <c r="M31" s="292"/>
      <c r="N31" s="292"/>
      <c r="O31" s="292"/>
      <c r="P31" s="292"/>
      <c r="W31" s="291">
        <f>ROUND(BB54,2)</f>
        <v>0</v>
      </c>
      <c r="X31" s="292"/>
      <c r="Y31" s="292"/>
      <c r="Z31" s="292"/>
      <c r="AA31" s="292"/>
      <c r="AB31" s="292"/>
      <c r="AC31" s="292"/>
      <c r="AD31" s="292"/>
      <c r="AE31" s="292"/>
      <c r="AK31" s="291">
        <v>0</v>
      </c>
      <c r="AL31" s="292"/>
      <c r="AM31" s="292"/>
      <c r="AN31" s="292"/>
      <c r="AO31" s="292"/>
      <c r="AR31" s="37"/>
      <c r="BE31" s="300"/>
    </row>
    <row r="32" spans="2:57" s="3" customFormat="1" ht="14.45" customHeight="1" hidden="1">
      <c r="B32" s="37"/>
      <c r="F32" s="27" t="s">
        <v>46</v>
      </c>
      <c r="L32" s="293">
        <v>0.15</v>
      </c>
      <c r="M32" s="292"/>
      <c r="N32" s="292"/>
      <c r="O32" s="292"/>
      <c r="P32" s="292"/>
      <c r="W32" s="291">
        <f>ROUND(BC54,2)</f>
        <v>0</v>
      </c>
      <c r="X32" s="292"/>
      <c r="Y32" s="292"/>
      <c r="Z32" s="292"/>
      <c r="AA32" s="292"/>
      <c r="AB32" s="292"/>
      <c r="AC32" s="292"/>
      <c r="AD32" s="292"/>
      <c r="AE32" s="292"/>
      <c r="AK32" s="291">
        <v>0</v>
      </c>
      <c r="AL32" s="292"/>
      <c r="AM32" s="292"/>
      <c r="AN32" s="292"/>
      <c r="AO32" s="292"/>
      <c r="AR32" s="37"/>
      <c r="BE32" s="300"/>
    </row>
    <row r="33" spans="2:44" s="3" customFormat="1" ht="14.45" customHeight="1" hidden="1">
      <c r="B33" s="37"/>
      <c r="F33" s="27" t="s">
        <v>47</v>
      </c>
      <c r="L33" s="293">
        <v>0</v>
      </c>
      <c r="M33" s="292"/>
      <c r="N33" s="292"/>
      <c r="O33" s="292"/>
      <c r="P33" s="292"/>
      <c r="W33" s="291">
        <f>ROUND(BD54,2)</f>
        <v>0</v>
      </c>
      <c r="X33" s="292"/>
      <c r="Y33" s="292"/>
      <c r="Z33" s="292"/>
      <c r="AA33" s="292"/>
      <c r="AB33" s="292"/>
      <c r="AC33" s="292"/>
      <c r="AD33" s="292"/>
      <c r="AE33" s="292"/>
      <c r="AK33" s="291">
        <v>0</v>
      </c>
      <c r="AL33" s="292"/>
      <c r="AM33" s="292"/>
      <c r="AN33" s="292"/>
      <c r="AO33" s="292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94" t="s">
        <v>50</v>
      </c>
      <c r="Y35" s="295"/>
      <c r="Z35" s="295"/>
      <c r="AA35" s="295"/>
      <c r="AB35" s="295"/>
      <c r="AC35" s="40"/>
      <c r="AD35" s="40"/>
      <c r="AE35" s="40"/>
      <c r="AF35" s="40"/>
      <c r="AG35" s="40"/>
      <c r="AH35" s="40"/>
      <c r="AI35" s="40"/>
      <c r="AJ35" s="40"/>
      <c r="AK35" s="296">
        <f>SUM(AK26:AK33)</f>
        <v>0</v>
      </c>
      <c r="AL35" s="295"/>
      <c r="AM35" s="295"/>
      <c r="AN35" s="295"/>
      <c r="AO35" s="297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UO_DD_kotelna</v>
      </c>
      <c r="AR44" s="46"/>
    </row>
    <row r="45" spans="2:44" s="5" customFormat="1" ht="36.95" customHeight="1">
      <c r="B45" s="47"/>
      <c r="C45" s="48" t="s">
        <v>17</v>
      </c>
      <c r="L45" s="282" t="str">
        <f>K6</f>
        <v>Ústí nad Orlicí - domov důchodců č.p.761- rekonstrukce kotelny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Ústí nad Orlicí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284" t="str">
        <f>IF(AN8="","",AN8)</f>
        <v>19. 12. 2019</v>
      </c>
      <c r="AN47" s="284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7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Tepvos s.r.o. Královéhradecká 1566, Ústí nad Orlic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31</v>
      </c>
      <c r="AJ49" s="32"/>
      <c r="AK49" s="32"/>
      <c r="AL49" s="32"/>
      <c r="AM49" s="285" t="str">
        <f>IF(E17="","",E17)</f>
        <v>Marek Harvan</v>
      </c>
      <c r="AN49" s="286"/>
      <c r="AO49" s="286"/>
      <c r="AP49" s="286"/>
      <c r="AQ49" s="32"/>
      <c r="AR49" s="33"/>
      <c r="AS49" s="287" t="s">
        <v>52</v>
      </c>
      <c r="AT49" s="288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2" customHeight="1">
      <c r="A50" s="32"/>
      <c r="B50" s="33"/>
      <c r="C50" s="27" t="s">
        <v>29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285" t="str">
        <f>IF(E20="","",E20)</f>
        <v>Harvan</v>
      </c>
      <c r="AN50" s="286"/>
      <c r="AO50" s="286"/>
      <c r="AP50" s="286"/>
      <c r="AQ50" s="32"/>
      <c r="AR50" s="33"/>
      <c r="AS50" s="289"/>
      <c r="AT50" s="290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89"/>
      <c r="AT51" s="290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73" t="s">
        <v>53</v>
      </c>
      <c r="D52" s="274"/>
      <c r="E52" s="274"/>
      <c r="F52" s="274"/>
      <c r="G52" s="274"/>
      <c r="H52" s="55"/>
      <c r="I52" s="275" t="s">
        <v>54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6" t="s">
        <v>55</v>
      </c>
      <c r="AH52" s="274"/>
      <c r="AI52" s="274"/>
      <c r="AJ52" s="274"/>
      <c r="AK52" s="274"/>
      <c r="AL52" s="274"/>
      <c r="AM52" s="274"/>
      <c r="AN52" s="275" t="s">
        <v>56</v>
      </c>
      <c r="AO52" s="274"/>
      <c r="AP52" s="274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70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80">
        <f>ROUND(AG55,2)</f>
        <v>0</v>
      </c>
      <c r="AH54" s="280"/>
      <c r="AI54" s="280"/>
      <c r="AJ54" s="280"/>
      <c r="AK54" s="280"/>
      <c r="AL54" s="280"/>
      <c r="AM54" s="280"/>
      <c r="AN54" s="281">
        <f>SUM(AG54,AT54)</f>
        <v>0</v>
      </c>
      <c r="AO54" s="281"/>
      <c r="AP54" s="281"/>
      <c r="AQ54" s="67" t="s">
        <v>3</v>
      </c>
      <c r="AR54" s="63"/>
      <c r="AS54" s="68">
        <f>ROUND(AS55,2)</f>
        <v>0</v>
      </c>
      <c r="AT54" s="69">
        <f>ROUND(SUM(AV54:AW54),2)</f>
        <v>0</v>
      </c>
      <c r="AU54" s="70">
        <f>ROUND(AU55,5)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ROUND(AZ55,2)</f>
        <v>0</v>
      </c>
      <c r="BA54" s="69">
        <f>ROUND(BA55,2)</f>
        <v>0</v>
      </c>
      <c r="BB54" s="69">
        <f>ROUND(BB55,2)</f>
        <v>0</v>
      </c>
      <c r="BC54" s="69">
        <f>ROUND(BC55,2)</f>
        <v>0</v>
      </c>
      <c r="BD54" s="71">
        <f>ROUND(BD55,2)</f>
        <v>0</v>
      </c>
      <c r="BS54" s="72" t="s">
        <v>71</v>
      </c>
      <c r="BT54" s="72" t="s">
        <v>72</v>
      </c>
      <c r="BU54" s="73" t="s">
        <v>73</v>
      </c>
      <c r="BV54" s="72" t="s">
        <v>74</v>
      </c>
      <c r="BW54" s="72" t="s">
        <v>5</v>
      </c>
      <c r="BX54" s="72" t="s">
        <v>75</v>
      </c>
      <c r="CL54" s="72" t="s">
        <v>3</v>
      </c>
    </row>
    <row r="55" spans="1:91" s="7" customFormat="1" ht="16.5" customHeight="1">
      <c r="A55" s="74" t="s">
        <v>76</v>
      </c>
      <c r="B55" s="75"/>
      <c r="C55" s="76"/>
      <c r="D55" s="279" t="s">
        <v>77</v>
      </c>
      <c r="E55" s="279"/>
      <c r="F55" s="279"/>
      <c r="G55" s="279"/>
      <c r="H55" s="279"/>
      <c r="I55" s="77"/>
      <c r="J55" s="279" t="s">
        <v>78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7">
        <f>'D.1.5 - Plynová zařízení'!J30</f>
        <v>0</v>
      </c>
      <c r="AH55" s="278"/>
      <c r="AI55" s="278"/>
      <c r="AJ55" s="278"/>
      <c r="AK55" s="278"/>
      <c r="AL55" s="278"/>
      <c r="AM55" s="278"/>
      <c r="AN55" s="277">
        <f>SUM(AG55,AT55)</f>
        <v>0</v>
      </c>
      <c r="AO55" s="278"/>
      <c r="AP55" s="278"/>
      <c r="AQ55" s="78" t="s">
        <v>79</v>
      </c>
      <c r="AR55" s="75"/>
      <c r="AS55" s="79">
        <v>0</v>
      </c>
      <c r="AT55" s="80">
        <f>ROUND(SUM(AV55:AW55),2)</f>
        <v>0</v>
      </c>
      <c r="AU55" s="81">
        <f>'D.1.5 - Plynová zařízení'!P83</f>
        <v>0</v>
      </c>
      <c r="AV55" s="80">
        <f>'D.1.5 - Plynová zařízení'!J33</f>
        <v>0</v>
      </c>
      <c r="AW55" s="80">
        <f>'D.1.5 - Plynová zařízení'!J34</f>
        <v>0</v>
      </c>
      <c r="AX55" s="80">
        <f>'D.1.5 - Plynová zařízení'!J35</f>
        <v>0</v>
      </c>
      <c r="AY55" s="80">
        <f>'D.1.5 - Plynová zařízení'!J36</f>
        <v>0</v>
      </c>
      <c r="AZ55" s="80">
        <f>'D.1.5 - Plynová zařízení'!F33</f>
        <v>0</v>
      </c>
      <c r="BA55" s="80">
        <f>'D.1.5 - Plynová zařízení'!F34</f>
        <v>0</v>
      </c>
      <c r="BB55" s="80">
        <f>'D.1.5 - Plynová zařízení'!F35</f>
        <v>0</v>
      </c>
      <c r="BC55" s="80">
        <f>'D.1.5 - Plynová zařízení'!F36</f>
        <v>0</v>
      </c>
      <c r="BD55" s="82">
        <f>'D.1.5 - Plynová zařízení'!F37</f>
        <v>0</v>
      </c>
      <c r="BT55" s="83" t="s">
        <v>80</v>
      </c>
      <c r="BV55" s="83" t="s">
        <v>74</v>
      </c>
      <c r="BW55" s="83" t="s">
        <v>81</v>
      </c>
      <c r="BX55" s="83" t="s">
        <v>5</v>
      </c>
      <c r="CL55" s="83" t="s">
        <v>3</v>
      </c>
      <c r="CM55" s="83" t="s">
        <v>82</v>
      </c>
    </row>
    <row r="56" spans="1:57" s="2" customFormat="1" ht="30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D.1.5 - Plynová zaříz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tabSelected="1" workbookViewId="0" topLeftCell="A132">
      <selection activeCell="F92" sqref="F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4"/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85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83</v>
      </c>
      <c r="I4" s="84"/>
      <c r="L4" s="20"/>
      <c r="M4" s="86" t="s">
        <v>11</v>
      </c>
      <c r="AT4" s="17" t="s">
        <v>4</v>
      </c>
    </row>
    <row r="5" spans="2:12" s="1" customFormat="1" ht="6.95" customHeight="1">
      <c r="B5" s="20"/>
      <c r="I5" s="84"/>
      <c r="L5" s="20"/>
    </row>
    <row r="6" spans="2:12" s="1" customFormat="1" ht="12" customHeight="1">
      <c r="B6" s="20"/>
      <c r="D6" s="27" t="s">
        <v>17</v>
      </c>
      <c r="I6" s="84"/>
      <c r="L6" s="20"/>
    </row>
    <row r="7" spans="2:12" s="1" customFormat="1" ht="16.5" customHeight="1">
      <c r="B7" s="20"/>
      <c r="E7" s="310" t="str">
        <f>'Rekapitulace stavby'!K6</f>
        <v>Ústí nad Orlicí - domov důchodců č.p.761- rekonstrukce kotelny</v>
      </c>
      <c r="F7" s="311"/>
      <c r="G7" s="311"/>
      <c r="H7" s="311"/>
      <c r="I7" s="84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87"/>
      <c r="J8" s="32"/>
      <c r="K8" s="32"/>
      <c r="L8" s="88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82" t="s">
        <v>85</v>
      </c>
      <c r="F9" s="309"/>
      <c r="G9" s="309"/>
      <c r="H9" s="309"/>
      <c r="I9" s="87"/>
      <c r="J9" s="32"/>
      <c r="K9" s="32"/>
      <c r="L9" s="88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87"/>
      <c r="J10" s="32"/>
      <c r="K10" s="32"/>
      <c r="L10" s="88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89" t="s">
        <v>20</v>
      </c>
      <c r="J11" s="25" t="s">
        <v>3</v>
      </c>
      <c r="K11" s="32"/>
      <c r="L11" s="88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89" t="s">
        <v>23</v>
      </c>
      <c r="J12" s="50" t="str">
        <f>'Rekapitulace stavby'!AN8</f>
        <v>19. 12. 2019</v>
      </c>
      <c r="K12" s="32"/>
      <c r="L12" s="8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87"/>
      <c r="J13" s="32"/>
      <c r="K13" s="32"/>
      <c r="L13" s="8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89" t="s">
        <v>26</v>
      </c>
      <c r="J14" s="25" t="s">
        <v>3</v>
      </c>
      <c r="K14" s="32"/>
      <c r="L14" s="8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89" t="s">
        <v>28</v>
      </c>
      <c r="J15" s="25" t="s">
        <v>3</v>
      </c>
      <c r="K15" s="32"/>
      <c r="L15" s="8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87"/>
      <c r="J16" s="32"/>
      <c r="K16" s="32"/>
      <c r="L16" s="8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89" t="s">
        <v>26</v>
      </c>
      <c r="J17" s="28" t="str">
        <f>'Rekapitulace stavby'!AN13</f>
        <v>Vyplň údaj</v>
      </c>
      <c r="K17" s="32"/>
      <c r="L17" s="88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312" t="str">
        <f>'Rekapitulace stavby'!E14</f>
        <v>Vyplň údaj</v>
      </c>
      <c r="F18" s="301"/>
      <c r="G18" s="301"/>
      <c r="H18" s="301"/>
      <c r="I18" s="89" t="s">
        <v>28</v>
      </c>
      <c r="J18" s="28" t="str">
        <f>'Rekapitulace stavby'!AN14</f>
        <v>Vyplň údaj</v>
      </c>
      <c r="K18" s="32"/>
      <c r="L18" s="88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87"/>
      <c r="J19" s="32"/>
      <c r="K19" s="32"/>
      <c r="L19" s="88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89" t="s">
        <v>26</v>
      </c>
      <c r="J20" s="25" t="s">
        <v>3</v>
      </c>
      <c r="K20" s="32"/>
      <c r="L20" s="8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89" t="s">
        <v>28</v>
      </c>
      <c r="J21" s="25" t="s">
        <v>3</v>
      </c>
      <c r="K21" s="32"/>
      <c r="L21" s="8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87"/>
      <c r="J22" s="32"/>
      <c r="K22" s="32"/>
      <c r="L22" s="88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89" t="s">
        <v>26</v>
      </c>
      <c r="J23" s="25" t="s">
        <v>3</v>
      </c>
      <c r="K23" s="32"/>
      <c r="L23" s="8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89" t="s">
        <v>28</v>
      </c>
      <c r="J24" s="25" t="s">
        <v>3</v>
      </c>
      <c r="K24" s="32"/>
      <c r="L24" s="8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87"/>
      <c r="J25" s="32"/>
      <c r="K25" s="32"/>
      <c r="L25" s="8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87"/>
      <c r="J26" s="32"/>
      <c r="K26" s="32"/>
      <c r="L26" s="88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305" t="s">
        <v>3</v>
      </c>
      <c r="F27" s="305"/>
      <c r="G27" s="305"/>
      <c r="H27" s="305"/>
      <c r="I27" s="92"/>
      <c r="J27" s="90"/>
      <c r="K27" s="90"/>
      <c r="L27" s="93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87"/>
      <c r="J28" s="32"/>
      <c r="K28" s="32"/>
      <c r="L28" s="8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94"/>
      <c r="J29" s="61"/>
      <c r="K29" s="61"/>
      <c r="L29" s="8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5" t="s">
        <v>38</v>
      </c>
      <c r="E30" s="32"/>
      <c r="F30" s="32"/>
      <c r="G30" s="32"/>
      <c r="H30" s="32"/>
      <c r="I30" s="87"/>
      <c r="J30" s="66">
        <f>ROUND(J83,2)</f>
        <v>0</v>
      </c>
      <c r="K30" s="32"/>
      <c r="L30" s="8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94"/>
      <c r="J31" s="61"/>
      <c r="K31" s="61"/>
      <c r="L31" s="8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96" t="s">
        <v>39</v>
      </c>
      <c r="J32" s="36" t="s">
        <v>41</v>
      </c>
      <c r="K32" s="32"/>
      <c r="L32" s="8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7" t="s">
        <v>42</v>
      </c>
      <c r="E33" s="27" t="s">
        <v>43</v>
      </c>
      <c r="F33" s="98">
        <f>ROUND((SUM(BE83:BE155)),2)</f>
        <v>0</v>
      </c>
      <c r="G33" s="32"/>
      <c r="H33" s="32"/>
      <c r="I33" s="99">
        <v>0.21</v>
      </c>
      <c r="J33" s="98">
        <f>ROUND(((SUM(BE83:BE155))*I33),2)</f>
        <v>0</v>
      </c>
      <c r="K33" s="32"/>
      <c r="L33" s="8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98">
        <f>ROUND((SUM(BF83:BF155)),2)</f>
        <v>0</v>
      </c>
      <c r="G34" s="32"/>
      <c r="H34" s="32"/>
      <c r="I34" s="99">
        <v>0.15</v>
      </c>
      <c r="J34" s="98">
        <f>ROUND(((SUM(BF83:BF155))*I34),2)</f>
        <v>0</v>
      </c>
      <c r="K34" s="32"/>
      <c r="L34" s="8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45</v>
      </c>
      <c r="F35" s="98">
        <f>ROUND((SUM(BG83:BG155)),2)</f>
        <v>0</v>
      </c>
      <c r="G35" s="32"/>
      <c r="H35" s="32"/>
      <c r="I35" s="99">
        <v>0.21</v>
      </c>
      <c r="J35" s="98">
        <f>0</f>
        <v>0</v>
      </c>
      <c r="K35" s="32"/>
      <c r="L35" s="8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46</v>
      </c>
      <c r="F36" s="98">
        <f>ROUND((SUM(BH83:BH155)),2)</f>
        <v>0</v>
      </c>
      <c r="G36" s="32"/>
      <c r="H36" s="32"/>
      <c r="I36" s="99">
        <v>0.15</v>
      </c>
      <c r="J36" s="98">
        <f>0</f>
        <v>0</v>
      </c>
      <c r="K36" s="32"/>
      <c r="L36" s="8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47</v>
      </c>
      <c r="F37" s="98">
        <f>ROUND((SUM(BI83:BI155)),2)</f>
        <v>0</v>
      </c>
      <c r="G37" s="32"/>
      <c r="H37" s="32"/>
      <c r="I37" s="99">
        <v>0</v>
      </c>
      <c r="J37" s="98">
        <f>0</f>
        <v>0</v>
      </c>
      <c r="K37" s="32"/>
      <c r="L37" s="8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87"/>
      <c r="J38" s="32"/>
      <c r="K38" s="32"/>
      <c r="L38" s="88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0"/>
      <c r="D39" s="101" t="s">
        <v>48</v>
      </c>
      <c r="E39" s="55"/>
      <c r="F39" s="55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88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107"/>
      <c r="J40" s="43"/>
      <c r="K40" s="43"/>
      <c r="L40" s="88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08"/>
      <c r="J44" s="45"/>
      <c r="K44" s="45"/>
      <c r="L44" s="88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86</v>
      </c>
      <c r="D45" s="32"/>
      <c r="E45" s="32"/>
      <c r="F45" s="32"/>
      <c r="G45" s="32"/>
      <c r="H45" s="32"/>
      <c r="I45" s="87"/>
      <c r="J45" s="32"/>
      <c r="K45" s="32"/>
      <c r="L45" s="88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87"/>
      <c r="J46" s="32"/>
      <c r="K46" s="32"/>
      <c r="L46" s="88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87"/>
      <c r="J47" s="32"/>
      <c r="K47" s="32"/>
      <c r="L47" s="88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310" t="str">
        <f>E7</f>
        <v>Ústí nad Orlicí - domov důchodců č.p.761- rekonstrukce kotelny</v>
      </c>
      <c r="F48" s="311"/>
      <c r="G48" s="311"/>
      <c r="H48" s="311"/>
      <c r="I48" s="87"/>
      <c r="J48" s="32"/>
      <c r="K48" s="32"/>
      <c r="L48" s="88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84</v>
      </c>
      <c r="D49" s="32"/>
      <c r="E49" s="32"/>
      <c r="F49" s="32"/>
      <c r="G49" s="32"/>
      <c r="H49" s="32"/>
      <c r="I49" s="87"/>
      <c r="J49" s="32"/>
      <c r="K49" s="32"/>
      <c r="L49" s="88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82" t="str">
        <f>E9</f>
        <v>D.1.5 - Plynová zařízení</v>
      </c>
      <c r="F50" s="309"/>
      <c r="G50" s="309"/>
      <c r="H50" s="309"/>
      <c r="I50" s="87"/>
      <c r="J50" s="32"/>
      <c r="K50" s="32"/>
      <c r="L50" s="88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87"/>
      <c r="J51" s="32"/>
      <c r="K51" s="32"/>
      <c r="L51" s="88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Ústí nad Orlicí</v>
      </c>
      <c r="G52" s="32"/>
      <c r="H52" s="32"/>
      <c r="I52" s="89" t="s">
        <v>23</v>
      </c>
      <c r="J52" s="50" t="str">
        <f>IF(J12="","",J12)</f>
        <v>19. 12. 2019</v>
      </c>
      <c r="K52" s="32"/>
      <c r="L52" s="88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87"/>
      <c r="J53" s="32"/>
      <c r="K53" s="32"/>
      <c r="L53" s="88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Tepvos s.r.o. Královéhradecká 1566, Ústí nad Orlic</v>
      </c>
      <c r="G54" s="32"/>
      <c r="H54" s="32"/>
      <c r="I54" s="89" t="s">
        <v>31</v>
      </c>
      <c r="J54" s="30" t="str">
        <f>E21</f>
        <v>Marek Harvan</v>
      </c>
      <c r="K54" s="32"/>
      <c r="L54" s="88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89" t="s">
        <v>34</v>
      </c>
      <c r="J55" s="30" t="str">
        <f>E24</f>
        <v>Harvan</v>
      </c>
      <c r="K55" s="32"/>
      <c r="L55" s="88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87"/>
      <c r="J56" s="32"/>
      <c r="K56" s="32"/>
      <c r="L56" s="88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9" t="s">
        <v>87</v>
      </c>
      <c r="D57" s="100"/>
      <c r="E57" s="100"/>
      <c r="F57" s="100"/>
      <c r="G57" s="100"/>
      <c r="H57" s="100"/>
      <c r="I57" s="110"/>
      <c r="J57" s="111" t="s">
        <v>88</v>
      </c>
      <c r="K57" s="100"/>
      <c r="L57" s="88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87"/>
      <c r="J58" s="32"/>
      <c r="K58" s="32"/>
      <c r="L58" s="88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12" t="s">
        <v>70</v>
      </c>
      <c r="D59" s="32"/>
      <c r="E59" s="32"/>
      <c r="F59" s="32"/>
      <c r="G59" s="32"/>
      <c r="H59" s="32"/>
      <c r="I59" s="87"/>
      <c r="J59" s="66">
        <f>J83</f>
        <v>0</v>
      </c>
      <c r="K59" s="32"/>
      <c r="L59" s="88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89</v>
      </c>
    </row>
    <row r="60" spans="2:12" s="9" customFormat="1" ht="24.95" customHeight="1">
      <c r="B60" s="113"/>
      <c r="D60" s="114" t="s">
        <v>90</v>
      </c>
      <c r="E60" s="115"/>
      <c r="F60" s="115"/>
      <c r="G60" s="115"/>
      <c r="H60" s="115"/>
      <c r="I60" s="116"/>
      <c r="J60" s="117">
        <f>J84</f>
        <v>0</v>
      </c>
      <c r="L60" s="113"/>
    </row>
    <row r="61" spans="2:12" s="10" customFormat="1" ht="19.9" customHeight="1">
      <c r="B61" s="118"/>
      <c r="D61" s="119" t="s">
        <v>91</v>
      </c>
      <c r="E61" s="120"/>
      <c r="F61" s="120"/>
      <c r="G61" s="120"/>
      <c r="H61" s="120"/>
      <c r="I61" s="121"/>
      <c r="J61" s="122">
        <f>J85</f>
        <v>0</v>
      </c>
      <c r="L61" s="118"/>
    </row>
    <row r="62" spans="2:12" s="10" customFormat="1" ht="19.9" customHeight="1">
      <c r="B62" s="118"/>
      <c r="D62" s="119" t="s">
        <v>92</v>
      </c>
      <c r="E62" s="120"/>
      <c r="F62" s="120"/>
      <c r="G62" s="120"/>
      <c r="H62" s="120"/>
      <c r="I62" s="121"/>
      <c r="J62" s="122">
        <f>J144</f>
        <v>0</v>
      </c>
      <c r="L62" s="118"/>
    </row>
    <row r="63" spans="2:12" s="10" customFormat="1" ht="19.9" customHeight="1">
      <c r="B63" s="118"/>
      <c r="D63" s="119" t="s">
        <v>93</v>
      </c>
      <c r="E63" s="120"/>
      <c r="F63" s="120"/>
      <c r="G63" s="120"/>
      <c r="H63" s="120"/>
      <c r="I63" s="121"/>
      <c r="J63" s="122">
        <f>J150</f>
        <v>0</v>
      </c>
      <c r="L63" s="118"/>
    </row>
    <row r="64" spans="1:31" s="2" customFormat="1" ht="21.75" customHeight="1">
      <c r="A64" s="32"/>
      <c r="B64" s="33"/>
      <c r="C64" s="32"/>
      <c r="D64" s="32"/>
      <c r="E64" s="32"/>
      <c r="F64" s="32"/>
      <c r="G64" s="32"/>
      <c r="H64" s="32"/>
      <c r="I64" s="87"/>
      <c r="J64" s="32"/>
      <c r="K64" s="32"/>
      <c r="L64" s="88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42"/>
      <c r="C65" s="43"/>
      <c r="D65" s="43"/>
      <c r="E65" s="43"/>
      <c r="F65" s="43"/>
      <c r="G65" s="43"/>
      <c r="H65" s="43"/>
      <c r="I65" s="107"/>
      <c r="J65" s="43"/>
      <c r="K65" s="43"/>
      <c r="L65" s="88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9" spans="1:31" s="2" customFormat="1" ht="6.95" customHeight="1">
      <c r="A69" s="32"/>
      <c r="B69" s="44"/>
      <c r="C69" s="45"/>
      <c r="D69" s="45"/>
      <c r="E69" s="45"/>
      <c r="F69" s="45"/>
      <c r="G69" s="45"/>
      <c r="H69" s="45"/>
      <c r="I69" s="108"/>
      <c r="J69" s="45"/>
      <c r="K69" s="45"/>
      <c r="L69" s="88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24.95" customHeight="1">
      <c r="A70" s="32"/>
      <c r="B70" s="33"/>
      <c r="C70" s="21" t="s">
        <v>94</v>
      </c>
      <c r="D70" s="32"/>
      <c r="E70" s="32"/>
      <c r="F70" s="32"/>
      <c r="G70" s="32"/>
      <c r="H70" s="32"/>
      <c r="I70" s="87"/>
      <c r="J70" s="32"/>
      <c r="K70" s="32"/>
      <c r="L70" s="88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33"/>
      <c r="C71" s="32"/>
      <c r="D71" s="32"/>
      <c r="E71" s="32"/>
      <c r="F71" s="32"/>
      <c r="G71" s="32"/>
      <c r="H71" s="32"/>
      <c r="I71" s="87"/>
      <c r="J71" s="32"/>
      <c r="K71" s="32"/>
      <c r="L71" s="88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17</v>
      </c>
      <c r="D72" s="32"/>
      <c r="E72" s="32"/>
      <c r="F72" s="32"/>
      <c r="G72" s="32"/>
      <c r="H72" s="32"/>
      <c r="I72" s="87"/>
      <c r="J72" s="32"/>
      <c r="K72" s="32"/>
      <c r="L72" s="88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310" t="str">
        <f>E7</f>
        <v>Ústí nad Orlicí - domov důchodců č.p.761- rekonstrukce kotelny</v>
      </c>
      <c r="F73" s="311"/>
      <c r="G73" s="311"/>
      <c r="H73" s="311"/>
      <c r="I73" s="87"/>
      <c r="J73" s="32"/>
      <c r="K73" s="32"/>
      <c r="L73" s="88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84</v>
      </c>
      <c r="D74" s="32"/>
      <c r="E74" s="32"/>
      <c r="F74" s="32"/>
      <c r="G74" s="32"/>
      <c r="H74" s="32"/>
      <c r="I74" s="87"/>
      <c r="J74" s="32"/>
      <c r="K74" s="32"/>
      <c r="L74" s="88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282" t="str">
        <f>E9</f>
        <v>D.1.5 - Plynová zařízení</v>
      </c>
      <c r="F75" s="309"/>
      <c r="G75" s="309"/>
      <c r="H75" s="309"/>
      <c r="I75" s="87"/>
      <c r="J75" s="32"/>
      <c r="K75" s="32"/>
      <c r="L75" s="88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87"/>
      <c r="J76" s="32"/>
      <c r="K76" s="32"/>
      <c r="L76" s="88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21</v>
      </c>
      <c r="D77" s="32"/>
      <c r="E77" s="32"/>
      <c r="F77" s="25" t="str">
        <f>F12</f>
        <v>Ústí nad Orlicí</v>
      </c>
      <c r="G77" s="32"/>
      <c r="H77" s="32"/>
      <c r="I77" s="89" t="s">
        <v>23</v>
      </c>
      <c r="J77" s="50" t="str">
        <f>IF(J12="","",J12)</f>
        <v>19. 12. 2019</v>
      </c>
      <c r="K77" s="32"/>
      <c r="L77" s="88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87"/>
      <c r="J78" s="32"/>
      <c r="K78" s="32"/>
      <c r="L78" s="88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5.2" customHeight="1">
      <c r="A79" s="32"/>
      <c r="B79" s="33"/>
      <c r="C79" s="27" t="s">
        <v>25</v>
      </c>
      <c r="D79" s="32"/>
      <c r="E79" s="32"/>
      <c r="F79" s="25" t="str">
        <f>E15</f>
        <v>Tepvos s.r.o. Královéhradecká 1566, Ústí nad Orlic</v>
      </c>
      <c r="G79" s="32"/>
      <c r="H79" s="32"/>
      <c r="I79" s="89" t="s">
        <v>31</v>
      </c>
      <c r="J79" s="30" t="str">
        <f>E21</f>
        <v>Marek Harvan</v>
      </c>
      <c r="K79" s="32"/>
      <c r="L79" s="88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2" customHeight="1">
      <c r="A80" s="32"/>
      <c r="B80" s="33"/>
      <c r="C80" s="27" t="s">
        <v>29</v>
      </c>
      <c r="D80" s="32"/>
      <c r="E80" s="32"/>
      <c r="F80" s="25" t="str">
        <f>IF(E18="","",E18)</f>
        <v>Vyplň údaj</v>
      </c>
      <c r="G80" s="32"/>
      <c r="H80" s="32"/>
      <c r="I80" s="89" t="s">
        <v>34</v>
      </c>
      <c r="J80" s="30" t="str">
        <f>E24</f>
        <v>Harvan</v>
      </c>
      <c r="K80" s="32"/>
      <c r="L80" s="88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0.35" customHeight="1">
      <c r="A81" s="32"/>
      <c r="B81" s="33"/>
      <c r="C81" s="32"/>
      <c r="D81" s="32"/>
      <c r="E81" s="32"/>
      <c r="F81" s="32"/>
      <c r="G81" s="32"/>
      <c r="H81" s="32"/>
      <c r="I81" s="87"/>
      <c r="J81" s="32"/>
      <c r="K81" s="32"/>
      <c r="L81" s="88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1" customFormat="1" ht="29.25" customHeight="1">
      <c r="A82" s="123"/>
      <c r="B82" s="124"/>
      <c r="C82" s="125" t="s">
        <v>95</v>
      </c>
      <c r="D82" s="126" t="s">
        <v>57</v>
      </c>
      <c r="E82" s="126" t="s">
        <v>53</v>
      </c>
      <c r="F82" s="126" t="s">
        <v>54</v>
      </c>
      <c r="G82" s="126" t="s">
        <v>96</v>
      </c>
      <c r="H82" s="126" t="s">
        <v>97</v>
      </c>
      <c r="I82" s="127" t="s">
        <v>98</v>
      </c>
      <c r="J82" s="126" t="s">
        <v>88</v>
      </c>
      <c r="K82" s="128" t="s">
        <v>99</v>
      </c>
      <c r="L82" s="129"/>
      <c r="M82" s="57" t="s">
        <v>3</v>
      </c>
      <c r="N82" s="58" t="s">
        <v>42</v>
      </c>
      <c r="O82" s="58" t="s">
        <v>100</v>
      </c>
      <c r="P82" s="58" t="s">
        <v>101</v>
      </c>
      <c r="Q82" s="58" t="s">
        <v>102</v>
      </c>
      <c r="R82" s="58" t="s">
        <v>103</v>
      </c>
      <c r="S82" s="58" t="s">
        <v>104</v>
      </c>
      <c r="T82" s="59" t="s">
        <v>105</v>
      </c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</row>
    <row r="83" spans="1:63" s="2" customFormat="1" ht="22.9" customHeight="1">
      <c r="A83" s="32"/>
      <c r="B83" s="33"/>
      <c r="C83" s="64" t="s">
        <v>106</v>
      </c>
      <c r="D83" s="32"/>
      <c r="E83" s="32"/>
      <c r="F83" s="32"/>
      <c r="G83" s="32"/>
      <c r="H83" s="32"/>
      <c r="I83" s="87"/>
      <c r="J83" s="130">
        <f>BK83</f>
        <v>0</v>
      </c>
      <c r="K83" s="32"/>
      <c r="L83" s="33"/>
      <c r="M83" s="60"/>
      <c r="N83" s="51"/>
      <c r="O83" s="61"/>
      <c r="P83" s="131">
        <f>P84</f>
        <v>0</v>
      </c>
      <c r="Q83" s="61"/>
      <c r="R83" s="131">
        <f>R84</f>
        <v>0.45049000000000006</v>
      </c>
      <c r="S83" s="61"/>
      <c r="T83" s="132">
        <f>T84</f>
        <v>0.03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7" t="s">
        <v>71</v>
      </c>
      <c r="AU83" s="17" t="s">
        <v>89</v>
      </c>
      <c r="BK83" s="133">
        <f>BK84</f>
        <v>0</v>
      </c>
    </row>
    <row r="84" spans="2:63" s="12" customFormat="1" ht="25.9" customHeight="1">
      <c r="B84" s="134"/>
      <c r="D84" s="135" t="s">
        <v>71</v>
      </c>
      <c r="E84" s="136" t="s">
        <v>107</v>
      </c>
      <c r="F84" s="136" t="s">
        <v>108</v>
      </c>
      <c r="I84" s="137"/>
      <c r="J84" s="138">
        <f>BK84</f>
        <v>0</v>
      </c>
      <c r="L84" s="134"/>
      <c r="M84" s="139"/>
      <c r="N84" s="140"/>
      <c r="O84" s="140"/>
      <c r="P84" s="141">
        <f>P85+P144+P150</f>
        <v>0</v>
      </c>
      <c r="Q84" s="140"/>
      <c r="R84" s="141">
        <f>R85+R144+R150</f>
        <v>0.45049000000000006</v>
      </c>
      <c r="S84" s="140"/>
      <c r="T84" s="142">
        <f>T85+T144+T150</f>
        <v>0.03</v>
      </c>
      <c r="AR84" s="135" t="s">
        <v>82</v>
      </c>
      <c r="AT84" s="143" t="s">
        <v>71</v>
      </c>
      <c r="AU84" s="143" t="s">
        <v>72</v>
      </c>
      <c r="AY84" s="135" t="s">
        <v>109</v>
      </c>
      <c r="BK84" s="144">
        <f>BK85+BK144+BK150</f>
        <v>0</v>
      </c>
    </row>
    <row r="85" spans="2:63" s="12" customFormat="1" ht="22.9" customHeight="1">
      <c r="B85" s="134"/>
      <c r="D85" s="135" t="s">
        <v>71</v>
      </c>
      <c r="E85" s="145" t="s">
        <v>110</v>
      </c>
      <c r="F85" s="145" t="s">
        <v>111</v>
      </c>
      <c r="I85" s="137"/>
      <c r="J85" s="146">
        <f>BK85</f>
        <v>0</v>
      </c>
      <c r="L85" s="134"/>
      <c r="M85" s="139"/>
      <c r="N85" s="140"/>
      <c r="O85" s="140"/>
      <c r="P85" s="141">
        <f>SUM(P86:P143)</f>
        <v>0</v>
      </c>
      <c r="Q85" s="140"/>
      <c r="R85" s="141">
        <f>SUM(R86:R143)</f>
        <v>0.44408000000000003</v>
      </c>
      <c r="S85" s="140"/>
      <c r="T85" s="142">
        <f>SUM(T86:T143)</f>
        <v>0.03</v>
      </c>
      <c r="AR85" s="135" t="s">
        <v>82</v>
      </c>
      <c r="AT85" s="143" t="s">
        <v>71</v>
      </c>
      <c r="AU85" s="143" t="s">
        <v>80</v>
      </c>
      <c r="AY85" s="135" t="s">
        <v>109</v>
      </c>
      <c r="BK85" s="144">
        <f>SUM(BK86:BK143)</f>
        <v>0</v>
      </c>
    </row>
    <row r="86" spans="1:65" s="2" customFormat="1" ht="21.75" customHeight="1">
      <c r="A86" s="32"/>
      <c r="B86" s="147"/>
      <c r="C86" s="148" t="s">
        <v>80</v>
      </c>
      <c r="D86" s="148" t="s">
        <v>112</v>
      </c>
      <c r="E86" s="149" t="s">
        <v>113</v>
      </c>
      <c r="F86" s="321" t="s">
        <v>114</v>
      </c>
      <c r="G86" s="151" t="s">
        <v>115</v>
      </c>
      <c r="H86" s="152">
        <v>24</v>
      </c>
      <c r="I86" s="153"/>
      <c r="J86" s="154">
        <f aca="true" t="shared" si="0" ref="J86:J100">ROUND(I86*H86,2)</f>
        <v>0</v>
      </c>
      <c r="K86" s="150" t="s">
        <v>3</v>
      </c>
      <c r="L86" s="33"/>
      <c r="M86" s="155" t="s">
        <v>3</v>
      </c>
      <c r="N86" s="156" t="s">
        <v>43</v>
      </c>
      <c r="O86" s="53"/>
      <c r="P86" s="157">
        <f aca="true" t="shared" si="1" ref="P86:P100">O86*H86</f>
        <v>0</v>
      </c>
      <c r="Q86" s="157">
        <v>0.00147</v>
      </c>
      <c r="R86" s="157">
        <f aca="true" t="shared" si="2" ref="R86:R100">Q86*H86</f>
        <v>0.03528</v>
      </c>
      <c r="S86" s="157">
        <v>0</v>
      </c>
      <c r="T86" s="158">
        <f aca="true" t="shared" si="3" ref="T86:T100"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59" t="s">
        <v>116</v>
      </c>
      <c r="AT86" s="159" t="s">
        <v>112</v>
      </c>
      <c r="AU86" s="159" t="s">
        <v>82</v>
      </c>
      <c r="AY86" s="17" t="s">
        <v>109</v>
      </c>
      <c r="BE86" s="160">
        <f aca="true" t="shared" si="4" ref="BE86:BE100">IF(N86="základní",J86,0)</f>
        <v>0</v>
      </c>
      <c r="BF86" s="160">
        <f aca="true" t="shared" si="5" ref="BF86:BF100">IF(N86="snížená",J86,0)</f>
        <v>0</v>
      </c>
      <c r="BG86" s="160">
        <f aca="true" t="shared" si="6" ref="BG86:BG100">IF(N86="zákl. přenesená",J86,0)</f>
        <v>0</v>
      </c>
      <c r="BH86" s="160">
        <f aca="true" t="shared" si="7" ref="BH86:BH100">IF(N86="sníž. přenesená",J86,0)</f>
        <v>0</v>
      </c>
      <c r="BI86" s="160">
        <f aca="true" t="shared" si="8" ref="BI86:BI100">IF(N86="nulová",J86,0)</f>
        <v>0</v>
      </c>
      <c r="BJ86" s="17" t="s">
        <v>80</v>
      </c>
      <c r="BK86" s="160">
        <f aca="true" t="shared" si="9" ref="BK86:BK100">ROUND(I86*H86,2)</f>
        <v>0</v>
      </c>
      <c r="BL86" s="17" t="s">
        <v>116</v>
      </c>
      <c r="BM86" s="159" t="s">
        <v>117</v>
      </c>
    </row>
    <row r="87" spans="1:65" s="2" customFormat="1" ht="21.75" customHeight="1">
      <c r="A87" s="32"/>
      <c r="B87" s="147"/>
      <c r="C87" s="148" t="s">
        <v>82</v>
      </c>
      <c r="D87" s="148" t="s">
        <v>112</v>
      </c>
      <c r="E87" s="149" t="s">
        <v>118</v>
      </c>
      <c r="F87" s="321" t="s">
        <v>119</v>
      </c>
      <c r="G87" s="151" t="s">
        <v>115</v>
      </c>
      <c r="H87" s="152">
        <v>2</v>
      </c>
      <c r="I87" s="153"/>
      <c r="J87" s="154">
        <f t="shared" si="0"/>
        <v>0</v>
      </c>
      <c r="K87" s="150" t="s">
        <v>3</v>
      </c>
      <c r="L87" s="33"/>
      <c r="M87" s="155" t="s">
        <v>3</v>
      </c>
      <c r="N87" s="156" t="s">
        <v>43</v>
      </c>
      <c r="O87" s="53"/>
      <c r="P87" s="157">
        <f t="shared" si="1"/>
        <v>0</v>
      </c>
      <c r="Q87" s="157">
        <v>0.00269</v>
      </c>
      <c r="R87" s="157">
        <f t="shared" si="2"/>
        <v>0.00538</v>
      </c>
      <c r="S87" s="157">
        <v>0</v>
      </c>
      <c r="T87" s="158">
        <f t="shared" si="3"/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59" t="s">
        <v>116</v>
      </c>
      <c r="AT87" s="159" t="s">
        <v>112</v>
      </c>
      <c r="AU87" s="159" t="s">
        <v>82</v>
      </c>
      <c r="AY87" s="17" t="s">
        <v>109</v>
      </c>
      <c r="BE87" s="160">
        <f t="shared" si="4"/>
        <v>0</v>
      </c>
      <c r="BF87" s="160">
        <f t="shared" si="5"/>
        <v>0</v>
      </c>
      <c r="BG87" s="160">
        <f t="shared" si="6"/>
        <v>0</v>
      </c>
      <c r="BH87" s="160">
        <f t="shared" si="7"/>
        <v>0</v>
      </c>
      <c r="BI87" s="160">
        <f t="shared" si="8"/>
        <v>0</v>
      </c>
      <c r="BJ87" s="17" t="s">
        <v>80</v>
      </c>
      <c r="BK87" s="160">
        <f t="shared" si="9"/>
        <v>0</v>
      </c>
      <c r="BL87" s="17" t="s">
        <v>116</v>
      </c>
      <c r="BM87" s="159" t="s">
        <v>120</v>
      </c>
    </row>
    <row r="88" spans="1:65" s="2" customFormat="1" ht="21.75" customHeight="1">
      <c r="A88" s="32"/>
      <c r="B88" s="147"/>
      <c r="C88" s="148" t="s">
        <v>121</v>
      </c>
      <c r="D88" s="148" t="s">
        <v>112</v>
      </c>
      <c r="E88" s="149" t="s">
        <v>122</v>
      </c>
      <c r="F88" s="321" t="s">
        <v>123</v>
      </c>
      <c r="G88" s="151" t="s">
        <v>115</v>
      </c>
      <c r="H88" s="152">
        <v>24</v>
      </c>
      <c r="I88" s="153"/>
      <c r="J88" s="154">
        <f t="shared" si="0"/>
        <v>0</v>
      </c>
      <c r="K88" s="150" t="s">
        <v>124</v>
      </c>
      <c r="L88" s="33"/>
      <c r="M88" s="155" t="s">
        <v>3</v>
      </c>
      <c r="N88" s="156" t="s">
        <v>43</v>
      </c>
      <c r="O88" s="53"/>
      <c r="P88" s="157">
        <f t="shared" si="1"/>
        <v>0</v>
      </c>
      <c r="Q88" s="157">
        <v>0.00348</v>
      </c>
      <c r="R88" s="157">
        <f t="shared" si="2"/>
        <v>0.08352</v>
      </c>
      <c r="S88" s="157">
        <v>0</v>
      </c>
      <c r="T88" s="158">
        <f t="shared" si="3"/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59" t="s">
        <v>116</v>
      </c>
      <c r="AT88" s="159" t="s">
        <v>112</v>
      </c>
      <c r="AU88" s="159" t="s">
        <v>82</v>
      </c>
      <c r="AY88" s="17" t="s">
        <v>109</v>
      </c>
      <c r="BE88" s="160">
        <f t="shared" si="4"/>
        <v>0</v>
      </c>
      <c r="BF88" s="160">
        <f t="shared" si="5"/>
        <v>0</v>
      </c>
      <c r="BG88" s="160">
        <f t="shared" si="6"/>
        <v>0</v>
      </c>
      <c r="BH88" s="160">
        <f t="shared" si="7"/>
        <v>0</v>
      </c>
      <c r="BI88" s="160">
        <f t="shared" si="8"/>
        <v>0</v>
      </c>
      <c r="BJ88" s="17" t="s">
        <v>80</v>
      </c>
      <c r="BK88" s="160">
        <f t="shared" si="9"/>
        <v>0</v>
      </c>
      <c r="BL88" s="17" t="s">
        <v>116</v>
      </c>
      <c r="BM88" s="159" t="s">
        <v>125</v>
      </c>
    </row>
    <row r="89" spans="1:65" s="2" customFormat="1" ht="33" customHeight="1">
      <c r="A89" s="32"/>
      <c r="B89" s="147"/>
      <c r="C89" s="148" t="s">
        <v>126</v>
      </c>
      <c r="D89" s="148" t="s">
        <v>112</v>
      </c>
      <c r="E89" s="149" t="s">
        <v>127</v>
      </c>
      <c r="F89" s="321" t="s">
        <v>128</v>
      </c>
      <c r="G89" s="151" t="s">
        <v>115</v>
      </c>
      <c r="H89" s="152">
        <v>3</v>
      </c>
      <c r="I89" s="153"/>
      <c r="J89" s="154">
        <f t="shared" si="0"/>
        <v>0</v>
      </c>
      <c r="K89" s="150" t="s">
        <v>3</v>
      </c>
      <c r="L89" s="33"/>
      <c r="M89" s="155" t="s">
        <v>3</v>
      </c>
      <c r="N89" s="156" t="s">
        <v>43</v>
      </c>
      <c r="O89" s="53"/>
      <c r="P89" s="157">
        <f t="shared" si="1"/>
        <v>0</v>
      </c>
      <c r="Q89" s="157">
        <v>0.00348</v>
      </c>
      <c r="R89" s="157">
        <f t="shared" si="2"/>
        <v>0.01044</v>
      </c>
      <c r="S89" s="157">
        <v>0</v>
      </c>
      <c r="T89" s="158">
        <f t="shared" si="3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59" t="s">
        <v>116</v>
      </c>
      <c r="AT89" s="159" t="s">
        <v>112</v>
      </c>
      <c r="AU89" s="159" t="s">
        <v>82</v>
      </c>
      <c r="AY89" s="17" t="s">
        <v>109</v>
      </c>
      <c r="BE89" s="160">
        <f t="shared" si="4"/>
        <v>0</v>
      </c>
      <c r="BF89" s="160">
        <f t="shared" si="5"/>
        <v>0</v>
      </c>
      <c r="BG89" s="160">
        <f t="shared" si="6"/>
        <v>0</v>
      </c>
      <c r="BH89" s="160">
        <f t="shared" si="7"/>
        <v>0</v>
      </c>
      <c r="BI89" s="160">
        <f t="shared" si="8"/>
        <v>0</v>
      </c>
      <c r="BJ89" s="17" t="s">
        <v>80</v>
      </c>
      <c r="BK89" s="160">
        <f t="shared" si="9"/>
        <v>0</v>
      </c>
      <c r="BL89" s="17" t="s">
        <v>116</v>
      </c>
      <c r="BM89" s="159" t="s">
        <v>129</v>
      </c>
    </row>
    <row r="90" spans="1:65" s="2" customFormat="1" ht="21.75" customHeight="1">
      <c r="A90" s="32"/>
      <c r="B90" s="147"/>
      <c r="C90" s="148" t="s">
        <v>130</v>
      </c>
      <c r="D90" s="148" t="s">
        <v>112</v>
      </c>
      <c r="E90" s="149" t="s">
        <v>131</v>
      </c>
      <c r="F90" s="321" t="s">
        <v>132</v>
      </c>
      <c r="G90" s="151" t="s">
        <v>115</v>
      </c>
      <c r="H90" s="152">
        <v>24</v>
      </c>
      <c r="I90" s="153"/>
      <c r="J90" s="154">
        <f t="shared" si="0"/>
        <v>0</v>
      </c>
      <c r="K90" s="150" t="s">
        <v>133</v>
      </c>
      <c r="L90" s="33"/>
      <c r="M90" s="155" t="s">
        <v>3</v>
      </c>
      <c r="N90" s="156" t="s">
        <v>43</v>
      </c>
      <c r="O90" s="53"/>
      <c r="P90" s="157">
        <f t="shared" si="1"/>
        <v>0</v>
      </c>
      <c r="Q90" s="157">
        <v>0.00396</v>
      </c>
      <c r="R90" s="157">
        <f t="shared" si="2"/>
        <v>0.09504</v>
      </c>
      <c r="S90" s="157">
        <v>0</v>
      </c>
      <c r="T90" s="158">
        <f t="shared" si="3"/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59" t="s">
        <v>116</v>
      </c>
      <c r="AT90" s="159" t="s">
        <v>112</v>
      </c>
      <c r="AU90" s="159" t="s">
        <v>82</v>
      </c>
      <c r="AY90" s="17" t="s">
        <v>109</v>
      </c>
      <c r="BE90" s="160">
        <f t="shared" si="4"/>
        <v>0</v>
      </c>
      <c r="BF90" s="160">
        <f t="shared" si="5"/>
        <v>0</v>
      </c>
      <c r="BG90" s="160">
        <f t="shared" si="6"/>
        <v>0</v>
      </c>
      <c r="BH90" s="160">
        <f t="shared" si="7"/>
        <v>0</v>
      </c>
      <c r="BI90" s="160">
        <f t="shared" si="8"/>
        <v>0</v>
      </c>
      <c r="BJ90" s="17" t="s">
        <v>80</v>
      </c>
      <c r="BK90" s="160">
        <f t="shared" si="9"/>
        <v>0</v>
      </c>
      <c r="BL90" s="17" t="s">
        <v>116</v>
      </c>
      <c r="BM90" s="159" t="s">
        <v>134</v>
      </c>
    </row>
    <row r="91" spans="1:65" s="2" customFormat="1" ht="21.75" customHeight="1">
      <c r="A91" s="32"/>
      <c r="B91" s="147"/>
      <c r="C91" s="148" t="s">
        <v>135</v>
      </c>
      <c r="D91" s="148" t="s">
        <v>112</v>
      </c>
      <c r="E91" s="149" t="s">
        <v>136</v>
      </c>
      <c r="F91" s="321" t="s">
        <v>137</v>
      </c>
      <c r="G91" s="151" t="s">
        <v>115</v>
      </c>
      <c r="H91" s="152">
        <v>9</v>
      </c>
      <c r="I91" s="153"/>
      <c r="J91" s="154">
        <f t="shared" si="0"/>
        <v>0</v>
      </c>
      <c r="K91" s="150" t="s">
        <v>3</v>
      </c>
      <c r="L91" s="33"/>
      <c r="M91" s="155" t="s">
        <v>3</v>
      </c>
      <c r="N91" s="156" t="s">
        <v>43</v>
      </c>
      <c r="O91" s="53"/>
      <c r="P91" s="157">
        <f t="shared" si="1"/>
        <v>0</v>
      </c>
      <c r="Q91" s="157">
        <v>0.00457</v>
      </c>
      <c r="R91" s="157">
        <f t="shared" si="2"/>
        <v>0.04113</v>
      </c>
      <c r="S91" s="157">
        <v>0</v>
      </c>
      <c r="T91" s="158">
        <f t="shared" si="3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59" t="s">
        <v>116</v>
      </c>
      <c r="AT91" s="159" t="s">
        <v>112</v>
      </c>
      <c r="AU91" s="159" t="s">
        <v>82</v>
      </c>
      <c r="AY91" s="17" t="s">
        <v>109</v>
      </c>
      <c r="BE91" s="160">
        <f t="shared" si="4"/>
        <v>0</v>
      </c>
      <c r="BF91" s="160">
        <f t="shared" si="5"/>
        <v>0</v>
      </c>
      <c r="BG91" s="160">
        <f t="shared" si="6"/>
        <v>0</v>
      </c>
      <c r="BH91" s="160">
        <f t="shared" si="7"/>
        <v>0</v>
      </c>
      <c r="BI91" s="160">
        <f t="shared" si="8"/>
        <v>0</v>
      </c>
      <c r="BJ91" s="17" t="s">
        <v>80</v>
      </c>
      <c r="BK91" s="160">
        <f t="shared" si="9"/>
        <v>0</v>
      </c>
      <c r="BL91" s="17" t="s">
        <v>116</v>
      </c>
      <c r="BM91" s="159" t="s">
        <v>138</v>
      </c>
    </row>
    <row r="92" spans="1:65" s="2" customFormat="1" ht="16.5" customHeight="1">
      <c r="A92" s="32"/>
      <c r="B92" s="147"/>
      <c r="C92" s="148" t="s">
        <v>139</v>
      </c>
      <c r="D92" s="148" t="s">
        <v>112</v>
      </c>
      <c r="E92" s="149" t="s">
        <v>140</v>
      </c>
      <c r="F92" s="321" t="s">
        <v>141</v>
      </c>
      <c r="G92" s="151" t="s">
        <v>115</v>
      </c>
      <c r="H92" s="152">
        <v>1</v>
      </c>
      <c r="I92" s="153"/>
      <c r="J92" s="154">
        <f t="shared" si="0"/>
        <v>0</v>
      </c>
      <c r="K92" s="150" t="s">
        <v>133</v>
      </c>
      <c r="L92" s="33"/>
      <c r="M92" s="155" t="s">
        <v>3</v>
      </c>
      <c r="N92" s="156" t="s">
        <v>43</v>
      </c>
      <c r="O92" s="53"/>
      <c r="P92" s="157">
        <f t="shared" si="1"/>
        <v>0</v>
      </c>
      <c r="Q92" s="157">
        <v>0.00653</v>
      </c>
      <c r="R92" s="157">
        <f t="shared" si="2"/>
        <v>0.00653</v>
      </c>
      <c r="S92" s="157">
        <v>0</v>
      </c>
      <c r="T92" s="158">
        <f t="shared" si="3"/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59" t="s">
        <v>116</v>
      </c>
      <c r="AT92" s="159" t="s">
        <v>112</v>
      </c>
      <c r="AU92" s="159" t="s">
        <v>82</v>
      </c>
      <c r="AY92" s="17" t="s">
        <v>109</v>
      </c>
      <c r="BE92" s="160">
        <f t="shared" si="4"/>
        <v>0</v>
      </c>
      <c r="BF92" s="160">
        <f t="shared" si="5"/>
        <v>0</v>
      </c>
      <c r="BG92" s="160">
        <f t="shared" si="6"/>
        <v>0</v>
      </c>
      <c r="BH92" s="160">
        <f t="shared" si="7"/>
        <v>0</v>
      </c>
      <c r="BI92" s="160">
        <f t="shared" si="8"/>
        <v>0</v>
      </c>
      <c r="BJ92" s="17" t="s">
        <v>80</v>
      </c>
      <c r="BK92" s="160">
        <f t="shared" si="9"/>
        <v>0</v>
      </c>
      <c r="BL92" s="17" t="s">
        <v>116</v>
      </c>
      <c r="BM92" s="159" t="s">
        <v>142</v>
      </c>
    </row>
    <row r="93" spans="1:65" s="2" customFormat="1" ht="21.75" customHeight="1">
      <c r="A93" s="32"/>
      <c r="B93" s="147"/>
      <c r="C93" s="148" t="s">
        <v>143</v>
      </c>
      <c r="D93" s="148" t="s">
        <v>112</v>
      </c>
      <c r="E93" s="149" t="s">
        <v>144</v>
      </c>
      <c r="F93" s="321" t="s">
        <v>145</v>
      </c>
      <c r="G93" s="151" t="s">
        <v>146</v>
      </c>
      <c r="H93" s="152">
        <v>1</v>
      </c>
      <c r="I93" s="153"/>
      <c r="J93" s="154">
        <f t="shared" si="0"/>
        <v>0</v>
      </c>
      <c r="K93" s="150" t="s">
        <v>3</v>
      </c>
      <c r="L93" s="33"/>
      <c r="M93" s="155" t="s">
        <v>3</v>
      </c>
      <c r="N93" s="156" t="s">
        <v>43</v>
      </c>
      <c r="O93" s="53"/>
      <c r="P93" s="157">
        <f t="shared" si="1"/>
        <v>0</v>
      </c>
      <c r="Q93" s="157">
        <v>0</v>
      </c>
      <c r="R93" s="157">
        <f t="shared" si="2"/>
        <v>0</v>
      </c>
      <c r="S93" s="157">
        <v>0</v>
      </c>
      <c r="T93" s="158">
        <f t="shared" si="3"/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59" t="s">
        <v>116</v>
      </c>
      <c r="AT93" s="159" t="s">
        <v>112</v>
      </c>
      <c r="AU93" s="159" t="s">
        <v>82</v>
      </c>
      <c r="AY93" s="17" t="s">
        <v>109</v>
      </c>
      <c r="BE93" s="160">
        <f t="shared" si="4"/>
        <v>0</v>
      </c>
      <c r="BF93" s="160">
        <f t="shared" si="5"/>
        <v>0</v>
      </c>
      <c r="BG93" s="160">
        <f t="shared" si="6"/>
        <v>0</v>
      </c>
      <c r="BH93" s="160">
        <f t="shared" si="7"/>
        <v>0</v>
      </c>
      <c r="BI93" s="160">
        <f t="shared" si="8"/>
        <v>0</v>
      </c>
      <c r="BJ93" s="17" t="s">
        <v>80</v>
      </c>
      <c r="BK93" s="160">
        <f t="shared" si="9"/>
        <v>0</v>
      </c>
      <c r="BL93" s="17" t="s">
        <v>116</v>
      </c>
      <c r="BM93" s="159" t="s">
        <v>147</v>
      </c>
    </row>
    <row r="94" spans="1:65" s="2" customFormat="1" ht="21.75" customHeight="1">
      <c r="A94" s="32"/>
      <c r="B94" s="147"/>
      <c r="C94" s="148" t="s">
        <v>148</v>
      </c>
      <c r="D94" s="148" t="s">
        <v>112</v>
      </c>
      <c r="E94" s="149" t="s">
        <v>149</v>
      </c>
      <c r="F94" s="321" t="s">
        <v>150</v>
      </c>
      <c r="G94" s="151" t="s">
        <v>146</v>
      </c>
      <c r="H94" s="152">
        <v>1</v>
      </c>
      <c r="I94" s="153"/>
      <c r="J94" s="154">
        <f t="shared" si="0"/>
        <v>0</v>
      </c>
      <c r="K94" s="150" t="s">
        <v>151</v>
      </c>
      <c r="L94" s="33"/>
      <c r="M94" s="155" t="s">
        <v>3</v>
      </c>
      <c r="N94" s="156" t="s">
        <v>43</v>
      </c>
      <c r="O94" s="53"/>
      <c r="P94" s="157">
        <f t="shared" si="1"/>
        <v>0</v>
      </c>
      <c r="Q94" s="157">
        <v>0.00237</v>
      </c>
      <c r="R94" s="157">
        <f t="shared" si="2"/>
        <v>0.00237</v>
      </c>
      <c r="S94" s="157">
        <v>0</v>
      </c>
      <c r="T94" s="158">
        <f t="shared" si="3"/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59" t="s">
        <v>116</v>
      </c>
      <c r="AT94" s="159" t="s">
        <v>112</v>
      </c>
      <c r="AU94" s="159" t="s">
        <v>82</v>
      </c>
      <c r="AY94" s="17" t="s">
        <v>109</v>
      </c>
      <c r="BE94" s="160">
        <f t="shared" si="4"/>
        <v>0</v>
      </c>
      <c r="BF94" s="160">
        <f t="shared" si="5"/>
        <v>0</v>
      </c>
      <c r="BG94" s="160">
        <f t="shared" si="6"/>
        <v>0</v>
      </c>
      <c r="BH94" s="160">
        <f t="shared" si="7"/>
        <v>0</v>
      </c>
      <c r="BI94" s="160">
        <f t="shared" si="8"/>
        <v>0</v>
      </c>
      <c r="BJ94" s="17" t="s">
        <v>80</v>
      </c>
      <c r="BK94" s="160">
        <f t="shared" si="9"/>
        <v>0</v>
      </c>
      <c r="BL94" s="17" t="s">
        <v>116</v>
      </c>
      <c r="BM94" s="159" t="s">
        <v>152</v>
      </c>
    </row>
    <row r="95" spans="1:65" s="2" customFormat="1" ht="16.5" customHeight="1">
      <c r="A95" s="32"/>
      <c r="B95" s="147"/>
      <c r="C95" s="148" t="s">
        <v>153</v>
      </c>
      <c r="D95" s="148" t="s">
        <v>112</v>
      </c>
      <c r="E95" s="149" t="s">
        <v>154</v>
      </c>
      <c r="F95" s="321" t="s">
        <v>155</v>
      </c>
      <c r="G95" s="151" t="s">
        <v>146</v>
      </c>
      <c r="H95" s="152">
        <v>7</v>
      </c>
      <c r="I95" s="153"/>
      <c r="J95" s="154">
        <f t="shared" si="0"/>
        <v>0</v>
      </c>
      <c r="K95" s="150" t="s">
        <v>3</v>
      </c>
      <c r="L95" s="33"/>
      <c r="M95" s="155" t="s">
        <v>3</v>
      </c>
      <c r="N95" s="156" t="s">
        <v>43</v>
      </c>
      <c r="O95" s="53"/>
      <c r="P95" s="157">
        <f t="shared" si="1"/>
        <v>0</v>
      </c>
      <c r="Q95" s="157">
        <v>0.00067</v>
      </c>
      <c r="R95" s="157">
        <f t="shared" si="2"/>
        <v>0.00469</v>
      </c>
      <c r="S95" s="157">
        <v>0</v>
      </c>
      <c r="T95" s="158">
        <f t="shared" si="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59" t="s">
        <v>116</v>
      </c>
      <c r="AT95" s="159" t="s">
        <v>112</v>
      </c>
      <c r="AU95" s="159" t="s">
        <v>82</v>
      </c>
      <c r="AY95" s="17" t="s">
        <v>109</v>
      </c>
      <c r="BE95" s="160">
        <f t="shared" si="4"/>
        <v>0</v>
      </c>
      <c r="BF95" s="160">
        <f t="shared" si="5"/>
        <v>0</v>
      </c>
      <c r="BG95" s="160">
        <f t="shared" si="6"/>
        <v>0</v>
      </c>
      <c r="BH95" s="160">
        <f t="shared" si="7"/>
        <v>0</v>
      </c>
      <c r="BI95" s="160">
        <f t="shared" si="8"/>
        <v>0</v>
      </c>
      <c r="BJ95" s="17" t="s">
        <v>80</v>
      </c>
      <c r="BK95" s="160">
        <f t="shared" si="9"/>
        <v>0</v>
      </c>
      <c r="BL95" s="17" t="s">
        <v>116</v>
      </c>
      <c r="BM95" s="159" t="s">
        <v>156</v>
      </c>
    </row>
    <row r="96" spans="1:65" s="2" customFormat="1" ht="21.75" customHeight="1">
      <c r="A96" s="32"/>
      <c r="B96" s="147"/>
      <c r="C96" s="148" t="s">
        <v>157</v>
      </c>
      <c r="D96" s="148" t="s">
        <v>112</v>
      </c>
      <c r="E96" s="149" t="s">
        <v>158</v>
      </c>
      <c r="F96" s="321" t="s">
        <v>159</v>
      </c>
      <c r="G96" s="151" t="s">
        <v>146</v>
      </c>
      <c r="H96" s="152">
        <v>1</v>
      </c>
      <c r="I96" s="153"/>
      <c r="J96" s="154">
        <f t="shared" si="0"/>
        <v>0</v>
      </c>
      <c r="K96" s="150" t="s">
        <v>3</v>
      </c>
      <c r="L96" s="33"/>
      <c r="M96" s="155" t="s">
        <v>3</v>
      </c>
      <c r="N96" s="156" t="s">
        <v>43</v>
      </c>
      <c r="O96" s="53"/>
      <c r="P96" s="157">
        <f t="shared" si="1"/>
        <v>0</v>
      </c>
      <c r="Q96" s="157">
        <v>0.0059</v>
      </c>
      <c r="R96" s="157">
        <f t="shared" si="2"/>
        <v>0.0059</v>
      </c>
      <c r="S96" s="157">
        <v>0</v>
      </c>
      <c r="T96" s="158">
        <f t="shared" si="3"/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59" t="s">
        <v>116</v>
      </c>
      <c r="AT96" s="159" t="s">
        <v>112</v>
      </c>
      <c r="AU96" s="159" t="s">
        <v>82</v>
      </c>
      <c r="AY96" s="17" t="s">
        <v>109</v>
      </c>
      <c r="BE96" s="160">
        <f t="shared" si="4"/>
        <v>0</v>
      </c>
      <c r="BF96" s="160">
        <f t="shared" si="5"/>
        <v>0</v>
      </c>
      <c r="BG96" s="160">
        <f t="shared" si="6"/>
        <v>0</v>
      </c>
      <c r="BH96" s="160">
        <f t="shared" si="7"/>
        <v>0</v>
      </c>
      <c r="BI96" s="160">
        <f t="shared" si="8"/>
        <v>0</v>
      </c>
      <c r="BJ96" s="17" t="s">
        <v>80</v>
      </c>
      <c r="BK96" s="160">
        <f t="shared" si="9"/>
        <v>0</v>
      </c>
      <c r="BL96" s="17" t="s">
        <v>116</v>
      </c>
      <c r="BM96" s="159" t="s">
        <v>160</v>
      </c>
    </row>
    <row r="97" spans="1:65" s="2" customFormat="1" ht="21.75" customHeight="1">
      <c r="A97" s="32"/>
      <c r="B97" s="147"/>
      <c r="C97" s="161" t="s">
        <v>161</v>
      </c>
      <c r="D97" s="161" t="s">
        <v>162</v>
      </c>
      <c r="E97" s="162" t="s">
        <v>163</v>
      </c>
      <c r="F97" s="322" t="s">
        <v>164</v>
      </c>
      <c r="G97" s="164" t="s">
        <v>146</v>
      </c>
      <c r="H97" s="165">
        <v>3</v>
      </c>
      <c r="I97" s="166"/>
      <c r="J97" s="167">
        <f t="shared" si="0"/>
        <v>0</v>
      </c>
      <c r="K97" s="163" t="s">
        <v>133</v>
      </c>
      <c r="L97" s="168"/>
      <c r="M97" s="169" t="s">
        <v>3</v>
      </c>
      <c r="N97" s="170" t="s">
        <v>43</v>
      </c>
      <c r="O97" s="53"/>
      <c r="P97" s="157">
        <f t="shared" si="1"/>
        <v>0</v>
      </c>
      <c r="Q97" s="157">
        <v>0.0121</v>
      </c>
      <c r="R97" s="157">
        <f t="shared" si="2"/>
        <v>0.0363</v>
      </c>
      <c r="S97" s="157">
        <v>0</v>
      </c>
      <c r="T97" s="158">
        <f t="shared" si="3"/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9" t="s">
        <v>165</v>
      </c>
      <c r="AT97" s="159" t="s">
        <v>162</v>
      </c>
      <c r="AU97" s="159" t="s">
        <v>82</v>
      </c>
      <c r="AY97" s="17" t="s">
        <v>109</v>
      </c>
      <c r="BE97" s="160">
        <f t="shared" si="4"/>
        <v>0</v>
      </c>
      <c r="BF97" s="160">
        <f t="shared" si="5"/>
        <v>0</v>
      </c>
      <c r="BG97" s="160">
        <f t="shared" si="6"/>
        <v>0</v>
      </c>
      <c r="BH97" s="160">
        <f t="shared" si="7"/>
        <v>0</v>
      </c>
      <c r="BI97" s="160">
        <f t="shared" si="8"/>
        <v>0</v>
      </c>
      <c r="BJ97" s="17" t="s">
        <v>80</v>
      </c>
      <c r="BK97" s="160">
        <f t="shared" si="9"/>
        <v>0</v>
      </c>
      <c r="BL97" s="17" t="s">
        <v>116</v>
      </c>
      <c r="BM97" s="159" t="s">
        <v>166</v>
      </c>
    </row>
    <row r="98" spans="1:65" s="2" customFormat="1" ht="16.5" customHeight="1">
      <c r="A98" s="32"/>
      <c r="B98" s="147"/>
      <c r="C98" s="148" t="s">
        <v>167</v>
      </c>
      <c r="D98" s="148" t="s">
        <v>112</v>
      </c>
      <c r="E98" s="149" t="s">
        <v>168</v>
      </c>
      <c r="F98" s="321" t="s">
        <v>169</v>
      </c>
      <c r="G98" s="151" t="s">
        <v>170</v>
      </c>
      <c r="H98" s="152">
        <v>3</v>
      </c>
      <c r="I98" s="153"/>
      <c r="J98" s="154">
        <f t="shared" si="0"/>
        <v>0</v>
      </c>
      <c r="K98" s="150" t="s">
        <v>133</v>
      </c>
      <c r="L98" s="33"/>
      <c r="M98" s="155" t="s">
        <v>3</v>
      </c>
      <c r="N98" s="156" t="s">
        <v>43</v>
      </c>
      <c r="O98" s="53"/>
      <c r="P98" s="157">
        <f t="shared" si="1"/>
        <v>0</v>
      </c>
      <c r="Q98" s="157">
        <v>0.00468</v>
      </c>
      <c r="R98" s="157">
        <f t="shared" si="2"/>
        <v>0.01404</v>
      </c>
      <c r="S98" s="157">
        <v>0</v>
      </c>
      <c r="T98" s="158">
        <f t="shared" si="3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9" t="s">
        <v>116</v>
      </c>
      <c r="AT98" s="159" t="s">
        <v>112</v>
      </c>
      <c r="AU98" s="159" t="s">
        <v>82</v>
      </c>
      <c r="AY98" s="17" t="s">
        <v>109</v>
      </c>
      <c r="BE98" s="160">
        <f t="shared" si="4"/>
        <v>0</v>
      </c>
      <c r="BF98" s="160">
        <f t="shared" si="5"/>
        <v>0</v>
      </c>
      <c r="BG98" s="160">
        <f t="shared" si="6"/>
        <v>0</v>
      </c>
      <c r="BH98" s="160">
        <f t="shared" si="7"/>
        <v>0</v>
      </c>
      <c r="BI98" s="160">
        <f t="shared" si="8"/>
        <v>0</v>
      </c>
      <c r="BJ98" s="17" t="s">
        <v>80</v>
      </c>
      <c r="BK98" s="160">
        <f t="shared" si="9"/>
        <v>0</v>
      </c>
      <c r="BL98" s="17" t="s">
        <v>116</v>
      </c>
      <c r="BM98" s="159" t="s">
        <v>171</v>
      </c>
    </row>
    <row r="99" spans="1:65" s="2" customFormat="1" ht="16.5" customHeight="1">
      <c r="A99" s="32"/>
      <c r="B99" s="147"/>
      <c r="C99" s="148" t="s">
        <v>172</v>
      </c>
      <c r="D99" s="148" t="s">
        <v>112</v>
      </c>
      <c r="E99" s="149" t="s">
        <v>173</v>
      </c>
      <c r="F99" s="321" t="s">
        <v>174</v>
      </c>
      <c r="G99" s="151" t="s">
        <v>115</v>
      </c>
      <c r="H99" s="152">
        <v>1</v>
      </c>
      <c r="I99" s="153"/>
      <c r="J99" s="154">
        <f t="shared" si="0"/>
        <v>0</v>
      </c>
      <c r="K99" s="150" t="s">
        <v>3</v>
      </c>
      <c r="L99" s="33"/>
      <c r="M99" s="155" t="s">
        <v>3</v>
      </c>
      <c r="N99" s="156" t="s">
        <v>43</v>
      </c>
      <c r="O99" s="53"/>
      <c r="P99" s="157">
        <f t="shared" si="1"/>
        <v>0</v>
      </c>
      <c r="Q99" s="157">
        <v>0.00653</v>
      </c>
      <c r="R99" s="157">
        <f t="shared" si="2"/>
        <v>0.00653</v>
      </c>
      <c r="S99" s="157">
        <v>0</v>
      </c>
      <c r="T99" s="158">
        <f t="shared" si="3"/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59" t="s">
        <v>116</v>
      </c>
      <c r="AT99" s="159" t="s">
        <v>112</v>
      </c>
      <c r="AU99" s="159" t="s">
        <v>82</v>
      </c>
      <c r="AY99" s="17" t="s">
        <v>109</v>
      </c>
      <c r="BE99" s="160">
        <f t="shared" si="4"/>
        <v>0</v>
      </c>
      <c r="BF99" s="160">
        <f t="shared" si="5"/>
        <v>0</v>
      </c>
      <c r="BG99" s="160">
        <f t="shared" si="6"/>
        <v>0</v>
      </c>
      <c r="BH99" s="160">
        <f t="shared" si="7"/>
        <v>0</v>
      </c>
      <c r="BI99" s="160">
        <f t="shared" si="8"/>
        <v>0</v>
      </c>
      <c r="BJ99" s="17" t="s">
        <v>80</v>
      </c>
      <c r="BK99" s="160">
        <f t="shared" si="9"/>
        <v>0</v>
      </c>
      <c r="BL99" s="17" t="s">
        <v>116</v>
      </c>
      <c r="BM99" s="159" t="s">
        <v>175</v>
      </c>
    </row>
    <row r="100" spans="1:65" s="2" customFormat="1" ht="33" customHeight="1">
      <c r="A100" s="32"/>
      <c r="B100" s="147"/>
      <c r="C100" s="148" t="s">
        <v>9</v>
      </c>
      <c r="D100" s="148" t="s">
        <v>112</v>
      </c>
      <c r="E100" s="149" t="s">
        <v>176</v>
      </c>
      <c r="F100" s="321" t="s">
        <v>177</v>
      </c>
      <c r="G100" s="151" t="s">
        <v>178</v>
      </c>
      <c r="H100" s="152">
        <v>3</v>
      </c>
      <c r="I100" s="153"/>
      <c r="J100" s="154">
        <f t="shared" si="0"/>
        <v>0</v>
      </c>
      <c r="K100" s="150" t="s">
        <v>133</v>
      </c>
      <c r="L100" s="33"/>
      <c r="M100" s="155" t="s">
        <v>3</v>
      </c>
      <c r="N100" s="156" t="s">
        <v>43</v>
      </c>
      <c r="O100" s="53"/>
      <c r="P100" s="157">
        <f t="shared" si="1"/>
        <v>0</v>
      </c>
      <c r="Q100" s="157">
        <v>0.01079</v>
      </c>
      <c r="R100" s="157">
        <f t="shared" si="2"/>
        <v>0.032369999999999996</v>
      </c>
      <c r="S100" s="157">
        <v>0</v>
      </c>
      <c r="T100" s="158">
        <f t="shared" si="3"/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59" t="s">
        <v>116</v>
      </c>
      <c r="AT100" s="159" t="s">
        <v>112</v>
      </c>
      <c r="AU100" s="159" t="s">
        <v>82</v>
      </c>
      <c r="AY100" s="17" t="s">
        <v>109</v>
      </c>
      <c r="BE100" s="160">
        <f t="shared" si="4"/>
        <v>0</v>
      </c>
      <c r="BF100" s="160">
        <f t="shared" si="5"/>
        <v>0</v>
      </c>
      <c r="BG100" s="160">
        <f t="shared" si="6"/>
        <v>0</v>
      </c>
      <c r="BH100" s="160">
        <f t="shared" si="7"/>
        <v>0</v>
      </c>
      <c r="BI100" s="160">
        <f t="shared" si="8"/>
        <v>0</v>
      </c>
      <c r="BJ100" s="17" t="s">
        <v>80</v>
      </c>
      <c r="BK100" s="160">
        <f t="shared" si="9"/>
        <v>0</v>
      </c>
      <c r="BL100" s="17" t="s">
        <v>116</v>
      </c>
      <c r="BM100" s="159" t="s">
        <v>179</v>
      </c>
    </row>
    <row r="101" spans="1:47" s="2" customFormat="1" ht="146.25">
      <c r="A101" s="32"/>
      <c r="B101" s="33"/>
      <c r="C101" s="32"/>
      <c r="D101" s="171" t="s">
        <v>180</v>
      </c>
      <c r="E101" s="32"/>
      <c r="F101" s="323" t="s">
        <v>181</v>
      </c>
      <c r="G101" s="32"/>
      <c r="H101" s="32"/>
      <c r="I101" s="87"/>
      <c r="J101" s="32"/>
      <c r="K101" s="32"/>
      <c r="L101" s="33"/>
      <c r="M101" s="172"/>
      <c r="N101" s="173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180</v>
      </c>
      <c r="AU101" s="17" t="s">
        <v>82</v>
      </c>
    </row>
    <row r="102" spans="2:51" s="13" customFormat="1" ht="12">
      <c r="B102" s="174"/>
      <c r="D102" s="171" t="s">
        <v>182</v>
      </c>
      <c r="E102" s="175" t="s">
        <v>3</v>
      </c>
      <c r="F102" s="324" t="s">
        <v>121</v>
      </c>
      <c r="H102" s="176">
        <v>3</v>
      </c>
      <c r="I102" s="177"/>
      <c r="L102" s="174"/>
      <c r="M102" s="178"/>
      <c r="N102" s="179"/>
      <c r="O102" s="179"/>
      <c r="P102" s="179"/>
      <c r="Q102" s="179"/>
      <c r="R102" s="179"/>
      <c r="S102" s="179"/>
      <c r="T102" s="180"/>
      <c r="AT102" s="175" t="s">
        <v>182</v>
      </c>
      <c r="AU102" s="175" t="s">
        <v>82</v>
      </c>
      <c r="AV102" s="13" t="s">
        <v>82</v>
      </c>
      <c r="AW102" s="13" t="s">
        <v>33</v>
      </c>
      <c r="AX102" s="13" t="s">
        <v>80</v>
      </c>
      <c r="AY102" s="175" t="s">
        <v>109</v>
      </c>
    </row>
    <row r="103" spans="2:51" s="14" customFormat="1" ht="12">
      <c r="B103" s="181"/>
      <c r="D103" s="171" t="s">
        <v>182</v>
      </c>
      <c r="E103" s="182" t="s">
        <v>3</v>
      </c>
      <c r="F103" s="325" t="s">
        <v>183</v>
      </c>
      <c r="H103" s="182" t="s">
        <v>3</v>
      </c>
      <c r="I103" s="183"/>
      <c r="L103" s="181"/>
      <c r="M103" s="184"/>
      <c r="N103" s="185"/>
      <c r="O103" s="185"/>
      <c r="P103" s="185"/>
      <c r="Q103" s="185"/>
      <c r="R103" s="185"/>
      <c r="S103" s="185"/>
      <c r="T103" s="186"/>
      <c r="AT103" s="182" t="s">
        <v>182</v>
      </c>
      <c r="AU103" s="182" t="s">
        <v>82</v>
      </c>
      <c r="AV103" s="14" t="s">
        <v>80</v>
      </c>
      <c r="AW103" s="14" t="s">
        <v>33</v>
      </c>
      <c r="AX103" s="14" t="s">
        <v>72</v>
      </c>
      <c r="AY103" s="182" t="s">
        <v>109</v>
      </c>
    </row>
    <row r="104" spans="1:65" s="2" customFormat="1" ht="21.75" customHeight="1">
      <c r="A104" s="32"/>
      <c r="B104" s="147"/>
      <c r="C104" s="148" t="s">
        <v>116</v>
      </c>
      <c r="D104" s="148" t="s">
        <v>112</v>
      </c>
      <c r="E104" s="149" t="s">
        <v>184</v>
      </c>
      <c r="F104" s="321" t="s">
        <v>185</v>
      </c>
      <c r="G104" s="151" t="s">
        <v>115</v>
      </c>
      <c r="H104" s="152">
        <v>60</v>
      </c>
      <c r="I104" s="153"/>
      <c r="J104" s="154">
        <f>ROUND(I104*H104,2)</f>
        <v>0</v>
      </c>
      <c r="K104" s="150" t="s">
        <v>3</v>
      </c>
      <c r="L104" s="33"/>
      <c r="M104" s="155" t="s">
        <v>3</v>
      </c>
      <c r="N104" s="156" t="s">
        <v>43</v>
      </c>
      <c r="O104" s="53"/>
      <c r="P104" s="157">
        <f>O104*H104</f>
        <v>0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59" t="s">
        <v>116</v>
      </c>
      <c r="AT104" s="159" t="s">
        <v>112</v>
      </c>
      <c r="AU104" s="159" t="s">
        <v>82</v>
      </c>
      <c r="AY104" s="17" t="s">
        <v>109</v>
      </c>
      <c r="BE104" s="160">
        <f>IF(N104="základní",J104,0)</f>
        <v>0</v>
      </c>
      <c r="BF104" s="160">
        <f>IF(N104="snížená",J104,0)</f>
        <v>0</v>
      </c>
      <c r="BG104" s="160">
        <f>IF(N104="zákl. přenesená",J104,0)</f>
        <v>0</v>
      </c>
      <c r="BH104" s="160">
        <f>IF(N104="sníž. přenesená",J104,0)</f>
        <v>0</v>
      </c>
      <c r="BI104" s="160">
        <f>IF(N104="nulová",J104,0)</f>
        <v>0</v>
      </c>
      <c r="BJ104" s="17" t="s">
        <v>80</v>
      </c>
      <c r="BK104" s="160">
        <f>ROUND(I104*H104,2)</f>
        <v>0</v>
      </c>
      <c r="BL104" s="17" t="s">
        <v>116</v>
      </c>
      <c r="BM104" s="159" t="s">
        <v>186</v>
      </c>
    </row>
    <row r="105" spans="1:65" s="2" customFormat="1" ht="16.5" customHeight="1">
      <c r="A105" s="32"/>
      <c r="B105" s="147"/>
      <c r="C105" s="148" t="s">
        <v>187</v>
      </c>
      <c r="D105" s="148" t="s">
        <v>112</v>
      </c>
      <c r="E105" s="149" t="s">
        <v>188</v>
      </c>
      <c r="F105" s="321" t="s">
        <v>189</v>
      </c>
      <c r="G105" s="151" t="s">
        <v>146</v>
      </c>
      <c r="H105" s="152">
        <v>10</v>
      </c>
      <c r="I105" s="153"/>
      <c r="J105" s="154">
        <f>ROUND(I105*H105,2)</f>
        <v>0</v>
      </c>
      <c r="K105" s="150" t="s">
        <v>3</v>
      </c>
      <c r="L105" s="33"/>
      <c r="M105" s="155" t="s">
        <v>3</v>
      </c>
      <c r="N105" s="156" t="s">
        <v>43</v>
      </c>
      <c r="O105" s="53"/>
      <c r="P105" s="157">
        <f>O105*H105</f>
        <v>0</v>
      </c>
      <c r="Q105" s="157">
        <v>0.00018</v>
      </c>
      <c r="R105" s="157">
        <f>Q105*H105</f>
        <v>0.0018000000000000002</v>
      </c>
      <c r="S105" s="157">
        <v>0</v>
      </c>
      <c r="T105" s="158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59" t="s">
        <v>116</v>
      </c>
      <c r="AT105" s="159" t="s">
        <v>112</v>
      </c>
      <c r="AU105" s="159" t="s">
        <v>82</v>
      </c>
      <c r="AY105" s="17" t="s">
        <v>109</v>
      </c>
      <c r="BE105" s="160">
        <f>IF(N105="základní",J105,0)</f>
        <v>0</v>
      </c>
      <c r="BF105" s="160">
        <f>IF(N105="snížená",J105,0)</f>
        <v>0</v>
      </c>
      <c r="BG105" s="160">
        <f>IF(N105="zákl. přenesená",J105,0)</f>
        <v>0</v>
      </c>
      <c r="BH105" s="160">
        <f>IF(N105="sníž. přenesená",J105,0)</f>
        <v>0</v>
      </c>
      <c r="BI105" s="160">
        <f>IF(N105="nulová",J105,0)</f>
        <v>0</v>
      </c>
      <c r="BJ105" s="17" t="s">
        <v>80</v>
      </c>
      <c r="BK105" s="160">
        <f>ROUND(I105*H105,2)</f>
        <v>0</v>
      </c>
      <c r="BL105" s="17" t="s">
        <v>116</v>
      </c>
      <c r="BM105" s="159" t="s">
        <v>190</v>
      </c>
    </row>
    <row r="106" spans="1:65" s="2" customFormat="1" ht="21.75" customHeight="1">
      <c r="A106" s="32"/>
      <c r="B106" s="147"/>
      <c r="C106" s="148" t="s">
        <v>191</v>
      </c>
      <c r="D106" s="148" t="s">
        <v>112</v>
      </c>
      <c r="E106" s="149" t="s">
        <v>192</v>
      </c>
      <c r="F106" s="321" t="s">
        <v>193</v>
      </c>
      <c r="G106" s="151" t="s">
        <v>146</v>
      </c>
      <c r="H106" s="152">
        <v>7</v>
      </c>
      <c r="I106" s="153"/>
      <c r="J106" s="154">
        <f>ROUND(I106*H106,2)</f>
        <v>0</v>
      </c>
      <c r="K106" s="150" t="s">
        <v>194</v>
      </c>
      <c r="L106" s="33"/>
      <c r="M106" s="155" t="s">
        <v>3</v>
      </c>
      <c r="N106" s="156" t="s">
        <v>43</v>
      </c>
      <c r="O106" s="53"/>
      <c r="P106" s="157">
        <f>O106*H106</f>
        <v>0</v>
      </c>
      <c r="Q106" s="157">
        <v>0.00025</v>
      </c>
      <c r="R106" s="157">
        <f>Q106*H106</f>
        <v>0.00175</v>
      </c>
      <c r="S106" s="157">
        <v>0</v>
      </c>
      <c r="T106" s="158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59" t="s">
        <v>116</v>
      </c>
      <c r="AT106" s="159" t="s">
        <v>112</v>
      </c>
      <c r="AU106" s="159" t="s">
        <v>82</v>
      </c>
      <c r="AY106" s="17" t="s">
        <v>109</v>
      </c>
      <c r="BE106" s="160">
        <f>IF(N106="základní",J106,0)</f>
        <v>0</v>
      </c>
      <c r="BF106" s="160">
        <f>IF(N106="snížená",J106,0)</f>
        <v>0</v>
      </c>
      <c r="BG106" s="160">
        <f>IF(N106="zákl. přenesená",J106,0)</f>
        <v>0</v>
      </c>
      <c r="BH106" s="160">
        <f>IF(N106="sníž. přenesená",J106,0)</f>
        <v>0</v>
      </c>
      <c r="BI106" s="160">
        <f>IF(N106="nulová",J106,0)</f>
        <v>0</v>
      </c>
      <c r="BJ106" s="17" t="s">
        <v>80</v>
      </c>
      <c r="BK106" s="160">
        <f>ROUND(I106*H106,2)</f>
        <v>0</v>
      </c>
      <c r="BL106" s="17" t="s">
        <v>116</v>
      </c>
      <c r="BM106" s="159" t="s">
        <v>195</v>
      </c>
    </row>
    <row r="107" spans="1:65" s="2" customFormat="1" ht="21.75" customHeight="1">
      <c r="A107" s="32"/>
      <c r="B107" s="147"/>
      <c r="C107" s="148" t="s">
        <v>196</v>
      </c>
      <c r="D107" s="148" t="s">
        <v>112</v>
      </c>
      <c r="E107" s="149" t="s">
        <v>197</v>
      </c>
      <c r="F107" s="321" t="s">
        <v>198</v>
      </c>
      <c r="G107" s="151" t="s">
        <v>146</v>
      </c>
      <c r="H107" s="152">
        <v>3</v>
      </c>
      <c r="I107" s="153"/>
      <c r="J107" s="154">
        <f>ROUND(I107*H107,2)</f>
        <v>0</v>
      </c>
      <c r="K107" s="150" t="s">
        <v>133</v>
      </c>
      <c r="L107" s="33"/>
      <c r="M107" s="155" t="s">
        <v>3</v>
      </c>
      <c r="N107" s="156" t="s">
        <v>43</v>
      </c>
      <c r="O107" s="53"/>
      <c r="P107" s="157">
        <f>O107*H107</f>
        <v>0</v>
      </c>
      <c r="Q107" s="157">
        <v>0.00025</v>
      </c>
      <c r="R107" s="157">
        <f>Q107*H107</f>
        <v>0.00075</v>
      </c>
      <c r="S107" s="157">
        <v>0</v>
      </c>
      <c r="T107" s="158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59" t="s">
        <v>116</v>
      </c>
      <c r="AT107" s="159" t="s">
        <v>112</v>
      </c>
      <c r="AU107" s="159" t="s">
        <v>82</v>
      </c>
      <c r="AY107" s="17" t="s">
        <v>109</v>
      </c>
      <c r="BE107" s="160">
        <f>IF(N107="základní",J107,0)</f>
        <v>0</v>
      </c>
      <c r="BF107" s="160">
        <f>IF(N107="snížená",J107,0)</f>
        <v>0</v>
      </c>
      <c r="BG107" s="160">
        <f>IF(N107="zákl. přenesená",J107,0)</f>
        <v>0</v>
      </c>
      <c r="BH107" s="160">
        <f>IF(N107="sníž. přenesená",J107,0)</f>
        <v>0</v>
      </c>
      <c r="BI107" s="160">
        <f>IF(N107="nulová",J107,0)</f>
        <v>0</v>
      </c>
      <c r="BJ107" s="17" t="s">
        <v>80</v>
      </c>
      <c r="BK107" s="160">
        <f>ROUND(I107*H107,2)</f>
        <v>0</v>
      </c>
      <c r="BL107" s="17" t="s">
        <v>116</v>
      </c>
      <c r="BM107" s="159" t="s">
        <v>199</v>
      </c>
    </row>
    <row r="108" spans="1:47" s="2" customFormat="1" ht="135">
      <c r="A108" s="32"/>
      <c r="B108" s="33"/>
      <c r="C108" s="32"/>
      <c r="D108" s="171" t="s">
        <v>180</v>
      </c>
      <c r="E108" s="32"/>
      <c r="F108" s="323" t="s">
        <v>200</v>
      </c>
      <c r="G108" s="32"/>
      <c r="H108" s="32"/>
      <c r="I108" s="87"/>
      <c r="J108" s="32"/>
      <c r="K108" s="32"/>
      <c r="L108" s="33"/>
      <c r="M108" s="172"/>
      <c r="N108" s="173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7" t="s">
        <v>180</v>
      </c>
      <c r="AU108" s="17" t="s">
        <v>82</v>
      </c>
    </row>
    <row r="109" spans="1:65" s="2" customFormat="1" ht="21.75" customHeight="1">
      <c r="A109" s="32"/>
      <c r="B109" s="147"/>
      <c r="C109" s="148" t="s">
        <v>201</v>
      </c>
      <c r="D109" s="148" t="s">
        <v>112</v>
      </c>
      <c r="E109" s="149" t="s">
        <v>202</v>
      </c>
      <c r="F109" s="321" t="s">
        <v>203</v>
      </c>
      <c r="G109" s="151" t="s">
        <v>146</v>
      </c>
      <c r="H109" s="152">
        <v>4</v>
      </c>
      <c r="I109" s="153"/>
      <c r="J109" s="154">
        <f>ROUND(I109*H109,2)</f>
        <v>0</v>
      </c>
      <c r="K109" s="150" t="s">
        <v>133</v>
      </c>
      <c r="L109" s="33"/>
      <c r="M109" s="155" t="s">
        <v>3</v>
      </c>
      <c r="N109" s="156" t="s">
        <v>43</v>
      </c>
      <c r="O109" s="53"/>
      <c r="P109" s="157">
        <f>O109*H109</f>
        <v>0</v>
      </c>
      <c r="Q109" s="157">
        <v>0.00025</v>
      </c>
      <c r="R109" s="157">
        <f>Q109*H109</f>
        <v>0.001</v>
      </c>
      <c r="S109" s="157">
        <v>0</v>
      </c>
      <c r="T109" s="158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59" t="s">
        <v>116</v>
      </c>
      <c r="AT109" s="159" t="s">
        <v>112</v>
      </c>
      <c r="AU109" s="159" t="s">
        <v>82</v>
      </c>
      <c r="AY109" s="17" t="s">
        <v>109</v>
      </c>
      <c r="BE109" s="160">
        <f>IF(N109="základní",J109,0)</f>
        <v>0</v>
      </c>
      <c r="BF109" s="160">
        <f>IF(N109="snížená",J109,0)</f>
        <v>0</v>
      </c>
      <c r="BG109" s="160">
        <f>IF(N109="zákl. přenesená",J109,0)</f>
        <v>0</v>
      </c>
      <c r="BH109" s="160">
        <f>IF(N109="sníž. přenesená",J109,0)</f>
        <v>0</v>
      </c>
      <c r="BI109" s="160">
        <f>IF(N109="nulová",J109,0)</f>
        <v>0</v>
      </c>
      <c r="BJ109" s="17" t="s">
        <v>80</v>
      </c>
      <c r="BK109" s="160">
        <f>ROUND(I109*H109,2)</f>
        <v>0</v>
      </c>
      <c r="BL109" s="17" t="s">
        <v>116</v>
      </c>
      <c r="BM109" s="159" t="s">
        <v>204</v>
      </c>
    </row>
    <row r="110" spans="1:47" s="2" customFormat="1" ht="135">
      <c r="A110" s="32"/>
      <c r="B110" s="33"/>
      <c r="C110" s="32"/>
      <c r="D110" s="171" t="s">
        <v>180</v>
      </c>
      <c r="E110" s="32"/>
      <c r="F110" s="323" t="s">
        <v>200</v>
      </c>
      <c r="G110" s="32"/>
      <c r="H110" s="32"/>
      <c r="I110" s="87"/>
      <c r="J110" s="32"/>
      <c r="K110" s="32"/>
      <c r="L110" s="33"/>
      <c r="M110" s="172"/>
      <c r="N110" s="173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180</v>
      </c>
      <c r="AU110" s="17" t="s">
        <v>82</v>
      </c>
    </row>
    <row r="111" spans="1:65" s="2" customFormat="1" ht="33" customHeight="1">
      <c r="A111" s="32"/>
      <c r="B111" s="147"/>
      <c r="C111" s="148" t="s">
        <v>8</v>
      </c>
      <c r="D111" s="148" t="s">
        <v>112</v>
      </c>
      <c r="E111" s="149" t="s">
        <v>205</v>
      </c>
      <c r="F111" s="321" t="s">
        <v>206</v>
      </c>
      <c r="G111" s="151" t="s">
        <v>178</v>
      </c>
      <c r="H111" s="152">
        <v>3</v>
      </c>
      <c r="I111" s="153"/>
      <c r="J111" s="154">
        <f>ROUND(I111*H111,2)</f>
        <v>0</v>
      </c>
      <c r="K111" s="150" t="s">
        <v>133</v>
      </c>
      <c r="L111" s="33"/>
      <c r="M111" s="155" t="s">
        <v>3</v>
      </c>
      <c r="N111" s="156" t="s">
        <v>43</v>
      </c>
      <c r="O111" s="53"/>
      <c r="P111" s="157">
        <f>O111*H111</f>
        <v>0</v>
      </c>
      <c r="Q111" s="157">
        <v>0.01309</v>
      </c>
      <c r="R111" s="157">
        <f>Q111*H111</f>
        <v>0.03927</v>
      </c>
      <c r="S111" s="157">
        <v>0</v>
      </c>
      <c r="T111" s="158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59" t="s">
        <v>116</v>
      </c>
      <c r="AT111" s="159" t="s">
        <v>112</v>
      </c>
      <c r="AU111" s="159" t="s">
        <v>82</v>
      </c>
      <c r="AY111" s="17" t="s">
        <v>109</v>
      </c>
      <c r="BE111" s="160">
        <f>IF(N111="základní",J111,0)</f>
        <v>0</v>
      </c>
      <c r="BF111" s="160">
        <f>IF(N111="snížená",J111,0)</f>
        <v>0</v>
      </c>
      <c r="BG111" s="160">
        <f>IF(N111="zákl. přenesená",J111,0)</f>
        <v>0</v>
      </c>
      <c r="BH111" s="160">
        <f>IF(N111="sníž. přenesená",J111,0)</f>
        <v>0</v>
      </c>
      <c r="BI111" s="160">
        <f>IF(N111="nulová",J111,0)</f>
        <v>0</v>
      </c>
      <c r="BJ111" s="17" t="s">
        <v>80</v>
      </c>
      <c r="BK111" s="160">
        <f>ROUND(I111*H111,2)</f>
        <v>0</v>
      </c>
      <c r="BL111" s="17" t="s">
        <v>116</v>
      </c>
      <c r="BM111" s="159" t="s">
        <v>207</v>
      </c>
    </row>
    <row r="112" spans="1:47" s="2" customFormat="1" ht="45">
      <c r="A112" s="32"/>
      <c r="B112" s="33"/>
      <c r="C112" s="32"/>
      <c r="D112" s="171" t="s">
        <v>180</v>
      </c>
      <c r="E112" s="32"/>
      <c r="F112" s="323" t="s">
        <v>208</v>
      </c>
      <c r="G112" s="32"/>
      <c r="H112" s="32"/>
      <c r="I112" s="87"/>
      <c r="J112" s="32"/>
      <c r="K112" s="32"/>
      <c r="L112" s="33"/>
      <c r="M112" s="172"/>
      <c r="N112" s="173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7" t="s">
        <v>180</v>
      </c>
      <c r="AU112" s="17" t="s">
        <v>82</v>
      </c>
    </row>
    <row r="113" spans="1:65" s="2" customFormat="1" ht="16.5" customHeight="1">
      <c r="A113" s="32"/>
      <c r="B113" s="147"/>
      <c r="C113" s="148" t="s">
        <v>209</v>
      </c>
      <c r="D113" s="148" t="s">
        <v>112</v>
      </c>
      <c r="E113" s="149" t="s">
        <v>210</v>
      </c>
      <c r="F113" s="321" t="s">
        <v>211</v>
      </c>
      <c r="G113" s="151" t="s">
        <v>146</v>
      </c>
      <c r="H113" s="152">
        <v>6</v>
      </c>
      <c r="I113" s="153"/>
      <c r="J113" s="154">
        <f>ROUND(I113*H113,2)</f>
        <v>0</v>
      </c>
      <c r="K113" s="150" t="s">
        <v>3</v>
      </c>
      <c r="L113" s="33"/>
      <c r="M113" s="155" t="s">
        <v>3</v>
      </c>
      <c r="N113" s="156" t="s">
        <v>43</v>
      </c>
      <c r="O113" s="53"/>
      <c r="P113" s="157">
        <f>O113*H113</f>
        <v>0</v>
      </c>
      <c r="Q113" s="157">
        <v>0</v>
      </c>
      <c r="R113" s="157">
        <f>Q113*H113</f>
        <v>0</v>
      </c>
      <c r="S113" s="157">
        <v>0</v>
      </c>
      <c r="T113" s="158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59" t="s">
        <v>116</v>
      </c>
      <c r="AT113" s="159" t="s">
        <v>112</v>
      </c>
      <c r="AU113" s="159" t="s">
        <v>82</v>
      </c>
      <c r="AY113" s="17" t="s">
        <v>109</v>
      </c>
      <c r="BE113" s="160">
        <f>IF(N113="základní",J113,0)</f>
        <v>0</v>
      </c>
      <c r="BF113" s="160">
        <f>IF(N113="snížená",J113,0)</f>
        <v>0</v>
      </c>
      <c r="BG113" s="160">
        <f>IF(N113="zákl. přenesená",J113,0)</f>
        <v>0</v>
      </c>
      <c r="BH113" s="160">
        <f>IF(N113="sníž. přenesená",J113,0)</f>
        <v>0</v>
      </c>
      <c r="BI113" s="160">
        <f>IF(N113="nulová",J113,0)</f>
        <v>0</v>
      </c>
      <c r="BJ113" s="17" t="s">
        <v>80</v>
      </c>
      <c r="BK113" s="160">
        <f>ROUND(I113*H113,2)</f>
        <v>0</v>
      </c>
      <c r="BL113" s="17" t="s">
        <v>116</v>
      </c>
      <c r="BM113" s="159" t="s">
        <v>212</v>
      </c>
    </row>
    <row r="114" spans="1:65" s="2" customFormat="1" ht="21.75" customHeight="1">
      <c r="A114" s="32"/>
      <c r="B114" s="147"/>
      <c r="C114" s="161" t="s">
        <v>213</v>
      </c>
      <c r="D114" s="161" t="s">
        <v>162</v>
      </c>
      <c r="E114" s="162" t="s">
        <v>214</v>
      </c>
      <c r="F114" s="322" t="s">
        <v>215</v>
      </c>
      <c r="G114" s="164" t="s">
        <v>146</v>
      </c>
      <c r="H114" s="165">
        <v>3</v>
      </c>
      <c r="I114" s="166"/>
      <c r="J114" s="167">
        <f>ROUND(I114*H114,2)</f>
        <v>0</v>
      </c>
      <c r="K114" s="163" t="s">
        <v>133</v>
      </c>
      <c r="L114" s="168"/>
      <c r="M114" s="169" t="s">
        <v>3</v>
      </c>
      <c r="N114" s="170" t="s">
        <v>43</v>
      </c>
      <c r="O114" s="53"/>
      <c r="P114" s="157">
        <f>O114*H114</f>
        <v>0</v>
      </c>
      <c r="Q114" s="157">
        <v>0.0013</v>
      </c>
      <c r="R114" s="157">
        <f>Q114*H114</f>
        <v>0.0039</v>
      </c>
      <c r="S114" s="157">
        <v>0</v>
      </c>
      <c r="T114" s="158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59" t="s">
        <v>165</v>
      </c>
      <c r="AT114" s="159" t="s">
        <v>162</v>
      </c>
      <c r="AU114" s="159" t="s">
        <v>82</v>
      </c>
      <c r="AY114" s="17" t="s">
        <v>109</v>
      </c>
      <c r="BE114" s="160">
        <f>IF(N114="základní",J114,0)</f>
        <v>0</v>
      </c>
      <c r="BF114" s="160">
        <f>IF(N114="snížená",J114,0)</f>
        <v>0</v>
      </c>
      <c r="BG114" s="160">
        <f>IF(N114="zákl. přenesená",J114,0)</f>
        <v>0</v>
      </c>
      <c r="BH114" s="160">
        <f>IF(N114="sníž. přenesená",J114,0)</f>
        <v>0</v>
      </c>
      <c r="BI114" s="160">
        <f>IF(N114="nulová",J114,0)</f>
        <v>0</v>
      </c>
      <c r="BJ114" s="17" t="s">
        <v>80</v>
      </c>
      <c r="BK114" s="160">
        <f>ROUND(I114*H114,2)</f>
        <v>0</v>
      </c>
      <c r="BL114" s="17" t="s">
        <v>116</v>
      </c>
      <c r="BM114" s="159" t="s">
        <v>216</v>
      </c>
    </row>
    <row r="115" spans="1:65" s="2" customFormat="1" ht="21.75" customHeight="1">
      <c r="A115" s="32"/>
      <c r="B115" s="147"/>
      <c r="C115" s="161" t="s">
        <v>217</v>
      </c>
      <c r="D115" s="161" t="s">
        <v>162</v>
      </c>
      <c r="E115" s="162" t="s">
        <v>218</v>
      </c>
      <c r="F115" s="322" t="s">
        <v>219</v>
      </c>
      <c r="G115" s="164" t="s">
        <v>146</v>
      </c>
      <c r="H115" s="165">
        <v>6</v>
      </c>
      <c r="I115" s="166"/>
      <c r="J115" s="167">
        <f>ROUND(I115*H115,2)</f>
        <v>0</v>
      </c>
      <c r="K115" s="163" t="s">
        <v>124</v>
      </c>
      <c r="L115" s="168"/>
      <c r="M115" s="169" t="s">
        <v>3</v>
      </c>
      <c r="N115" s="170" t="s">
        <v>43</v>
      </c>
      <c r="O115" s="53"/>
      <c r="P115" s="157">
        <f>O115*H115</f>
        <v>0</v>
      </c>
      <c r="Q115" s="157">
        <v>0.00024</v>
      </c>
      <c r="R115" s="157">
        <f>Q115*H115</f>
        <v>0.00144</v>
      </c>
      <c r="S115" s="157">
        <v>0</v>
      </c>
      <c r="T115" s="158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59" t="s">
        <v>165</v>
      </c>
      <c r="AT115" s="159" t="s">
        <v>162</v>
      </c>
      <c r="AU115" s="159" t="s">
        <v>82</v>
      </c>
      <c r="AY115" s="17" t="s">
        <v>109</v>
      </c>
      <c r="BE115" s="160">
        <f>IF(N115="základní",J115,0)</f>
        <v>0</v>
      </c>
      <c r="BF115" s="160">
        <f>IF(N115="snížená",J115,0)</f>
        <v>0</v>
      </c>
      <c r="BG115" s="160">
        <f>IF(N115="zákl. přenesená",J115,0)</f>
        <v>0</v>
      </c>
      <c r="BH115" s="160">
        <f>IF(N115="sníž. přenesená",J115,0)</f>
        <v>0</v>
      </c>
      <c r="BI115" s="160">
        <f>IF(N115="nulová",J115,0)</f>
        <v>0</v>
      </c>
      <c r="BJ115" s="17" t="s">
        <v>80</v>
      </c>
      <c r="BK115" s="160">
        <f>ROUND(I115*H115,2)</f>
        <v>0</v>
      </c>
      <c r="BL115" s="17" t="s">
        <v>116</v>
      </c>
      <c r="BM115" s="159" t="s">
        <v>220</v>
      </c>
    </row>
    <row r="116" spans="1:65" s="2" customFormat="1" ht="21.75" customHeight="1">
      <c r="A116" s="32"/>
      <c r="B116" s="147"/>
      <c r="C116" s="148" t="s">
        <v>221</v>
      </c>
      <c r="D116" s="148" t="s">
        <v>112</v>
      </c>
      <c r="E116" s="149" t="s">
        <v>222</v>
      </c>
      <c r="F116" s="321" t="s">
        <v>223</v>
      </c>
      <c r="G116" s="151" t="s">
        <v>146</v>
      </c>
      <c r="H116" s="152">
        <v>6</v>
      </c>
      <c r="I116" s="153"/>
      <c r="J116" s="154">
        <f>ROUND(I116*H116,2)</f>
        <v>0</v>
      </c>
      <c r="K116" s="150" t="s">
        <v>133</v>
      </c>
      <c r="L116" s="33"/>
      <c r="M116" s="155" t="s">
        <v>3</v>
      </c>
      <c r="N116" s="156" t="s">
        <v>43</v>
      </c>
      <c r="O116" s="53"/>
      <c r="P116" s="157">
        <f>O116*H116</f>
        <v>0</v>
      </c>
      <c r="Q116" s="157">
        <v>0</v>
      </c>
      <c r="R116" s="157">
        <f>Q116*H116</f>
        <v>0</v>
      </c>
      <c r="S116" s="157">
        <v>0</v>
      </c>
      <c r="T116" s="158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59" t="s">
        <v>116</v>
      </c>
      <c r="AT116" s="159" t="s">
        <v>112</v>
      </c>
      <c r="AU116" s="159" t="s">
        <v>82</v>
      </c>
      <c r="AY116" s="17" t="s">
        <v>109</v>
      </c>
      <c r="BE116" s="160">
        <f>IF(N116="základní",J116,0)</f>
        <v>0</v>
      </c>
      <c r="BF116" s="160">
        <f>IF(N116="snížená",J116,0)</f>
        <v>0</v>
      </c>
      <c r="BG116" s="160">
        <f>IF(N116="zákl. přenesená",J116,0)</f>
        <v>0</v>
      </c>
      <c r="BH116" s="160">
        <f>IF(N116="sníž. přenesená",J116,0)</f>
        <v>0</v>
      </c>
      <c r="BI116" s="160">
        <f>IF(N116="nulová",J116,0)</f>
        <v>0</v>
      </c>
      <c r="BJ116" s="17" t="s">
        <v>80</v>
      </c>
      <c r="BK116" s="160">
        <f>ROUND(I116*H116,2)</f>
        <v>0</v>
      </c>
      <c r="BL116" s="17" t="s">
        <v>116</v>
      </c>
      <c r="BM116" s="159" t="s">
        <v>224</v>
      </c>
    </row>
    <row r="117" spans="1:47" s="2" customFormat="1" ht="67.5">
      <c r="A117" s="32"/>
      <c r="B117" s="33"/>
      <c r="C117" s="32"/>
      <c r="D117" s="171" t="s">
        <v>180</v>
      </c>
      <c r="E117" s="32"/>
      <c r="F117" s="323" t="s">
        <v>225</v>
      </c>
      <c r="G117" s="32"/>
      <c r="H117" s="32"/>
      <c r="I117" s="87"/>
      <c r="J117" s="32"/>
      <c r="K117" s="32"/>
      <c r="L117" s="33"/>
      <c r="M117" s="172"/>
      <c r="N117" s="173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180</v>
      </c>
      <c r="AU117" s="17" t="s">
        <v>82</v>
      </c>
    </row>
    <row r="118" spans="1:65" s="2" customFormat="1" ht="21.75" customHeight="1">
      <c r="A118" s="32"/>
      <c r="B118" s="147"/>
      <c r="C118" s="148" t="s">
        <v>226</v>
      </c>
      <c r="D118" s="148" t="s">
        <v>112</v>
      </c>
      <c r="E118" s="149" t="s">
        <v>227</v>
      </c>
      <c r="F118" s="321" t="s">
        <v>228</v>
      </c>
      <c r="G118" s="151" t="s">
        <v>146</v>
      </c>
      <c r="H118" s="152">
        <v>1</v>
      </c>
      <c r="I118" s="153"/>
      <c r="J118" s="154">
        <f aca="true" t="shared" si="10" ref="J118:J143">ROUND(I118*H118,2)</f>
        <v>0</v>
      </c>
      <c r="K118" s="150" t="s">
        <v>124</v>
      </c>
      <c r="L118" s="33"/>
      <c r="M118" s="155" t="s">
        <v>3</v>
      </c>
      <c r="N118" s="156" t="s">
        <v>43</v>
      </c>
      <c r="O118" s="53"/>
      <c r="P118" s="157">
        <f aca="true" t="shared" si="11" ref="P118:P143">O118*H118</f>
        <v>0</v>
      </c>
      <c r="Q118" s="157">
        <v>0</v>
      </c>
      <c r="R118" s="157">
        <f aca="true" t="shared" si="12" ref="R118:R143">Q118*H118</f>
        <v>0</v>
      </c>
      <c r="S118" s="157">
        <v>0</v>
      </c>
      <c r="T118" s="158">
        <f aca="true" t="shared" si="13" ref="T118:T143"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59" t="s">
        <v>116</v>
      </c>
      <c r="AT118" s="159" t="s">
        <v>112</v>
      </c>
      <c r="AU118" s="159" t="s">
        <v>82</v>
      </c>
      <c r="AY118" s="17" t="s">
        <v>109</v>
      </c>
      <c r="BE118" s="160">
        <f aca="true" t="shared" si="14" ref="BE118:BE143">IF(N118="základní",J118,0)</f>
        <v>0</v>
      </c>
      <c r="BF118" s="160">
        <f aca="true" t="shared" si="15" ref="BF118:BF143">IF(N118="snížená",J118,0)</f>
        <v>0</v>
      </c>
      <c r="BG118" s="160">
        <f aca="true" t="shared" si="16" ref="BG118:BG143">IF(N118="zákl. přenesená",J118,0)</f>
        <v>0</v>
      </c>
      <c r="BH118" s="160">
        <f aca="true" t="shared" si="17" ref="BH118:BH143">IF(N118="sníž. přenesená",J118,0)</f>
        <v>0</v>
      </c>
      <c r="BI118" s="160">
        <f aca="true" t="shared" si="18" ref="BI118:BI143">IF(N118="nulová",J118,0)</f>
        <v>0</v>
      </c>
      <c r="BJ118" s="17" t="s">
        <v>80</v>
      </c>
      <c r="BK118" s="160">
        <f aca="true" t="shared" si="19" ref="BK118:BK143">ROUND(I118*H118,2)</f>
        <v>0</v>
      </c>
      <c r="BL118" s="17" t="s">
        <v>116</v>
      </c>
      <c r="BM118" s="159" t="s">
        <v>229</v>
      </c>
    </row>
    <row r="119" spans="1:65" s="2" customFormat="1" ht="16.5" customHeight="1">
      <c r="A119" s="32"/>
      <c r="B119" s="147"/>
      <c r="C119" s="148" t="s">
        <v>230</v>
      </c>
      <c r="D119" s="148" t="s">
        <v>112</v>
      </c>
      <c r="E119" s="149" t="s">
        <v>231</v>
      </c>
      <c r="F119" s="321" t="s">
        <v>232</v>
      </c>
      <c r="G119" s="151" t="s">
        <v>146</v>
      </c>
      <c r="H119" s="152">
        <v>7</v>
      </c>
      <c r="I119" s="153"/>
      <c r="J119" s="154">
        <f t="shared" si="10"/>
        <v>0</v>
      </c>
      <c r="K119" s="150" t="s">
        <v>3</v>
      </c>
      <c r="L119" s="33"/>
      <c r="M119" s="155" t="s">
        <v>3</v>
      </c>
      <c r="N119" s="156" t="s">
        <v>43</v>
      </c>
      <c r="O119" s="53"/>
      <c r="P119" s="157">
        <f t="shared" si="11"/>
        <v>0</v>
      </c>
      <c r="Q119" s="157">
        <v>0</v>
      </c>
      <c r="R119" s="157">
        <f t="shared" si="12"/>
        <v>0</v>
      </c>
      <c r="S119" s="157">
        <v>0</v>
      </c>
      <c r="T119" s="158">
        <f t="shared" si="13"/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9" t="s">
        <v>116</v>
      </c>
      <c r="AT119" s="159" t="s">
        <v>112</v>
      </c>
      <c r="AU119" s="159" t="s">
        <v>82</v>
      </c>
      <c r="AY119" s="17" t="s">
        <v>109</v>
      </c>
      <c r="BE119" s="160">
        <f t="shared" si="14"/>
        <v>0</v>
      </c>
      <c r="BF119" s="160">
        <f t="shared" si="15"/>
        <v>0</v>
      </c>
      <c r="BG119" s="160">
        <f t="shared" si="16"/>
        <v>0</v>
      </c>
      <c r="BH119" s="160">
        <f t="shared" si="17"/>
        <v>0</v>
      </c>
      <c r="BI119" s="160">
        <f t="shared" si="18"/>
        <v>0</v>
      </c>
      <c r="BJ119" s="17" t="s">
        <v>80</v>
      </c>
      <c r="BK119" s="160">
        <f t="shared" si="19"/>
        <v>0</v>
      </c>
      <c r="BL119" s="17" t="s">
        <v>116</v>
      </c>
      <c r="BM119" s="159" t="s">
        <v>233</v>
      </c>
    </row>
    <row r="120" spans="1:65" s="2" customFormat="1" ht="21.75" customHeight="1">
      <c r="A120" s="32"/>
      <c r="B120" s="147"/>
      <c r="C120" s="148" t="s">
        <v>234</v>
      </c>
      <c r="D120" s="148" t="s">
        <v>112</v>
      </c>
      <c r="E120" s="149" t="s">
        <v>235</v>
      </c>
      <c r="F120" s="321" t="s">
        <v>236</v>
      </c>
      <c r="G120" s="151" t="s">
        <v>146</v>
      </c>
      <c r="H120" s="152">
        <v>7</v>
      </c>
      <c r="I120" s="153"/>
      <c r="J120" s="154">
        <f t="shared" si="10"/>
        <v>0</v>
      </c>
      <c r="K120" s="150" t="s">
        <v>3</v>
      </c>
      <c r="L120" s="33"/>
      <c r="M120" s="155" t="s">
        <v>3</v>
      </c>
      <c r="N120" s="156" t="s">
        <v>43</v>
      </c>
      <c r="O120" s="53"/>
      <c r="P120" s="157">
        <f t="shared" si="11"/>
        <v>0</v>
      </c>
      <c r="Q120" s="157">
        <v>0</v>
      </c>
      <c r="R120" s="157">
        <f t="shared" si="12"/>
        <v>0</v>
      </c>
      <c r="S120" s="157">
        <v>0</v>
      </c>
      <c r="T120" s="158">
        <f t="shared" si="1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9" t="s">
        <v>116</v>
      </c>
      <c r="AT120" s="159" t="s">
        <v>112</v>
      </c>
      <c r="AU120" s="159" t="s">
        <v>82</v>
      </c>
      <c r="AY120" s="17" t="s">
        <v>109</v>
      </c>
      <c r="BE120" s="160">
        <f t="shared" si="14"/>
        <v>0</v>
      </c>
      <c r="BF120" s="160">
        <f t="shared" si="15"/>
        <v>0</v>
      </c>
      <c r="BG120" s="160">
        <f t="shared" si="16"/>
        <v>0</v>
      </c>
      <c r="BH120" s="160">
        <f t="shared" si="17"/>
        <v>0</v>
      </c>
      <c r="BI120" s="160">
        <f t="shared" si="18"/>
        <v>0</v>
      </c>
      <c r="BJ120" s="17" t="s">
        <v>80</v>
      </c>
      <c r="BK120" s="160">
        <f t="shared" si="19"/>
        <v>0</v>
      </c>
      <c r="BL120" s="17" t="s">
        <v>116</v>
      </c>
      <c r="BM120" s="159" t="s">
        <v>237</v>
      </c>
    </row>
    <row r="121" spans="1:65" s="2" customFormat="1" ht="16.5" customHeight="1">
      <c r="A121" s="32"/>
      <c r="B121" s="147"/>
      <c r="C121" s="148" t="s">
        <v>238</v>
      </c>
      <c r="D121" s="148" t="s">
        <v>112</v>
      </c>
      <c r="E121" s="149" t="s">
        <v>239</v>
      </c>
      <c r="F121" s="321" t="s">
        <v>240</v>
      </c>
      <c r="G121" s="151" t="s">
        <v>146</v>
      </c>
      <c r="H121" s="152">
        <v>7</v>
      </c>
      <c r="I121" s="153"/>
      <c r="J121" s="154">
        <f t="shared" si="10"/>
        <v>0</v>
      </c>
      <c r="K121" s="150" t="s">
        <v>3</v>
      </c>
      <c r="L121" s="33"/>
      <c r="M121" s="155" t="s">
        <v>3</v>
      </c>
      <c r="N121" s="156" t="s">
        <v>43</v>
      </c>
      <c r="O121" s="53"/>
      <c r="P121" s="157">
        <f t="shared" si="11"/>
        <v>0</v>
      </c>
      <c r="Q121" s="157">
        <v>0.00051</v>
      </c>
      <c r="R121" s="157">
        <f t="shared" si="12"/>
        <v>0.0035700000000000003</v>
      </c>
      <c r="S121" s="157">
        <v>0</v>
      </c>
      <c r="T121" s="158">
        <f t="shared" si="1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9" t="s">
        <v>116</v>
      </c>
      <c r="AT121" s="159" t="s">
        <v>112</v>
      </c>
      <c r="AU121" s="159" t="s">
        <v>82</v>
      </c>
      <c r="AY121" s="17" t="s">
        <v>109</v>
      </c>
      <c r="BE121" s="160">
        <f t="shared" si="14"/>
        <v>0</v>
      </c>
      <c r="BF121" s="160">
        <f t="shared" si="15"/>
        <v>0</v>
      </c>
      <c r="BG121" s="160">
        <f t="shared" si="16"/>
        <v>0</v>
      </c>
      <c r="BH121" s="160">
        <f t="shared" si="17"/>
        <v>0</v>
      </c>
      <c r="BI121" s="160">
        <f t="shared" si="18"/>
        <v>0</v>
      </c>
      <c r="BJ121" s="17" t="s">
        <v>80</v>
      </c>
      <c r="BK121" s="160">
        <f t="shared" si="19"/>
        <v>0</v>
      </c>
      <c r="BL121" s="17" t="s">
        <v>116</v>
      </c>
      <c r="BM121" s="159" t="s">
        <v>241</v>
      </c>
    </row>
    <row r="122" spans="1:65" s="2" customFormat="1" ht="21.75" customHeight="1">
      <c r="A122" s="32"/>
      <c r="B122" s="147"/>
      <c r="C122" s="148" t="s">
        <v>242</v>
      </c>
      <c r="D122" s="148" t="s">
        <v>112</v>
      </c>
      <c r="E122" s="149" t="s">
        <v>243</v>
      </c>
      <c r="F122" s="321" t="s">
        <v>244</v>
      </c>
      <c r="G122" s="151" t="s">
        <v>146</v>
      </c>
      <c r="H122" s="152">
        <v>3</v>
      </c>
      <c r="I122" s="153"/>
      <c r="J122" s="154">
        <f t="shared" si="10"/>
        <v>0</v>
      </c>
      <c r="K122" s="150" t="s">
        <v>3</v>
      </c>
      <c r="L122" s="33"/>
      <c r="M122" s="155" t="s">
        <v>3</v>
      </c>
      <c r="N122" s="156" t="s">
        <v>43</v>
      </c>
      <c r="O122" s="53"/>
      <c r="P122" s="157">
        <f t="shared" si="11"/>
        <v>0</v>
      </c>
      <c r="Q122" s="157">
        <v>0</v>
      </c>
      <c r="R122" s="157">
        <f t="shared" si="12"/>
        <v>0</v>
      </c>
      <c r="S122" s="157">
        <v>0</v>
      </c>
      <c r="T122" s="158">
        <f t="shared" si="1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9" t="s">
        <v>116</v>
      </c>
      <c r="AT122" s="159" t="s">
        <v>112</v>
      </c>
      <c r="AU122" s="159" t="s">
        <v>82</v>
      </c>
      <c r="AY122" s="17" t="s">
        <v>109</v>
      </c>
      <c r="BE122" s="160">
        <f t="shared" si="14"/>
        <v>0</v>
      </c>
      <c r="BF122" s="160">
        <f t="shared" si="15"/>
        <v>0</v>
      </c>
      <c r="BG122" s="160">
        <f t="shared" si="16"/>
        <v>0</v>
      </c>
      <c r="BH122" s="160">
        <f t="shared" si="17"/>
        <v>0</v>
      </c>
      <c r="BI122" s="160">
        <f t="shared" si="18"/>
        <v>0</v>
      </c>
      <c r="BJ122" s="17" t="s">
        <v>80</v>
      </c>
      <c r="BK122" s="160">
        <f t="shared" si="19"/>
        <v>0</v>
      </c>
      <c r="BL122" s="17" t="s">
        <v>116</v>
      </c>
      <c r="BM122" s="159" t="s">
        <v>245</v>
      </c>
    </row>
    <row r="123" spans="1:65" s="2" customFormat="1" ht="21.75" customHeight="1">
      <c r="A123" s="32"/>
      <c r="B123" s="147"/>
      <c r="C123" s="148" t="s">
        <v>246</v>
      </c>
      <c r="D123" s="148" t="s">
        <v>112</v>
      </c>
      <c r="E123" s="149" t="s">
        <v>247</v>
      </c>
      <c r="F123" s="321" t="s">
        <v>248</v>
      </c>
      <c r="G123" s="151" t="s">
        <v>146</v>
      </c>
      <c r="H123" s="152">
        <v>1</v>
      </c>
      <c r="I123" s="153"/>
      <c r="J123" s="154">
        <f t="shared" si="10"/>
        <v>0</v>
      </c>
      <c r="K123" s="150" t="s">
        <v>3</v>
      </c>
      <c r="L123" s="33"/>
      <c r="M123" s="155" t="s">
        <v>3</v>
      </c>
      <c r="N123" s="156" t="s">
        <v>43</v>
      </c>
      <c r="O123" s="53"/>
      <c r="P123" s="157">
        <f t="shared" si="11"/>
        <v>0</v>
      </c>
      <c r="Q123" s="157">
        <v>0</v>
      </c>
      <c r="R123" s="157">
        <f t="shared" si="12"/>
        <v>0</v>
      </c>
      <c r="S123" s="157">
        <v>0</v>
      </c>
      <c r="T123" s="158">
        <f t="shared" si="1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9" t="s">
        <v>116</v>
      </c>
      <c r="AT123" s="159" t="s">
        <v>112</v>
      </c>
      <c r="AU123" s="159" t="s">
        <v>82</v>
      </c>
      <c r="AY123" s="17" t="s">
        <v>109</v>
      </c>
      <c r="BE123" s="160">
        <f t="shared" si="14"/>
        <v>0</v>
      </c>
      <c r="BF123" s="160">
        <f t="shared" si="15"/>
        <v>0</v>
      </c>
      <c r="BG123" s="160">
        <f t="shared" si="16"/>
        <v>0</v>
      </c>
      <c r="BH123" s="160">
        <f t="shared" si="17"/>
        <v>0</v>
      </c>
      <c r="BI123" s="160">
        <f t="shared" si="18"/>
        <v>0</v>
      </c>
      <c r="BJ123" s="17" t="s">
        <v>80</v>
      </c>
      <c r="BK123" s="160">
        <f t="shared" si="19"/>
        <v>0</v>
      </c>
      <c r="BL123" s="17" t="s">
        <v>116</v>
      </c>
      <c r="BM123" s="159" t="s">
        <v>249</v>
      </c>
    </row>
    <row r="124" spans="1:65" s="2" customFormat="1" ht="16.5" customHeight="1">
      <c r="A124" s="32"/>
      <c r="B124" s="147"/>
      <c r="C124" s="148" t="s">
        <v>165</v>
      </c>
      <c r="D124" s="148" t="s">
        <v>112</v>
      </c>
      <c r="E124" s="149" t="s">
        <v>250</v>
      </c>
      <c r="F124" s="321" t="s">
        <v>251</v>
      </c>
      <c r="G124" s="151" t="s">
        <v>146</v>
      </c>
      <c r="H124" s="152">
        <v>4</v>
      </c>
      <c r="I124" s="153"/>
      <c r="J124" s="154">
        <f t="shared" si="10"/>
        <v>0</v>
      </c>
      <c r="K124" s="150" t="s">
        <v>3</v>
      </c>
      <c r="L124" s="33"/>
      <c r="M124" s="155" t="s">
        <v>3</v>
      </c>
      <c r="N124" s="156" t="s">
        <v>43</v>
      </c>
      <c r="O124" s="53"/>
      <c r="P124" s="157">
        <f t="shared" si="11"/>
        <v>0</v>
      </c>
      <c r="Q124" s="157">
        <v>0</v>
      </c>
      <c r="R124" s="157">
        <f t="shared" si="12"/>
        <v>0</v>
      </c>
      <c r="S124" s="157">
        <v>0</v>
      </c>
      <c r="T124" s="158">
        <f t="shared" si="1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9" t="s">
        <v>116</v>
      </c>
      <c r="AT124" s="159" t="s">
        <v>112</v>
      </c>
      <c r="AU124" s="159" t="s">
        <v>82</v>
      </c>
      <c r="AY124" s="17" t="s">
        <v>109</v>
      </c>
      <c r="BE124" s="160">
        <f t="shared" si="14"/>
        <v>0</v>
      </c>
      <c r="BF124" s="160">
        <f t="shared" si="15"/>
        <v>0</v>
      </c>
      <c r="BG124" s="160">
        <f t="shared" si="16"/>
        <v>0</v>
      </c>
      <c r="BH124" s="160">
        <f t="shared" si="17"/>
        <v>0</v>
      </c>
      <c r="BI124" s="160">
        <f t="shared" si="18"/>
        <v>0</v>
      </c>
      <c r="BJ124" s="17" t="s">
        <v>80</v>
      </c>
      <c r="BK124" s="160">
        <f t="shared" si="19"/>
        <v>0</v>
      </c>
      <c r="BL124" s="17" t="s">
        <v>116</v>
      </c>
      <c r="BM124" s="159" t="s">
        <v>252</v>
      </c>
    </row>
    <row r="125" spans="1:65" s="2" customFormat="1" ht="16.5" customHeight="1">
      <c r="A125" s="32"/>
      <c r="B125" s="147"/>
      <c r="C125" s="148" t="s">
        <v>253</v>
      </c>
      <c r="D125" s="148" t="s">
        <v>112</v>
      </c>
      <c r="E125" s="149" t="s">
        <v>254</v>
      </c>
      <c r="F125" s="321" t="s">
        <v>255</v>
      </c>
      <c r="G125" s="151" t="s">
        <v>146</v>
      </c>
      <c r="H125" s="152">
        <v>3</v>
      </c>
      <c r="I125" s="153"/>
      <c r="J125" s="154">
        <f t="shared" si="10"/>
        <v>0</v>
      </c>
      <c r="K125" s="150" t="s">
        <v>133</v>
      </c>
      <c r="L125" s="33"/>
      <c r="M125" s="155" t="s">
        <v>3</v>
      </c>
      <c r="N125" s="156" t="s">
        <v>43</v>
      </c>
      <c r="O125" s="53"/>
      <c r="P125" s="157">
        <f t="shared" si="11"/>
        <v>0</v>
      </c>
      <c r="Q125" s="157">
        <v>0.00128</v>
      </c>
      <c r="R125" s="157">
        <f t="shared" si="12"/>
        <v>0.0038400000000000005</v>
      </c>
      <c r="S125" s="157">
        <v>0</v>
      </c>
      <c r="T125" s="158">
        <f t="shared" si="1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9" t="s">
        <v>116</v>
      </c>
      <c r="AT125" s="159" t="s">
        <v>112</v>
      </c>
      <c r="AU125" s="159" t="s">
        <v>82</v>
      </c>
      <c r="AY125" s="17" t="s">
        <v>109</v>
      </c>
      <c r="BE125" s="160">
        <f t="shared" si="14"/>
        <v>0</v>
      </c>
      <c r="BF125" s="160">
        <f t="shared" si="15"/>
        <v>0</v>
      </c>
      <c r="BG125" s="160">
        <f t="shared" si="16"/>
        <v>0</v>
      </c>
      <c r="BH125" s="160">
        <f t="shared" si="17"/>
        <v>0</v>
      </c>
      <c r="BI125" s="160">
        <f t="shared" si="18"/>
        <v>0</v>
      </c>
      <c r="BJ125" s="17" t="s">
        <v>80</v>
      </c>
      <c r="BK125" s="160">
        <f t="shared" si="19"/>
        <v>0</v>
      </c>
      <c r="BL125" s="17" t="s">
        <v>116</v>
      </c>
      <c r="BM125" s="159" t="s">
        <v>256</v>
      </c>
    </row>
    <row r="126" spans="1:65" s="2" customFormat="1" ht="33" customHeight="1">
      <c r="A126" s="32"/>
      <c r="B126" s="147"/>
      <c r="C126" s="148" t="s">
        <v>257</v>
      </c>
      <c r="D126" s="148" t="s">
        <v>112</v>
      </c>
      <c r="E126" s="149" t="s">
        <v>258</v>
      </c>
      <c r="F126" s="321" t="s">
        <v>259</v>
      </c>
      <c r="G126" s="151" t="s">
        <v>260</v>
      </c>
      <c r="H126" s="152">
        <v>8</v>
      </c>
      <c r="I126" s="153"/>
      <c r="J126" s="154">
        <f t="shared" si="10"/>
        <v>0</v>
      </c>
      <c r="K126" s="150" t="s">
        <v>3</v>
      </c>
      <c r="L126" s="33"/>
      <c r="M126" s="155" t="s">
        <v>3</v>
      </c>
      <c r="N126" s="156" t="s">
        <v>43</v>
      </c>
      <c r="O126" s="53"/>
      <c r="P126" s="157">
        <f t="shared" si="11"/>
        <v>0</v>
      </c>
      <c r="Q126" s="157">
        <v>0</v>
      </c>
      <c r="R126" s="157">
        <f t="shared" si="12"/>
        <v>0</v>
      </c>
      <c r="S126" s="157">
        <v>0</v>
      </c>
      <c r="T126" s="158">
        <f t="shared" si="1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9" t="s">
        <v>116</v>
      </c>
      <c r="AT126" s="159" t="s">
        <v>112</v>
      </c>
      <c r="AU126" s="159" t="s">
        <v>82</v>
      </c>
      <c r="AY126" s="17" t="s">
        <v>109</v>
      </c>
      <c r="BE126" s="160">
        <f t="shared" si="14"/>
        <v>0</v>
      </c>
      <c r="BF126" s="160">
        <f t="shared" si="15"/>
        <v>0</v>
      </c>
      <c r="BG126" s="160">
        <f t="shared" si="16"/>
        <v>0</v>
      </c>
      <c r="BH126" s="160">
        <f t="shared" si="17"/>
        <v>0</v>
      </c>
      <c r="BI126" s="160">
        <f t="shared" si="18"/>
        <v>0</v>
      </c>
      <c r="BJ126" s="17" t="s">
        <v>80</v>
      </c>
      <c r="BK126" s="160">
        <f t="shared" si="19"/>
        <v>0</v>
      </c>
      <c r="BL126" s="17" t="s">
        <v>116</v>
      </c>
      <c r="BM126" s="159" t="s">
        <v>261</v>
      </c>
    </row>
    <row r="127" spans="1:65" s="2" customFormat="1" ht="21.75" customHeight="1">
      <c r="A127" s="32"/>
      <c r="B127" s="147"/>
      <c r="C127" s="148" t="s">
        <v>262</v>
      </c>
      <c r="D127" s="148" t="s">
        <v>112</v>
      </c>
      <c r="E127" s="149" t="s">
        <v>263</v>
      </c>
      <c r="F127" s="321" t="s">
        <v>264</v>
      </c>
      <c r="G127" s="151" t="s">
        <v>146</v>
      </c>
      <c r="H127" s="152">
        <v>3</v>
      </c>
      <c r="I127" s="153"/>
      <c r="J127" s="154">
        <f t="shared" si="10"/>
        <v>0</v>
      </c>
      <c r="K127" s="150" t="s">
        <v>3</v>
      </c>
      <c r="L127" s="33"/>
      <c r="M127" s="155" t="s">
        <v>3</v>
      </c>
      <c r="N127" s="156" t="s">
        <v>43</v>
      </c>
      <c r="O127" s="53"/>
      <c r="P127" s="157">
        <f t="shared" si="11"/>
        <v>0</v>
      </c>
      <c r="Q127" s="157">
        <v>0</v>
      </c>
      <c r="R127" s="157">
        <f t="shared" si="12"/>
        <v>0</v>
      </c>
      <c r="S127" s="157">
        <v>0</v>
      </c>
      <c r="T127" s="158">
        <f t="shared" si="1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9" t="s">
        <v>116</v>
      </c>
      <c r="AT127" s="159" t="s">
        <v>112</v>
      </c>
      <c r="AU127" s="159" t="s">
        <v>82</v>
      </c>
      <c r="AY127" s="17" t="s">
        <v>109</v>
      </c>
      <c r="BE127" s="160">
        <f t="shared" si="14"/>
        <v>0</v>
      </c>
      <c r="BF127" s="160">
        <f t="shared" si="15"/>
        <v>0</v>
      </c>
      <c r="BG127" s="160">
        <f t="shared" si="16"/>
        <v>0</v>
      </c>
      <c r="BH127" s="160">
        <f t="shared" si="17"/>
        <v>0</v>
      </c>
      <c r="BI127" s="160">
        <f t="shared" si="18"/>
        <v>0</v>
      </c>
      <c r="BJ127" s="17" t="s">
        <v>80</v>
      </c>
      <c r="BK127" s="160">
        <f t="shared" si="19"/>
        <v>0</v>
      </c>
      <c r="BL127" s="17" t="s">
        <v>116</v>
      </c>
      <c r="BM127" s="159" t="s">
        <v>265</v>
      </c>
    </row>
    <row r="128" spans="1:65" s="2" customFormat="1" ht="55.5" customHeight="1">
      <c r="A128" s="32"/>
      <c r="B128" s="147"/>
      <c r="C128" s="148" t="s">
        <v>266</v>
      </c>
      <c r="D128" s="148" t="s">
        <v>112</v>
      </c>
      <c r="E128" s="149" t="s">
        <v>267</v>
      </c>
      <c r="F128" s="321" t="s">
        <v>268</v>
      </c>
      <c r="G128" s="151" t="s">
        <v>146</v>
      </c>
      <c r="H128" s="152">
        <v>1</v>
      </c>
      <c r="I128" s="153"/>
      <c r="J128" s="154">
        <f t="shared" si="10"/>
        <v>0</v>
      </c>
      <c r="K128" s="150" t="s">
        <v>3</v>
      </c>
      <c r="L128" s="33"/>
      <c r="M128" s="155" t="s">
        <v>3</v>
      </c>
      <c r="N128" s="156" t="s">
        <v>43</v>
      </c>
      <c r="O128" s="53"/>
      <c r="P128" s="157">
        <f t="shared" si="11"/>
        <v>0</v>
      </c>
      <c r="Q128" s="157">
        <v>0</v>
      </c>
      <c r="R128" s="157">
        <f t="shared" si="12"/>
        <v>0</v>
      </c>
      <c r="S128" s="157">
        <v>0</v>
      </c>
      <c r="T128" s="158">
        <f t="shared" si="1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9" t="s">
        <v>116</v>
      </c>
      <c r="AT128" s="159" t="s">
        <v>112</v>
      </c>
      <c r="AU128" s="159" t="s">
        <v>82</v>
      </c>
      <c r="AY128" s="17" t="s">
        <v>109</v>
      </c>
      <c r="BE128" s="160">
        <f t="shared" si="14"/>
        <v>0</v>
      </c>
      <c r="BF128" s="160">
        <f t="shared" si="15"/>
        <v>0</v>
      </c>
      <c r="BG128" s="160">
        <f t="shared" si="16"/>
        <v>0</v>
      </c>
      <c r="BH128" s="160">
        <f t="shared" si="17"/>
        <v>0</v>
      </c>
      <c r="BI128" s="160">
        <f t="shared" si="18"/>
        <v>0</v>
      </c>
      <c r="BJ128" s="17" t="s">
        <v>80</v>
      </c>
      <c r="BK128" s="160">
        <f t="shared" si="19"/>
        <v>0</v>
      </c>
      <c r="BL128" s="17" t="s">
        <v>116</v>
      </c>
      <c r="BM128" s="159" t="s">
        <v>269</v>
      </c>
    </row>
    <row r="129" spans="1:65" s="2" customFormat="1" ht="16.5" customHeight="1">
      <c r="A129" s="32"/>
      <c r="B129" s="147"/>
      <c r="C129" s="148" t="s">
        <v>270</v>
      </c>
      <c r="D129" s="148" t="s">
        <v>112</v>
      </c>
      <c r="E129" s="149" t="s">
        <v>271</v>
      </c>
      <c r="F129" s="321" t="s">
        <v>272</v>
      </c>
      <c r="G129" s="151" t="s">
        <v>146</v>
      </c>
      <c r="H129" s="152">
        <v>1</v>
      </c>
      <c r="I129" s="153"/>
      <c r="J129" s="154">
        <f t="shared" si="10"/>
        <v>0</v>
      </c>
      <c r="K129" s="150" t="s">
        <v>3</v>
      </c>
      <c r="L129" s="33"/>
      <c r="M129" s="155" t="s">
        <v>3</v>
      </c>
      <c r="N129" s="156" t="s">
        <v>43</v>
      </c>
      <c r="O129" s="53"/>
      <c r="P129" s="157">
        <f t="shared" si="11"/>
        <v>0</v>
      </c>
      <c r="Q129" s="157">
        <v>0</v>
      </c>
      <c r="R129" s="157">
        <f t="shared" si="12"/>
        <v>0</v>
      </c>
      <c r="S129" s="157">
        <v>0</v>
      </c>
      <c r="T129" s="158">
        <f t="shared" si="1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9" t="s">
        <v>116</v>
      </c>
      <c r="AT129" s="159" t="s">
        <v>112</v>
      </c>
      <c r="AU129" s="159" t="s">
        <v>82</v>
      </c>
      <c r="AY129" s="17" t="s">
        <v>109</v>
      </c>
      <c r="BE129" s="160">
        <f t="shared" si="14"/>
        <v>0</v>
      </c>
      <c r="BF129" s="160">
        <f t="shared" si="15"/>
        <v>0</v>
      </c>
      <c r="BG129" s="160">
        <f t="shared" si="16"/>
        <v>0</v>
      </c>
      <c r="BH129" s="160">
        <f t="shared" si="17"/>
        <v>0</v>
      </c>
      <c r="BI129" s="160">
        <f t="shared" si="18"/>
        <v>0</v>
      </c>
      <c r="BJ129" s="17" t="s">
        <v>80</v>
      </c>
      <c r="BK129" s="160">
        <f t="shared" si="19"/>
        <v>0</v>
      </c>
      <c r="BL129" s="17" t="s">
        <v>116</v>
      </c>
      <c r="BM129" s="159" t="s">
        <v>273</v>
      </c>
    </row>
    <row r="130" spans="1:65" s="2" customFormat="1" ht="21.75" customHeight="1">
      <c r="A130" s="32"/>
      <c r="B130" s="147"/>
      <c r="C130" s="148" t="s">
        <v>274</v>
      </c>
      <c r="D130" s="148" t="s">
        <v>112</v>
      </c>
      <c r="E130" s="149" t="s">
        <v>275</v>
      </c>
      <c r="F130" s="321" t="s">
        <v>276</v>
      </c>
      <c r="G130" s="151" t="s">
        <v>146</v>
      </c>
      <c r="H130" s="152">
        <v>1</v>
      </c>
      <c r="I130" s="153"/>
      <c r="J130" s="154">
        <f t="shared" si="10"/>
        <v>0</v>
      </c>
      <c r="K130" s="150" t="s">
        <v>151</v>
      </c>
      <c r="L130" s="33"/>
      <c r="M130" s="155" t="s">
        <v>3</v>
      </c>
      <c r="N130" s="156" t="s">
        <v>43</v>
      </c>
      <c r="O130" s="53"/>
      <c r="P130" s="157">
        <f t="shared" si="11"/>
        <v>0</v>
      </c>
      <c r="Q130" s="157">
        <v>0.0001</v>
      </c>
      <c r="R130" s="157">
        <f t="shared" si="12"/>
        <v>0.0001</v>
      </c>
      <c r="S130" s="157">
        <v>0.03</v>
      </c>
      <c r="T130" s="158">
        <f t="shared" si="13"/>
        <v>0.03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9" t="s">
        <v>116</v>
      </c>
      <c r="AT130" s="159" t="s">
        <v>112</v>
      </c>
      <c r="AU130" s="159" t="s">
        <v>82</v>
      </c>
      <c r="AY130" s="17" t="s">
        <v>109</v>
      </c>
      <c r="BE130" s="160">
        <f t="shared" si="14"/>
        <v>0</v>
      </c>
      <c r="BF130" s="160">
        <f t="shared" si="15"/>
        <v>0</v>
      </c>
      <c r="BG130" s="160">
        <f t="shared" si="16"/>
        <v>0</v>
      </c>
      <c r="BH130" s="160">
        <f t="shared" si="17"/>
        <v>0</v>
      </c>
      <c r="BI130" s="160">
        <f t="shared" si="18"/>
        <v>0</v>
      </c>
      <c r="BJ130" s="17" t="s">
        <v>80</v>
      </c>
      <c r="BK130" s="160">
        <f t="shared" si="19"/>
        <v>0</v>
      </c>
      <c r="BL130" s="17" t="s">
        <v>116</v>
      </c>
      <c r="BM130" s="159" t="s">
        <v>277</v>
      </c>
    </row>
    <row r="131" spans="1:65" s="2" customFormat="1" ht="16.5" customHeight="1">
      <c r="A131" s="32"/>
      <c r="B131" s="147"/>
      <c r="C131" s="148" t="s">
        <v>278</v>
      </c>
      <c r="D131" s="148" t="s">
        <v>112</v>
      </c>
      <c r="E131" s="149" t="s">
        <v>279</v>
      </c>
      <c r="F131" s="321" t="s">
        <v>280</v>
      </c>
      <c r="G131" s="151" t="s">
        <v>146</v>
      </c>
      <c r="H131" s="152">
        <v>1</v>
      </c>
      <c r="I131" s="153"/>
      <c r="J131" s="154">
        <f t="shared" si="10"/>
        <v>0</v>
      </c>
      <c r="K131" s="150" t="s">
        <v>3</v>
      </c>
      <c r="L131" s="33"/>
      <c r="M131" s="155" t="s">
        <v>3</v>
      </c>
      <c r="N131" s="156" t="s">
        <v>43</v>
      </c>
      <c r="O131" s="53"/>
      <c r="P131" s="157">
        <f t="shared" si="11"/>
        <v>0</v>
      </c>
      <c r="Q131" s="157">
        <v>0</v>
      </c>
      <c r="R131" s="157">
        <f t="shared" si="12"/>
        <v>0</v>
      </c>
      <c r="S131" s="157">
        <v>0</v>
      </c>
      <c r="T131" s="158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9" t="s">
        <v>116</v>
      </c>
      <c r="AT131" s="159" t="s">
        <v>112</v>
      </c>
      <c r="AU131" s="159" t="s">
        <v>82</v>
      </c>
      <c r="AY131" s="17" t="s">
        <v>109</v>
      </c>
      <c r="BE131" s="160">
        <f t="shared" si="14"/>
        <v>0</v>
      </c>
      <c r="BF131" s="160">
        <f t="shared" si="15"/>
        <v>0</v>
      </c>
      <c r="BG131" s="160">
        <f t="shared" si="16"/>
        <v>0</v>
      </c>
      <c r="BH131" s="160">
        <f t="shared" si="17"/>
        <v>0</v>
      </c>
      <c r="BI131" s="160">
        <f t="shared" si="18"/>
        <v>0</v>
      </c>
      <c r="BJ131" s="17" t="s">
        <v>80</v>
      </c>
      <c r="BK131" s="160">
        <f t="shared" si="19"/>
        <v>0</v>
      </c>
      <c r="BL131" s="17" t="s">
        <v>116</v>
      </c>
      <c r="BM131" s="159" t="s">
        <v>281</v>
      </c>
    </row>
    <row r="132" spans="1:65" s="2" customFormat="1" ht="21.75" customHeight="1">
      <c r="A132" s="32"/>
      <c r="B132" s="147"/>
      <c r="C132" s="148" t="s">
        <v>282</v>
      </c>
      <c r="D132" s="148" t="s">
        <v>112</v>
      </c>
      <c r="E132" s="149" t="s">
        <v>283</v>
      </c>
      <c r="F132" s="321" t="s">
        <v>284</v>
      </c>
      <c r="G132" s="151" t="s">
        <v>146</v>
      </c>
      <c r="H132" s="152">
        <v>1</v>
      </c>
      <c r="I132" s="153"/>
      <c r="J132" s="154">
        <f t="shared" si="10"/>
        <v>0</v>
      </c>
      <c r="K132" s="150" t="s">
        <v>3</v>
      </c>
      <c r="L132" s="33"/>
      <c r="M132" s="155" t="s">
        <v>3</v>
      </c>
      <c r="N132" s="156" t="s">
        <v>43</v>
      </c>
      <c r="O132" s="53"/>
      <c r="P132" s="157">
        <f t="shared" si="11"/>
        <v>0</v>
      </c>
      <c r="Q132" s="157">
        <v>0</v>
      </c>
      <c r="R132" s="157">
        <f t="shared" si="12"/>
        <v>0</v>
      </c>
      <c r="S132" s="157">
        <v>0</v>
      </c>
      <c r="T132" s="158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9" t="s">
        <v>116</v>
      </c>
      <c r="AT132" s="159" t="s">
        <v>112</v>
      </c>
      <c r="AU132" s="159" t="s">
        <v>82</v>
      </c>
      <c r="AY132" s="17" t="s">
        <v>109</v>
      </c>
      <c r="BE132" s="160">
        <f t="shared" si="14"/>
        <v>0</v>
      </c>
      <c r="BF132" s="160">
        <f t="shared" si="15"/>
        <v>0</v>
      </c>
      <c r="BG132" s="160">
        <f t="shared" si="16"/>
        <v>0</v>
      </c>
      <c r="BH132" s="160">
        <f t="shared" si="17"/>
        <v>0</v>
      </c>
      <c r="BI132" s="160">
        <f t="shared" si="18"/>
        <v>0</v>
      </c>
      <c r="BJ132" s="17" t="s">
        <v>80</v>
      </c>
      <c r="BK132" s="160">
        <f t="shared" si="19"/>
        <v>0</v>
      </c>
      <c r="BL132" s="17" t="s">
        <v>116</v>
      </c>
      <c r="BM132" s="159" t="s">
        <v>285</v>
      </c>
    </row>
    <row r="133" spans="1:65" s="2" customFormat="1" ht="44.25" customHeight="1">
      <c r="A133" s="32"/>
      <c r="B133" s="147"/>
      <c r="C133" s="161" t="s">
        <v>286</v>
      </c>
      <c r="D133" s="161" t="s">
        <v>162</v>
      </c>
      <c r="E133" s="162" t="s">
        <v>287</v>
      </c>
      <c r="F133" s="322" t="s">
        <v>288</v>
      </c>
      <c r="G133" s="164" t="s">
        <v>146</v>
      </c>
      <c r="H133" s="165">
        <v>3</v>
      </c>
      <c r="I133" s="166"/>
      <c r="J133" s="167">
        <f t="shared" si="10"/>
        <v>0</v>
      </c>
      <c r="K133" s="163" t="s">
        <v>289</v>
      </c>
      <c r="L133" s="168"/>
      <c r="M133" s="169" t="s">
        <v>3</v>
      </c>
      <c r="N133" s="170" t="s">
        <v>43</v>
      </c>
      <c r="O133" s="53"/>
      <c r="P133" s="157">
        <f t="shared" si="11"/>
        <v>0</v>
      </c>
      <c r="Q133" s="157">
        <v>4E-05</v>
      </c>
      <c r="R133" s="157">
        <f t="shared" si="12"/>
        <v>0.00012000000000000002</v>
      </c>
      <c r="S133" s="157">
        <v>0</v>
      </c>
      <c r="T133" s="158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9" t="s">
        <v>165</v>
      </c>
      <c r="AT133" s="159" t="s">
        <v>162</v>
      </c>
      <c r="AU133" s="159" t="s">
        <v>82</v>
      </c>
      <c r="AY133" s="17" t="s">
        <v>109</v>
      </c>
      <c r="BE133" s="160">
        <f t="shared" si="14"/>
        <v>0</v>
      </c>
      <c r="BF133" s="160">
        <f t="shared" si="15"/>
        <v>0</v>
      </c>
      <c r="BG133" s="160">
        <f t="shared" si="16"/>
        <v>0</v>
      </c>
      <c r="BH133" s="160">
        <f t="shared" si="17"/>
        <v>0</v>
      </c>
      <c r="BI133" s="160">
        <f t="shared" si="18"/>
        <v>0</v>
      </c>
      <c r="BJ133" s="17" t="s">
        <v>80</v>
      </c>
      <c r="BK133" s="160">
        <f t="shared" si="19"/>
        <v>0</v>
      </c>
      <c r="BL133" s="17" t="s">
        <v>116</v>
      </c>
      <c r="BM133" s="159" t="s">
        <v>290</v>
      </c>
    </row>
    <row r="134" spans="1:65" s="2" customFormat="1" ht="33" customHeight="1">
      <c r="A134" s="32"/>
      <c r="B134" s="147"/>
      <c r="C134" s="148" t="s">
        <v>291</v>
      </c>
      <c r="D134" s="148" t="s">
        <v>112</v>
      </c>
      <c r="E134" s="149" t="s">
        <v>292</v>
      </c>
      <c r="F134" s="321" t="s">
        <v>293</v>
      </c>
      <c r="G134" s="151" t="s">
        <v>146</v>
      </c>
      <c r="H134" s="152">
        <v>1</v>
      </c>
      <c r="I134" s="153"/>
      <c r="J134" s="154">
        <f t="shared" si="10"/>
        <v>0</v>
      </c>
      <c r="K134" s="150" t="s">
        <v>3</v>
      </c>
      <c r="L134" s="33"/>
      <c r="M134" s="155" t="s">
        <v>3</v>
      </c>
      <c r="N134" s="156" t="s">
        <v>43</v>
      </c>
      <c r="O134" s="53"/>
      <c r="P134" s="157">
        <f t="shared" si="11"/>
        <v>0</v>
      </c>
      <c r="Q134" s="157">
        <v>0</v>
      </c>
      <c r="R134" s="157">
        <f t="shared" si="12"/>
        <v>0</v>
      </c>
      <c r="S134" s="157">
        <v>0</v>
      </c>
      <c r="T134" s="158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9" t="s">
        <v>116</v>
      </c>
      <c r="AT134" s="159" t="s">
        <v>112</v>
      </c>
      <c r="AU134" s="159" t="s">
        <v>82</v>
      </c>
      <c r="AY134" s="17" t="s">
        <v>109</v>
      </c>
      <c r="BE134" s="160">
        <f t="shared" si="14"/>
        <v>0</v>
      </c>
      <c r="BF134" s="160">
        <f t="shared" si="15"/>
        <v>0</v>
      </c>
      <c r="BG134" s="160">
        <f t="shared" si="16"/>
        <v>0</v>
      </c>
      <c r="BH134" s="160">
        <f t="shared" si="17"/>
        <v>0</v>
      </c>
      <c r="BI134" s="160">
        <f t="shared" si="18"/>
        <v>0</v>
      </c>
      <c r="BJ134" s="17" t="s">
        <v>80</v>
      </c>
      <c r="BK134" s="160">
        <f t="shared" si="19"/>
        <v>0</v>
      </c>
      <c r="BL134" s="17" t="s">
        <v>116</v>
      </c>
      <c r="BM134" s="159" t="s">
        <v>294</v>
      </c>
    </row>
    <row r="135" spans="1:65" s="2" customFormat="1" ht="16.5" customHeight="1">
      <c r="A135" s="32"/>
      <c r="B135" s="147"/>
      <c r="C135" s="148" t="s">
        <v>295</v>
      </c>
      <c r="D135" s="148" t="s">
        <v>112</v>
      </c>
      <c r="E135" s="149" t="s">
        <v>296</v>
      </c>
      <c r="F135" s="321" t="s">
        <v>297</v>
      </c>
      <c r="G135" s="151" t="s">
        <v>146</v>
      </c>
      <c r="H135" s="152">
        <v>1</v>
      </c>
      <c r="I135" s="153"/>
      <c r="J135" s="154">
        <f t="shared" si="10"/>
        <v>0</v>
      </c>
      <c r="K135" s="150" t="s">
        <v>3</v>
      </c>
      <c r="L135" s="33"/>
      <c r="M135" s="155" t="s">
        <v>3</v>
      </c>
      <c r="N135" s="156" t="s">
        <v>43</v>
      </c>
      <c r="O135" s="53"/>
      <c r="P135" s="157">
        <f t="shared" si="11"/>
        <v>0</v>
      </c>
      <c r="Q135" s="157">
        <v>0</v>
      </c>
      <c r="R135" s="157">
        <f t="shared" si="12"/>
        <v>0</v>
      </c>
      <c r="S135" s="157">
        <v>0</v>
      </c>
      <c r="T135" s="158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9" t="s">
        <v>116</v>
      </c>
      <c r="AT135" s="159" t="s">
        <v>112</v>
      </c>
      <c r="AU135" s="159" t="s">
        <v>82</v>
      </c>
      <c r="AY135" s="17" t="s">
        <v>109</v>
      </c>
      <c r="BE135" s="160">
        <f t="shared" si="14"/>
        <v>0</v>
      </c>
      <c r="BF135" s="160">
        <f t="shared" si="15"/>
        <v>0</v>
      </c>
      <c r="BG135" s="160">
        <f t="shared" si="16"/>
        <v>0</v>
      </c>
      <c r="BH135" s="160">
        <f t="shared" si="17"/>
        <v>0</v>
      </c>
      <c r="BI135" s="160">
        <f t="shared" si="18"/>
        <v>0</v>
      </c>
      <c r="BJ135" s="17" t="s">
        <v>80</v>
      </c>
      <c r="BK135" s="160">
        <f t="shared" si="19"/>
        <v>0</v>
      </c>
      <c r="BL135" s="17" t="s">
        <v>116</v>
      </c>
      <c r="BM135" s="159" t="s">
        <v>298</v>
      </c>
    </row>
    <row r="136" spans="1:65" s="2" customFormat="1" ht="21.75" customHeight="1">
      <c r="A136" s="32"/>
      <c r="B136" s="147"/>
      <c r="C136" s="148" t="s">
        <v>299</v>
      </c>
      <c r="D136" s="148" t="s">
        <v>112</v>
      </c>
      <c r="E136" s="149" t="s">
        <v>300</v>
      </c>
      <c r="F136" s="321" t="s">
        <v>301</v>
      </c>
      <c r="G136" s="151" t="s">
        <v>302</v>
      </c>
      <c r="H136" s="152">
        <v>1</v>
      </c>
      <c r="I136" s="153"/>
      <c r="J136" s="154">
        <f t="shared" si="10"/>
        <v>0</v>
      </c>
      <c r="K136" s="150" t="s">
        <v>3</v>
      </c>
      <c r="L136" s="33"/>
      <c r="M136" s="155" t="s">
        <v>3</v>
      </c>
      <c r="N136" s="156" t="s">
        <v>43</v>
      </c>
      <c r="O136" s="53"/>
      <c r="P136" s="157">
        <f t="shared" si="11"/>
        <v>0</v>
      </c>
      <c r="Q136" s="157">
        <v>0</v>
      </c>
      <c r="R136" s="157">
        <f t="shared" si="12"/>
        <v>0</v>
      </c>
      <c r="S136" s="157">
        <v>0</v>
      </c>
      <c r="T136" s="158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9" t="s">
        <v>116</v>
      </c>
      <c r="AT136" s="159" t="s">
        <v>112</v>
      </c>
      <c r="AU136" s="159" t="s">
        <v>82</v>
      </c>
      <c r="AY136" s="17" t="s">
        <v>109</v>
      </c>
      <c r="BE136" s="160">
        <f t="shared" si="14"/>
        <v>0</v>
      </c>
      <c r="BF136" s="160">
        <f t="shared" si="15"/>
        <v>0</v>
      </c>
      <c r="BG136" s="160">
        <f t="shared" si="16"/>
        <v>0</v>
      </c>
      <c r="BH136" s="160">
        <f t="shared" si="17"/>
        <v>0</v>
      </c>
      <c r="BI136" s="160">
        <f t="shared" si="18"/>
        <v>0</v>
      </c>
      <c r="BJ136" s="17" t="s">
        <v>80</v>
      </c>
      <c r="BK136" s="160">
        <f t="shared" si="19"/>
        <v>0</v>
      </c>
      <c r="BL136" s="17" t="s">
        <v>116</v>
      </c>
      <c r="BM136" s="159" t="s">
        <v>303</v>
      </c>
    </row>
    <row r="137" spans="1:65" s="2" customFormat="1" ht="33" customHeight="1">
      <c r="A137" s="32"/>
      <c r="B137" s="147"/>
      <c r="C137" s="148" t="s">
        <v>304</v>
      </c>
      <c r="D137" s="148" t="s">
        <v>112</v>
      </c>
      <c r="E137" s="149" t="s">
        <v>305</v>
      </c>
      <c r="F137" s="321" t="s">
        <v>306</v>
      </c>
      <c r="G137" s="151" t="s">
        <v>302</v>
      </c>
      <c r="H137" s="152">
        <v>1</v>
      </c>
      <c r="I137" s="153"/>
      <c r="J137" s="154">
        <f t="shared" si="10"/>
        <v>0</v>
      </c>
      <c r="K137" s="150" t="s">
        <v>3</v>
      </c>
      <c r="L137" s="33"/>
      <c r="M137" s="155" t="s">
        <v>3</v>
      </c>
      <c r="N137" s="156" t="s">
        <v>43</v>
      </c>
      <c r="O137" s="53"/>
      <c r="P137" s="157">
        <f t="shared" si="11"/>
        <v>0</v>
      </c>
      <c r="Q137" s="157">
        <v>0</v>
      </c>
      <c r="R137" s="157">
        <f t="shared" si="12"/>
        <v>0</v>
      </c>
      <c r="S137" s="157">
        <v>0</v>
      </c>
      <c r="T137" s="158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9" t="s">
        <v>116</v>
      </c>
      <c r="AT137" s="159" t="s">
        <v>112</v>
      </c>
      <c r="AU137" s="159" t="s">
        <v>82</v>
      </c>
      <c r="AY137" s="17" t="s">
        <v>109</v>
      </c>
      <c r="BE137" s="160">
        <f t="shared" si="14"/>
        <v>0</v>
      </c>
      <c r="BF137" s="160">
        <f t="shared" si="15"/>
        <v>0</v>
      </c>
      <c r="BG137" s="160">
        <f t="shared" si="16"/>
        <v>0</v>
      </c>
      <c r="BH137" s="160">
        <f t="shared" si="17"/>
        <v>0</v>
      </c>
      <c r="BI137" s="160">
        <f t="shared" si="18"/>
        <v>0</v>
      </c>
      <c r="BJ137" s="17" t="s">
        <v>80</v>
      </c>
      <c r="BK137" s="160">
        <f t="shared" si="19"/>
        <v>0</v>
      </c>
      <c r="BL137" s="17" t="s">
        <v>116</v>
      </c>
      <c r="BM137" s="159" t="s">
        <v>307</v>
      </c>
    </row>
    <row r="138" spans="1:65" s="2" customFormat="1" ht="55.5" customHeight="1">
      <c r="A138" s="32"/>
      <c r="B138" s="147"/>
      <c r="C138" s="148" t="s">
        <v>308</v>
      </c>
      <c r="D138" s="148" t="s">
        <v>112</v>
      </c>
      <c r="E138" s="149" t="s">
        <v>309</v>
      </c>
      <c r="F138" s="321" t="s">
        <v>310</v>
      </c>
      <c r="G138" s="151" t="s">
        <v>302</v>
      </c>
      <c r="H138" s="152">
        <v>1</v>
      </c>
      <c r="I138" s="153"/>
      <c r="J138" s="154">
        <f t="shared" si="10"/>
        <v>0</v>
      </c>
      <c r="K138" s="150" t="s">
        <v>3</v>
      </c>
      <c r="L138" s="33"/>
      <c r="M138" s="155" t="s">
        <v>3</v>
      </c>
      <c r="N138" s="156" t="s">
        <v>43</v>
      </c>
      <c r="O138" s="53"/>
      <c r="P138" s="157">
        <f t="shared" si="11"/>
        <v>0</v>
      </c>
      <c r="Q138" s="157">
        <v>0</v>
      </c>
      <c r="R138" s="157">
        <f t="shared" si="12"/>
        <v>0</v>
      </c>
      <c r="S138" s="157">
        <v>0</v>
      </c>
      <c r="T138" s="158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9" t="s">
        <v>116</v>
      </c>
      <c r="AT138" s="159" t="s">
        <v>112</v>
      </c>
      <c r="AU138" s="159" t="s">
        <v>82</v>
      </c>
      <c r="AY138" s="17" t="s">
        <v>109</v>
      </c>
      <c r="BE138" s="160">
        <f t="shared" si="14"/>
        <v>0</v>
      </c>
      <c r="BF138" s="160">
        <f t="shared" si="15"/>
        <v>0</v>
      </c>
      <c r="BG138" s="160">
        <f t="shared" si="16"/>
        <v>0</v>
      </c>
      <c r="BH138" s="160">
        <f t="shared" si="17"/>
        <v>0</v>
      </c>
      <c r="BI138" s="160">
        <f t="shared" si="18"/>
        <v>0</v>
      </c>
      <c r="BJ138" s="17" t="s">
        <v>80</v>
      </c>
      <c r="BK138" s="160">
        <f t="shared" si="19"/>
        <v>0</v>
      </c>
      <c r="BL138" s="17" t="s">
        <v>116</v>
      </c>
      <c r="BM138" s="159" t="s">
        <v>311</v>
      </c>
    </row>
    <row r="139" spans="1:65" s="2" customFormat="1" ht="44.25" customHeight="1">
      <c r="A139" s="32"/>
      <c r="B139" s="147"/>
      <c r="C139" s="148" t="s">
        <v>312</v>
      </c>
      <c r="D139" s="148" t="s">
        <v>112</v>
      </c>
      <c r="E139" s="149" t="s">
        <v>313</v>
      </c>
      <c r="F139" s="321" t="s">
        <v>314</v>
      </c>
      <c r="G139" s="151" t="s">
        <v>302</v>
      </c>
      <c r="H139" s="152">
        <v>1</v>
      </c>
      <c r="I139" s="153"/>
      <c r="J139" s="154">
        <f t="shared" si="10"/>
        <v>0</v>
      </c>
      <c r="K139" s="150" t="s">
        <v>3</v>
      </c>
      <c r="L139" s="33"/>
      <c r="M139" s="155" t="s">
        <v>3</v>
      </c>
      <c r="N139" s="156" t="s">
        <v>43</v>
      </c>
      <c r="O139" s="53"/>
      <c r="P139" s="157">
        <f t="shared" si="11"/>
        <v>0</v>
      </c>
      <c r="Q139" s="157">
        <v>0</v>
      </c>
      <c r="R139" s="157">
        <f t="shared" si="12"/>
        <v>0</v>
      </c>
      <c r="S139" s="157">
        <v>0</v>
      </c>
      <c r="T139" s="158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9" t="s">
        <v>116</v>
      </c>
      <c r="AT139" s="159" t="s">
        <v>112</v>
      </c>
      <c r="AU139" s="159" t="s">
        <v>82</v>
      </c>
      <c r="AY139" s="17" t="s">
        <v>109</v>
      </c>
      <c r="BE139" s="160">
        <f t="shared" si="14"/>
        <v>0</v>
      </c>
      <c r="BF139" s="160">
        <f t="shared" si="15"/>
        <v>0</v>
      </c>
      <c r="BG139" s="160">
        <f t="shared" si="16"/>
        <v>0</v>
      </c>
      <c r="BH139" s="160">
        <f t="shared" si="17"/>
        <v>0</v>
      </c>
      <c r="BI139" s="160">
        <f t="shared" si="18"/>
        <v>0</v>
      </c>
      <c r="BJ139" s="17" t="s">
        <v>80</v>
      </c>
      <c r="BK139" s="160">
        <f t="shared" si="19"/>
        <v>0</v>
      </c>
      <c r="BL139" s="17" t="s">
        <v>116</v>
      </c>
      <c r="BM139" s="159" t="s">
        <v>315</v>
      </c>
    </row>
    <row r="140" spans="1:65" s="2" customFormat="1" ht="21.75" customHeight="1">
      <c r="A140" s="32"/>
      <c r="B140" s="147"/>
      <c r="C140" s="148" t="s">
        <v>316</v>
      </c>
      <c r="D140" s="148" t="s">
        <v>112</v>
      </c>
      <c r="E140" s="149" t="s">
        <v>317</v>
      </c>
      <c r="F140" s="321" t="s">
        <v>318</v>
      </c>
      <c r="G140" s="151" t="s">
        <v>302</v>
      </c>
      <c r="H140" s="152">
        <v>1</v>
      </c>
      <c r="I140" s="153"/>
      <c r="J140" s="154">
        <f t="shared" si="10"/>
        <v>0</v>
      </c>
      <c r="K140" s="150" t="s">
        <v>3</v>
      </c>
      <c r="L140" s="33"/>
      <c r="M140" s="155" t="s">
        <v>3</v>
      </c>
      <c r="N140" s="156" t="s">
        <v>43</v>
      </c>
      <c r="O140" s="53"/>
      <c r="P140" s="157">
        <f t="shared" si="11"/>
        <v>0</v>
      </c>
      <c r="Q140" s="157">
        <v>0</v>
      </c>
      <c r="R140" s="157">
        <f t="shared" si="12"/>
        <v>0</v>
      </c>
      <c r="S140" s="157">
        <v>0</v>
      </c>
      <c r="T140" s="158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9" t="s">
        <v>116</v>
      </c>
      <c r="AT140" s="159" t="s">
        <v>112</v>
      </c>
      <c r="AU140" s="159" t="s">
        <v>82</v>
      </c>
      <c r="AY140" s="17" t="s">
        <v>109</v>
      </c>
      <c r="BE140" s="160">
        <f t="shared" si="14"/>
        <v>0</v>
      </c>
      <c r="BF140" s="160">
        <f t="shared" si="15"/>
        <v>0</v>
      </c>
      <c r="BG140" s="160">
        <f t="shared" si="16"/>
        <v>0</v>
      </c>
      <c r="BH140" s="160">
        <f t="shared" si="17"/>
        <v>0</v>
      </c>
      <c r="BI140" s="160">
        <f t="shared" si="18"/>
        <v>0</v>
      </c>
      <c r="BJ140" s="17" t="s">
        <v>80</v>
      </c>
      <c r="BK140" s="160">
        <f t="shared" si="19"/>
        <v>0</v>
      </c>
      <c r="BL140" s="17" t="s">
        <v>116</v>
      </c>
      <c r="BM140" s="159" t="s">
        <v>319</v>
      </c>
    </row>
    <row r="141" spans="1:65" s="2" customFormat="1" ht="16.5" customHeight="1">
      <c r="A141" s="32"/>
      <c r="B141" s="147"/>
      <c r="C141" s="148" t="s">
        <v>320</v>
      </c>
      <c r="D141" s="148" t="s">
        <v>112</v>
      </c>
      <c r="E141" s="149" t="s">
        <v>321</v>
      </c>
      <c r="F141" s="321" t="s">
        <v>322</v>
      </c>
      <c r="G141" s="151" t="s">
        <v>146</v>
      </c>
      <c r="H141" s="152">
        <v>1</v>
      </c>
      <c r="I141" s="153"/>
      <c r="J141" s="154">
        <f t="shared" si="10"/>
        <v>0</v>
      </c>
      <c r="K141" s="150" t="s">
        <v>3</v>
      </c>
      <c r="L141" s="33"/>
      <c r="M141" s="155" t="s">
        <v>3</v>
      </c>
      <c r="N141" s="156" t="s">
        <v>43</v>
      </c>
      <c r="O141" s="53"/>
      <c r="P141" s="157">
        <f t="shared" si="11"/>
        <v>0</v>
      </c>
      <c r="Q141" s="157">
        <v>0</v>
      </c>
      <c r="R141" s="157">
        <f t="shared" si="12"/>
        <v>0</v>
      </c>
      <c r="S141" s="157">
        <v>0</v>
      </c>
      <c r="T141" s="158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9" t="s">
        <v>116</v>
      </c>
      <c r="AT141" s="159" t="s">
        <v>112</v>
      </c>
      <c r="AU141" s="159" t="s">
        <v>82</v>
      </c>
      <c r="AY141" s="17" t="s">
        <v>109</v>
      </c>
      <c r="BE141" s="160">
        <f t="shared" si="14"/>
        <v>0</v>
      </c>
      <c r="BF141" s="160">
        <f t="shared" si="15"/>
        <v>0</v>
      </c>
      <c r="BG141" s="160">
        <f t="shared" si="16"/>
        <v>0</v>
      </c>
      <c r="BH141" s="160">
        <f t="shared" si="17"/>
        <v>0</v>
      </c>
      <c r="BI141" s="160">
        <f t="shared" si="18"/>
        <v>0</v>
      </c>
      <c r="BJ141" s="17" t="s">
        <v>80</v>
      </c>
      <c r="BK141" s="160">
        <f t="shared" si="19"/>
        <v>0</v>
      </c>
      <c r="BL141" s="17" t="s">
        <v>116</v>
      </c>
      <c r="BM141" s="159" t="s">
        <v>323</v>
      </c>
    </row>
    <row r="142" spans="1:65" s="2" customFormat="1" ht="16.5" customHeight="1">
      <c r="A142" s="32"/>
      <c r="B142" s="147"/>
      <c r="C142" s="148" t="s">
        <v>324</v>
      </c>
      <c r="D142" s="148" t="s">
        <v>112</v>
      </c>
      <c r="E142" s="149" t="s">
        <v>325</v>
      </c>
      <c r="F142" s="321" t="s">
        <v>326</v>
      </c>
      <c r="G142" s="151" t="s">
        <v>115</v>
      </c>
      <c r="H142" s="152">
        <v>1.5</v>
      </c>
      <c r="I142" s="153"/>
      <c r="J142" s="154">
        <f t="shared" si="10"/>
        <v>0</v>
      </c>
      <c r="K142" s="150" t="s">
        <v>289</v>
      </c>
      <c r="L142" s="33"/>
      <c r="M142" s="155" t="s">
        <v>3</v>
      </c>
      <c r="N142" s="156" t="s">
        <v>43</v>
      </c>
      <c r="O142" s="53"/>
      <c r="P142" s="157">
        <f t="shared" si="11"/>
        <v>0</v>
      </c>
      <c r="Q142" s="157">
        <v>0.00468</v>
      </c>
      <c r="R142" s="157">
        <f t="shared" si="12"/>
        <v>0.00702</v>
      </c>
      <c r="S142" s="157">
        <v>0</v>
      </c>
      <c r="T142" s="158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9" t="s">
        <v>116</v>
      </c>
      <c r="AT142" s="159" t="s">
        <v>112</v>
      </c>
      <c r="AU142" s="159" t="s">
        <v>82</v>
      </c>
      <c r="AY142" s="17" t="s">
        <v>109</v>
      </c>
      <c r="BE142" s="160">
        <f t="shared" si="14"/>
        <v>0</v>
      </c>
      <c r="BF142" s="160">
        <f t="shared" si="15"/>
        <v>0</v>
      </c>
      <c r="BG142" s="160">
        <f t="shared" si="16"/>
        <v>0</v>
      </c>
      <c r="BH142" s="160">
        <f t="shared" si="17"/>
        <v>0</v>
      </c>
      <c r="BI142" s="160">
        <f t="shared" si="18"/>
        <v>0</v>
      </c>
      <c r="BJ142" s="17" t="s">
        <v>80</v>
      </c>
      <c r="BK142" s="160">
        <f t="shared" si="19"/>
        <v>0</v>
      </c>
      <c r="BL142" s="17" t="s">
        <v>116</v>
      </c>
      <c r="BM142" s="159" t="s">
        <v>327</v>
      </c>
    </row>
    <row r="143" spans="1:65" s="2" customFormat="1" ht="21.75" customHeight="1">
      <c r="A143" s="32"/>
      <c r="B143" s="147"/>
      <c r="C143" s="148" t="s">
        <v>328</v>
      </c>
      <c r="D143" s="148" t="s">
        <v>112</v>
      </c>
      <c r="E143" s="149" t="s">
        <v>329</v>
      </c>
      <c r="F143" s="321" t="s">
        <v>330</v>
      </c>
      <c r="G143" s="151" t="s">
        <v>331</v>
      </c>
      <c r="H143" s="187"/>
      <c r="I143" s="153"/>
      <c r="J143" s="154">
        <f t="shared" si="10"/>
        <v>0</v>
      </c>
      <c r="K143" s="150" t="s">
        <v>332</v>
      </c>
      <c r="L143" s="33"/>
      <c r="M143" s="155" t="s">
        <v>3</v>
      </c>
      <c r="N143" s="156" t="s">
        <v>43</v>
      </c>
      <c r="O143" s="53"/>
      <c r="P143" s="157">
        <f t="shared" si="11"/>
        <v>0</v>
      </c>
      <c r="Q143" s="157">
        <v>0</v>
      </c>
      <c r="R143" s="157">
        <f t="shared" si="12"/>
        <v>0</v>
      </c>
      <c r="S143" s="157">
        <v>0</v>
      </c>
      <c r="T143" s="158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9" t="s">
        <v>116</v>
      </c>
      <c r="AT143" s="159" t="s">
        <v>112</v>
      </c>
      <c r="AU143" s="159" t="s">
        <v>82</v>
      </c>
      <c r="AY143" s="17" t="s">
        <v>109</v>
      </c>
      <c r="BE143" s="160">
        <f t="shared" si="14"/>
        <v>0</v>
      </c>
      <c r="BF143" s="160">
        <f t="shared" si="15"/>
        <v>0</v>
      </c>
      <c r="BG143" s="160">
        <f t="shared" si="16"/>
        <v>0</v>
      </c>
      <c r="BH143" s="160">
        <f t="shared" si="17"/>
        <v>0</v>
      </c>
      <c r="BI143" s="160">
        <f t="shared" si="18"/>
        <v>0</v>
      </c>
      <c r="BJ143" s="17" t="s">
        <v>80</v>
      </c>
      <c r="BK143" s="160">
        <f t="shared" si="19"/>
        <v>0</v>
      </c>
      <c r="BL143" s="17" t="s">
        <v>116</v>
      </c>
      <c r="BM143" s="159" t="s">
        <v>333</v>
      </c>
    </row>
    <row r="144" spans="2:63" s="12" customFormat="1" ht="22.9" customHeight="1">
      <c r="B144" s="134"/>
      <c r="D144" s="135" t="s">
        <v>71</v>
      </c>
      <c r="E144" s="145" t="s">
        <v>334</v>
      </c>
      <c r="F144" s="326" t="s">
        <v>335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SUM(P145:P149)</f>
        <v>0</v>
      </c>
      <c r="Q144" s="140"/>
      <c r="R144" s="141">
        <f>SUM(R145:R149)</f>
        <v>0</v>
      </c>
      <c r="S144" s="140"/>
      <c r="T144" s="142">
        <f>SUM(T145:T149)</f>
        <v>0</v>
      </c>
      <c r="AR144" s="135" t="s">
        <v>82</v>
      </c>
      <c r="AT144" s="143" t="s">
        <v>71</v>
      </c>
      <c r="AU144" s="143" t="s">
        <v>80</v>
      </c>
      <c r="AY144" s="135" t="s">
        <v>109</v>
      </c>
      <c r="BK144" s="144">
        <f>SUM(BK145:BK149)</f>
        <v>0</v>
      </c>
    </row>
    <row r="145" spans="1:65" s="2" customFormat="1" ht="21.75" customHeight="1">
      <c r="A145" s="32"/>
      <c r="B145" s="147"/>
      <c r="C145" s="148" t="s">
        <v>336</v>
      </c>
      <c r="D145" s="148" t="s">
        <v>112</v>
      </c>
      <c r="E145" s="149" t="s">
        <v>337</v>
      </c>
      <c r="F145" s="321" t="s">
        <v>338</v>
      </c>
      <c r="G145" s="151" t="s">
        <v>339</v>
      </c>
      <c r="H145" s="152">
        <v>0.02</v>
      </c>
      <c r="I145" s="153"/>
      <c r="J145" s="154">
        <f>ROUND(I145*H145,2)</f>
        <v>0</v>
      </c>
      <c r="K145" s="150" t="s">
        <v>3</v>
      </c>
      <c r="L145" s="33"/>
      <c r="M145" s="155" t="s">
        <v>3</v>
      </c>
      <c r="N145" s="156" t="s">
        <v>43</v>
      </c>
      <c r="O145" s="53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9" t="s">
        <v>116</v>
      </c>
      <c r="AT145" s="159" t="s">
        <v>112</v>
      </c>
      <c r="AU145" s="159" t="s">
        <v>82</v>
      </c>
      <c r="AY145" s="17" t="s">
        <v>109</v>
      </c>
      <c r="BE145" s="160">
        <f>IF(N145="základní",J145,0)</f>
        <v>0</v>
      </c>
      <c r="BF145" s="160">
        <f>IF(N145="snížená",J145,0)</f>
        <v>0</v>
      </c>
      <c r="BG145" s="160">
        <f>IF(N145="zákl. přenesená",J145,0)</f>
        <v>0</v>
      </c>
      <c r="BH145" s="160">
        <f>IF(N145="sníž. přenesená",J145,0)</f>
        <v>0</v>
      </c>
      <c r="BI145" s="160">
        <f>IF(N145="nulová",J145,0)</f>
        <v>0</v>
      </c>
      <c r="BJ145" s="17" t="s">
        <v>80</v>
      </c>
      <c r="BK145" s="160">
        <f>ROUND(I145*H145,2)</f>
        <v>0</v>
      </c>
      <c r="BL145" s="17" t="s">
        <v>116</v>
      </c>
      <c r="BM145" s="159" t="s">
        <v>340</v>
      </c>
    </row>
    <row r="146" spans="1:65" s="2" customFormat="1" ht="16.5" customHeight="1">
      <c r="A146" s="32"/>
      <c r="B146" s="147"/>
      <c r="C146" s="148" t="s">
        <v>341</v>
      </c>
      <c r="D146" s="148" t="s">
        <v>112</v>
      </c>
      <c r="E146" s="149" t="s">
        <v>342</v>
      </c>
      <c r="F146" s="321" t="s">
        <v>343</v>
      </c>
      <c r="G146" s="151" t="s">
        <v>344</v>
      </c>
      <c r="H146" s="152">
        <v>20</v>
      </c>
      <c r="I146" s="153"/>
      <c r="J146" s="154">
        <f>ROUND(I146*H146,2)</f>
        <v>0</v>
      </c>
      <c r="K146" s="150" t="s">
        <v>3</v>
      </c>
      <c r="L146" s="33"/>
      <c r="M146" s="155" t="s">
        <v>3</v>
      </c>
      <c r="N146" s="156" t="s">
        <v>43</v>
      </c>
      <c r="O146" s="53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9" t="s">
        <v>116</v>
      </c>
      <c r="AT146" s="159" t="s">
        <v>112</v>
      </c>
      <c r="AU146" s="159" t="s">
        <v>82</v>
      </c>
      <c r="AY146" s="17" t="s">
        <v>109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7" t="s">
        <v>80</v>
      </c>
      <c r="BK146" s="160">
        <f>ROUND(I146*H146,2)</f>
        <v>0</v>
      </c>
      <c r="BL146" s="17" t="s">
        <v>116</v>
      </c>
      <c r="BM146" s="159" t="s">
        <v>345</v>
      </c>
    </row>
    <row r="147" spans="1:65" s="2" customFormat="1" ht="21.75" customHeight="1">
      <c r="A147" s="32"/>
      <c r="B147" s="147"/>
      <c r="C147" s="148" t="s">
        <v>346</v>
      </c>
      <c r="D147" s="148" t="s">
        <v>112</v>
      </c>
      <c r="E147" s="149" t="s">
        <v>347</v>
      </c>
      <c r="F147" s="321" t="s">
        <v>348</v>
      </c>
      <c r="G147" s="151" t="s">
        <v>146</v>
      </c>
      <c r="H147" s="152">
        <v>10</v>
      </c>
      <c r="I147" s="153"/>
      <c r="J147" s="154">
        <f>ROUND(I147*H147,2)</f>
        <v>0</v>
      </c>
      <c r="K147" s="150" t="s">
        <v>3</v>
      </c>
      <c r="L147" s="33"/>
      <c r="M147" s="155" t="s">
        <v>3</v>
      </c>
      <c r="N147" s="156" t="s">
        <v>43</v>
      </c>
      <c r="O147" s="53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9" t="s">
        <v>116</v>
      </c>
      <c r="AT147" s="159" t="s">
        <v>112</v>
      </c>
      <c r="AU147" s="159" t="s">
        <v>82</v>
      </c>
      <c r="AY147" s="17" t="s">
        <v>109</v>
      </c>
      <c r="BE147" s="160">
        <f>IF(N147="základní",J147,0)</f>
        <v>0</v>
      </c>
      <c r="BF147" s="160">
        <f>IF(N147="snížená",J147,0)</f>
        <v>0</v>
      </c>
      <c r="BG147" s="160">
        <f>IF(N147="zákl. přenesená",J147,0)</f>
        <v>0</v>
      </c>
      <c r="BH147" s="160">
        <f>IF(N147="sníž. přenesená",J147,0)</f>
        <v>0</v>
      </c>
      <c r="BI147" s="160">
        <f>IF(N147="nulová",J147,0)</f>
        <v>0</v>
      </c>
      <c r="BJ147" s="17" t="s">
        <v>80</v>
      </c>
      <c r="BK147" s="160">
        <f>ROUND(I147*H147,2)</f>
        <v>0</v>
      </c>
      <c r="BL147" s="17" t="s">
        <v>116</v>
      </c>
      <c r="BM147" s="159" t="s">
        <v>349</v>
      </c>
    </row>
    <row r="148" spans="1:65" s="2" customFormat="1" ht="21.75" customHeight="1">
      <c r="A148" s="32"/>
      <c r="B148" s="147"/>
      <c r="C148" s="148" t="s">
        <v>350</v>
      </c>
      <c r="D148" s="148" t="s">
        <v>112</v>
      </c>
      <c r="E148" s="149" t="s">
        <v>351</v>
      </c>
      <c r="F148" s="321" t="s">
        <v>352</v>
      </c>
      <c r="G148" s="151" t="s">
        <v>146</v>
      </c>
      <c r="H148" s="152">
        <v>5</v>
      </c>
      <c r="I148" s="153"/>
      <c r="J148" s="154">
        <f>ROUND(I148*H148,2)</f>
        <v>0</v>
      </c>
      <c r="K148" s="150" t="s">
        <v>3</v>
      </c>
      <c r="L148" s="33"/>
      <c r="M148" s="155" t="s">
        <v>3</v>
      </c>
      <c r="N148" s="156" t="s">
        <v>43</v>
      </c>
      <c r="O148" s="53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9" t="s">
        <v>116</v>
      </c>
      <c r="AT148" s="159" t="s">
        <v>112</v>
      </c>
      <c r="AU148" s="159" t="s">
        <v>82</v>
      </c>
      <c r="AY148" s="17" t="s">
        <v>109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17" t="s">
        <v>80</v>
      </c>
      <c r="BK148" s="160">
        <f>ROUND(I148*H148,2)</f>
        <v>0</v>
      </c>
      <c r="BL148" s="17" t="s">
        <v>116</v>
      </c>
      <c r="BM148" s="159" t="s">
        <v>353</v>
      </c>
    </row>
    <row r="149" spans="1:65" s="2" customFormat="1" ht="21.75" customHeight="1">
      <c r="A149" s="32"/>
      <c r="B149" s="147"/>
      <c r="C149" s="148" t="s">
        <v>354</v>
      </c>
      <c r="D149" s="148" t="s">
        <v>112</v>
      </c>
      <c r="E149" s="149" t="s">
        <v>355</v>
      </c>
      <c r="F149" s="321" t="s">
        <v>356</v>
      </c>
      <c r="G149" s="151" t="s">
        <v>331</v>
      </c>
      <c r="H149" s="187"/>
      <c r="I149" s="153"/>
      <c r="J149" s="154">
        <f>ROUND(I149*H149,2)</f>
        <v>0</v>
      </c>
      <c r="K149" s="150" t="s">
        <v>332</v>
      </c>
      <c r="L149" s="33"/>
      <c r="M149" s="155" t="s">
        <v>3</v>
      </c>
      <c r="N149" s="156" t="s">
        <v>43</v>
      </c>
      <c r="O149" s="53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9" t="s">
        <v>116</v>
      </c>
      <c r="AT149" s="159" t="s">
        <v>112</v>
      </c>
      <c r="AU149" s="159" t="s">
        <v>82</v>
      </c>
      <c r="AY149" s="17" t="s">
        <v>109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7" t="s">
        <v>80</v>
      </c>
      <c r="BK149" s="160">
        <f>ROUND(I149*H149,2)</f>
        <v>0</v>
      </c>
      <c r="BL149" s="17" t="s">
        <v>116</v>
      </c>
      <c r="BM149" s="159" t="s">
        <v>357</v>
      </c>
    </row>
    <row r="150" spans="2:63" s="12" customFormat="1" ht="22.9" customHeight="1">
      <c r="B150" s="134"/>
      <c r="D150" s="135" t="s">
        <v>71</v>
      </c>
      <c r="E150" s="145" t="s">
        <v>358</v>
      </c>
      <c r="F150" s="326" t="s">
        <v>359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SUM(P151:P155)</f>
        <v>0</v>
      </c>
      <c r="Q150" s="140"/>
      <c r="R150" s="141">
        <f>SUM(R151:R155)</f>
        <v>0.006410000000000001</v>
      </c>
      <c r="S150" s="140"/>
      <c r="T150" s="142">
        <f>SUM(T151:T155)</f>
        <v>0</v>
      </c>
      <c r="AR150" s="135" t="s">
        <v>82</v>
      </c>
      <c r="AT150" s="143" t="s">
        <v>71</v>
      </c>
      <c r="AU150" s="143" t="s">
        <v>80</v>
      </c>
      <c r="AY150" s="135" t="s">
        <v>109</v>
      </c>
      <c r="BK150" s="144">
        <f>SUM(BK151:BK155)</f>
        <v>0</v>
      </c>
    </row>
    <row r="151" spans="1:65" s="2" customFormat="1" ht="16.5" customHeight="1">
      <c r="A151" s="32"/>
      <c r="B151" s="147"/>
      <c r="C151" s="148" t="s">
        <v>360</v>
      </c>
      <c r="D151" s="148" t="s">
        <v>112</v>
      </c>
      <c r="E151" s="149" t="s">
        <v>361</v>
      </c>
      <c r="F151" s="321" t="s">
        <v>362</v>
      </c>
      <c r="G151" s="151" t="s">
        <v>363</v>
      </c>
      <c r="H151" s="152">
        <v>2</v>
      </c>
      <c r="I151" s="153"/>
      <c r="J151" s="154">
        <f>ROUND(I151*H151,2)</f>
        <v>0</v>
      </c>
      <c r="K151" s="150" t="s">
        <v>3</v>
      </c>
      <c r="L151" s="33"/>
      <c r="M151" s="155" t="s">
        <v>3</v>
      </c>
      <c r="N151" s="156" t="s">
        <v>43</v>
      </c>
      <c r="O151" s="53"/>
      <c r="P151" s="157">
        <f>O151*H151</f>
        <v>0</v>
      </c>
      <c r="Q151" s="157">
        <v>0.00023</v>
      </c>
      <c r="R151" s="157">
        <f>Q151*H151</f>
        <v>0.00046</v>
      </c>
      <c r="S151" s="157">
        <v>0</v>
      </c>
      <c r="T151" s="158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9" t="s">
        <v>116</v>
      </c>
      <c r="AT151" s="159" t="s">
        <v>112</v>
      </c>
      <c r="AU151" s="159" t="s">
        <v>82</v>
      </c>
      <c r="AY151" s="17" t="s">
        <v>109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7" t="s">
        <v>80</v>
      </c>
      <c r="BK151" s="160">
        <f>ROUND(I151*H151,2)</f>
        <v>0</v>
      </c>
      <c r="BL151" s="17" t="s">
        <v>116</v>
      </c>
      <c r="BM151" s="159" t="s">
        <v>364</v>
      </c>
    </row>
    <row r="152" spans="1:65" s="2" customFormat="1" ht="33" customHeight="1">
      <c r="A152" s="32"/>
      <c r="B152" s="147"/>
      <c r="C152" s="148" t="s">
        <v>365</v>
      </c>
      <c r="D152" s="148" t="s">
        <v>112</v>
      </c>
      <c r="E152" s="149" t="s">
        <v>366</v>
      </c>
      <c r="F152" s="321" t="s">
        <v>367</v>
      </c>
      <c r="G152" s="151" t="s">
        <v>115</v>
      </c>
      <c r="H152" s="152">
        <v>85</v>
      </c>
      <c r="I152" s="153"/>
      <c r="J152" s="154">
        <f>ROUND(I152*H152,2)</f>
        <v>0</v>
      </c>
      <c r="K152" s="150" t="s">
        <v>133</v>
      </c>
      <c r="L152" s="33"/>
      <c r="M152" s="155" t="s">
        <v>3</v>
      </c>
      <c r="N152" s="156" t="s">
        <v>43</v>
      </c>
      <c r="O152" s="53"/>
      <c r="P152" s="157">
        <f>O152*H152</f>
        <v>0</v>
      </c>
      <c r="Q152" s="157">
        <v>1E-05</v>
      </c>
      <c r="R152" s="157">
        <f>Q152*H152</f>
        <v>0.0008500000000000001</v>
      </c>
      <c r="S152" s="157">
        <v>0</v>
      </c>
      <c r="T152" s="15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9" t="s">
        <v>116</v>
      </c>
      <c r="AT152" s="159" t="s">
        <v>112</v>
      </c>
      <c r="AU152" s="159" t="s">
        <v>82</v>
      </c>
      <c r="AY152" s="17" t="s">
        <v>109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17" t="s">
        <v>80</v>
      </c>
      <c r="BK152" s="160">
        <f>ROUND(I152*H152,2)</f>
        <v>0</v>
      </c>
      <c r="BL152" s="17" t="s">
        <v>116</v>
      </c>
      <c r="BM152" s="159" t="s">
        <v>368</v>
      </c>
    </row>
    <row r="153" spans="1:65" s="2" customFormat="1" ht="21.75" customHeight="1">
      <c r="A153" s="32"/>
      <c r="B153" s="147"/>
      <c r="C153" s="148" t="s">
        <v>369</v>
      </c>
      <c r="D153" s="148" t="s">
        <v>112</v>
      </c>
      <c r="E153" s="149" t="s">
        <v>370</v>
      </c>
      <c r="F153" s="321" t="s">
        <v>371</v>
      </c>
      <c r="G153" s="151" t="s">
        <v>115</v>
      </c>
      <c r="H153" s="152">
        <v>85</v>
      </c>
      <c r="I153" s="153"/>
      <c r="J153" s="154">
        <f>ROUND(I153*H153,2)</f>
        <v>0</v>
      </c>
      <c r="K153" s="150" t="s">
        <v>133</v>
      </c>
      <c r="L153" s="33"/>
      <c r="M153" s="155" t="s">
        <v>3</v>
      </c>
      <c r="N153" s="156" t="s">
        <v>43</v>
      </c>
      <c r="O153" s="53"/>
      <c r="P153" s="157">
        <f>O153*H153</f>
        <v>0</v>
      </c>
      <c r="Q153" s="157">
        <v>2E-05</v>
      </c>
      <c r="R153" s="157">
        <f>Q153*H153</f>
        <v>0.0017000000000000001</v>
      </c>
      <c r="S153" s="157">
        <v>0</v>
      </c>
      <c r="T153" s="15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9" t="s">
        <v>116</v>
      </c>
      <c r="AT153" s="159" t="s">
        <v>112</v>
      </c>
      <c r="AU153" s="159" t="s">
        <v>82</v>
      </c>
      <c r="AY153" s="17" t="s">
        <v>109</v>
      </c>
      <c r="BE153" s="160">
        <f>IF(N153="základní",J153,0)</f>
        <v>0</v>
      </c>
      <c r="BF153" s="160">
        <f>IF(N153="snížená",J153,0)</f>
        <v>0</v>
      </c>
      <c r="BG153" s="160">
        <f>IF(N153="zákl. přenesená",J153,0)</f>
        <v>0</v>
      </c>
      <c r="BH153" s="160">
        <f>IF(N153="sníž. přenesená",J153,0)</f>
        <v>0</v>
      </c>
      <c r="BI153" s="160">
        <f>IF(N153="nulová",J153,0)</f>
        <v>0</v>
      </c>
      <c r="BJ153" s="17" t="s">
        <v>80</v>
      </c>
      <c r="BK153" s="160">
        <f>ROUND(I153*H153,2)</f>
        <v>0</v>
      </c>
      <c r="BL153" s="17" t="s">
        <v>116</v>
      </c>
      <c r="BM153" s="159" t="s">
        <v>372</v>
      </c>
    </row>
    <row r="154" spans="1:65" s="2" customFormat="1" ht="33" customHeight="1">
      <c r="A154" s="32"/>
      <c r="B154" s="147"/>
      <c r="C154" s="148" t="s">
        <v>373</v>
      </c>
      <c r="D154" s="148" t="s">
        <v>112</v>
      </c>
      <c r="E154" s="149" t="s">
        <v>374</v>
      </c>
      <c r="F154" s="321" t="s">
        <v>375</v>
      </c>
      <c r="G154" s="151" t="s">
        <v>115</v>
      </c>
      <c r="H154" s="152">
        <v>85</v>
      </c>
      <c r="I154" s="153"/>
      <c r="J154" s="154">
        <f>ROUND(I154*H154,2)</f>
        <v>0</v>
      </c>
      <c r="K154" s="150" t="s">
        <v>133</v>
      </c>
      <c r="L154" s="33"/>
      <c r="M154" s="155" t="s">
        <v>3</v>
      </c>
      <c r="N154" s="156" t="s">
        <v>43</v>
      </c>
      <c r="O154" s="53"/>
      <c r="P154" s="157">
        <f>O154*H154</f>
        <v>0</v>
      </c>
      <c r="Q154" s="157">
        <v>2E-05</v>
      </c>
      <c r="R154" s="157">
        <f>Q154*H154</f>
        <v>0.0017000000000000001</v>
      </c>
      <c r="S154" s="157">
        <v>0</v>
      </c>
      <c r="T154" s="158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9" t="s">
        <v>116</v>
      </c>
      <c r="AT154" s="159" t="s">
        <v>112</v>
      </c>
      <c r="AU154" s="159" t="s">
        <v>82</v>
      </c>
      <c r="AY154" s="17" t="s">
        <v>109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7" t="s">
        <v>80</v>
      </c>
      <c r="BK154" s="160">
        <f>ROUND(I154*H154,2)</f>
        <v>0</v>
      </c>
      <c r="BL154" s="17" t="s">
        <v>116</v>
      </c>
      <c r="BM154" s="159" t="s">
        <v>376</v>
      </c>
    </row>
    <row r="155" spans="1:65" s="2" customFormat="1" ht="21.75" customHeight="1">
      <c r="A155" s="32"/>
      <c r="B155" s="147"/>
      <c r="C155" s="148" t="s">
        <v>377</v>
      </c>
      <c r="D155" s="148" t="s">
        <v>112</v>
      </c>
      <c r="E155" s="149" t="s">
        <v>378</v>
      </c>
      <c r="F155" s="321" t="s">
        <v>379</v>
      </c>
      <c r="G155" s="151" t="s">
        <v>115</v>
      </c>
      <c r="H155" s="152">
        <v>85</v>
      </c>
      <c r="I155" s="153"/>
      <c r="J155" s="154">
        <f>ROUND(I155*H155,2)</f>
        <v>0</v>
      </c>
      <c r="K155" s="150" t="s">
        <v>133</v>
      </c>
      <c r="L155" s="33"/>
      <c r="M155" s="188" t="s">
        <v>3</v>
      </c>
      <c r="N155" s="189" t="s">
        <v>43</v>
      </c>
      <c r="O155" s="190"/>
      <c r="P155" s="191">
        <f>O155*H155</f>
        <v>0</v>
      </c>
      <c r="Q155" s="191">
        <v>2E-05</v>
      </c>
      <c r="R155" s="191">
        <f>Q155*H155</f>
        <v>0.0017000000000000001</v>
      </c>
      <c r="S155" s="191">
        <v>0</v>
      </c>
      <c r="T155" s="19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9" t="s">
        <v>116</v>
      </c>
      <c r="AT155" s="159" t="s">
        <v>112</v>
      </c>
      <c r="AU155" s="159" t="s">
        <v>82</v>
      </c>
      <c r="AY155" s="17" t="s">
        <v>109</v>
      </c>
      <c r="BE155" s="160">
        <f>IF(N155="základní",J155,0)</f>
        <v>0</v>
      </c>
      <c r="BF155" s="160">
        <f>IF(N155="snížená",J155,0)</f>
        <v>0</v>
      </c>
      <c r="BG155" s="160">
        <f>IF(N155="zákl. přenesená",J155,0)</f>
        <v>0</v>
      </c>
      <c r="BH155" s="160">
        <f>IF(N155="sníž. přenesená",J155,0)</f>
        <v>0</v>
      </c>
      <c r="BI155" s="160">
        <f>IF(N155="nulová",J155,0)</f>
        <v>0</v>
      </c>
      <c r="BJ155" s="17" t="s">
        <v>80</v>
      </c>
      <c r="BK155" s="160">
        <f>ROUND(I155*H155,2)</f>
        <v>0</v>
      </c>
      <c r="BL155" s="17" t="s">
        <v>116</v>
      </c>
      <c r="BM155" s="159" t="s">
        <v>380</v>
      </c>
    </row>
    <row r="156" spans="1:31" s="2" customFormat="1" ht="6.95" customHeight="1">
      <c r="A156" s="32"/>
      <c r="B156" s="42"/>
      <c r="C156" s="43"/>
      <c r="D156" s="43"/>
      <c r="E156" s="43"/>
      <c r="F156" s="43"/>
      <c r="G156" s="43"/>
      <c r="H156" s="43"/>
      <c r="I156" s="107"/>
      <c r="J156" s="43"/>
      <c r="K156" s="43"/>
      <c r="L156" s="33"/>
      <c r="M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</sheetData>
  <autoFilter ref="C82:K15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3" customWidth="1"/>
    <col min="2" max="2" width="1.7109375" style="193" customWidth="1"/>
    <col min="3" max="4" width="5.00390625" style="193" customWidth="1"/>
    <col min="5" max="5" width="11.7109375" style="193" customWidth="1"/>
    <col min="6" max="6" width="9.140625" style="193" customWidth="1"/>
    <col min="7" max="7" width="5.00390625" style="193" customWidth="1"/>
    <col min="8" max="8" width="77.8515625" style="193" customWidth="1"/>
    <col min="9" max="10" width="20.00390625" style="193" customWidth="1"/>
    <col min="11" max="11" width="1.7109375" style="193" customWidth="1"/>
  </cols>
  <sheetData>
    <row r="1" s="1" customFormat="1" ht="37.5" customHeight="1"/>
    <row r="2" spans="2:11" s="1" customFormat="1" ht="7.5" customHeight="1">
      <c r="B2" s="194"/>
      <c r="C2" s="195"/>
      <c r="D2" s="195"/>
      <c r="E2" s="195"/>
      <c r="F2" s="195"/>
      <c r="G2" s="195"/>
      <c r="H2" s="195"/>
      <c r="I2" s="195"/>
      <c r="J2" s="195"/>
      <c r="K2" s="196"/>
    </row>
    <row r="3" spans="2:11" s="15" customFormat="1" ht="45" customHeight="1">
      <c r="B3" s="197"/>
      <c r="C3" s="314" t="s">
        <v>381</v>
      </c>
      <c r="D3" s="314"/>
      <c r="E3" s="314"/>
      <c r="F3" s="314"/>
      <c r="G3" s="314"/>
      <c r="H3" s="314"/>
      <c r="I3" s="314"/>
      <c r="J3" s="314"/>
      <c r="K3" s="198"/>
    </row>
    <row r="4" spans="2:11" s="1" customFormat="1" ht="25.5" customHeight="1">
      <c r="B4" s="199"/>
      <c r="C4" s="315" t="s">
        <v>382</v>
      </c>
      <c r="D4" s="315"/>
      <c r="E4" s="315"/>
      <c r="F4" s="315"/>
      <c r="G4" s="315"/>
      <c r="H4" s="315"/>
      <c r="I4" s="315"/>
      <c r="J4" s="315"/>
      <c r="K4" s="200"/>
    </row>
    <row r="5" spans="2:11" s="1" customFormat="1" ht="5.25" customHeight="1">
      <c r="B5" s="199"/>
      <c r="C5" s="201"/>
      <c r="D5" s="201"/>
      <c r="E5" s="201"/>
      <c r="F5" s="201"/>
      <c r="G5" s="201"/>
      <c r="H5" s="201"/>
      <c r="I5" s="201"/>
      <c r="J5" s="201"/>
      <c r="K5" s="200"/>
    </row>
    <row r="6" spans="2:11" s="1" customFormat="1" ht="15" customHeight="1">
      <c r="B6" s="199"/>
      <c r="C6" s="313" t="s">
        <v>383</v>
      </c>
      <c r="D6" s="313"/>
      <c r="E6" s="313"/>
      <c r="F6" s="313"/>
      <c r="G6" s="313"/>
      <c r="H6" s="313"/>
      <c r="I6" s="313"/>
      <c r="J6" s="313"/>
      <c r="K6" s="200"/>
    </row>
    <row r="7" spans="2:11" s="1" customFormat="1" ht="15" customHeight="1">
      <c r="B7" s="203"/>
      <c r="C7" s="313" t="s">
        <v>384</v>
      </c>
      <c r="D7" s="313"/>
      <c r="E7" s="313"/>
      <c r="F7" s="313"/>
      <c r="G7" s="313"/>
      <c r="H7" s="313"/>
      <c r="I7" s="313"/>
      <c r="J7" s="313"/>
      <c r="K7" s="200"/>
    </row>
    <row r="8" spans="2:11" s="1" customFormat="1" ht="12.75" customHeight="1">
      <c r="B8" s="203"/>
      <c r="C8" s="202"/>
      <c r="D8" s="202"/>
      <c r="E8" s="202"/>
      <c r="F8" s="202"/>
      <c r="G8" s="202"/>
      <c r="H8" s="202"/>
      <c r="I8" s="202"/>
      <c r="J8" s="202"/>
      <c r="K8" s="200"/>
    </row>
    <row r="9" spans="2:11" s="1" customFormat="1" ht="15" customHeight="1">
      <c r="B9" s="203"/>
      <c r="C9" s="313" t="s">
        <v>385</v>
      </c>
      <c r="D9" s="313"/>
      <c r="E9" s="313"/>
      <c r="F9" s="313"/>
      <c r="G9" s="313"/>
      <c r="H9" s="313"/>
      <c r="I9" s="313"/>
      <c r="J9" s="313"/>
      <c r="K9" s="200"/>
    </row>
    <row r="10" spans="2:11" s="1" customFormat="1" ht="15" customHeight="1">
      <c r="B10" s="203"/>
      <c r="C10" s="202"/>
      <c r="D10" s="313" t="s">
        <v>386</v>
      </c>
      <c r="E10" s="313"/>
      <c r="F10" s="313"/>
      <c r="G10" s="313"/>
      <c r="H10" s="313"/>
      <c r="I10" s="313"/>
      <c r="J10" s="313"/>
      <c r="K10" s="200"/>
    </row>
    <row r="11" spans="2:11" s="1" customFormat="1" ht="15" customHeight="1">
      <c r="B11" s="203"/>
      <c r="C11" s="204"/>
      <c r="D11" s="313" t="s">
        <v>387</v>
      </c>
      <c r="E11" s="313"/>
      <c r="F11" s="313"/>
      <c r="G11" s="313"/>
      <c r="H11" s="313"/>
      <c r="I11" s="313"/>
      <c r="J11" s="313"/>
      <c r="K11" s="200"/>
    </row>
    <row r="12" spans="2:11" s="1" customFormat="1" ht="15" customHeight="1">
      <c r="B12" s="203"/>
      <c r="C12" s="204"/>
      <c r="D12" s="202"/>
      <c r="E12" s="202"/>
      <c r="F12" s="202"/>
      <c r="G12" s="202"/>
      <c r="H12" s="202"/>
      <c r="I12" s="202"/>
      <c r="J12" s="202"/>
      <c r="K12" s="200"/>
    </row>
    <row r="13" spans="2:11" s="1" customFormat="1" ht="15" customHeight="1">
      <c r="B13" s="203"/>
      <c r="C13" s="204"/>
      <c r="D13" s="205" t="s">
        <v>388</v>
      </c>
      <c r="E13" s="202"/>
      <c r="F13" s="202"/>
      <c r="G13" s="202"/>
      <c r="H13" s="202"/>
      <c r="I13" s="202"/>
      <c r="J13" s="202"/>
      <c r="K13" s="200"/>
    </row>
    <row r="14" spans="2:11" s="1" customFormat="1" ht="12.75" customHeight="1">
      <c r="B14" s="203"/>
      <c r="C14" s="204"/>
      <c r="D14" s="204"/>
      <c r="E14" s="204"/>
      <c r="F14" s="204"/>
      <c r="G14" s="204"/>
      <c r="H14" s="204"/>
      <c r="I14" s="204"/>
      <c r="J14" s="204"/>
      <c r="K14" s="200"/>
    </row>
    <row r="15" spans="2:11" s="1" customFormat="1" ht="15" customHeight="1">
      <c r="B15" s="203"/>
      <c r="C15" s="204"/>
      <c r="D15" s="313" t="s">
        <v>389</v>
      </c>
      <c r="E15" s="313"/>
      <c r="F15" s="313"/>
      <c r="G15" s="313"/>
      <c r="H15" s="313"/>
      <c r="I15" s="313"/>
      <c r="J15" s="313"/>
      <c r="K15" s="200"/>
    </row>
    <row r="16" spans="2:11" s="1" customFormat="1" ht="15" customHeight="1">
      <c r="B16" s="203"/>
      <c r="C16" s="204"/>
      <c r="D16" s="313" t="s">
        <v>390</v>
      </c>
      <c r="E16" s="313"/>
      <c r="F16" s="313"/>
      <c r="G16" s="313"/>
      <c r="H16" s="313"/>
      <c r="I16" s="313"/>
      <c r="J16" s="313"/>
      <c r="K16" s="200"/>
    </row>
    <row r="17" spans="2:11" s="1" customFormat="1" ht="15" customHeight="1">
      <c r="B17" s="203"/>
      <c r="C17" s="204"/>
      <c r="D17" s="313" t="s">
        <v>391</v>
      </c>
      <c r="E17" s="313"/>
      <c r="F17" s="313"/>
      <c r="G17" s="313"/>
      <c r="H17" s="313"/>
      <c r="I17" s="313"/>
      <c r="J17" s="313"/>
      <c r="K17" s="200"/>
    </row>
    <row r="18" spans="2:11" s="1" customFormat="1" ht="15" customHeight="1">
      <c r="B18" s="203"/>
      <c r="C18" s="204"/>
      <c r="D18" s="204"/>
      <c r="E18" s="206" t="s">
        <v>79</v>
      </c>
      <c r="F18" s="313" t="s">
        <v>392</v>
      </c>
      <c r="G18" s="313"/>
      <c r="H18" s="313"/>
      <c r="I18" s="313"/>
      <c r="J18" s="313"/>
      <c r="K18" s="200"/>
    </row>
    <row r="19" spans="2:11" s="1" customFormat="1" ht="15" customHeight="1">
      <c r="B19" s="203"/>
      <c r="C19" s="204"/>
      <c r="D19" s="204"/>
      <c r="E19" s="206" t="s">
        <v>393</v>
      </c>
      <c r="F19" s="313" t="s">
        <v>394</v>
      </c>
      <c r="G19" s="313"/>
      <c r="H19" s="313"/>
      <c r="I19" s="313"/>
      <c r="J19" s="313"/>
      <c r="K19" s="200"/>
    </row>
    <row r="20" spans="2:11" s="1" customFormat="1" ht="15" customHeight="1">
      <c r="B20" s="203"/>
      <c r="C20" s="204"/>
      <c r="D20" s="204"/>
      <c r="E20" s="206" t="s">
        <v>395</v>
      </c>
      <c r="F20" s="313" t="s">
        <v>396</v>
      </c>
      <c r="G20" s="313"/>
      <c r="H20" s="313"/>
      <c r="I20" s="313"/>
      <c r="J20" s="313"/>
      <c r="K20" s="200"/>
    </row>
    <row r="21" spans="2:11" s="1" customFormat="1" ht="15" customHeight="1">
      <c r="B21" s="203"/>
      <c r="C21" s="204"/>
      <c r="D21" s="204"/>
      <c r="E21" s="206" t="s">
        <v>397</v>
      </c>
      <c r="F21" s="313" t="s">
        <v>398</v>
      </c>
      <c r="G21" s="313"/>
      <c r="H21" s="313"/>
      <c r="I21" s="313"/>
      <c r="J21" s="313"/>
      <c r="K21" s="200"/>
    </row>
    <row r="22" spans="2:11" s="1" customFormat="1" ht="15" customHeight="1">
      <c r="B22" s="203"/>
      <c r="C22" s="204"/>
      <c r="D22" s="204"/>
      <c r="E22" s="206" t="s">
        <v>399</v>
      </c>
      <c r="F22" s="313" t="s">
        <v>400</v>
      </c>
      <c r="G22" s="313"/>
      <c r="H22" s="313"/>
      <c r="I22" s="313"/>
      <c r="J22" s="313"/>
      <c r="K22" s="200"/>
    </row>
    <row r="23" spans="2:11" s="1" customFormat="1" ht="15" customHeight="1">
      <c r="B23" s="203"/>
      <c r="C23" s="204"/>
      <c r="D23" s="204"/>
      <c r="E23" s="206" t="s">
        <v>401</v>
      </c>
      <c r="F23" s="313" t="s">
        <v>402</v>
      </c>
      <c r="G23" s="313"/>
      <c r="H23" s="313"/>
      <c r="I23" s="313"/>
      <c r="J23" s="313"/>
      <c r="K23" s="200"/>
    </row>
    <row r="24" spans="2:11" s="1" customFormat="1" ht="12.75" customHeight="1">
      <c r="B24" s="203"/>
      <c r="C24" s="204"/>
      <c r="D24" s="204"/>
      <c r="E24" s="204"/>
      <c r="F24" s="204"/>
      <c r="G24" s="204"/>
      <c r="H24" s="204"/>
      <c r="I24" s="204"/>
      <c r="J24" s="204"/>
      <c r="K24" s="200"/>
    </row>
    <row r="25" spans="2:11" s="1" customFormat="1" ht="15" customHeight="1">
      <c r="B25" s="203"/>
      <c r="C25" s="313" t="s">
        <v>403</v>
      </c>
      <c r="D25" s="313"/>
      <c r="E25" s="313"/>
      <c r="F25" s="313"/>
      <c r="G25" s="313"/>
      <c r="H25" s="313"/>
      <c r="I25" s="313"/>
      <c r="J25" s="313"/>
      <c r="K25" s="200"/>
    </row>
    <row r="26" spans="2:11" s="1" customFormat="1" ht="15" customHeight="1">
      <c r="B26" s="203"/>
      <c r="C26" s="313" t="s">
        <v>404</v>
      </c>
      <c r="D26" s="313"/>
      <c r="E26" s="313"/>
      <c r="F26" s="313"/>
      <c r="G26" s="313"/>
      <c r="H26" s="313"/>
      <c r="I26" s="313"/>
      <c r="J26" s="313"/>
      <c r="K26" s="200"/>
    </row>
    <row r="27" spans="2:11" s="1" customFormat="1" ht="15" customHeight="1">
      <c r="B27" s="203"/>
      <c r="C27" s="202"/>
      <c r="D27" s="313" t="s">
        <v>405</v>
      </c>
      <c r="E27" s="313"/>
      <c r="F27" s="313"/>
      <c r="G27" s="313"/>
      <c r="H27" s="313"/>
      <c r="I27" s="313"/>
      <c r="J27" s="313"/>
      <c r="K27" s="200"/>
    </row>
    <row r="28" spans="2:11" s="1" customFormat="1" ht="15" customHeight="1">
      <c r="B28" s="203"/>
      <c r="C28" s="204"/>
      <c r="D28" s="313" t="s">
        <v>406</v>
      </c>
      <c r="E28" s="313"/>
      <c r="F28" s="313"/>
      <c r="G28" s="313"/>
      <c r="H28" s="313"/>
      <c r="I28" s="313"/>
      <c r="J28" s="313"/>
      <c r="K28" s="200"/>
    </row>
    <row r="29" spans="2:11" s="1" customFormat="1" ht="12.75" customHeight="1">
      <c r="B29" s="203"/>
      <c r="C29" s="204"/>
      <c r="D29" s="204"/>
      <c r="E29" s="204"/>
      <c r="F29" s="204"/>
      <c r="G29" s="204"/>
      <c r="H29" s="204"/>
      <c r="I29" s="204"/>
      <c r="J29" s="204"/>
      <c r="K29" s="200"/>
    </row>
    <row r="30" spans="2:11" s="1" customFormat="1" ht="15" customHeight="1">
      <c r="B30" s="203"/>
      <c r="C30" s="204"/>
      <c r="D30" s="313" t="s">
        <v>407</v>
      </c>
      <c r="E30" s="313"/>
      <c r="F30" s="313"/>
      <c r="G30" s="313"/>
      <c r="H30" s="313"/>
      <c r="I30" s="313"/>
      <c r="J30" s="313"/>
      <c r="K30" s="200"/>
    </row>
    <row r="31" spans="2:11" s="1" customFormat="1" ht="15" customHeight="1">
      <c r="B31" s="203"/>
      <c r="C31" s="204"/>
      <c r="D31" s="313" t="s">
        <v>408</v>
      </c>
      <c r="E31" s="313"/>
      <c r="F31" s="313"/>
      <c r="G31" s="313"/>
      <c r="H31" s="313"/>
      <c r="I31" s="313"/>
      <c r="J31" s="313"/>
      <c r="K31" s="200"/>
    </row>
    <row r="32" spans="2:11" s="1" customFormat="1" ht="12.75" customHeight="1">
      <c r="B32" s="203"/>
      <c r="C32" s="204"/>
      <c r="D32" s="204"/>
      <c r="E32" s="204"/>
      <c r="F32" s="204"/>
      <c r="G32" s="204"/>
      <c r="H32" s="204"/>
      <c r="I32" s="204"/>
      <c r="J32" s="204"/>
      <c r="K32" s="200"/>
    </row>
    <row r="33" spans="2:11" s="1" customFormat="1" ht="15" customHeight="1">
      <c r="B33" s="203"/>
      <c r="C33" s="204"/>
      <c r="D33" s="313" t="s">
        <v>409</v>
      </c>
      <c r="E33" s="313"/>
      <c r="F33" s="313"/>
      <c r="G33" s="313"/>
      <c r="H33" s="313"/>
      <c r="I33" s="313"/>
      <c r="J33" s="313"/>
      <c r="K33" s="200"/>
    </row>
    <row r="34" spans="2:11" s="1" customFormat="1" ht="15" customHeight="1">
      <c r="B34" s="203"/>
      <c r="C34" s="204"/>
      <c r="D34" s="313" t="s">
        <v>410</v>
      </c>
      <c r="E34" s="313"/>
      <c r="F34" s="313"/>
      <c r="G34" s="313"/>
      <c r="H34" s="313"/>
      <c r="I34" s="313"/>
      <c r="J34" s="313"/>
      <c r="K34" s="200"/>
    </row>
    <row r="35" spans="2:11" s="1" customFormat="1" ht="15" customHeight="1">
      <c r="B35" s="203"/>
      <c r="C35" s="204"/>
      <c r="D35" s="313" t="s">
        <v>411</v>
      </c>
      <c r="E35" s="313"/>
      <c r="F35" s="313"/>
      <c r="G35" s="313"/>
      <c r="H35" s="313"/>
      <c r="I35" s="313"/>
      <c r="J35" s="313"/>
      <c r="K35" s="200"/>
    </row>
    <row r="36" spans="2:11" s="1" customFormat="1" ht="15" customHeight="1">
      <c r="B36" s="203"/>
      <c r="C36" s="204"/>
      <c r="D36" s="202"/>
      <c r="E36" s="205" t="s">
        <v>95</v>
      </c>
      <c r="F36" s="202"/>
      <c r="G36" s="313" t="s">
        <v>412</v>
      </c>
      <c r="H36" s="313"/>
      <c r="I36" s="313"/>
      <c r="J36" s="313"/>
      <c r="K36" s="200"/>
    </row>
    <row r="37" spans="2:11" s="1" customFormat="1" ht="30.75" customHeight="1">
      <c r="B37" s="203"/>
      <c r="C37" s="204"/>
      <c r="D37" s="202"/>
      <c r="E37" s="205" t="s">
        <v>413</v>
      </c>
      <c r="F37" s="202"/>
      <c r="G37" s="313" t="s">
        <v>414</v>
      </c>
      <c r="H37" s="313"/>
      <c r="I37" s="313"/>
      <c r="J37" s="313"/>
      <c r="K37" s="200"/>
    </row>
    <row r="38" spans="2:11" s="1" customFormat="1" ht="15" customHeight="1">
      <c r="B38" s="203"/>
      <c r="C38" s="204"/>
      <c r="D38" s="202"/>
      <c r="E38" s="205" t="s">
        <v>53</v>
      </c>
      <c r="F38" s="202"/>
      <c r="G38" s="313" t="s">
        <v>415</v>
      </c>
      <c r="H38" s="313"/>
      <c r="I38" s="313"/>
      <c r="J38" s="313"/>
      <c r="K38" s="200"/>
    </row>
    <row r="39" spans="2:11" s="1" customFormat="1" ht="15" customHeight="1">
      <c r="B39" s="203"/>
      <c r="C39" s="204"/>
      <c r="D39" s="202"/>
      <c r="E39" s="205" t="s">
        <v>54</v>
      </c>
      <c r="F39" s="202"/>
      <c r="G39" s="313" t="s">
        <v>416</v>
      </c>
      <c r="H39" s="313"/>
      <c r="I39" s="313"/>
      <c r="J39" s="313"/>
      <c r="K39" s="200"/>
    </row>
    <row r="40" spans="2:11" s="1" customFormat="1" ht="15" customHeight="1">
      <c r="B40" s="203"/>
      <c r="C40" s="204"/>
      <c r="D40" s="202"/>
      <c r="E40" s="205" t="s">
        <v>96</v>
      </c>
      <c r="F40" s="202"/>
      <c r="G40" s="313" t="s">
        <v>417</v>
      </c>
      <c r="H40" s="313"/>
      <c r="I40" s="313"/>
      <c r="J40" s="313"/>
      <c r="K40" s="200"/>
    </row>
    <row r="41" spans="2:11" s="1" customFormat="1" ht="15" customHeight="1">
      <c r="B41" s="203"/>
      <c r="C41" s="204"/>
      <c r="D41" s="202"/>
      <c r="E41" s="205" t="s">
        <v>97</v>
      </c>
      <c r="F41" s="202"/>
      <c r="G41" s="313" t="s">
        <v>418</v>
      </c>
      <c r="H41" s="313"/>
      <c r="I41" s="313"/>
      <c r="J41" s="313"/>
      <c r="K41" s="200"/>
    </row>
    <row r="42" spans="2:11" s="1" customFormat="1" ht="15" customHeight="1">
      <c r="B42" s="203"/>
      <c r="C42" s="204"/>
      <c r="D42" s="202"/>
      <c r="E42" s="205" t="s">
        <v>419</v>
      </c>
      <c r="F42" s="202"/>
      <c r="G42" s="313" t="s">
        <v>420</v>
      </c>
      <c r="H42" s="313"/>
      <c r="I42" s="313"/>
      <c r="J42" s="313"/>
      <c r="K42" s="200"/>
    </row>
    <row r="43" spans="2:11" s="1" customFormat="1" ht="15" customHeight="1">
      <c r="B43" s="203"/>
      <c r="C43" s="204"/>
      <c r="D43" s="202"/>
      <c r="E43" s="205"/>
      <c r="F43" s="202"/>
      <c r="G43" s="313" t="s">
        <v>421</v>
      </c>
      <c r="H43" s="313"/>
      <c r="I43" s="313"/>
      <c r="J43" s="313"/>
      <c r="K43" s="200"/>
    </row>
    <row r="44" spans="2:11" s="1" customFormat="1" ht="15" customHeight="1">
      <c r="B44" s="203"/>
      <c r="C44" s="204"/>
      <c r="D44" s="202"/>
      <c r="E44" s="205" t="s">
        <v>422</v>
      </c>
      <c r="F44" s="202"/>
      <c r="G44" s="313" t="s">
        <v>423</v>
      </c>
      <c r="H44" s="313"/>
      <c r="I44" s="313"/>
      <c r="J44" s="313"/>
      <c r="K44" s="200"/>
    </row>
    <row r="45" spans="2:11" s="1" customFormat="1" ht="15" customHeight="1">
      <c r="B45" s="203"/>
      <c r="C45" s="204"/>
      <c r="D45" s="202"/>
      <c r="E45" s="205" t="s">
        <v>99</v>
      </c>
      <c r="F45" s="202"/>
      <c r="G45" s="313" t="s">
        <v>424</v>
      </c>
      <c r="H45" s="313"/>
      <c r="I45" s="313"/>
      <c r="J45" s="313"/>
      <c r="K45" s="200"/>
    </row>
    <row r="46" spans="2:11" s="1" customFormat="1" ht="12.75" customHeight="1">
      <c r="B46" s="203"/>
      <c r="C46" s="204"/>
      <c r="D46" s="202"/>
      <c r="E46" s="202"/>
      <c r="F46" s="202"/>
      <c r="G46" s="202"/>
      <c r="H46" s="202"/>
      <c r="I46" s="202"/>
      <c r="J46" s="202"/>
      <c r="K46" s="200"/>
    </row>
    <row r="47" spans="2:11" s="1" customFormat="1" ht="15" customHeight="1">
      <c r="B47" s="203"/>
      <c r="C47" s="204"/>
      <c r="D47" s="313" t="s">
        <v>425</v>
      </c>
      <c r="E47" s="313"/>
      <c r="F47" s="313"/>
      <c r="G47" s="313"/>
      <c r="H47" s="313"/>
      <c r="I47" s="313"/>
      <c r="J47" s="313"/>
      <c r="K47" s="200"/>
    </row>
    <row r="48" spans="2:11" s="1" customFormat="1" ht="15" customHeight="1">
      <c r="B48" s="203"/>
      <c r="C48" s="204"/>
      <c r="D48" s="204"/>
      <c r="E48" s="313" t="s">
        <v>426</v>
      </c>
      <c r="F48" s="313"/>
      <c r="G48" s="313"/>
      <c r="H48" s="313"/>
      <c r="I48" s="313"/>
      <c r="J48" s="313"/>
      <c r="K48" s="200"/>
    </row>
    <row r="49" spans="2:11" s="1" customFormat="1" ht="15" customHeight="1">
      <c r="B49" s="203"/>
      <c r="C49" s="204"/>
      <c r="D49" s="204"/>
      <c r="E49" s="313" t="s">
        <v>427</v>
      </c>
      <c r="F49" s="313"/>
      <c r="G49" s="313"/>
      <c r="H49" s="313"/>
      <c r="I49" s="313"/>
      <c r="J49" s="313"/>
      <c r="K49" s="200"/>
    </row>
    <row r="50" spans="2:11" s="1" customFormat="1" ht="15" customHeight="1">
      <c r="B50" s="203"/>
      <c r="C50" s="204"/>
      <c r="D50" s="204"/>
      <c r="E50" s="313" t="s">
        <v>428</v>
      </c>
      <c r="F50" s="313"/>
      <c r="G50" s="313"/>
      <c r="H50" s="313"/>
      <c r="I50" s="313"/>
      <c r="J50" s="313"/>
      <c r="K50" s="200"/>
    </row>
    <row r="51" spans="2:11" s="1" customFormat="1" ht="15" customHeight="1">
      <c r="B51" s="203"/>
      <c r="C51" s="204"/>
      <c r="D51" s="313" t="s">
        <v>429</v>
      </c>
      <c r="E51" s="313"/>
      <c r="F51" s="313"/>
      <c r="G51" s="313"/>
      <c r="H51" s="313"/>
      <c r="I51" s="313"/>
      <c r="J51" s="313"/>
      <c r="K51" s="200"/>
    </row>
    <row r="52" spans="2:11" s="1" customFormat="1" ht="25.5" customHeight="1">
      <c r="B52" s="199"/>
      <c r="C52" s="315" t="s">
        <v>430</v>
      </c>
      <c r="D52" s="315"/>
      <c r="E52" s="315"/>
      <c r="F52" s="315"/>
      <c r="G52" s="315"/>
      <c r="H52" s="315"/>
      <c r="I52" s="315"/>
      <c r="J52" s="315"/>
      <c r="K52" s="200"/>
    </row>
    <row r="53" spans="2:11" s="1" customFormat="1" ht="5.25" customHeight="1">
      <c r="B53" s="199"/>
      <c r="C53" s="201"/>
      <c r="D53" s="201"/>
      <c r="E53" s="201"/>
      <c r="F53" s="201"/>
      <c r="G53" s="201"/>
      <c r="H53" s="201"/>
      <c r="I53" s="201"/>
      <c r="J53" s="201"/>
      <c r="K53" s="200"/>
    </row>
    <row r="54" spans="2:11" s="1" customFormat="1" ht="15" customHeight="1">
      <c r="B54" s="199"/>
      <c r="C54" s="313" t="s">
        <v>431</v>
      </c>
      <c r="D54" s="313"/>
      <c r="E54" s="313"/>
      <c r="F54" s="313"/>
      <c r="G54" s="313"/>
      <c r="H54" s="313"/>
      <c r="I54" s="313"/>
      <c r="J54" s="313"/>
      <c r="K54" s="200"/>
    </row>
    <row r="55" spans="2:11" s="1" customFormat="1" ht="15" customHeight="1">
      <c r="B55" s="199"/>
      <c r="C55" s="313" t="s">
        <v>432</v>
      </c>
      <c r="D55" s="313"/>
      <c r="E55" s="313"/>
      <c r="F55" s="313"/>
      <c r="G55" s="313"/>
      <c r="H55" s="313"/>
      <c r="I55" s="313"/>
      <c r="J55" s="313"/>
      <c r="K55" s="200"/>
    </row>
    <row r="56" spans="2:11" s="1" customFormat="1" ht="12.75" customHeight="1">
      <c r="B56" s="199"/>
      <c r="C56" s="202"/>
      <c r="D56" s="202"/>
      <c r="E56" s="202"/>
      <c r="F56" s="202"/>
      <c r="G56" s="202"/>
      <c r="H56" s="202"/>
      <c r="I56" s="202"/>
      <c r="J56" s="202"/>
      <c r="K56" s="200"/>
    </row>
    <row r="57" spans="2:11" s="1" customFormat="1" ht="15" customHeight="1">
      <c r="B57" s="199"/>
      <c r="C57" s="313" t="s">
        <v>433</v>
      </c>
      <c r="D57" s="313"/>
      <c r="E57" s="313"/>
      <c r="F57" s="313"/>
      <c r="G57" s="313"/>
      <c r="H57" s="313"/>
      <c r="I57" s="313"/>
      <c r="J57" s="313"/>
      <c r="K57" s="200"/>
    </row>
    <row r="58" spans="2:11" s="1" customFormat="1" ht="15" customHeight="1">
      <c r="B58" s="199"/>
      <c r="C58" s="204"/>
      <c r="D58" s="313" t="s">
        <v>434</v>
      </c>
      <c r="E58" s="313"/>
      <c r="F58" s="313"/>
      <c r="G58" s="313"/>
      <c r="H58" s="313"/>
      <c r="I58" s="313"/>
      <c r="J58" s="313"/>
      <c r="K58" s="200"/>
    </row>
    <row r="59" spans="2:11" s="1" customFormat="1" ht="15" customHeight="1">
      <c r="B59" s="199"/>
      <c r="C59" s="204"/>
      <c r="D59" s="313" t="s">
        <v>435</v>
      </c>
      <c r="E59" s="313"/>
      <c r="F59" s="313"/>
      <c r="G59" s="313"/>
      <c r="H59" s="313"/>
      <c r="I59" s="313"/>
      <c r="J59" s="313"/>
      <c r="K59" s="200"/>
    </row>
    <row r="60" spans="2:11" s="1" customFormat="1" ht="15" customHeight="1">
      <c r="B60" s="199"/>
      <c r="C60" s="204"/>
      <c r="D60" s="313" t="s">
        <v>436</v>
      </c>
      <c r="E60" s="313"/>
      <c r="F60" s="313"/>
      <c r="G60" s="313"/>
      <c r="H60" s="313"/>
      <c r="I60" s="313"/>
      <c r="J60" s="313"/>
      <c r="K60" s="200"/>
    </row>
    <row r="61" spans="2:11" s="1" customFormat="1" ht="15" customHeight="1">
      <c r="B61" s="199"/>
      <c r="C61" s="204"/>
      <c r="D61" s="313" t="s">
        <v>437</v>
      </c>
      <c r="E61" s="313"/>
      <c r="F61" s="313"/>
      <c r="G61" s="313"/>
      <c r="H61" s="313"/>
      <c r="I61" s="313"/>
      <c r="J61" s="313"/>
      <c r="K61" s="200"/>
    </row>
    <row r="62" spans="2:11" s="1" customFormat="1" ht="15" customHeight="1">
      <c r="B62" s="199"/>
      <c r="C62" s="204"/>
      <c r="D62" s="317" t="s">
        <v>438</v>
      </c>
      <c r="E62" s="317"/>
      <c r="F62" s="317"/>
      <c r="G62" s="317"/>
      <c r="H62" s="317"/>
      <c r="I62" s="317"/>
      <c r="J62" s="317"/>
      <c r="K62" s="200"/>
    </row>
    <row r="63" spans="2:11" s="1" customFormat="1" ht="15" customHeight="1">
      <c r="B63" s="199"/>
      <c r="C63" s="204"/>
      <c r="D63" s="313" t="s">
        <v>439</v>
      </c>
      <c r="E63" s="313"/>
      <c r="F63" s="313"/>
      <c r="G63" s="313"/>
      <c r="H63" s="313"/>
      <c r="I63" s="313"/>
      <c r="J63" s="313"/>
      <c r="K63" s="200"/>
    </row>
    <row r="64" spans="2:11" s="1" customFormat="1" ht="12.75" customHeight="1">
      <c r="B64" s="199"/>
      <c r="C64" s="204"/>
      <c r="D64" s="204"/>
      <c r="E64" s="207"/>
      <c r="F64" s="204"/>
      <c r="G64" s="204"/>
      <c r="H64" s="204"/>
      <c r="I64" s="204"/>
      <c r="J64" s="204"/>
      <c r="K64" s="200"/>
    </row>
    <row r="65" spans="2:11" s="1" customFormat="1" ht="15" customHeight="1">
      <c r="B65" s="199"/>
      <c r="C65" s="204"/>
      <c r="D65" s="313" t="s">
        <v>440</v>
      </c>
      <c r="E65" s="313"/>
      <c r="F65" s="313"/>
      <c r="G65" s="313"/>
      <c r="H65" s="313"/>
      <c r="I65" s="313"/>
      <c r="J65" s="313"/>
      <c r="K65" s="200"/>
    </row>
    <row r="66" spans="2:11" s="1" customFormat="1" ht="15" customHeight="1">
      <c r="B66" s="199"/>
      <c r="C66" s="204"/>
      <c r="D66" s="317" t="s">
        <v>441</v>
      </c>
      <c r="E66" s="317"/>
      <c r="F66" s="317"/>
      <c r="G66" s="317"/>
      <c r="H66" s="317"/>
      <c r="I66" s="317"/>
      <c r="J66" s="317"/>
      <c r="K66" s="200"/>
    </row>
    <row r="67" spans="2:11" s="1" customFormat="1" ht="15" customHeight="1">
      <c r="B67" s="199"/>
      <c r="C67" s="204"/>
      <c r="D67" s="313" t="s">
        <v>442</v>
      </c>
      <c r="E67" s="313"/>
      <c r="F67" s="313"/>
      <c r="G67" s="313"/>
      <c r="H67" s="313"/>
      <c r="I67" s="313"/>
      <c r="J67" s="313"/>
      <c r="K67" s="200"/>
    </row>
    <row r="68" spans="2:11" s="1" customFormat="1" ht="15" customHeight="1">
      <c r="B68" s="199"/>
      <c r="C68" s="204"/>
      <c r="D68" s="313" t="s">
        <v>443</v>
      </c>
      <c r="E68" s="313"/>
      <c r="F68" s="313"/>
      <c r="G68" s="313"/>
      <c r="H68" s="313"/>
      <c r="I68" s="313"/>
      <c r="J68" s="313"/>
      <c r="K68" s="200"/>
    </row>
    <row r="69" spans="2:11" s="1" customFormat="1" ht="15" customHeight="1">
      <c r="B69" s="199"/>
      <c r="C69" s="204"/>
      <c r="D69" s="313" t="s">
        <v>444</v>
      </c>
      <c r="E69" s="313"/>
      <c r="F69" s="313"/>
      <c r="G69" s="313"/>
      <c r="H69" s="313"/>
      <c r="I69" s="313"/>
      <c r="J69" s="313"/>
      <c r="K69" s="200"/>
    </row>
    <row r="70" spans="2:11" s="1" customFormat="1" ht="15" customHeight="1">
      <c r="B70" s="199"/>
      <c r="C70" s="204"/>
      <c r="D70" s="313" t="s">
        <v>445</v>
      </c>
      <c r="E70" s="313"/>
      <c r="F70" s="313"/>
      <c r="G70" s="313"/>
      <c r="H70" s="313"/>
      <c r="I70" s="313"/>
      <c r="J70" s="313"/>
      <c r="K70" s="200"/>
    </row>
    <row r="71" spans="2:11" s="1" customFormat="1" ht="12.7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10"/>
    </row>
    <row r="72" spans="2:11" s="1" customFormat="1" ht="18.75" customHeight="1">
      <c r="B72" s="211"/>
      <c r="C72" s="211"/>
      <c r="D72" s="211"/>
      <c r="E72" s="211"/>
      <c r="F72" s="211"/>
      <c r="G72" s="211"/>
      <c r="H72" s="211"/>
      <c r="I72" s="211"/>
      <c r="J72" s="211"/>
      <c r="K72" s="212"/>
    </row>
    <row r="73" spans="2:11" s="1" customFormat="1" ht="18.75" customHeight="1">
      <c r="B73" s="212"/>
      <c r="C73" s="212"/>
      <c r="D73" s="212"/>
      <c r="E73" s="212"/>
      <c r="F73" s="212"/>
      <c r="G73" s="212"/>
      <c r="H73" s="212"/>
      <c r="I73" s="212"/>
      <c r="J73" s="212"/>
      <c r="K73" s="212"/>
    </row>
    <row r="74" spans="2:11" s="1" customFormat="1" ht="7.5" customHeight="1">
      <c r="B74" s="213"/>
      <c r="C74" s="214"/>
      <c r="D74" s="214"/>
      <c r="E74" s="214"/>
      <c r="F74" s="214"/>
      <c r="G74" s="214"/>
      <c r="H74" s="214"/>
      <c r="I74" s="214"/>
      <c r="J74" s="214"/>
      <c r="K74" s="215"/>
    </row>
    <row r="75" spans="2:11" s="1" customFormat="1" ht="45" customHeight="1">
      <c r="B75" s="216"/>
      <c r="C75" s="316" t="s">
        <v>446</v>
      </c>
      <c r="D75" s="316"/>
      <c r="E75" s="316"/>
      <c r="F75" s="316"/>
      <c r="G75" s="316"/>
      <c r="H75" s="316"/>
      <c r="I75" s="316"/>
      <c r="J75" s="316"/>
      <c r="K75" s="217"/>
    </row>
    <row r="76" spans="2:11" s="1" customFormat="1" ht="17.25" customHeight="1">
      <c r="B76" s="216"/>
      <c r="C76" s="218" t="s">
        <v>447</v>
      </c>
      <c r="D76" s="218"/>
      <c r="E76" s="218"/>
      <c r="F76" s="218" t="s">
        <v>448</v>
      </c>
      <c r="G76" s="219"/>
      <c r="H76" s="218" t="s">
        <v>54</v>
      </c>
      <c r="I76" s="218" t="s">
        <v>57</v>
      </c>
      <c r="J76" s="218" t="s">
        <v>449</v>
      </c>
      <c r="K76" s="217"/>
    </row>
    <row r="77" spans="2:11" s="1" customFormat="1" ht="17.25" customHeight="1">
      <c r="B77" s="216"/>
      <c r="C77" s="220" t="s">
        <v>450</v>
      </c>
      <c r="D77" s="220"/>
      <c r="E77" s="220"/>
      <c r="F77" s="221" t="s">
        <v>451</v>
      </c>
      <c r="G77" s="222"/>
      <c r="H77" s="220"/>
      <c r="I77" s="220"/>
      <c r="J77" s="220" t="s">
        <v>452</v>
      </c>
      <c r="K77" s="217"/>
    </row>
    <row r="78" spans="2:11" s="1" customFormat="1" ht="5.25" customHeight="1">
      <c r="B78" s="216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6"/>
      <c r="C79" s="205" t="s">
        <v>53</v>
      </c>
      <c r="D79" s="223"/>
      <c r="E79" s="223"/>
      <c r="F79" s="225" t="s">
        <v>453</v>
      </c>
      <c r="G79" s="224"/>
      <c r="H79" s="205" t="s">
        <v>454</v>
      </c>
      <c r="I79" s="205" t="s">
        <v>455</v>
      </c>
      <c r="J79" s="205">
        <v>20</v>
      </c>
      <c r="K79" s="217"/>
    </row>
    <row r="80" spans="2:11" s="1" customFormat="1" ht="15" customHeight="1">
      <c r="B80" s="216"/>
      <c r="C80" s="205" t="s">
        <v>456</v>
      </c>
      <c r="D80" s="205"/>
      <c r="E80" s="205"/>
      <c r="F80" s="225" t="s">
        <v>453</v>
      </c>
      <c r="G80" s="224"/>
      <c r="H80" s="205" t="s">
        <v>457</v>
      </c>
      <c r="I80" s="205" t="s">
        <v>455</v>
      </c>
      <c r="J80" s="205">
        <v>120</v>
      </c>
      <c r="K80" s="217"/>
    </row>
    <row r="81" spans="2:11" s="1" customFormat="1" ht="15" customHeight="1">
      <c r="B81" s="226"/>
      <c r="C81" s="205" t="s">
        <v>458</v>
      </c>
      <c r="D81" s="205"/>
      <c r="E81" s="205"/>
      <c r="F81" s="225" t="s">
        <v>459</v>
      </c>
      <c r="G81" s="224"/>
      <c r="H81" s="205" t="s">
        <v>460</v>
      </c>
      <c r="I81" s="205" t="s">
        <v>455</v>
      </c>
      <c r="J81" s="205">
        <v>50</v>
      </c>
      <c r="K81" s="217"/>
    </row>
    <row r="82" spans="2:11" s="1" customFormat="1" ht="15" customHeight="1">
      <c r="B82" s="226"/>
      <c r="C82" s="205" t="s">
        <v>461</v>
      </c>
      <c r="D82" s="205"/>
      <c r="E82" s="205"/>
      <c r="F82" s="225" t="s">
        <v>453</v>
      </c>
      <c r="G82" s="224"/>
      <c r="H82" s="205" t="s">
        <v>462</v>
      </c>
      <c r="I82" s="205" t="s">
        <v>463</v>
      </c>
      <c r="J82" s="205"/>
      <c r="K82" s="217"/>
    </row>
    <row r="83" spans="2:11" s="1" customFormat="1" ht="15" customHeight="1">
      <c r="B83" s="226"/>
      <c r="C83" s="227" t="s">
        <v>464</v>
      </c>
      <c r="D83" s="227"/>
      <c r="E83" s="227"/>
      <c r="F83" s="228" t="s">
        <v>459</v>
      </c>
      <c r="G83" s="227"/>
      <c r="H83" s="227" t="s">
        <v>465</v>
      </c>
      <c r="I83" s="227" t="s">
        <v>455</v>
      </c>
      <c r="J83" s="227">
        <v>15</v>
      </c>
      <c r="K83" s="217"/>
    </row>
    <row r="84" spans="2:11" s="1" customFormat="1" ht="15" customHeight="1">
      <c r="B84" s="226"/>
      <c r="C84" s="227" t="s">
        <v>466</v>
      </c>
      <c r="D84" s="227"/>
      <c r="E84" s="227"/>
      <c r="F84" s="228" t="s">
        <v>459</v>
      </c>
      <c r="G84" s="227"/>
      <c r="H84" s="227" t="s">
        <v>467</v>
      </c>
      <c r="I84" s="227" t="s">
        <v>455</v>
      </c>
      <c r="J84" s="227">
        <v>15</v>
      </c>
      <c r="K84" s="217"/>
    </row>
    <row r="85" spans="2:11" s="1" customFormat="1" ht="15" customHeight="1">
      <c r="B85" s="226"/>
      <c r="C85" s="227" t="s">
        <v>468</v>
      </c>
      <c r="D85" s="227"/>
      <c r="E85" s="227"/>
      <c r="F85" s="228" t="s">
        <v>459</v>
      </c>
      <c r="G85" s="227"/>
      <c r="H85" s="227" t="s">
        <v>469</v>
      </c>
      <c r="I85" s="227" t="s">
        <v>455</v>
      </c>
      <c r="J85" s="227">
        <v>20</v>
      </c>
      <c r="K85" s="217"/>
    </row>
    <row r="86" spans="2:11" s="1" customFormat="1" ht="15" customHeight="1">
      <c r="B86" s="226"/>
      <c r="C86" s="227" t="s">
        <v>470</v>
      </c>
      <c r="D86" s="227"/>
      <c r="E86" s="227"/>
      <c r="F86" s="228" t="s">
        <v>459</v>
      </c>
      <c r="G86" s="227"/>
      <c r="H86" s="227" t="s">
        <v>471</v>
      </c>
      <c r="I86" s="227" t="s">
        <v>455</v>
      </c>
      <c r="J86" s="227">
        <v>20</v>
      </c>
      <c r="K86" s="217"/>
    </row>
    <row r="87" spans="2:11" s="1" customFormat="1" ht="15" customHeight="1">
      <c r="B87" s="226"/>
      <c r="C87" s="205" t="s">
        <v>472</v>
      </c>
      <c r="D87" s="205"/>
      <c r="E87" s="205"/>
      <c r="F87" s="225" t="s">
        <v>459</v>
      </c>
      <c r="G87" s="224"/>
      <c r="H87" s="205" t="s">
        <v>473</v>
      </c>
      <c r="I87" s="205" t="s">
        <v>455</v>
      </c>
      <c r="J87" s="205">
        <v>50</v>
      </c>
      <c r="K87" s="217"/>
    </row>
    <row r="88" spans="2:11" s="1" customFormat="1" ht="15" customHeight="1">
      <c r="B88" s="226"/>
      <c r="C88" s="205" t="s">
        <v>474</v>
      </c>
      <c r="D88" s="205"/>
      <c r="E88" s="205"/>
      <c r="F88" s="225" t="s">
        <v>459</v>
      </c>
      <c r="G88" s="224"/>
      <c r="H88" s="205" t="s">
        <v>475</v>
      </c>
      <c r="I88" s="205" t="s">
        <v>455</v>
      </c>
      <c r="J88" s="205">
        <v>20</v>
      </c>
      <c r="K88" s="217"/>
    </row>
    <row r="89" spans="2:11" s="1" customFormat="1" ht="15" customHeight="1">
      <c r="B89" s="226"/>
      <c r="C89" s="205" t="s">
        <v>476</v>
      </c>
      <c r="D89" s="205"/>
      <c r="E89" s="205"/>
      <c r="F89" s="225" t="s">
        <v>459</v>
      </c>
      <c r="G89" s="224"/>
      <c r="H89" s="205" t="s">
        <v>477</v>
      </c>
      <c r="I89" s="205" t="s">
        <v>455</v>
      </c>
      <c r="J89" s="205">
        <v>20</v>
      </c>
      <c r="K89" s="217"/>
    </row>
    <row r="90" spans="2:11" s="1" customFormat="1" ht="15" customHeight="1">
      <c r="B90" s="226"/>
      <c r="C90" s="205" t="s">
        <v>478</v>
      </c>
      <c r="D90" s="205"/>
      <c r="E90" s="205"/>
      <c r="F90" s="225" t="s">
        <v>459</v>
      </c>
      <c r="G90" s="224"/>
      <c r="H90" s="205" t="s">
        <v>479</v>
      </c>
      <c r="I90" s="205" t="s">
        <v>455</v>
      </c>
      <c r="J90" s="205">
        <v>50</v>
      </c>
      <c r="K90" s="217"/>
    </row>
    <row r="91" spans="2:11" s="1" customFormat="1" ht="15" customHeight="1">
      <c r="B91" s="226"/>
      <c r="C91" s="205" t="s">
        <v>480</v>
      </c>
      <c r="D91" s="205"/>
      <c r="E91" s="205"/>
      <c r="F91" s="225" t="s">
        <v>459</v>
      </c>
      <c r="G91" s="224"/>
      <c r="H91" s="205" t="s">
        <v>480</v>
      </c>
      <c r="I91" s="205" t="s">
        <v>455</v>
      </c>
      <c r="J91" s="205">
        <v>50</v>
      </c>
      <c r="K91" s="217"/>
    </row>
    <row r="92" spans="2:11" s="1" customFormat="1" ht="15" customHeight="1">
      <c r="B92" s="226"/>
      <c r="C92" s="205" t="s">
        <v>481</v>
      </c>
      <c r="D92" s="205"/>
      <c r="E92" s="205"/>
      <c r="F92" s="225" t="s">
        <v>459</v>
      </c>
      <c r="G92" s="224"/>
      <c r="H92" s="205" t="s">
        <v>482</v>
      </c>
      <c r="I92" s="205" t="s">
        <v>455</v>
      </c>
      <c r="J92" s="205">
        <v>255</v>
      </c>
      <c r="K92" s="217"/>
    </row>
    <row r="93" spans="2:11" s="1" customFormat="1" ht="15" customHeight="1">
      <c r="B93" s="226"/>
      <c r="C93" s="205" t="s">
        <v>483</v>
      </c>
      <c r="D93" s="205"/>
      <c r="E93" s="205"/>
      <c r="F93" s="225" t="s">
        <v>453</v>
      </c>
      <c r="G93" s="224"/>
      <c r="H93" s="205" t="s">
        <v>484</v>
      </c>
      <c r="I93" s="205" t="s">
        <v>485</v>
      </c>
      <c r="J93" s="205"/>
      <c r="K93" s="217"/>
    </row>
    <row r="94" spans="2:11" s="1" customFormat="1" ht="15" customHeight="1">
      <c r="B94" s="226"/>
      <c r="C94" s="205" t="s">
        <v>486</v>
      </c>
      <c r="D94" s="205"/>
      <c r="E94" s="205"/>
      <c r="F94" s="225" t="s">
        <v>453</v>
      </c>
      <c r="G94" s="224"/>
      <c r="H94" s="205" t="s">
        <v>487</v>
      </c>
      <c r="I94" s="205" t="s">
        <v>488</v>
      </c>
      <c r="J94" s="205"/>
      <c r="K94" s="217"/>
    </row>
    <row r="95" spans="2:11" s="1" customFormat="1" ht="15" customHeight="1">
      <c r="B95" s="226"/>
      <c r="C95" s="205" t="s">
        <v>489</v>
      </c>
      <c r="D95" s="205"/>
      <c r="E95" s="205"/>
      <c r="F95" s="225" t="s">
        <v>453</v>
      </c>
      <c r="G95" s="224"/>
      <c r="H95" s="205" t="s">
        <v>489</v>
      </c>
      <c r="I95" s="205" t="s">
        <v>488</v>
      </c>
      <c r="J95" s="205"/>
      <c r="K95" s="217"/>
    </row>
    <row r="96" spans="2:11" s="1" customFormat="1" ht="15" customHeight="1">
      <c r="B96" s="226"/>
      <c r="C96" s="205" t="s">
        <v>38</v>
      </c>
      <c r="D96" s="205"/>
      <c r="E96" s="205"/>
      <c r="F96" s="225" t="s">
        <v>453</v>
      </c>
      <c r="G96" s="224"/>
      <c r="H96" s="205" t="s">
        <v>490</v>
      </c>
      <c r="I96" s="205" t="s">
        <v>488</v>
      </c>
      <c r="J96" s="205"/>
      <c r="K96" s="217"/>
    </row>
    <row r="97" spans="2:11" s="1" customFormat="1" ht="15" customHeight="1">
      <c r="B97" s="226"/>
      <c r="C97" s="205" t="s">
        <v>48</v>
      </c>
      <c r="D97" s="205"/>
      <c r="E97" s="205"/>
      <c r="F97" s="225" t="s">
        <v>453</v>
      </c>
      <c r="G97" s="224"/>
      <c r="H97" s="205" t="s">
        <v>491</v>
      </c>
      <c r="I97" s="205" t="s">
        <v>488</v>
      </c>
      <c r="J97" s="205"/>
      <c r="K97" s="217"/>
    </row>
    <row r="98" spans="2:11" s="1" customFormat="1" ht="1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1" customFormat="1" ht="18.7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2"/>
    </row>
    <row r="100" spans="2:11" s="1" customFormat="1" ht="18.75" customHeight="1"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</row>
    <row r="101" spans="2:11" s="1" customFormat="1" ht="7.5" customHeight="1">
      <c r="B101" s="213"/>
      <c r="C101" s="214"/>
      <c r="D101" s="214"/>
      <c r="E101" s="214"/>
      <c r="F101" s="214"/>
      <c r="G101" s="214"/>
      <c r="H101" s="214"/>
      <c r="I101" s="214"/>
      <c r="J101" s="214"/>
      <c r="K101" s="215"/>
    </row>
    <row r="102" spans="2:11" s="1" customFormat="1" ht="45" customHeight="1">
      <c r="B102" s="216"/>
      <c r="C102" s="316" t="s">
        <v>492</v>
      </c>
      <c r="D102" s="316"/>
      <c r="E102" s="316"/>
      <c r="F102" s="316"/>
      <c r="G102" s="316"/>
      <c r="H102" s="316"/>
      <c r="I102" s="316"/>
      <c r="J102" s="316"/>
      <c r="K102" s="217"/>
    </row>
    <row r="103" spans="2:11" s="1" customFormat="1" ht="17.25" customHeight="1">
      <c r="B103" s="216"/>
      <c r="C103" s="218" t="s">
        <v>447</v>
      </c>
      <c r="D103" s="218"/>
      <c r="E103" s="218"/>
      <c r="F103" s="218" t="s">
        <v>448</v>
      </c>
      <c r="G103" s="219"/>
      <c r="H103" s="218" t="s">
        <v>54</v>
      </c>
      <c r="I103" s="218" t="s">
        <v>57</v>
      </c>
      <c r="J103" s="218" t="s">
        <v>449</v>
      </c>
      <c r="K103" s="217"/>
    </row>
    <row r="104" spans="2:11" s="1" customFormat="1" ht="17.25" customHeight="1">
      <c r="B104" s="216"/>
      <c r="C104" s="220" t="s">
        <v>450</v>
      </c>
      <c r="D104" s="220"/>
      <c r="E104" s="220"/>
      <c r="F104" s="221" t="s">
        <v>451</v>
      </c>
      <c r="G104" s="222"/>
      <c r="H104" s="220"/>
      <c r="I104" s="220"/>
      <c r="J104" s="220" t="s">
        <v>452</v>
      </c>
      <c r="K104" s="217"/>
    </row>
    <row r="105" spans="2:11" s="1" customFormat="1" ht="5.25" customHeight="1">
      <c r="B105" s="216"/>
      <c r="C105" s="218"/>
      <c r="D105" s="218"/>
      <c r="E105" s="218"/>
      <c r="F105" s="218"/>
      <c r="G105" s="234"/>
      <c r="H105" s="218"/>
      <c r="I105" s="218"/>
      <c r="J105" s="218"/>
      <c r="K105" s="217"/>
    </row>
    <row r="106" spans="2:11" s="1" customFormat="1" ht="15" customHeight="1">
      <c r="B106" s="216"/>
      <c r="C106" s="205" t="s">
        <v>53</v>
      </c>
      <c r="D106" s="223"/>
      <c r="E106" s="223"/>
      <c r="F106" s="225" t="s">
        <v>453</v>
      </c>
      <c r="G106" s="234"/>
      <c r="H106" s="205" t="s">
        <v>493</v>
      </c>
      <c r="I106" s="205" t="s">
        <v>455</v>
      </c>
      <c r="J106" s="205">
        <v>20</v>
      </c>
      <c r="K106" s="217"/>
    </row>
    <row r="107" spans="2:11" s="1" customFormat="1" ht="15" customHeight="1">
      <c r="B107" s="216"/>
      <c r="C107" s="205" t="s">
        <v>456</v>
      </c>
      <c r="D107" s="205"/>
      <c r="E107" s="205"/>
      <c r="F107" s="225" t="s">
        <v>453</v>
      </c>
      <c r="G107" s="205"/>
      <c r="H107" s="205" t="s">
        <v>493</v>
      </c>
      <c r="I107" s="205" t="s">
        <v>455</v>
      </c>
      <c r="J107" s="205">
        <v>120</v>
      </c>
      <c r="K107" s="217"/>
    </row>
    <row r="108" spans="2:11" s="1" customFormat="1" ht="15" customHeight="1">
      <c r="B108" s="226"/>
      <c r="C108" s="205" t="s">
        <v>458</v>
      </c>
      <c r="D108" s="205"/>
      <c r="E108" s="205"/>
      <c r="F108" s="225" t="s">
        <v>459</v>
      </c>
      <c r="G108" s="205"/>
      <c r="H108" s="205" t="s">
        <v>493</v>
      </c>
      <c r="I108" s="205" t="s">
        <v>455</v>
      </c>
      <c r="J108" s="205">
        <v>50</v>
      </c>
      <c r="K108" s="217"/>
    </row>
    <row r="109" spans="2:11" s="1" customFormat="1" ht="15" customHeight="1">
      <c r="B109" s="226"/>
      <c r="C109" s="205" t="s">
        <v>461</v>
      </c>
      <c r="D109" s="205"/>
      <c r="E109" s="205"/>
      <c r="F109" s="225" t="s">
        <v>453</v>
      </c>
      <c r="G109" s="205"/>
      <c r="H109" s="205" t="s">
        <v>493</v>
      </c>
      <c r="I109" s="205" t="s">
        <v>463</v>
      </c>
      <c r="J109" s="205"/>
      <c r="K109" s="217"/>
    </row>
    <row r="110" spans="2:11" s="1" customFormat="1" ht="15" customHeight="1">
      <c r="B110" s="226"/>
      <c r="C110" s="205" t="s">
        <v>472</v>
      </c>
      <c r="D110" s="205"/>
      <c r="E110" s="205"/>
      <c r="F110" s="225" t="s">
        <v>459</v>
      </c>
      <c r="G110" s="205"/>
      <c r="H110" s="205" t="s">
        <v>493</v>
      </c>
      <c r="I110" s="205" t="s">
        <v>455</v>
      </c>
      <c r="J110" s="205">
        <v>50</v>
      </c>
      <c r="K110" s="217"/>
    </row>
    <row r="111" spans="2:11" s="1" customFormat="1" ht="15" customHeight="1">
      <c r="B111" s="226"/>
      <c r="C111" s="205" t="s">
        <v>480</v>
      </c>
      <c r="D111" s="205"/>
      <c r="E111" s="205"/>
      <c r="F111" s="225" t="s">
        <v>459</v>
      </c>
      <c r="G111" s="205"/>
      <c r="H111" s="205" t="s">
        <v>493</v>
      </c>
      <c r="I111" s="205" t="s">
        <v>455</v>
      </c>
      <c r="J111" s="205">
        <v>50</v>
      </c>
      <c r="K111" s="217"/>
    </row>
    <row r="112" spans="2:11" s="1" customFormat="1" ht="15" customHeight="1">
      <c r="B112" s="226"/>
      <c r="C112" s="205" t="s">
        <v>478</v>
      </c>
      <c r="D112" s="205"/>
      <c r="E112" s="205"/>
      <c r="F112" s="225" t="s">
        <v>459</v>
      </c>
      <c r="G112" s="205"/>
      <c r="H112" s="205" t="s">
        <v>493</v>
      </c>
      <c r="I112" s="205" t="s">
        <v>455</v>
      </c>
      <c r="J112" s="205">
        <v>50</v>
      </c>
      <c r="K112" s="217"/>
    </row>
    <row r="113" spans="2:11" s="1" customFormat="1" ht="15" customHeight="1">
      <c r="B113" s="226"/>
      <c r="C113" s="205" t="s">
        <v>53</v>
      </c>
      <c r="D113" s="205"/>
      <c r="E113" s="205"/>
      <c r="F113" s="225" t="s">
        <v>453</v>
      </c>
      <c r="G113" s="205"/>
      <c r="H113" s="205" t="s">
        <v>494</v>
      </c>
      <c r="I113" s="205" t="s">
        <v>455</v>
      </c>
      <c r="J113" s="205">
        <v>20</v>
      </c>
      <c r="K113" s="217"/>
    </row>
    <row r="114" spans="2:11" s="1" customFormat="1" ht="15" customHeight="1">
      <c r="B114" s="226"/>
      <c r="C114" s="205" t="s">
        <v>495</v>
      </c>
      <c r="D114" s="205"/>
      <c r="E114" s="205"/>
      <c r="F114" s="225" t="s">
        <v>453</v>
      </c>
      <c r="G114" s="205"/>
      <c r="H114" s="205" t="s">
        <v>496</v>
      </c>
      <c r="I114" s="205" t="s">
        <v>455</v>
      </c>
      <c r="J114" s="205">
        <v>120</v>
      </c>
      <c r="K114" s="217"/>
    </row>
    <row r="115" spans="2:11" s="1" customFormat="1" ht="15" customHeight="1">
      <c r="B115" s="226"/>
      <c r="C115" s="205" t="s">
        <v>38</v>
      </c>
      <c r="D115" s="205"/>
      <c r="E115" s="205"/>
      <c r="F115" s="225" t="s">
        <v>453</v>
      </c>
      <c r="G115" s="205"/>
      <c r="H115" s="205" t="s">
        <v>497</v>
      </c>
      <c r="I115" s="205" t="s">
        <v>488</v>
      </c>
      <c r="J115" s="205"/>
      <c r="K115" s="217"/>
    </row>
    <row r="116" spans="2:11" s="1" customFormat="1" ht="15" customHeight="1">
      <c r="B116" s="226"/>
      <c r="C116" s="205" t="s">
        <v>48</v>
      </c>
      <c r="D116" s="205"/>
      <c r="E116" s="205"/>
      <c r="F116" s="225" t="s">
        <v>453</v>
      </c>
      <c r="G116" s="205"/>
      <c r="H116" s="205" t="s">
        <v>498</v>
      </c>
      <c r="I116" s="205" t="s">
        <v>488</v>
      </c>
      <c r="J116" s="205"/>
      <c r="K116" s="217"/>
    </row>
    <row r="117" spans="2:11" s="1" customFormat="1" ht="15" customHeight="1">
      <c r="B117" s="226"/>
      <c r="C117" s="205" t="s">
        <v>57</v>
      </c>
      <c r="D117" s="205"/>
      <c r="E117" s="205"/>
      <c r="F117" s="225" t="s">
        <v>453</v>
      </c>
      <c r="G117" s="205"/>
      <c r="H117" s="205" t="s">
        <v>499</v>
      </c>
      <c r="I117" s="205" t="s">
        <v>500</v>
      </c>
      <c r="J117" s="205"/>
      <c r="K117" s="217"/>
    </row>
    <row r="118" spans="2:11" s="1" customFormat="1" ht="15" customHeight="1">
      <c r="B118" s="229"/>
      <c r="C118" s="235"/>
      <c r="D118" s="235"/>
      <c r="E118" s="235"/>
      <c r="F118" s="235"/>
      <c r="G118" s="235"/>
      <c r="H118" s="235"/>
      <c r="I118" s="235"/>
      <c r="J118" s="235"/>
      <c r="K118" s="231"/>
    </row>
    <row r="119" spans="2:11" s="1" customFormat="1" ht="18.75" customHeight="1">
      <c r="B119" s="236"/>
      <c r="C119" s="202"/>
      <c r="D119" s="202"/>
      <c r="E119" s="202"/>
      <c r="F119" s="237"/>
      <c r="G119" s="202"/>
      <c r="H119" s="202"/>
      <c r="I119" s="202"/>
      <c r="J119" s="202"/>
      <c r="K119" s="236"/>
    </row>
    <row r="120" spans="2:11" s="1" customFormat="1" ht="18.75" customHeight="1"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2:11" s="1" customFormat="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s="1" customFormat="1" ht="45" customHeight="1">
      <c r="B122" s="241"/>
      <c r="C122" s="314" t="s">
        <v>501</v>
      </c>
      <c r="D122" s="314"/>
      <c r="E122" s="314"/>
      <c r="F122" s="314"/>
      <c r="G122" s="314"/>
      <c r="H122" s="314"/>
      <c r="I122" s="314"/>
      <c r="J122" s="314"/>
      <c r="K122" s="242"/>
    </row>
    <row r="123" spans="2:11" s="1" customFormat="1" ht="17.25" customHeight="1">
      <c r="B123" s="243"/>
      <c r="C123" s="218" t="s">
        <v>447</v>
      </c>
      <c r="D123" s="218"/>
      <c r="E123" s="218"/>
      <c r="F123" s="218" t="s">
        <v>448</v>
      </c>
      <c r="G123" s="219"/>
      <c r="H123" s="218" t="s">
        <v>54</v>
      </c>
      <c r="I123" s="218" t="s">
        <v>57</v>
      </c>
      <c r="J123" s="218" t="s">
        <v>449</v>
      </c>
      <c r="K123" s="244"/>
    </row>
    <row r="124" spans="2:11" s="1" customFormat="1" ht="17.25" customHeight="1">
      <c r="B124" s="243"/>
      <c r="C124" s="220" t="s">
        <v>450</v>
      </c>
      <c r="D124" s="220"/>
      <c r="E124" s="220"/>
      <c r="F124" s="221" t="s">
        <v>451</v>
      </c>
      <c r="G124" s="222"/>
      <c r="H124" s="220"/>
      <c r="I124" s="220"/>
      <c r="J124" s="220" t="s">
        <v>452</v>
      </c>
      <c r="K124" s="244"/>
    </row>
    <row r="125" spans="2:11" s="1" customFormat="1" ht="5.25" customHeight="1">
      <c r="B125" s="245"/>
      <c r="C125" s="223"/>
      <c r="D125" s="223"/>
      <c r="E125" s="223"/>
      <c r="F125" s="223"/>
      <c r="G125" s="205"/>
      <c r="H125" s="223"/>
      <c r="I125" s="223"/>
      <c r="J125" s="223"/>
      <c r="K125" s="246"/>
    </row>
    <row r="126" spans="2:11" s="1" customFormat="1" ht="15" customHeight="1">
      <c r="B126" s="245"/>
      <c r="C126" s="205" t="s">
        <v>456</v>
      </c>
      <c r="D126" s="223"/>
      <c r="E126" s="223"/>
      <c r="F126" s="225" t="s">
        <v>453</v>
      </c>
      <c r="G126" s="205"/>
      <c r="H126" s="205" t="s">
        <v>493</v>
      </c>
      <c r="I126" s="205" t="s">
        <v>455</v>
      </c>
      <c r="J126" s="205">
        <v>120</v>
      </c>
      <c r="K126" s="247"/>
    </row>
    <row r="127" spans="2:11" s="1" customFormat="1" ht="15" customHeight="1">
      <c r="B127" s="245"/>
      <c r="C127" s="205" t="s">
        <v>502</v>
      </c>
      <c r="D127" s="205"/>
      <c r="E127" s="205"/>
      <c r="F127" s="225" t="s">
        <v>453</v>
      </c>
      <c r="G127" s="205"/>
      <c r="H127" s="205" t="s">
        <v>503</v>
      </c>
      <c r="I127" s="205" t="s">
        <v>455</v>
      </c>
      <c r="J127" s="205" t="s">
        <v>504</v>
      </c>
      <c r="K127" s="247"/>
    </row>
    <row r="128" spans="2:11" s="1" customFormat="1" ht="15" customHeight="1">
      <c r="B128" s="245"/>
      <c r="C128" s="205" t="s">
        <v>401</v>
      </c>
      <c r="D128" s="205"/>
      <c r="E128" s="205"/>
      <c r="F128" s="225" t="s">
        <v>453</v>
      </c>
      <c r="G128" s="205"/>
      <c r="H128" s="205" t="s">
        <v>505</v>
      </c>
      <c r="I128" s="205" t="s">
        <v>455</v>
      </c>
      <c r="J128" s="205" t="s">
        <v>504</v>
      </c>
      <c r="K128" s="247"/>
    </row>
    <row r="129" spans="2:11" s="1" customFormat="1" ht="15" customHeight="1">
      <c r="B129" s="245"/>
      <c r="C129" s="205" t="s">
        <v>464</v>
      </c>
      <c r="D129" s="205"/>
      <c r="E129" s="205"/>
      <c r="F129" s="225" t="s">
        <v>459</v>
      </c>
      <c r="G129" s="205"/>
      <c r="H129" s="205" t="s">
        <v>465</v>
      </c>
      <c r="I129" s="205" t="s">
        <v>455</v>
      </c>
      <c r="J129" s="205">
        <v>15</v>
      </c>
      <c r="K129" s="247"/>
    </row>
    <row r="130" spans="2:11" s="1" customFormat="1" ht="15" customHeight="1">
      <c r="B130" s="245"/>
      <c r="C130" s="227" t="s">
        <v>466</v>
      </c>
      <c r="D130" s="227"/>
      <c r="E130" s="227"/>
      <c r="F130" s="228" t="s">
        <v>459</v>
      </c>
      <c r="G130" s="227"/>
      <c r="H130" s="227" t="s">
        <v>467</v>
      </c>
      <c r="I130" s="227" t="s">
        <v>455</v>
      </c>
      <c r="J130" s="227">
        <v>15</v>
      </c>
      <c r="K130" s="247"/>
    </row>
    <row r="131" spans="2:11" s="1" customFormat="1" ht="15" customHeight="1">
      <c r="B131" s="245"/>
      <c r="C131" s="227" t="s">
        <v>468</v>
      </c>
      <c r="D131" s="227"/>
      <c r="E131" s="227"/>
      <c r="F131" s="228" t="s">
        <v>459</v>
      </c>
      <c r="G131" s="227"/>
      <c r="H131" s="227" t="s">
        <v>469</v>
      </c>
      <c r="I131" s="227" t="s">
        <v>455</v>
      </c>
      <c r="J131" s="227">
        <v>20</v>
      </c>
      <c r="K131" s="247"/>
    </row>
    <row r="132" spans="2:11" s="1" customFormat="1" ht="15" customHeight="1">
      <c r="B132" s="245"/>
      <c r="C132" s="227" t="s">
        <v>470</v>
      </c>
      <c r="D132" s="227"/>
      <c r="E132" s="227"/>
      <c r="F132" s="228" t="s">
        <v>459</v>
      </c>
      <c r="G132" s="227"/>
      <c r="H132" s="227" t="s">
        <v>471</v>
      </c>
      <c r="I132" s="227" t="s">
        <v>455</v>
      </c>
      <c r="J132" s="227">
        <v>20</v>
      </c>
      <c r="K132" s="247"/>
    </row>
    <row r="133" spans="2:11" s="1" customFormat="1" ht="15" customHeight="1">
      <c r="B133" s="245"/>
      <c r="C133" s="205" t="s">
        <v>458</v>
      </c>
      <c r="D133" s="205"/>
      <c r="E133" s="205"/>
      <c r="F133" s="225" t="s">
        <v>459</v>
      </c>
      <c r="G133" s="205"/>
      <c r="H133" s="205" t="s">
        <v>493</v>
      </c>
      <c r="I133" s="205" t="s">
        <v>455</v>
      </c>
      <c r="J133" s="205">
        <v>50</v>
      </c>
      <c r="K133" s="247"/>
    </row>
    <row r="134" spans="2:11" s="1" customFormat="1" ht="15" customHeight="1">
      <c r="B134" s="245"/>
      <c r="C134" s="205" t="s">
        <v>472</v>
      </c>
      <c r="D134" s="205"/>
      <c r="E134" s="205"/>
      <c r="F134" s="225" t="s">
        <v>459</v>
      </c>
      <c r="G134" s="205"/>
      <c r="H134" s="205" t="s">
        <v>493</v>
      </c>
      <c r="I134" s="205" t="s">
        <v>455</v>
      </c>
      <c r="J134" s="205">
        <v>50</v>
      </c>
      <c r="K134" s="247"/>
    </row>
    <row r="135" spans="2:11" s="1" customFormat="1" ht="15" customHeight="1">
      <c r="B135" s="245"/>
      <c r="C135" s="205" t="s">
        <v>478</v>
      </c>
      <c r="D135" s="205"/>
      <c r="E135" s="205"/>
      <c r="F135" s="225" t="s">
        <v>459</v>
      </c>
      <c r="G135" s="205"/>
      <c r="H135" s="205" t="s">
        <v>493</v>
      </c>
      <c r="I135" s="205" t="s">
        <v>455</v>
      </c>
      <c r="J135" s="205">
        <v>50</v>
      </c>
      <c r="K135" s="247"/>
    </row>
    <row r="136" spans="2:11" s="1" customFormat="1" ht="15" customHeight="1">
      <c r="B136" s="245"/>
      <c r="C136" s="205" t="s">
        <v>480</v>
      </c>
      <c r="D136" s="205"/>
      <c r="E136" s="205"/>
      <c r="F136" s="225" t="s">
        <v>459</v>
      </c>
      <c r="G136" s="205"/>
      <c r="H136" s="205" t="s">
        <v>493</v>
      </c>
      <c r="I136" s="205" t="s">
        <v>455</v>
      </c>
      <c r="J136" s="205">
        <v>50</v>
      </c>
      <c r="K136" s="247"/>
    </row>
    <row r="137" spans="2:11" s="1" customFormat="1" ht="15" customHeight="1">
      <c r="B137" s="245"/>
      <c r="C137" s="205" t="s">
        <v>481</v>
      </c>
      <c r="D137" s="205"/>
      <c r="E137" s="205"/>
      <c r="F137" s="225" t="s">
        <v>459</v>
      </c>
      <c r="G137" s="205"/>
      <c r="H137" s="205" t="s">
        <v>506</v>
      </c>
      <c r="I137" s="205" t="s">
        <v>455</v>
      </c>
      <c r="J137" s="205">
        <v>255</v>
      </c>
      <c r="K137" s="247"/>
    </row>
    <row r="138" spans="2:11" s="1" customFormat="1" ht="15" customHeight="1">
      <c r="B138" s="245"/>
      <c r="C138" s="205" t="s">
        <v>483</v>
      </c>
      <c r="D138" s="205"/>
      <c r="E138" s="205"/>
      <c r="F138" s="225" t="s">
        <v>453</v>
      </c>
      <c r="G138" s="205"/>
      <c r="H138" s="205" t="s">
        <v>507</v>
      </c>
      <c r="I138" s="205" t="s">
        <v>485</v>
      </c>
      <c r="J138" s="205"/>
      <c r="K138" s="247"/>
    </row>
    <row r="139" spans="2:11" s="1" customFormat="1" ht="15" customHeight="1">
      <c r="B139" s="245"/>
      <c r="C139" s="205" t="s">
        <v>486</v>
      </c>
      <c r="D139" s="205"/>
      <c r="E139" s="205"/>
      <c r="F139" s="225" t="s">
        <v>453</v>
      </c>
      <c r="G139" s="205"/>
      <c r="H139" s="205" t="s">
        <v>508</v>
      </c>
      <c r="I139" s="205" t="s">
        <v>488</v>
      </c>
      <c r="J139" s="205"/>
      <c r="K139" s="247"/>
    </row>
    <row r="140" spans="2:11" s="1" customFormat="1" ht="15" customHeight="1">
      <c r="B140" s="245"/>
      <c r="C140" s="205" t="s">
        <v>489</v>
      </c>
      <c r="D140" s="205"/>
      <c r="E140" s="205"/>
      <c r="F140" s="225" t="s">
        <v>453</v>
      </c>
      <c r="G140" s="205"/>
      <c r="H140" s="205" t="s">
        <v>489</v>
      </c>
      <c r="I140" s="205" t="s">
        <v>488</v>
      </c>
      <c r="J140" s="205"/>
      <c r="K140" s="247"/>
    </row>
    <row r="141" spans="2:11" s="1" customFormat="1" ht="15" customHeight="1">
      <c r="B141" s="245"/>
      <c r="C141" s="205" t="s">
        <v>38</v>
      </c>
      <c r="D141" s="205"/>
      <c r="E141" s="205"/>
      <c r="F141" s="225" t="s">
        <v>453</v>
      </c>
      <c r="G141" s="205"/>
      <c r="H141" s="205" t="s">
        <v>509</v>
      </c>
      <c r="I141" s="205" t="s">
        <v>488</v>
      </c>
      <c r="J141" s="205"/>
      <c r="K141" s="247"/>
    </row>
    <row r="142" spans="2:11" s="1" customFormat="1" ht="15" customHeight="1">
      <c r="B142" s="245"/>
      <c r="C142" s="205" t="s">
        <v>510</v>
      </c>
      <c r="D142" s="205"/>
      <c r="E142" s="205"/>
      <c r="F142" s="225" t="s">
        <v>453</v>
      </c>
      <c r="G142" s="205"/>
      <c r="H142" s="205" t="s">
        <v>511</v>
      </c>
      <c r="I142" s="205" t="s">
        <v>488</v>
      </c>
      <c r="J142" s="205"/>
      <c r="K142" s="247"/>
    </row>
    <row r="143" spans="2:11" s="1" customFormat="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s="1" customFormat="1" ht="18.75" customHeight="1">
      <c r="B144" s="202"/>
      <c r="C144" s="202"/>
      <c r="D144" s="202"/>
      <c r="E144" s="202"/>
      <c r="F144" s="237"/>
      <c r="G144" s="202"/>
      <c r="H144" s="202"/>
      <c r="I144" s="202"/>
      <c r="J144" s="202"/>
      <c r="K144" s="202"/>
    </row>
    <row r="145" spans="2:11" s="1" customFormat="1" ht="18.75" customHeight="1"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</row>
    <row r="146" spans="2:11" s="1" customFormat="1" ht="7.5" customHeight="1">
      <c r="B146" s="213"/>
      <c r="C146" s="214"/>
      <c r="D146" s="214"/>
      <c r="E146" s="214"/>
      <c r="F146" s="214"/>
      <c r="G146" s="214"/>
      <c r="H146" s="214"/>
      <c r="I146" s="214"/>
      <c r="J146" s="214"/>
      <c r="K146" s="215"/>
    </row>
    <row r="147" spans="2:11" s="1" customFormat="1" ht="45" customHeight="1">
      <c r="B147" s="216"/>
      <c r="C147" s="316" t="s">
        <v>512</v>
      </c>
      <c r="D147" s="316"/>
      <c r="E147" s="316"/>
      <c r="F147" s="316"/>
      <c r="G147" s="316"/>
      <c r="H147" s="316"/>
      <c r="I147" s="316"/>
      <c r="J147" s="316"/>
      <c r="K147" s="217"/>
    </row>
    <row r="148" spans="2:11" s="1" customFormat="1" ht="17.25" customHeight="1">
      <c r="B148" s="216"/>
      <c r="C148" s="218" t="s">
        <v>447</v>
      </c>
      <c r="D148" s="218"/>
      <c r="E148" s="218"/>
      <c r="F148" s="218" t="s">
        <v>448</v>
      </c>
      <c r="G148" s="219"/>
      <c r="H148" s="218" t="s">
        <v>54</v>
      </c>
      <c r="I148" s="218" t="s">
        <v>57</v>
      </c>
      <c r="J148" s="218" t="s">
        <v>449</v>
      </c>
      <c r="K148" s="217"/>
    </row>
    <row r="149" spans="2:11" s="1" customFormat="1" ht="17.25" customHeight="1">
      <c r="B149" s="216"/>
      <c r="C149" s="220" t="s">
        <v>450</v>
      </c>
      <c r="D149" s="220"/>
      <c r="E149" s="220"/>
      <c r="F149" s="221" t="s">
        <v>451</v>
      </c>
      <c r="G149" s="222"/>
      <c r="H149" s="220"/>
      <c r="I149" s="220"/>
      <c r="J149" s="220" t="s">
        <v>452</v>
      </c>
      <c r="K149" s="217"/>
    </row>
    <row r="150" spans="2:11" s="1" customFormat="1" ht="5.25" customHeight="1">
      <c r="B150" s="226"/>
      <c r="C150" s="223"/>
      <c r="D150" s="223"/>
      <c r="E150" s="223"/>
      <c r="F150" s="223"/>
      <c r="G150" s="224"/>
      <c r="H150" s="223"/>
      <c r="I150" s="223"/>
      <c r="J150" s="223"/>
      <c r="K150" s="247"/>
    </row>
    <row r="151" spans="2:11" s="1" customFormat="1" ht="15" customHeight="1">
      <c r="B151" s="226"/>
      <c r="C151" s="251" t="s">
        <v>456</v>
      </c>
      <c r="D151" s="205"/>
      <c r="E151" s="205"/>
      <c r="F151" s="252" t="s">
        <v>453</v>
      </c>
      <c r="G151" s="205"/>
      <c r="H151" s="251" t="s">
        <v>493</v>
      </c>
      <c r="I151" s="251" t="s">
        <v>455</v>
      </c>
      <c r="J151" s="251">
        <v>120</v>
      </c>
      <c r="K151" s="247"/>
    </row>
    <row r="152" spans="2:11" s="1" customFormat="1" ht="15" customHeight="1">
      <c r="B152" s="226"/>
      <c r="C152" s="251" t="s">
        <v>502</v>
      </c>
      <c r="D152" s="205"/>
      <c r="E152" s="205"/>
      <c r="F152" s="252" t="s">
        <v>453</v>
      </c>
      <c r="G152" s="205"/>
      <c r="H152" s="251" t="s">
        <v>513</v>
      </c>
      <c r="I152" s="251" t="s">
        <v>455</v>
      </c>
      <c r="J152" s="251" t="s">
        <v>504</v>
      </c>
      <c r="K152" s="247"/>
    </row>
    <row r="153" spans="2:11" s="1" customFormat="1" ht="15" customHeight="1">
      <c r="B153" s="226"/>
      <c r="C153" s="251" t="s">
        <v>401</v>
      </c>
      <c r="D153" s="205"/>
      <c r="E153" s="205"/>
      <c r="F153" s="252" t="s">
        <v>453</v>
      </c>
      <c r="G153" s="205"/>
      <c r="H153" s="251" t="s">
        <v>514</v>
      </c>
      <c r="I153" s="251" t="s">
        <v>455</v>
      </c>
      <c r="J153" s="251" t="s">
        <v>504</v>
      </c>
      <c r="K153" s="247"/>
    </row>
    <row r="154" spans="2:11" s="1" customFormat="1" ht="15" customHeight="1">
      <c r="B154" s="226"/>
      <c r="C154" s="251" t="s">
        <v>458</v>
      </c>
      <c r="D154" s="205"/>
      <c r="E154" s="205"/>
      <c r="F154" s="252" t="s">
        <v>459</v>
      </c>
      <c r="G154" s="205"/>
      <c r="H154" s="251" t="s">
        <v>493</v>
      </c>
      <c r="I154" s="251" t="s">
        <v>455</v>
      </c>
      <c r="J154" s="251">
        <v>50</v>
      </c>
      <c r="K154" s="247"/>
    </row>
    <row r="155" spans="2:11" s="1" customFormat="1" ht="15" customHeight="1">
      <c r="B155" s="226"/>
      <c r="C155" s="251" t="s">
        <v>461</v>
      </c>
      <c r="D155" s="205"/>
      <c r="E155" s="205"/>
      <c r="F155" s="252" t="s">
        <v>453</v>
      </c>
      <c r="G155" s="205"/>
      <c r="H155" s="251" t="s">
        <v>493</v>
      </c>
      <c r="I155" s="251" t="s">
        <v>463</v>
      </c>
      <c r="J155" s="251"/>
      <c r="K155" s="247"/>
    </row>
    <row r="156" spans="2:11" s="1" customFormat="1" ht="15" customHeight="1">
      <c r="B156" s="226"/>
      <c r="C156" s="251" t="s">
        <v>472</v>
      </c>
      <c r="D156" s="205"/>
      <c r="E156" s="205"/>
      <c r="F156" s="252" t="s">
        <v>459</v>
      </c>
      <c r="G156" s="205"/>
      <c r="H156" s="251" t="s">
        <v>493</v>
      </c>
      <c r="I156" s="251" t="s">
        <v>455</v>
      </c>
      <c r="J156" s="251">
        <v>50</v>
      </c>
      <c r="K156" s="247"/>
    </row>
    <row r="157" spans="2:11" s="1" customFormat="1" ht="15" customHeight="1">
      <c r="B157" s="226"/>
      <c r="C157" s="251" t="s">
        <v>480</v>
      </c>
      <c r="D157" s="205"/>
      <c r="E157" s="205"/>
      <c r="F157" s="252" t="s">
        <v>459</v>
      </c>
      <c r="G157" s="205"/>
      <c r="H157" s="251" t="s">
        <v>493</v>
      </c>
      <c r="I157" s="251" t="s">
        <v>455</v>
      </c>
      <c r="J157" s="251">
        <v>50</v>
      </c>
      <c r="K157" s="247"/>
    </row>
    <row r="158" spans="2:11" s="1" customFormat="1" ht="15" customHeight="1">
      <c r="B158" s="226"/>
      <c r="C158" s="251" t="s">
        <v>478</v>
      </c>
      <c r="D158" s="205"/>
      <c r="E158" s="205"/>
      <c r="F158" s="252" t="s">
        <v>459</v>
      </c>
      <c r="G158" s="205"/>
      <c r="H158" s="251" t="s">
        <v>493</v>
      </c>
      <c r="I158" s="251" t="s">
        <v>455</v>
      </c>
      <c r="J158" s="251">
        <v>50</v>
      </c>
      <c r="K158" s="247"/>
    </row>
    <row r="159" spans="2:11" s="1" customFormat="1" ht="15" customHeight="1">
      <c r="B159" s="226"/>
      <c r="C159" s="251" t="s">
        <v>87</v>
      </c>
      <c r="D159" s="205"/>
      <c r="E159" s="205"/>
      <c r="F159" s="252" t="s">
        <v>453</v>
      </c>
      <c r="G159" s="205"/>
      <c r="H159" s="251" t="s">
        <v>515</v>
      </c>
      <c r="I159" s="251" t="s">
        <v>455</v>
      </c>
      <c r="J159" s="251" t="s">
        <v>516</v>
      </c>
      <c r="K159" s="247"/>
    </row>
    <row r="160" spans="2:11" s="1" customFormat="1" ht="15" customHeight="1">
      <c r="B160" s="226"/>
      <c r="C160" s="251" t="s">
        <v>517</v>
      </c>
      <c r="D160" s="205"/>
      <c r="E160" s="205"/>
      <c r="F160" s="252" t="s">
        <v>453</v>
      </c>
      <c r="G160" s="205"/>
      <c r="H160" s="251" t="s">
        <v>518</v>
      </c>
      <c r="I160" s="251" t="s">
        <v>488</v>
      </c>
      <c r="J160" s="251"/>
      <c r="K160" s="247"/>
    </row>
    <row r="161" spans="2:11" s="1" customFormat="1" ht="15" customHeight="1">
      <c r="B161" s="253"/>
      <c r="C161" s="235"/>
      <c r="D161" s="235"/>
      <c r="E161" s="235"/>
      <c r="F161" s="235"/>
      <c r="G161" s="235"/>
      <c r="H161" s="235"/>
      <c r="I161" s="235"/>
      <c r="J161" s="235"/>
      <c r="K161" s="254"/>
    </row>
    <row r="162" spans="2:11" s="1" customFormat="1" ht="18.75" customHeight="1">
      <c r="B162" s="202"/>
      <c r="C162" s="205"/>
      <c r="D162" s="205"/>
      <c r="E162" s="205"/>
      <c r="F162" s="225"/>
      <c r="G162" s="205"/>
      <c r="H162" s="205"/>
      <c r="I162" s="205"/>
      <c r="J162" s="205"/>
      <c r="K162" s="202"/>
    </row>
    <row r="163" spans="2:11" s="1" customFormat="1" ht="18.75" customHeight="1"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</row>
    <row r="164" spans="2:11" s="1" customFormat="1" ht="7.5" customHeight="1">
      <c r="B164" s="194"/>
      <c r="C164" s="195"/>
      <c r="D164" s="195"/>
      <c r="E164" s="195"/>
      <c r="F164" s="195"/>
      <c r="G164" s="195"/>
      <c r="H164" s="195"/>
      <c r="I164" s="195"/>
      <c r="J164" s="195"/>
      <c r="K164" s="196"/>
    </row>
    <row r="165" spans="2:11" s="1" customFormat="1" ht="45" customHeight="1">
      <c r="B165" s="197"/>
      <c r="C165" s="314" t="s">
        <v>519</v>
      </c>
      <c r="D165" s="314"/>
      <c r="E165" s="314"/>
      <c r="F165" s="314"/>
      <c r="G165" s="314"/>
      <c r="H165" s="314"/>
      <c r="I165" s="314"/>
      <c r="J165" s="314"/>
      <c r="K165" s="198"/>
    </row>
    <row r="166" spans="2:11" s="1" customFormat="1" ht="17.25" customHeight="1">
      <c r="B166" s="197"/>
      <c r="C166" s="218" t="s">
        <v>447</v>
      </c>
      <c r="D166" s="218"/>
      <c r="E166" s="218"/>
      <c r="F166" s="218" t="s">
        <v>448</v>
      </c>
      <c r="G166" s="255"/>
      <c r="H166" s="256" t="s">
        <v>54</v>
      </c>
      <c r="I166" s="256" t="s">
        <v>57</v>
      </c>
      <c r="J166" s="218" t="s">
        <v>449</v>
      </c>
      <c r="K166" s="198"/>
    </row>
    <row r="167" spans="2:11" s="1" customFormat="1" ht="17.25" customHeight="1">
      <c r="B167" s="199"/>
      <c r="C167" s="220" t="s">
        <v>450</v>
      </c>
      <c r="D167" s="220"/>
      <c r="E167" s="220"/>
      <c r="F167" s="221" t="s">
        <v>451</v>
      </c>
      <c r="G167" s="257"/>
      <c r="H167" s="258"/>
      <c r="I167" s="258"/>
      <c r="J167" s="220" t="s">
        <v>452</v>
      </c>
      <c r="K167" s="200"/>
    </row>
    <row r="168" spans="2:11" s="1" customFormat="1" ht="5.25" customHeight="1">
      <c r="B168" s="226"/>
      <c r="C168" s="223"/>
      <c r="D168" s="223"/>
      <c r="E168" s="223"/>
      <c r="F168" s="223"/>
      <c r="G168" s="224"/>
      <c r="H168" s="223"/>
      <c r="I168" s="223"/>
      <c r="J168" s="223"/>
      <c r="K168" s="247"/>
    </row>
    <row r="169" spans="2:11" s="1" customFormat="1" ht="15" customHeight="1">
      <c r="B169" s="226"/>
      <c r="C169" s="205" t="s">
        <v>456</v>
      </c>
      <c r="D169" s="205"/>
      <c r="E169" s="205"/>
      <c r="F169" s="225" t="s">
        <v>453</v>
      </c>
      <c r="G169" s="205"/>
      <c r="H169" s="205" t="s">
        <v>493</v>
      </c>
      <c r="I169" s="205" t="s">
        <v>455</v>
      </c>
      <c r="J169" s="205">
        <v>120</v>
      </c>
      <c r="K169" s="247"/>
    </row>
    <row r="170" spans="2:11" s="1" customFormat="1" ht="15" customHeight="1">
      <c r="B170" s="226"/>
      <c r="C170" s="205" t="s">
        <v>502</v>
      </c>
      <c r="D170" s="205"/>
      <c r="E170" s="205"/>
      <c r="F170" s="225" t="s">
        <v>453</v>
      </c>
      <c r="G170" s="205"/>
      <c r="H170" s="205" t="s">
        <v>503</v>
      </c>
      <c r="I170" s="205" t="s">
        <v>455</v>
      </c>
      <c r="J170" s="205" t="s">
        <v>504</v>
      </c>
      <c r="K170" s="247"/>
    </row>
    <row r="171" spans="2:11" s="1" customFormat="1" ht="15" customHeight="1">
      <c r="B171" s="226"/>
      <c r="C171" s="205" t="s">
        <v>401</v>
      </c>
      <c r="D171" s="205"/>
      <c r="E171" s="205"/>
      <c r="F171" s="225" t="s">
        <v>453</v>
      </c>
      <c r="G171" s="205"/>
      <c r="H171" s="205" t="s">
        <v>520</v>
      </c>
      <c r="I171" s="205" t="s">
        <v>455</v>
      </c>
      <c r="J171" s="205" t="s">
        <v>504</v>
      </c>
      <c r="K171" s="247"/>
    </row>
    <row r="172" spans="2:11" s="1" customFormat="1" ht="15" customHeight="1">
      <c r="B172" s="226"/>
      <c r="C172" s="205" t="s">
        <v>458</v>
      </c>
      <c r="D172" s="205"/>
      <c r="E172" s="205"/>
      <c r="F172" s="225" t="s">
        <v>459</v>
      </c>
      <c r="G172" s="205"/>
      <c r="H172" s="205" t="s">
        <v>520</v>
      </c>
      <c r="I172" s="205" t="s">
        <v>455</v>
      </c>
      <c r="J172" s="205">
        <v>50</v>
      </c>
      <c r="K172" s="247"/>
    </row>
    <row r="173" spans="2:11" s="1" customFormat="1" ht="15" customHeight="1">
      <c r="B173" s="226"/>
      <c r="C173" s="205" t="s">
        <v>461</v>
      </c>
      <c r="D173" s="205"/>
      <c r="E173" s="205"/>
      <c r="F173" s="225" t="s">
        <v>453</v>
      </c>
      <c r="G173" s="205"/>
      <c r="H173" s="205" t="s">
        <v>520</v>
      </c>
      <c r="I173" s="205" t="s">
        <v>463</v>
      </c>
      <c r="J173" s="205"/>
      <c r="K173" s="247"/>
    </row>
    <row r="174" spans="2:11" s="1" customFormat="1" ht="15" customHeight="1">
      <c r="B174" s="226"/>
      <c r="C174" s="205" t="s">
        <v>472</v>
      </c>
      <c r="D174" s="205"/>
      <c r="E174" s="205"/>
      <c r="F174" s="225" t="s">
        <v>459</v>
      </c>
      <c r="G174" s="205"/>
      <c r="H174" s="205" t="s">
        <v>520</v>
      </c>
      <c r="I174" s="205" t="s">
        <v>455</v>
      </c>
      <c r="J174" s="205">
        <v>50</v>
      </c>
      <c r="K174" s="247"/>
    </row>
    <row r="175" spans="2:11" s="1" customFormat="1" ht="15" customHeight="1">
      <c r="B175" s="226"/>
      <c r="C175" s="205" t="s">
        <v>480</v>
      </c>
      <c r="D175" s="205"/>
      <c r="E175" s="205"/>
      <c r="F175" s="225" t="s">
        <v>459</v>
      </c>
      <c r="G175" s="205"/>
      <c r="H175" s="205" t="s">
        <v>520</v>
      </c>
      <c r="I175" s="205" t="s">
        <v>455</v>
      </c>
      <c r="J175" s="205">
        <v>50</v>
      </c>
      <c r="K175" s="247"/>
    </row>
    <row r="176" spans="2:11" s="1" customFormat="1" ht="15" customHeight="1">
      <c r="B176" s="226"/>
      <c r="C176" s="205" t="s">
        <v>478</v>
      </c>
      <c r="D176" s="205"/>
      <c r="E176" s="205"/>
      <c r="F176" s="225" t="s">
        <v>459</v>
      </c>
      <c r="G176" s="205"/>
      <c r="H176" s="205" t="s">
        <v>520</v>
      </c>
      <c r="I176" s="205" t="s">
        <v>455</v>
      </c>
      <c r="J176" s="205">
        <v>50</v>
      </c>
      <c r="K176" s="247"/>
    </row>
    <row r="177" spans="2:11" s="1" customFormat="1" ht="15" customHeight="1">
      <c r="B177" s="226"/>
      <c r="C177" s="205" t="s">
        <v>95</v>
      </c>
      <c r="D177" s="205"/>
      <c r="E177" s="205"/>
      <c r="F177" s="225" t="s">
        <v>453</v>
      </c>
      <c r="G177" s="205"/>
      <c r="H177" s="205" t="s">
        <v>521</v>
      </c>
      <c r="I177" s="205" t="s">
        <v>522</v>
      </c>
      <c r="J177" s="205"/>
      <c r="K177" s="247"/>
    </row>
    <row r="178" spans="2:11" s="1" customFormat="1" ht="15" customHeight="1">
      <c r="B178" s="226"/>
      <c r="C178" s="205" t="s">
        <v>57</v>
      </c>
      <c r="D178" s="205"/>
      <c r="E178" s="205"/>
      <c r="F178" s="225" t="s">
        <v>453</v>
      </c>
      <c r="G178" s="205"/>
      <c r="H178" s="205" t="s">
        <v>523</v>
      </c>
      <c r="I178" s="205" t="s">
        <v>524</v>
      </c>
      <c r="J178" s="205">
        <v>1</v>
      </c>
      <c r="K178" s="247"/>
    </row>
    <row r="179" spans="2:11" s="1" customFormat="1" ht="15" customHeight="1">
      <c r="B179" s="226"/>
      <c r="C179" s="205" t="s">
        <v>53</v>
      </c>
      <c r="D179" s="205"/>
      <c r="E179" s="205"/>
      <c r="F179" s="225" t="s">
        <v>453</v>
      </c>
      <c r="G179" s="205"/>
      <c r="H179" s="205" t="s">
        <v>525</v>
      </c>
      <c r="I179" s="205" t="s">
        <v>455</v>
      </c>
      <c r="J179" s="205">
        <v>20</v>
      </c>
      <c r="K179" s="247"/>
    </row>
    <row r="180" spans="2:11" s="1" customFormat="1" ht="15" customHeight="1">
      <c r="B180" s="226"/>
      <c r="C180" s="205" t="s">
        <v>54</v>
      </c>
      <c r="D180" s="205"/>
      <c r="E180" s="205"/>
      <c r="F180" s="225" t="s">
        <v>453</v>
      </c>
      <c r="G180" s="205"/>
      <c r="H180" s="205" t="s">
        <v>526</v>
      </c>
      <c r="I180" s="205" t="s">
        <v>455</v>
      </c>
      <c r="J180" s="205">
        <v>255</v>
      </c>
      <c r="K180" s="247"/>
    </row>
    <row r="181" spans="2:11" s="1" customFormat="1" ht="15" customHeight="1">
      <c r="B181" s="226"/>
      <c r="C181" s="205" t="s">
        <v>96</v>
      </c>
      <c r="D181" s="205"/>
      <c r="E181" s="205"/>
      <c r="F181" s="225" t="s">
        <v>453</v>
      </c>
      <c r="G181" s="205"/>
      <c r="H181" s="205" t="s">
        <v>417</v>
      </c>
      <c r="I181" s="205" t="s">
        <v>455</v>
      </c>
      <c r="J181" s="205">
        <v>10</v>
      </c>
      <c r="K181" s="247"/>
    </row>
    <row r="182" spans="2:11" s="1" customFormat="1" ht="15" customHeight="1">
      <c r="B182" s="226"/>
      <c r="C182" s="205" t="s">
        <v>97</v>
      </c>
      <c r="D182" s="205"/>
      <c r="E182" s="205"/>
      <c r="F182" s="225" t="s">
        <v>453</v>
      </c>
      <c r="G182" s="205"/>
      <c r="H182" s="205" t="s">
        <v>527</v>
      </c>
      <c r="I182" s="205" t="s">
        <v>488</v>
      </c>
      <c r="J182" s="205"/>
      <c r="K182" s="247"/>
    </row>
    <row r="183" spans="2:11" s="1" customFormat="1" ht="15" customHeight="1">
      <c r="B183" s="226"/>
      <c r="C183" s="205" t="s">
        <v>528</v>
      </c>
      <c r="D183" s="205"/>
      <c r="E183" s="205"/>
      <c r="F183" s="225" t="s">
        <v>453</v>
      </c>
      <c r="G183" s="205"/>
      <c r="H183" s="205" t="s">
        <v>529</v>
      </c>
      <c r="I183" s="205" t="s">
        <v>488</v>
      </c>
      <c r="J183" s="205"/>
      <c r="K183" s="247"/>
    </row>
    <row r="184" spans="2:11" s="1" customFormat="1" ht="15" customHeight="1">
      <c r="B184" s="226"/>
      <c r="C184" s="205" t="s">
        <v>517</v>
      </c>
      <c r="D184" s="205"/>
      <c r="E184" s="205"/>
      <c r="F184" s="225" t="s">
        <v>453</v>
      </c>
      <c r="G184" s="205"/>
      <c r="H184" s="205" t="s">
        <v>530</v>
      </c>
      <c r="I184" s="205" t="s">
        <v>488</v>
      </c>
      <c r="J184" s="205"/>
      <c r="K184" s="247"/>
    </row>
    <row r="185" spans="2:11" s="1" customFormat="1" ht="15" customHeight="1">
      <c r="B185" s="226"/>
      <c r="C185" s="205" t="s">
        <v>99</v>
      </c>
      <c r="D185" s="205"/>
      <c r="E185" s="205"/>
      <c r="F185" s="225" t="s">
        <v>459</v>
      </c>
      <c r="G185" s="205"/>
      <c r="H185" s="205" t="s">
        <v>531</v>
      </c>
      <c r="I185" s="205" t="s">
        <v>455</v>
      </c>
      <c r="J185" s="205">
        <v>50</v>
      </c>
      <c r="K185" s="247"/>
    </row>
    <row r="186" spans="2:11" s="1" customFormat="1" ht="15" customHeight="1">
      <c r="B186" s="226"/>
      <c r="C186" s="205" t="s">
        <v>532</v>
      </c>
      <c r="D186" s="205"/>
      <c r="E186" s="205"/>
      <c r="F186" s="225" t="s">
        <v>459</v>
      </c>
      <c r="G186" s="205"/>
      <c r="H186" s="205" t="s">
        <v>533</v>
      </c>
      <c r="I186" s="205" t="s">
        <v>534</v>
      </c>
      <c r="J186" s="205"/>
      <c r="K186" s="247"/>
    </row>
    <row r="187" spans="2:11" s="1" customFormat="1" ht="15" customHeight="1">
      <c r="B187" s="226"/>
      <c r="C187" s="205" t="s">
        <v>535</v>
      </c>
      <c r="D187" s="205"/>
      <c r="E187" s="205"/>
      <c r="F187" s="225" t="s">
        <v>459</v>
      </c>
      <c r="G187" s="205"/>
      <c r="H187" s="205" t="s">
        <v>536</v>
      </c>
      <c r="I187" s="205" t="s">
        <v>534</v>
      </c>
      <c r="J187" s="205"/>
      <c r="K187" s="247"/>
    </row>
    <row r="188" spans="2:11" s="1" customFormat="1" ht="15" customHeight="1">
      <c r="B188" s="226"/>
      <c r="C188" s="205" t="s">
        <v>537</v>
      </c>
      <c r="D188" s="205"/>
      <c r="E188" s="205"/>
      <c r="F188" s="225" t="s">
        <v>459</v>
      </c>
      <c r="G188" s="205"/>
      <c r="H188" s="205" t="s">
        <v>538</v>
      </c>
      <c r="I188" s="205" t="s">
        <v>534</v>
      </c>
      <c r="J188" s="205"/>
      <c r="K188" s="247"/>
    </row>
    <row r="189" spans="2:11" s="1" customFormat="1" ht="15" customHeight="1">
      <c r="B189" s="226"/>
      <c r="C189" s="259" t="s">
        <v>539</v>
      </c>
      <c r="D189" s="205"/>
      <c r="E189" s="205"/>
      <c r="F189" s="225" t="s">
        <v>459</v>
      </c>
      <c r="G189" s="205"/>
      <c r="H189" s="205" t="s">
        <v>540</v>
      </c>
      <c r="I189" s="205" t="s">
        <v>541</v>
      </c>
      <c r="J189" s="260" t="s">
        <v>542</v>
      </c>
      <c r="K189" s="247"/>
    </row>
    <row r="190" spans="2:11" s="1" customFormat="1" ht="15" customHeight="1">
      <c r="B190" s="226"/>
      <c r="C190" s="211" t="s">
        <v>42</v>
      </c>
      <c r="D190" s="205"/>
      <c r="E190" s="205"/>
      <c r="F190" s="225" t="s">
        <v>453</v>
      </c>
      <c r="G190" s="205"/>
      <c r="H190" s="202" t="s">
        <v>543</v>
      </c>
      <c r="I190" s="205" t="s">
        <v>544</v>
      </c>
      <c r="J190" s="205"/>
      <c r="K190" s="247"/>
    </row>
    <row r="191" spans="2:11" s="1" customFormat="1" ht="15" customHeight="1">
      <c r="B191" s="226"/>
      <c r="C191" s="211" t="s">
        <v>545</v>
      </c>
      <c r="D191" s="205"/>
      <c r="E191" s="205"/>
      <c r="F191" s="225" t="s">
        <v>453</v>
      </c>
      <c r="G191" s="205"/>
      <c r="H191" s="205" t="s">
        <v>546</v>
      </c>
      <c r="I191" s="205" t="s">
        <v>488</v>
      </c>
      <c r="J191" s="205"/>
      <c r="K191" s="247"/>
    </row>
    <row r="192" spans="2:11" s="1" customFormat="1" ht="15" customHeight="1">
      <c r="B192" s="226"/>
      <c r="C192" s="211" t="s">
        <v>547</v>
      </c>
      <c r="D192" s="205"/>
      <c r="E192" s="205"/>
      <c r="F192" s="225" t="s">
        <v>453</v>
      </c>
      <c r="G192" s="205"/>
      <c r="H192" s="205" t="s">
        <v>548</v>
      </c>
      <c r="I192" s="205" t="s">
        <v>488</v>
      </c>
      <c r="J192" s="205"/>
      <c r="K192" s="247"/>
    </row>
    <row r="193" spans="2:11" s="1" customFormat="1" ht="15" customHeight="1">
      <c r="B193" s="226"/>
      <c r="C193" s="211" t="s">
        <v>549</v>
      </c>
      <c r="D193" s="205"/>
      <c r="E193" s="205"/>
      <c r="F193" s="225" t="s">
        <v>459</v>
      </c>
      <c r="G193" s="205"/>
      <c r="H193" s="205" t="s">
        <v>550</v>
      </c>
      <c r="I193" s="205" t="s">
        <v>488</v>
      </c>
      <c r="J193" s="205"/>
      <c r="K193" s="247"/>
    </row>
    <row r="194" spans="2:11" s="1" customFormat="1" ht="15" customHeight="1">
      <c r="B194" s="253"/>
      <c r="C194" s="261"/>
      <c r="D194" s="235"/>
      <c r="E194" s="235"/>
      <c r="F194" s="235"/>
      <c r="G194" s="235"/>
      <c r="H194" s="235"/>
      <c r="I194" s="235"/>
      <c r="J194" s="235"/>
      <c r="K194" s="254"/>
    </row>
    <row r="195" spans="2:11" s="1" customFormat="1" ht="18.75" customHeight="1">
      <c r="B195" s="202"/>
      <c r="C195" s="205"/>
      <c r="D195" s="205"/>
      <c r="E195" s="205"/>
      <c r="F195" s="225"/>
      <c r="G195" s="205"/>
      <c r="H195" s="205"/>
      <c r="I195" s="205"/>
      <c r="J195" s="205"/>
      <c r="K195" s="202"/>
    </row>
    <row r="196" spans="2:11" s="1" customFormat="1" ht="18.75" customHeight="1">
      <c r="B196" s="202"/>
      <c r="C196" s="205"/>
      <c r="D196" s="205"/>
      <c r="E196" s="205"/>
      <c r="F196" s="225"/>
      <c r="G196" s="205"/>
      <c r="H196" s="205"/>
      <c r="I196" s="205"/>
      <c r="J196" s="205"/>
      <c r="K196" s="202"/>
    </row>
    <row r="197" spans="2:11" s="1" customFormat="1" ht="18.75" customHeight="1"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</row>
    <row r="198" spans="2:11" s="1" customFormat="1" ht="13.5">
      <c r="B198" s="194"/>
      <c r="C198" s="195"/>
      <c r="D198" s="195"/>
      <c r="E198" s="195"/>
      <c r="F198" s="195"/>
      <c r="G198" s="195"/>
      <c r="H198" s="195"/>
      <c r="I198" s="195"/>
      <c r="J198" s="195"/>
      <c r="K198" s="196"/>
    </row>
    <row r="199" spans="2:11" s="1" customFormat="1" ht="21">
      <c r="B199" s="197"/>
      <c r="C199" s="314" t="s">
        <v>551</v>
      </c>
      <c r="D199" s="314"/>
      <c r="E199" s="314"/>
      <c r="F199" s="314"/>
      <c r="G199" s="314"/>
      <c r="H199" s="314"/>
      <c r="I199" s="314"/>
      <c r="J199" s="314"/>
      <c r="K199" s="198"/>
    </row>
    <row r="200" spans="2:11" s="1" customFormat="1" ht="25.5" customHeight="1">
      <c r="B200" s="197"/>
      <c r="C200" s="262" t="s">
        <v>552</v>
      </c>
      <c r="D200" s="262"/>
      <c r="E200" s="262"/>
      <c r="F200" s="262" t="s">
        <v>553</v>
      </c>
      <c r="G200" s="263"/>
      <c r="H200" s="320" t="s">
        <v>554</v>
      </c>
      <c r="I200" s="320"/>
      <c r="J200" s="320"/>
      <c r="K200" s="198"/>
    </row>
    <row r="201" spans="2:11" s="1" customFormat="1" ht="5.25" customHeight="1">
      <c r="B201" s="226"/>
      <c r="C201" s="223"/>
      <c r="D201" s="223"/>
      <c r="E201" s="223"/>
      <c r="F201" s="223"/>
      <c r="G201" s="205"/>
      <c r="H201" s="223"/>
      <c r="I201" s="223"/>
      <c r="J201" s="223"/>
      <c r="K201" s="247"/>
    </row>
    <row r="202" spans="2:11" s="1" customFormat="1" ht="15" customHeight="1">
      <c r="B202" s="226"/>
      <c r="C202" s="205" t="s">
        <v>544</v>
      </c>
      <c r="D202" s="205"/>
      <c r="E202" s="205"/>
      <c r="F202" s="225" t="s">
        <v>43</v>
      </c>
      <c r="G202" s="205"/>
      <c r="H202" s="319" t="s">
        <v>555</v>
      </c>
      <c r="I202" s="319"/>
      <c r="J202" s="319"/>
      <c r="K202" s="247"/>
    </row>
    <row r="203" spans="2:11" s="1" customFormat="1" ht="15" customHeight="1">
      <c r="B203" s="226"/>
      <c r="C203" s="232"/>
      <c r="D203" s="205"/>
      <c r="E203" s="205"/>
      <c r="F203" s="225" t="s">
        <v>44</v>
      </c>
      <c r="G203" s="205"/>
      <c r="H203" s="319" t="s">
        <v>556</v>
      </c>
      <c r="I203" s="319"/>
      <c r="J203" s="319"/>
      <c r="K203" s="247"/>
    </row>
    <row r="204" spans="2:11" s="1" customFormat="1" ht="15" customHeight="1">
      <c r="B204" s="226"/>
      <c r="C204" s="232"/>
      <c r="D204" s="205"/>
      <c r="E204" s="205"/>
      <c r="F204" s="225" t="s">
        <v>47</v>
      </c>
      <c r="G204" s="205"/>
      <c r="H204" s="319" t="s">
        <v>557</v>
      </c>
      <c r="I204" s="319"/>
      <c r="J204" s="319"/>
      <c r="K204" s="247"/>
    </row>
    <row r="205" spans="2:11" s="1" customFormat="1" ht="15" customHeight="1">
      <c r="B205" s="226"/>
      <c r="C205" s="205"/>
      <c r="D205" s="205"/>
      <c r="E205" s="205"/>
      <c r="F205" s="225" t="s">
        <v>45</v>
      </c>
      <c r="G205" s="205"/>
      <c r="H205" s="319" t="s">
        <v>558</v>
      </c>
      <c r="I205" s="319"/>
      <c r="J205" s="319"/>
      <c r="K205" s="247"/>
    </row>
    <row r="206" spans="2:11" s="1" customFormat="1" ht="15" customHeight="1">
      <c r="B206" s="226"/>
      <c r="C206" s="205"/>
      <c r="D206" s="205"/>
      <c r="E206" s="205"/>
      <c r="F206" s="225" t="s">
        <v>46</v>
      </c>
      <c r="G206" s="205"/>
      <c r="H206" s="319" t="s">
        <v>559</v>
      </c>
      <c r="I206" s="319"/>
      <c r="J206" s="319"/>
      <c r="K206" s="247"/>
    </row>
    <row r="207" spans="2:11" s="1" customFormat="1" ht="15" customHeight="1">
      <c r="B207" s="226"/>
      <c r="C207" s="205"/>
      <c r="D207" s="205"/>
      <c r="E207" s="205"/>
      <c r="F207" s="225"/>
      <c r="G207" s="205"/>
      <c r="H207" s="205"/>
      <c r="I207" s="205"/>
      <c r="J207" s="205"/>
      <c r="K207" s="247"/>
    </row>
    <row r="208" spans="2:11" s="1" customFormat="1" ht="15" customHeight="1">
      <c r="B208" s="226"/>
      <c r="C208" s="205" t="s">
        <v>500</v>
      </c>
      <c r="D208" s="205"/>
      <c r="E208" s="205"/>
      <c r="F208" s="225" t="s">
        <v>79</v>
      </c>
      <c r="G208" s="205"/>
      <c r="H208" s="319" t="s">
        <v>560</v>
      </c>
      <c r="I208" s="319"/>
      <c r="J208" s="319"/>
      <c r="K208" s="247"/>
    </row>
    <row r="209" spans="2:11" s="1" customFormat="1" ht="15" customHeight="1">
      <c r="B209" s="226"/>
      <c r="C209" s="232"/>
      <c r="D209" s="205"/>
      <c r="E209" s="205"/>
      <c r="F209" s="225" t="s">
        <v>395</v>
      </c>
      <c r="G209" s="205"/>
      <c r="H209" s="319" t="s">
        <v>396</v>
      </c>
      <c r="I209" s="319"/>
      <c r="J209" s="319"/>
      <c r="K209" s="247"/>
    </row>
    <row r="210" spans="2:11" s="1" customFormat="1" ht="15" customHeight="1">
      <c r="B210" s="226"/>
      <c r="C210" s="205"/>
      <c r="D210" s="205"/>
      <c r="E210" s="205"/>
      <c r="F210" s="225" t="s">
        <v>393</v>
      </c>
      <c r="G210" s="205"/>
      <c r="H210" s="319" t="s">
        <v>561</v>
      </c>
      <c r="I210" s="319"/>
      <c r="J210" s="319"/>
      <c r="K210" s="247"/>
    </row>
    <row r="211" spans="2:11" s="1" customFormat="1" ht="15" customHeight="1">
      <c r="B211" s="264"/>
      <c r="C211" s="232"/>
      <c r="D211" s="232"/>
      <c r="E211" s="232"/>
      <c r="F211" s="225" t="s">
        <v>397</v>
      </c>
      <c r="G211" s="211"/>
      <c r="H211" s="318" t="s">
        <v>398</v>
      </c>
      <c r="I211" s="318"/>
      <c r="J211" s="318"/>
      <c r="K211" s="265"/>
    </row>
    <row r="212" spans="2:11" s="1" customFormat="1" ht="15" customHeight="1">
      <c r="B212" s="264"/>
      <c r="C212" s="232"/>
      <c r="D212" s="232"/>
      <c r="E212" s="232"/>
      <c r="F212" s="225" t="s">
        <v>399</v>
      </c>
      <c r="G212" s="211"/>
      <c r="H212" s="318" t="s">
        <v>562</v>
      </c>
      <c r="I212" s="318"/>
      <c r="J212" s="318"/>
      <c r="K212" s="265"/>
    </row>
    <row r="213" spans="2:11" s="1" customFormat="1" ht="15" customHeight="1">
      <c r="B213" s="264"/>
      <c r="C213" s="232"/>
      <c r="D213" s="232"/>
      <c r="E213" s="232"/>
      <c r="F213" s="266"/>
      <c r="G213" s="211"/>
      <c r="H213" s="267"/>
      <c r="I213" s="267"/>
      <c r="J213" s="267"/>
      <c r="K213" s="265"/>
    </row>
    <row r="214" spans="2:11" s="1" customFormat="1" ht="15" customHeight="1">
      <c r="B214" s="264"/>
      <c r="C214" s="205" t="s">
        <v>524</v>
      </c>
      <c r="D214" s="232"/>
      <c r="E214" s="232"/>
      <c r="F214" s="225">
        <v>1</v>
      </c>
      <c r="G214" s="211"/>
      <c r="H214" s="318" t="s">
        <v>563</v>
      </c>
      <c r="I214" s="318"/>
      <c r="J214" s="318"/>
      <c r="K214" s="265"/>
    </row>
    <row r="215" spans="2:11" s="1" customFormat="1" ht="15" customHeight="1">
      <c r="B215" s="264"/>
      <c r="C215" s="232"/>
      <c r="D215" s="232"/>
      <c r="E215" s="232"/>
      <c r="F215" s="225">
        <v>2</v>
      </c>
      <c r="G215" s="211"/>
      <c r="H215" s="318" t="s">
        <v>564</v>
      </c>
      <c r="I215" s="318"/>
      <c r="J215" s="318"/>
      <c r="K215" s="265"/>
    </row>
    <row r="216" spans="2:11" s="1" customFormat="1" ht="15" customHeight="1">
      <c r="B216" s="264"/>
      <c r="C216" s="232"/>
      <c r="D216" s="232"/>
      <c r="E216" s="232"/>
      <c r="F216" s="225">
        <v>3</v>
      </c>
      <c r="G216" s="211"/>
      <c r="H216" s="318" t="s">
        <v>565</v>
      </c>
      <c r="I216" s="318"/>
      <c r="J216" s="318"/>
      <c r="K216" s="265"/>
    </row>
    <row r="217" spans="2:11" s="1" customFormat="1" ht="15" customHeight="1">
      <c r="B217" s="264"/>
      <c r="C217" s="232"/>
      <c r="D217" s="232"/>
      <c r="E217" s="232"/>
      <c r="F217" s="225">
        <v>4</v>
      </c>
      <c r="G217" s="211"/>
      <c r="H217" s="318" t="s">
        <v>566</v>
      </c>
      <c r="I217" s="318"/>
      <c r="J217" s="318"/>
      <c r="K217" s="265"/>
    </row>
    <row r="218" spans="2:11" s="1" customFormat="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Harvan</dc:creator>
  <cp:keywords/>
  <dc:description/>
  <cp:lastModifiedBy>Marek Harvan</cp:lastModifiedBy>
  <dcterms:created xsi:type="dcterms:W3CDTF">2020-04-15T11:54:02Z</dcterms:created>
  <dcterms:modified xsi:type="dcterms:W3CDTF">2020-04-15T12:10:23Z</dcterms:modified>
  <cp:category/>
  <cp:version/>
  <cp:contentType/>
  <cp:contentStatus/>
</cp:coreProperties>
</file>