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3995" firstSheet="1" activeTab="1"/>
  </bookViews>
  <sheets>
    <sheet name="Rekapitulace stavby" sheetId="1" state="veryHidden" r:id="rId1"/>
    <sheet name="UT - Vytápění" sheetId="2" r:id="rId2"/>
  </sheets>
  <definedNames>
    <definedName name="_xlnm._FilterDatabase" localSheetId="1" hidden="1">'UT - Vytápění'!$C$125:$K$170</definedName>
    <definedName name="_xlnm.Print_Titles" localSheetId="0">'Rekapitulace stavby'!$92:$92</definedName>
    <definedName name="_xlnm.Print_Titles" localSheetId="1">'UT - Vytápění'!$125:$125</definedName>
    <definedName name="_xlnm.Print_Area" localSheetId="0">'Rekapitulace stavby'!$D$4:$AO$76,'Rekapitulace stavby'!$C$82:$AQ$96</definedName>
    <definedName name="_xlnm.Print_Area" localSheetId="1">'UT - Vytápění'!$C$4:$J$76,'UT - Vytápění'!$C$82:$J$107,'UT - Vytápění'!$C$113:$K$170</definedName>
  </definedNames>
  <calcPr calcId="145621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170" i="2"/>
  <c r="BH170" i="2"/>
  <c r="BG170" i="2"/>
  <c r="BF170" i="2"/>
  <c r="T170" i="2"/>
  <c r="T169" i="2"/>
  <c r="T168" i="2"/>
  <c r="R170" i="2"/>
  <c r="R169" i="2" s="1"/>
  <c r="R168" i="2" s="1"/>
  <c r="P170" i="2"/>
  <c r="P169" i="2" s="1"/>
  <c r="P168" i="2" s="1"/>
  <c r="BI167" i="2"/>
  <c r="BH167" i="2"/>
  <c r="BG167" i="2"/>
  <c r="BF167" i="2"/>
  <c r="T167" i="2"/>
  <c r="T166" i="2" s="1"/>
  <c r="R167" i="2"/>
  <c r="R166" i="2" s="1"/>
  <c r="R158" i="2" s="1"/>
  <c r="P167" i="2"/>
  <c r="P166" i="2" s="1"/>
  <c r="P158" i="2" s="1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T158" i="2" s="1"/>
  <c r="R159" i="2"/>
  <c r="P159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J122" i="2"/>
  <c r="F122" i="2"/>
  <c r="F120" i="2"/>
  <c r="E118" i="2"/>
  <c r="J91" i="2"/>
  <c r="F91" i="2"/>
  <c r="F89" i="2"/>
  <c r="E87" i="2"/>
  <c r="J24" i="2"/>
  <c r="E24" i="2"/>
  <c r="J123" i="2" s="1"/>
  <c r="J23" i="2"/>
  <c r="J18" i="2"/>
  <c r="E18" i="2"/>
  <c r="F92" i="2" s="1"/>
  <c r="J17" i="2"/>
  <c r="J12" i="2"/>
  <c r="J120" i="2"/>
  <c r="E7" i="2"/>
  <c r="E116" i="2"/>
  <c r="L90" i="1"/>
  <c r="AM90" i="1"/>
  <c r="AM89" i="1"/>
  <c r="L89" i="1"/>
  <c r="AM87" i="1"/>
  <c r="L87" i="1"/>
  <c r="L85" i="1"/>
  <c r="L84" i="1"/>
  <c r="BK170" i="2"/>
  <c r="BK167" i="2"/>
  <c r="BK163" i="2"/>
  <c r="J162" i="2"/>
  <c r="J160" i="2"/>
  <c r="J157" i="2"/>
  <c r="J154" i="2"/>
  <c r="BK142" i="2"/>
  <c r="J139" i="2"/>
  <c r="J138" i="2"/>
  <c r="J136" i="2"/>
  <c r="J134" i="2"/>
  <c r="J133" i="2"/>
  <c r="J170" i="2"/>
  <c r="J167" i="2"/>
  <c r="BK165" i="2"/>
  <c r="BK164" i="2"/>
  <c r="J163" i="2"/>
  <c r="BK162" i="2"/>
  <c r="BK161" i="2"/>
  <c r="J159" i="2"/>
  <c r="BK156" i="2"/>
  <c r="BK155" i="2"/>
  <c r="BK153" i="2"/>
  <c r="J152" i="2"/>
  <c r="BK150" i="2"/>
  <c r="BK149" i="2"/>
  <c r="BK147" i="2"/>
  <c r="J145" i="2"/>
  <c r="J142" i="2"/>
  <c r="BK137" i="2"/>
  <c r="BK136" i="2"/>
  <c r="BK134" i="2"/>
  <c r="BK133" i="2"/>
  <c r="BK129" i="2"/>
  <c r="J165" i="2"/>
  <c r="J164" i="2"/>
  <c r="J161" i="2"/>
  <c r="BK160" i="2"/>
  <c r="BK157" i="2"/>
  <c r="J155" i="2"/>
  <c r="J153" i="2"/>
  <c r="J148" i="2"/>
  <c r="J143" i="2"/>
  <c r="BK141" i="2"/>
  <c r="J140" i="2"/>
  <c r="BK138" i="2"/>
  <c r="J137" i="2"/>
  <c r="BK131" i="2"/>
  <c r="J130" i="2"/>
  <c r="J129" i="2"/>
  <c r="AS94" i="1"/>
  <c r="BK159" i="2"/>
  <c r="J156" i="2"/>
  <c r="BK154" i="2"/>
  <c r="BK152" i="2"/>
  <c r="J150" i="2"/>
  <c r="J149" i="2"/>
  <c r="BK148" i="2"/>
  <c r="J147" i="2"/>
  <c r="BK145" i="2"/>
  <c r="BK143" i="2"/>
  <c r="J141" i="2"/>
  <c r="BK140" i="2"/>
  <c r="BK139" i="2"/>
  <c r="J131" i="2"/>
  <c r="BK130" i="2"/>
  <c r="BK151" i="2" l="1"/>
  <c r="J151" i="2" s="1"/>
  <c r="J102" i="2" s="1"/>
  <c r="R128" i="2"/>
  <c r="P132" i="2"/>
  <c r="T132" i="2"/>
  <c r="P151" i="2"/>
  <c r="BK128" i="2"/>
  <c r="T128" i="2"/>
  <c r="BK135" i="2"/>
  <c r="J135" i="2" s="1"/>
  <c r="J100" i="2" s="1"/>
  <c r="R135" i="2"/>
  <c r="BK146" i="2"/>
  <c r="J146" i="2" s="1"/>
  <c r="J101" i="2" s="1"/>
  <c r="R146" i="2"/>
  <c r="R151" i="2"/>
  <c r="P128" i="2"/>
  <c r="BK132" i="2"/>
  <c r="J132" i="2" s="1"/>
  <c r="J99" i="2" s="1"/>
  <c r="R132" i="2"/>
  <c r="P135" i="2"/>
  <c r="T135" i="2"/>
  <c r="P146" i="2"/>
  <c r="T146" i="2"/>
  <c r="T151" i="2"/>
  <c r="E85" i="2"/>
  <c r="BE133" i="2"/>
  <c r="BE134" i="2"/>
  <c r="BE137" i="2"/>
  <c r="BE142" i="2"/>
  <c r="BE145" i="2"/>
  <c r="BE147" i="2"/>
  <c r="BE148" i="2"/>
  <c r="BE153" i="2"/>
  <c r="BE163" i="2"/>
  <c r="J89" i="2"/>
  <c r="BE136" i="2"/>
  <c r="BE140" i="2"/>
  <c r="BE143" i="2"/>
  <c r="BE149" i="2"/>
  <c r="BE154" i="2"/>
  <c r="BE160" i="2"/>
  <c r="BE161" i="2"/>
  <c r="BE162" i="2"/>
  <c r="BE165" i="2"/>
  <c r="J92" i="2"/>
  <c r="F123" i="2"/>
  <c r="BE131" i="2"/>
  <c r="BE138" i="2"/>
  <c r="BE157" i="2"/>
  <c r="BE159" i="2"/>
  <c r="BE164" i="2"/>
  <c r="BE167" i="2"/>
  <c r="BE170" i="2"/>
  <c r="BE129" i="2"/>
  <c r="BE130" i="2"/>
  <c r="BE139" i="2"/>
  <c r="BE141" i="2"/>
  <c r="BE150" i="2"/>
  <c r="BE152" i="2"/>
  <c r="BE155" i="2"/>
  <c r="BE156" i="2"/>
  <c r="BK158" i="2"/>
  <c r="J158" i="2" s="1"/>
  <c r="J103" i="2" s="1"/>
  <c r="BK166" i="2"/>
  <c r="J166" i="2"/>
  <c r="J104" i="2" s="1"/>
  <c r="BK169" i="2"/>
  <c r="J169" i="2" s="1"/>
  <c r="J106" i="2" s="1"/>
  <c r="F34" i="2"/>
  <c r="BA95" i="1" s="1"/>
  <c r="BA94" i="1" s="1"/>
  <c r="W30" i="1" s="1"/>
  <c r="J34" i="2"/>
  <c r="AW95" i="1" s="1"/>
  <c r="F35" i="2"/>
  <c r="BB95" i="1" s="1"/>
  <c r="BB94" i="1" s="1"/>
  <c r="AX94" i="1" s="1"/>
  <c r="F36" i="2"/>
  <c r="BC95" i="1" s="1"/>
  <c r="BC94" i="1" s="1"/>
  <c r="W32" i="1" s="1"/>
  <c r="F37" i="2"/>
  <c r="BD95" i="1" s="1"/>
  <c r="BD94" i="1" s="1"/>
  <c r="W33" i="1" s="1"/>
  <c r="R127" i="2" l="1"/>
  <c r="R126" i="2" s="1"/>
  <c r="P127" i="2"/>
  <c r="P126" i="2" s="1"/>
  <c r="AU95" i="1" s="1"/>
  <c r="AU94" i="1" s="1"/>
  <c r="T127" i="2"/>
  <c r="T126" i="2" s="1"/>
  <c r="BK127" i="2"/>
  <c r="J128" i="2"/>
  <c r="J98" i="2"/>
  <c r="BK168" i="2"/>
  <c r="J168" i="2"/>
  <c r="J105" i="2" s="1"/>
  <c r="W31" i="1"/>
  <c r="AY94" i="1"/>
  <c r="F33" i="2"/>
  <c r="AZ95" i="1"/>
  <c r="AZ94" i="1" s="1"/>
  <c r="AV94" i="1" s="1"/>
  <c r="AK29" i="1" s="1"/>
  <c r="J33" i="2"/>
  <c r="AV95" i="1" s="1"/>
  <c r="AT95" i="1" s="1"/>
  <c r="AW94" i="1"/>
  <c r="AK30" i="1"/>
  <c r="BK126" i="2" l="1"/>
  <c r="J126" i="2"/>
  <c r="J96" i="2" s="1"/>
  <c r="J127" i="2"/>
  <c r="J97" i="2" s="1"/>
  <c r="AT94" i="1"/>
  <c r="W29" i="1"/>
  <c r="J30" i="2" l="1"/>
  <c r="AG95" i="1"/>
  <c r="AG94" i="1" s="1"/>
  <c r="AK26" i="1" s="1"/>
  <c r="AK35" i="1" s="1"/>
  <c r="AN94" i="1" l="1"/>
  <c r="J39" i="2"/>
  <c r="AN95" i="1"/>
</calcChain>
</file>

<file path=xl/sharedStrings.xml><?xml version="1.0" encoding="utf-8"?>
<sst xmlns="http://schemas.openxmlformats.org/spreadsheetml/2006/main" count="791" uniqueCount="281">
  <si>
    <t>Export Komplet</t>
  </si>
  <si>
    <t/>
  </si>
  <si>
    <t>2.0</t>
  </si>
  <si>
    <t>False</t>
  </si>
  <si>
    <t>{b050c631-f2f9-4c57-a244-927cd0e67fad}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</si>
  <si>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</si>
  <si>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</si>
  <si>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</si>
  <si>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</si>
  <si>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</si>
  <si>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</si>
  <si>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</si>
  <si>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</si>
  <si>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</si>
  <si>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20009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</si>
  <si>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</si>
  <si>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</si>
  <si>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VZDUCHOTECHNIKY STRAVOVACÍHO PROVOZU DOMOVA DŮCHODCŮ ÚSTÍ NAD ORLICÍ</t>
  </si>
  <si>
    <t>KSO:</t>
  </si>
  <si>
    <t>CC-CZ:</t>
  </si>
  <si>
    <t>Místo:</t>
  </si>
  <si>
    <t xml:space="preserve"> </t>
  </si>
  <si>
    <t>Datum:</t>
  </si>
  <si>
    <t>24. 4. 2020</t>
  </si>
  <si>
    <t>Zadavatel:</t>
  </si>
  <si>
    <t>IČ:</t>
  </si>
  <si>
    <t>DOMOV DŮCHODCŮ, CIHLÁŘSKÁ 761, ÚSTÍ NAD ORLICÍ</t>
  </si>
  <si>
    <t>DIČ:</t>
  </si>
  <si>
    <t>Uchazeč:</t>
  </si>
  <si>
    <t>Vyplň údaj</t>
  </si>
  <si>
    <t>Projektant:</t>
  </si>
  <si>
    <t>60145277</t>
  </si>
  <si>
    <t>Jiří Kamenický, Na Špici 211, 561 17 Dlouhá Třebov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</si>
  <si>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</si>
  <si>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</si>
  <si>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</si>
  <si>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</si>
  <si>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</si>
  <si>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</si>
  <si>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</si>
  <si>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</si>
  <si>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</si>
  <si>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</si>
  <si>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</si>
  <si>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</si>
  <si>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</si>
  <si>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</si>
  <si>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</si>
  <si>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</si>
  <si>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</si>
  <si>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</si>
  <si>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</si>
  <si>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</si>
  <si>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</si>
  <si>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</si>
  <si>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</si>
  <si>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</si>
  <si>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</si>
  <si>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</si>
  <si>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</si>
  <si>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</si>
  <si>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</si>
  <si>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</si>
  <si>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</si>
  <si>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</si>
  <si>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</si>
  <si>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</si>
  <si>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</si>
  <si>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</si>
  <si>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</si>
  <si>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</si>
  <si>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</si>
  <si>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</si>
  <si>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</si>
  <si>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</si>
  <si>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</si>
  <si>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</si>
  <si>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</si>
  <si>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</si>
  <si>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</si>
  <si>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</si>
  <si>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UT</t>
  </si>
  <si>
    <t>Vytápění</t>
  </si>
  <si>
    <t>STA</t>
  </si>
  <si>
    <t>1</t>
  </si>
  <si>
    <t>{acfc3dcc-e8cd-439f-b87a-d560b920609b}</t>
  </si>
  <si>
    <t>2</t>
  </si>
  <si>
    <t>KRYCÍ LIST SOUPISU PRACÍ</t>
  </si>
  <si>
    <t>Objekt:</t>
  </si>
  <si>
    <t>UT - Vytápění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</si>
  <si>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</si>
  <si>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</si>
  <si>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</si>
  <si>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</si>
  <si>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</si>
  <si>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</si>
  <si>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721 - Zdravotechnika - vnitřní kanalizace</t>
  </si>
  <si>
    <t xml:space="preserve">    723 - Zdravotechnika - vnitřní plynovod</t>
  </si>
  <si>
    <t xml:space="preserve">    731 - Ústřední vytápění - kotelny</t>
  </si>
  <si>
    <t xml:space="preserve">    732 - Ústřední vytápění - strojovny</t>
  </si>
  <si>
    <t xml:space="preserve">    733 - Ústřední vytápění - potrubí</t>
  </si>
  <si>
    <t xml:space="preserve">    734 - Ústřední vytápění - armatury</t>
  </si>
  <si>
    <t xml:space="preserve">      101 - TOPNÁ ZKOUŠKA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</si>
  <si>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</si>
  <si>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</si>
  <si>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</si>
  <si>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</si>
  <si>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</si>
  <si>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</si>
  <si>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</si>
  <si>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</si>
  <si>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</si>
  <si>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</si>
  <si>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</si>
  <si>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</si>
  <si>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</si>
  <si>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</si>
  <si>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</si>
  <si>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</si>
  <si>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</si>
  <si>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</si>
  <si>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721</t>
  </si>
  <si>
    <t>Zdravotechnika - vnitřní kanalizace</t>
  </si>
  <si>
    <t>K</t>
  </si>
  <si>
    <t>721174042</t>
  </si>
  <si>
    <t>Potrubí kanalizační z PP připojovací DN 40</t>
  </si>
  <si>
    <t>m</t>
  </si>
  <si>
    <t>16</t>
  </si>
  <si>
    <t>-1953384980</t>
  </si>
  <si>
    <t>721194104</t>
  </si>
  <si>
    <t>Vyvedení a upevnění odpadních výpustek DN 40</t>
  </si>
  <si>
    <t>kus</t>
  </si>
  <si>
    <t>2117728468</t>
  </si>
  <si>
    <t>3</t>
  </si>
  <si>
    <t>721226521</t>
  </si>
  <si>
    <t>Zápachová uzávěrka nástěnná pro pračku a myčku DN 40</t>
  </si>
  <si>
    <t>2027898535</t>
  </si>
  <si>
    <t>723</t>
  </si>
  <si>
    <t>Zdravotechnika - vnitřní plynovod</t>
  </si>
  <si>
    <t>4</t>
  </si>
  <si>
    <t>723190204</t>
  </si>
  <si>
    <t>Přípojka plynovodní ocelová závitová černá bezešvá spojovaná na závit běžná DN 25</t>
  </si>
  <si>
    <t>soubor</t>
  </si>
  <si>
    <t>317669489</t>
  </si>
  <si>
    <t>5</t>
  </si>
  <si>
    <t>73319xxx01</t>
  </si>
  <si>
    <t>Tlaková zkouška a revize plynu</t>
  </si>
  <si>
    <t>1606345361</t>
  </si>
  <si>
    <t>731</t>
  </si>
  <si>
    <t>Ústřední vytápění - kotelny</t>
  </si>
  <si>
    <t>6</t>
  </si>
  <si>
    <t>731200826</t>
  </si>
  <si>
    <t>Demontáž kotle ocelového na plynná nebo kapalná paliva výkon do 60 kW</t>
  </si>
  <si>
    <t>1402747971</t>
  </si>
  <si>
    <t>7</t>
  </si>
  <si>
    <t>731244494</t>
  </si>
  <si>
    <t>Montáž kotle ocelového závěsného na plyn kondenzačního o výkonu do 45 kW</t>
  </si>
  <si>
    <t>501853050</t>
  </si>
  <si>
    <t>8</t>
  </si>
  <si>
    <t>M</t>
  </si>
  <si>
    <t>731xxx01</t>
  </si>
  <si>
    <t>PLYNOVÝ KOTEL kondenzační závěcný - JMENOVITÝ VÝKON v rozpětí 30- 38 kW (50/30°C) a až 38 kW pro režim ohřevu teplé vody, výměník nerez</t>
  </si>
  <si>
    <t>128</t>
  </si>
  <si>
    <t>-1461223171</t>
  </si>
  <si>
    <t>9</t>
  </si>
  <si>
    <t>731xxx02</t>
  </si>
  <si>
    <t xml:space="preserve"> Regulátor ke kolti - možnost programování chodu</t>
  </si>
  <si>
    <t>-819315879</t>
  </si>
  <si>
    <t>10</t>
  </si>
  <si>
    <t>731xxx03.1</t>
  </si>
  <si>
    <t>kombinovaný nemrznoucí přípravek a inhibitor</t>
  </si>
  <si>
    <t>litr</t>
  </si>
  <si>
    <t>-1537644122</t>
  </si>
  <si>
    <t>11</t>
  </si>
  <si>
    <t>731xxx10</t>
  </si>
  <si>
    <t>Oživení kotlů a regulace, proškolení uživatele</t>
  </si>
  <si>
    <t>1505353434</t>
  </si>
  <si>
    <t>12</t>
  </si>
  <si>
    <t>731xxx21</t>
  </si>
  <si>
    <t>Odvod spalin - montáž systému</t>
  </si>
  <si>
    <t>64</t>
  </si>
  <si>
    <t>836122715</t>
  </si>
  <si>
    <t>13</t>
  </si>
  <si>
    <t xml:space="preserve"> 731xxx24</t>
  </si>
  <si>
    <t>Odvod spalin a přívodu spalovacího vzuduch -  Komponenty kouřovodu a komínu DN 80/125</t>
  </si>
  <si>
    <t>256</t>
  </si>
  <si>
    <t>1695852930</t>
  </si>
  <si>
    <t>P</t>
  </si>
  <si>
    <t xml:space="preserve">Poznámka k položce:_x000D_
	Název a DN (mm)		Počet	Cena/Ks_x000D_
				_x000D_
Kouřovod: uvnitř PPH / vně PPH			_x000D_
kotlová redukce 80/125	60/100	1	660_x000D_
Spona s gumou	                60/100	1	180_x000D_
revizní T-kus se změnou směru80/125	1	1310_x000D_
trubka s hrdlem; 1 m	80/125	1	895_x000D_
koleno 87°	                80/125	1	730_x000D_
trubka s hrdlem; 1 m	80/125	1	895_x000D_
přechodka LIB na LAB	80/125	1	385_x000D_
trubka s hrdlem; 0,25m	80 / 125	1	490_x000D_
přechodka LAB na LIB	80/125	1	280_x000D_
krycí deska jednodílná	80/125	1	340_x000D_
				_x000D_
Komín:	uvnitř PPH / vně NEREZ 			_x000D_
pateční koleno 87° s konzolou	80 / 125	1	3330_x000D_
revizní T-kus	                80/125	1	2120_x000D_
trubka s hrdlem; 1m	                80 / 125	6	1080_x000D_
trubka s hrdlem; 0,5m	80 / 125	1	700_x000D_
vyústění s přisáváním	80 / 125	1	1250_x000D_
stěnová objímka zesílená	80 / 125	2	900_x000D_
krycí deska dvojdílná	80/125	1	374_x000D_
				_x000D_
				_x000D_
</t>
  </si>
  <si>
    <t>14</t>
  </si>
  <si>
    <t>998731102</t>
  </si>
  <si>
    <t>Přesun hmot tonážní pro kotelny v objektech v do 12 m</t>
  </si>
  <si>
    <t>t</t>
  </si>
  <si>
    <t>213765214</t>
  </si>
  <si>
    <t>732</t>
  </si>
  <si>
    <t>Ústřední vytápění - strojovny</t>
  </si>
  <si>
    <t>732331612.RFX</t>
  </si>
  <si>
    <t>Nádoba tlaková expanzní s membránou  závitové připojení PN 0,6 o objemu 12 l</t>
  </si>
  <si>
    <t>54738287</t>
  </si>
  <si>
    <t>732331921</t>
  </si>
  <si>
    <t>Příslušenství k expanzním nádobám bezpečnostní uzávěr G 3/4 k měření tlaku</t>
  </si>
  <si>
    <t>-41072756</t>
  </si>
  <si>
    <t>17</t>
  </si>
  <si>
    <t>7323xxx01</t>
  </si>
  <si>
    <t>Akumulační nádrž - NAD 100 v1 - dodávka a montáž pod strop na stěnu</t>
  </si>
  <si>
    <t>-565296504</t>
  </si>
  <si>
    <t>18</t>
  </si>
  <si>
    <t>998732102</t>
  </si>
  <si>
    <t>Přesun hmot tonážní pro strojovny v objektech v do 12 m</t>
  </si>
  <si>
    <t>-1466848579</t>
  </si>
  <si>
    <t>733</t>
  </si>
  <si>
    <t>Ústřední vytápění - potrubí</t>
  </si>
  <si>
    <t>19</t>
  </si>
  <si>
    <t>733110806</t>
  </si>
  <si>
    <t>Demontáž potrubí ocelového závitového do DN 32</t>
  </si>
  <si>
    <t>1037029639</t>
  </si>
  <si>
    <t>20</t>
  </si>
  <si>
    <t>733221104</t>
  </si>
  <si>
    <t>Potrubí měděné měkké spojované měkkým pájením D 22x1</t>
  </si>
  <si>
    <t>1504047851</t>
  </si>
  <si>
    <t>733223105</t>
  </si>
  <si>
    <t>Potrubí měděné tvrdé spojované měkkým pájením D 28x1,5</t>
  </si>
  <si>
    <t>1734009198</t>
  </si>
  <si>
    <t>22</t>
  </si>
  <si>
    <t>733291101</t>
  </si>
  <si>
    <t>Zkouška těsnosti potrubí měděné do D 35x1,5</t>
  </si>
  <si>
    <t>-1443709985</t>
  </si>
  <si>
    <t>23</t>
  </si>
  <si>
    <t>733xxx10</t>
  </si>
  <si>
    <t>Prostup střechou - osazení prosrupové chráničky DN150, následné zapěnění a opravaha hadroizolace</t>
  </si>
  <si>
    <t>-1811685569</t>
  </si>
  <si>
    <t>24</t>
  </si>
  <si>
    <t>998733102</t>
  </si>
  <si>
    <t>Přesun hmot tonážní pro rozvody potrubí v objektech v do 12 m</t>
  </si>
  <si>
    <t>1199904117</t>
  </si>
  <si>
    <t>734</t>
  </si>
  <si>
    <t>Ústřední vytápění - armatury</t>
  </si>
  <si>
    <t>25</t>
  </si>
  <si>
    <t>734211119</t>
  </si>
  <si>
    <t>Ventil závitový odvzdušňovací G 3/8 PN 14 do 120°C automatický</t>
  </si>
  <si>
    <t>-668096215</t>
  </si>
  <si>
    <t>26</t>
  </si>
  <si>
    <t>734291123</t>
  </si>
  <si>
    <t>Kohout plnící a vypouštěcí G 1/2 PN 10 do 110°C závitový</t>
  </si>
  <si>
    <t>-10306042</t>
  </si>
  <si>
    <t>27</t>
  </si>
  <si>
    <t>734291244</t>
  </si>
  <si>
    <t>Filtr závitový přímý G 1 PN 16 do 130°C s vnitřními závity</t>
  </si>
  <si>
    <t>-450524445</t>
  </si>
  <si>
    <t>28</t>
  </si>
  <si>
    <t>734292715</t>
  </si>
  <si>
    <t>Kohout kulový přímý G 1 PN 42 do 185°C vnitřní závit</t>
  </si>
  <si>
    <t>256518066</t>
  </si>
  <si>
    <t>29</t>
  </si>
  <si>
    <t>734411101</t>
  </si>
  <si>
    <t>Teploměr technický s pevným stonkem a jímkou zadní připojení průměr 63 mm délky 50 mm</t>
  </si>
  <si>
    <t>99857715</t>
  </si>
  <si>
    <t>30</t>
  </si>
  <si>
    <t>734421102</t>
  </si>
  <si>
    <t>Tlakoměr s pevným stonkem a zpětnou klapkou tlak 0-4 bar průměr 63 mm spodní připojení</t>
  </si>
  <si>
    <t>-357779414</t>
  </si>
  <si>
    <t>31</t>
  </si>
  <si>
    <t>998734102</t>
  </si>
  <si>
    <t>Přesun hmot tonážní pro armatury v objektech v do 12 m</t>
  </si>
  <si>
    <t>-1783355432</t>
  </si>
  <si>
    <t>101</t>
  </si>
  <si>
    <t>TOPNÁ ZKOUŠKA</t>
  </si>
  <si>
    <t>32</t>
  </si>
  <si>
    <t>101a</t>
  </si>
  <si>
    <t>Provozní zkoušky topného systému</t>
  </si>
  <si>
    <t>512</t>
  </si>
  <si>
    <t>282799250</t>
  </si>
  <si>
    <t>VRN</t>
  </si>
  <si>
    <t>Vedlejší rozpočtové náklady</t>
  </si>
  <si>
    <t>VRN1</t>
  </si>
  <si>
    <t>Průzkumné, geodetické a projektové práce</t>
  </si>
  <si>
    <t>33</t>
  </si>
  <si>
    <t>013254000</t>
  </si>
  <si>
    <t>1024</t>
  </si>
  <si>
    <t>1048325418</t>
  </si>
  <si>
    <t>Dokumentace pro provedení stavby a dokumentace skutečného provedení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</si>
</sst>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7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27" t="s">
        <v>5</v>
      </c>
      <c r="AS2" s="193"/>
      <c r="AT2" s="193"/>
      <c r="AU2" s="193"/>
      <c r="AV2" s="193"/>
      <c r="AW2" s="193"/>
      <c r="AX2" s="193"/>
      <c r="AY2" s="193"/>
      <c r="AZ2" s="193"/>
      <c r="BA2" s="193"/>
      <c r="BB2" s="193"/>
      <c r="BC2" s="193"/>
      <c r="BD2" s="193"/>
      <c r="BE2" s="193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>
      <c r="B5" s="17"/>
      <c r="D5" s="21" t="s">
        <v>13</v>
      </c>
      <c r="K5" s="192" t="s">
        <v>14</v>
      </c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3"/>
      <c r="AG5" s="193"/>
      <c r="AH5" s="193"/>
      <c r="AI5" s="193"/>
      <c r="AJ5" s="193"/>
      <c r="AK5" s="193"/>
      <c r="AL5" s="193"/>
      <c r="AM5" s="193"/>
      <c r="AN5" s="193"/>
      <c r="AO5" s="193"/>
      <c r="AR5" s="17"/>
      <c r="BE5" s="189" t="s">
        <v>15</v>
      </c>
      <c r="BS5" s="14" t="s">
        <v>6</v>
      </c>
    </row>
    <row r="6" spans="1:74" s="1" customFormat="1" ht="36.950000000000003" customHeight="1">
      <c r="B6" s="17"/>
      <c r="D6" s="23" t="s">
        <v>16</v>
      </c>
      <c r="K6" s="194" t="s">
        <v>17</v>
      </c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K6" s="193"/>
      <c r="AL6" s="193"/>
      <c r="AM6" s="193"/>
      <c r="AN6" s="193"/>
      <c r="AO6" s="193"/>
      <c r="AR6" s="17"/>
      <c r="BE6" s="190"/>
      <c r="BS6" s="14" t="s">
        <v>6</v>
      </c>
    </row>
    <row r="7" spans="1:74" s="1" customFormat="1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190"/>
      <c r="BS7" s="14" t="s">
        <v>6</v>
      </c>
    </row>
    <row r="8" spans="1:74" s="1" customFormat="1" ht="12" customHeight="1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190"/>
      <c r="BS8" s="14" t="s">
        <v>6</v>
      </c>
    </row>
    <row r="9" spans="1:74" s="1" customFormat="1" ht="14.45" customHeight="1">
      <c r="B9" s="17"/>
      <c r="AR9" s="17"/>
      <c r="BE9" s="190"/>
      <c r="BS9" s="14" t="s">
        <v>6</v>
      </c>
    </row>
    <row r="10" spans="1:74" s="1" customFormat="1" ht="12" customHeight="1">
      <c r="B10" s="17"/>
      <c r="D10" s="24" t="s">
        <v>24</v>
      </c>
      <c r="AK10" s="24" t="s">
        <v>25</v>
      </c>
      <c r="AN10" s="22" t="s">
        <v>1</v>
      </c>
      <c r="AR10" s="17"/>
      <c r="BE10" s="190"/>
      <c r="BS10" s="14" t="s">
        <v>6</v>
      </c>
    </row>
    <row r="11" spans="1:74" s="1" customFormat="1" ht="18.399999999999999" customHeight="1">
      <c r="B11" s="17"/>
      <c r="E11" s="22" t="s">
        <v>26</v>
      </c>
      <c r="AK11" s="24" t="s">
        <v>27</v>
      </c>
      <c r="AN11" s="22" t="s">
        <v>1</v>
      </c>
      <c r="AR11" s="17"/>
      <c r="BE11" s="190"/>
      <c r="BS11" s="14" t="s">
        <v>6</v>
      </c>
    </row>
    <row r="12" spans="1:74" s="1" customFormat="1" ht="6.95" customHeight="1">
      <c r="B12" s="17"/>
      <c r="AR12" s="17"/>
      <c r="BE12" s="190"/>
      <c r="BS12" s="14" t="s">
        <v>6</v>
      </c>
    </row>
    <row r="13" spans="1:74" s="1" customFormat="1" ht="12" customHeight="1">
      <c r="B13" s="17"/>
      <c r="D13" s="24" t="s">
        <v>28</v>
      </c>
      <c r="AK13" s="24" t="s">
        <v>25</v>
      </c>
      <c r="AN13" s="26" t="s">
        <v>29</v>
      </c>
      <c r="AR13" s="17"/>
      <c r="BE13" s="190"/>
      <c r="BS13" s="14" t="s">
        <v>6</v>
      </c>
    </row>
    <row r="14" spans="1:74" ht="12.75">
      <c r="B14" s="17"/>
      <c r="E14" s="195" t="s">
        <v>29</v>
      </c>
      <c r="F14" s="196"/>
      <c r="G14" s="196"/>
      <c r="H14" s="196"/>
      <c r="I14" s="196"/>
      <c r="J14" s="196"/>
      <c r="K14" s="196"/>
      <c r="L14" s="196"/>
      <c r="M14" s="196"/>
      <c r="N14" s="196"/>
      <c r="O14" s="196"/>
      <c r="P14" s="196"/>
      <c r="Q14" s="196"/>
      <c r="R14" s="196"/>
      <c r="S14" s="196"/>
      <c r="T14" s="196"/>
      <c r="U14" s="196"/>
      <c r="V14" s="196"/>
      <c r="W14" s="196"/>
      <c r="X14" s="196"/>
      <c r="Y14" s="196"/>
      <c r="Z14" s="196"/>
      <c r="AA14" s="196"/>
      <c r="AB14" s="196"/>
      <c r="AC14" s="196"/>
      <c r="AD14" s="196"/>
      <c r="AE14" s="196"/>
      <c r="AF14" s="196"/>
      <c r="AG14" s="196"/>
      <c r="AH14" s="196"/>
      <c r="AI14" s="196"/>
      <c r="AJ14" s="196"/>
      <c r="AK14" s="24" t="s">
        <v>27</v>
      </c>
      <c r="AN14" s="26" t="s">
        <v>29</v>
      </c>
      <c r="AR14" s="17"/>
      <c r="BE14" s="190"/>
      <c r="BS14" s="14" t="s">
        <v>6</v>
      </c>
    </row>
    <row r="15" spans="1:74" s="1" customFormat="1" ht="6.95" customHeight="1">
      <c r="B15" s="17"/>
      <c r="AR15" s="17"/>
      <c r="BE15" s="190"/>
      <c r="BS15" s="14" t="s">
        <v>3</v>
      </c>
    </row>
    <row r="16" spans="1:74" s="1" customFormat="1" ht="12" customHeight="1">
      <c r="B16" s="17"/>
      <c r="D16" s="24" t="s">
        <v>30</v>
      </c>
      <c r="AK16" s="24" t="s">
        <v>25</v>
      </c>
      <c r="AN16" s="22" t="s">
        <v>31</v>
      </c>
      <c r="AR16" s="17"/>
      <c r="BE16" s="190"/>
      <c r="BS16" s="14" t="s">
        <v>3</v>
      </c>
    </row>
    <row r="17" spans="1:71" s="1" customFormat="1" ht="18.399999999999999" customHeight="1">
      <c r="B17" s="17"/>
      <c r="E17" s="22" t="s">
        <v>32</v>
      </c>
      <c r="AK17" s="24" t="s">
        <v>27</v>
      </c>
      <c r="AN17" s="22" t="s">
        <v>1</v>
      </c>
      <c r="AR17" s="17"/>
      <c r="BE17" s="190"/>
      <c r="BS17" s="14" t="s">
        <v>33</v>
      </c>
    </row>
    <row r="18" spans="1:71" s="1" customFormat="1" ht="6.95" customHeight="1">
      <c r="B18" s="17"/>
      <c r="AR18" s="17"/>
      <c r="BE18" s="190"/>
      <c r="BS18" s="14" t="s">
        <v>6</v>
      </c>
    </row>
    <row r="19" spans="1:71" s="1" customFormat="1" ht="12" customHeight="1">
      <c r="B19" s="17"/>
      <c r="D19" s="24" t="s">
        <v>34</v>
      </c>
      <c r="AK19" s="24" t="s">
        <v>25</v>
      </c>
      <c r="AN19" s="22" t="s">
        <v>1</v>
      </c>
      <c r="AR19" s="17"/>
      <c r="BE19" s="190"/>
      <c r="BS19" s="14" t="s">
        <v>6</v>
      </c>
    </row>
    <row r="20" spans="1:71" s="1" customFormat="1" ht="18.399999999999999" customHeight="1">
      <c r="B20" s="17"/>
      <c r="E20" s="22" t="s">
        <v>21</v>
      </c>
      <c r="AK20" s="24" t="s">
        <v>27</v>
      </c>
      <c r="AN20" s="22" t="s">
        <v>1</v>
      </c>
      <c r="AR20" s="17"/>
      <c r="BE20" s="190"/>
      <c r="BS20" s="14" t="s">
        <v>33</v>
      </c>
    </row>
    <row r="21" spans="1:71" s="1" customFormat="1" ht="6.95" customHeight="1">
      <c r="B21" s="17"/>
      <c r="AR21" s="17"/>
      <c r="BE21" s="190"/>
    </row>
    <row r="22" spans="1:71" s="1" customFormat="1" ht="12" customHeight="1">
      <c r="B22" s="17"/>
      <c r="D22" s="24" t="s">
        <v>35</v>
      </c>
      <c r="AR22" s="17"/>
      <c r="BE22" s="190"/>
    </row>
    <row r="23" spans="1:71" s="1" customFormat="1" ht="16.5" customHeight="1">
      <c r="B23" s="17"/>
      <c r="E23" s="197" t="s">
        <v>1</v>
      </c>
      <c r="F23" s="197"/>
      <c r="G23" s="197"/>
      <c r="H23" s="197"/>
      <c r="I23" s="197"/>
      <c r="J23" s="197"/>
      <c r="K23" s="197"/>
      <c r="L23" s="197"/>
      <c r="M23" s="197"/>
      <c r="N23" s="197"/>
      <c r="O23" s="197"/>
      <c r="P23" s="197"/>
      <c r="Q23" s="197"/>
      <c r="R23" s="197"/>
      <c r="S23" s="197"/>
      <c r="T23" s="197"/>
      <c r="U23" s="197"/>
      <c r="V23" s="197"/>
      <c r="W23" s="197"/>
      <c r="X23" s="197"/>
      <c r="Y23" s="197"/>
      <c r="Z23" s="197"/>
      <c r="AA23" s="197"/>
      <c r="AB23" s="197"/>
      <c r="AC23" s="197"/>
      <c r="AD23" s="197"/>
      <c r="AE23" s="197"/>
      <c r="AF23" s="197"/>
      <c r="AG23" s="197"/>
      <c r="AH23" s="197"/>
      <c r="AI23" s="197"/>
      <c r="AJ23" s="197"/>
      <c r="AK23" s="197"/>
      <c r="AL23" s="197"/>
      <c r="AM23" s="197"/>
      <c r="AN23" s="197"/>
      <c r="AR23" s="17"/>
      <c r="BE23" s="190"/>
    </row>
    <row r="24" spans="1:71" s="1" customFormat="1" ht="6.95" customHeight="1">
      <c r="B24" s="17"/>
      <c r="AR24" s="17"/>
      <c r="BE24" s="190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90"/>
    </row>
    <row r="26" spans="1:71" s="2" customFormat="1" ht="25.9" customHeight="1">
      <c r="A26" s="29"/>
      <c r="B26" s="30"/>
      <c r="C26" s="29"/>
      <c r="D26" s="31" t="s">
        <v>36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98">
        <f>ROUND(AG94,2)</f>
        <v>0</v>
      </c>
      <c r="AL26" s="199"/>
      <c r="AM26" s="199"/>
      <c r="AN26" s="199"/>
      <c r="AO26" s="199"/>
      <c r="AP26" s="29"/>
      <c r="AQ26" s="29"/>
      <c r="AR26" s="30"/>
      <c r="BE26" s="190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90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00" t="s">
        <v>37</v>
      </c>
      <c r="M28" s="200"/>
      <c r="N28" s="200"/>
      <c r="O28" s="200"/>
      <c r="P28" s="200"/>
      <c r="Q28" s="29"/>
      <c r="R28" s="29"/>
      <c r="S28" s="29"/>
      <c r="T28" s="29"/>
      <c r="U28" s="29"/>
      <c r="V28" s="29"/>
      <c r="W28" s="200" t="s">
        <v>38</v>
      </c>
      <c r="X28" s="200"/>
      <c r="Y28" s="200"/>
      <c r="Z28" s="200"/>
      <c r="AA28" s="200"/>
      <c r="AB28" s="200"/>
      <c r="AC28" s="200"/>
      <c r="AD28" s="200"/>
      <c r="AE28" s="200"/>
      <c r="AF28" s="29"/>
      <c r="AG28" s="29"/>
      <c r="AH28" s="29"/>
      <c r="AI28" s="29"/>
      <c r="AJ28" s="29"/>
      <c r="AK28" s="200" t="s">
        <v>39</v>
      </c>
      <c r="AL28" s="200"/>
      <c r="AM28" s="200"/>
      <c r="AN28" s="200"/>
      <c r="AO28" s="200"/>
      <c r="AP28" s="29"/>
      <c r="AQ28" s="29"/>
      <c r="AR28" s="30"/>
      <c r="BE28" s="190"/>
    </row>
    <row r="29" spans="1:71" s="3" customFormat="1" ht="14.45" customHeight="1">
      <c r="B29" s="34"/>
      <c r="D29" s="24" t="s">
        <v>40</v>
      </c>
      <c r="F29" s="24" t="s">
        <v>41</v>
      </c>
      <c r="L29" s="203">
        <v>0.21</v>
      </c>
      <c r="M29" s="202"/>
      <c r="N29" s="202"/>
      <c r="O29" s="202"/>
      <c r="P29" s="202"/>
      <c r="W29" s="201">
        <f>ROUND(AZ94, 2)</f>
        <v>0</v>
      </c>
      <c r="X29" s="202"/>
      <c r="Y29" s="202"/>
      <c r="Z29" s="202"/>
      <c r="AA29" s="202"/>
      <c r="AB29" s="202"/>
      <c r="AC29" s="202"/>
      <c r="AD29" s="202"/>
      <c r="AE29" s="202"/>
      <c r="AK29" s="201">
        <f>ROUND(AV94, 2)</f>
        <v>0</v>
      </c>
      <c r="AL29" s="202"/>
      <c r="AM29" s="202"/>
      <c r="AN29" s="202"/>
      <c r="AO29" s="202"/>
      <c r="AR29" s="34"/>
      <c r="BE29" s="191"/>
    </row>
    <row r="30" spans="1:71" s="3" customFormat="1" ht="14.45" customHeight="1">
      <c r="B30" s="34"/>
      <c r="F30" s="24" t="s">
        <v>42</v>
      </c>
      <c r="L30" s="203">
        <v>0.15</v>
      </c>
      <c r="M30" s="202"/>
      <c r="N30" s="202"/>
      <c r="O30" s="202"/>
      <c r="P30" s="202"/>
      <c r="W30" s="201">
        <f>ROUND(BA94, 2)</f>
        <v>0</v>
      </c>
      <c r="X30" s="202"/>
      <c r="Y30" s="202"/>
      <c r="Z30" s="202"/>
      <c r="AA30" s="202"/>
      <c r="AB30" s="202"/>
      <c r="AC30" s="202"/>
      <c r="AD30" s="202"/>
      <c r="AE30" s="202"/>
      <c r="AK30" s="201">
        <f>ROUND(AW94, 2)</f>
        <v>0</v>
      </c>
      <c r="AL30" s="202"/>
      <c r="AM30" s="202"/>
      <c r="AN30" s="202"/>
      <c r="AO30" s="202"/>
      <c r="AR30" s="34"/>
      <c r="BE30" s="191"/>
    </row>
    <row r="31" spans="1:71" s="3" customFormat="1" ht="14.45" hidden="1" customHeight="1">
      <c r="B31" s="34"/>
      <c r="F31" s="24" t="s">
        <v>43</v>
      </c>
      <c r="L31" s="203">
        <v>0.21</v>
      </c>
      <c r="M31" s="202"/>
      <c r="N31" s="202"/>
      <c r="O31" s="202"/>
      <c r="P31" s="202"/>
      <c r="W31" s="201">
        <f>ROUND(BB94, 2)</f>
        <v>0</v>
      </c>
      <c r="X31" s="202"/>
      <c r="Y31" s="202"/>
      <c r="Z31" s="202"/>
      <c r="AA31" s="202"/>
      <c r="AB31" s="202"/>
      <c r="AC31" s="202"/>
      <c r="AD31" s="202"/>
      <c r="AE31" s="202"/>
      <c r="AK31" s="201">
        <v>0</v>
      </c>
      <c r="AL31" s="202"/>
      <c r="AM31" s="202"/>
      <c r="AN31" s="202"/>
      <c r="AO31" s="202"/>
      <c r="AR31" s="34"/>
      <c r="BE31" s="191"/>
    </row>
    <row r="32" spans="1:71" s="3" customFormat="1" ht="14.45" hidden="1" customHeight="1">
      <c r="B32" s="34"/>
      <c r="F32" s="24" t="s">
        <v>44</v>
      </c>
      <c r="L32" s="203">
        <v>0.15</v>
      </c>
      <c r="M32" s="202"/>
      <c r="N32" s="202"/>
      <c r="O32" s="202"/>
      <c r="P32" s="202"/>
      <c r="W32" s="201">
        <f>ROUND(BC94, 2)</f>
        <v>0</v>
      </c>
      <c r="X32" s="202"/>
      <c r="Y32" s="202"/>
      <c r="Z32" s="202"/>
      <c r="AA32" s="202"/>
      <c r="AB32" s="202"/>
      <c r="AC32" s="202"/>
      <c r="AD32" s="202"/>
      <c r="AE32" s="202"/>
      <c r="AK32" s="201">
        <v>0</v>
      </c>
      <c r="AL32" s="202"/>
      <c r="AM32" s="202"/>
      <c r="AN32" s="202"/>
      <c r="AO32" s="202"/>
      <c r="AR32" s="34"/>
      <c r="BE32" s="191"/>
    </row>
    <row r="33" spans="1:57" s="3" customFormat="1" ht="14.45" hidden="1" customHeight="1">
      <c r="B33" s="34"/>
      <c r="F33" s="24" t="s">
        <v>45</v>
      </c>
      <c r="L33" s="203">
        <v>0</v>
      </c>
      <c r="M33" s="202"/>
      <c r="N33" s="202"/>
      <c r="O33" s="202"/>
      <c r="P33" s="202"/>
      <c r="W33" s="201">
        <f>ROUND(BD94, 2)</f>
        <v>0</v>
      </c>
      <c r="X33" s="202"/>
      <c r="Y33" s="202"/>
      <c r="Z33" s="202"/>
      <c r="AA33" s="202"/>
      <c r="AB33" s="202"/>
      <c r="AC33" s="202"/>
      <c r="AD33" s="202"/>
      <c r="AE33" s="202"/>
      <c r="AK33" s="201">
        <v>0</v>
      </c>
      <c r="AL33" s="202"/>
      <c r="AM33" s="202"/>
      <c r="AN33" s="202"/>
      <c r="AO33" s="202"/>
      <c r="AR33" s="34"/>
      <c r="BE33" s="191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190"/>
    </row>
    <row r="35" spans="1:57" s="2" customFormat="1" ht="25.9" customHeight="1">
      <c r="A35" s="29"/>
      <c r="B35" s="30"/>
      <c r="C35" s="35"/>
      <c r="D35" s="36" t="s">
        <v>46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47</v>
      </c>
      <c r="U35" s="37"/>
      <c r="V35" s="37"/>
      <c r="W35" s="37"/>
      <c r="X35" s="204" t="s">
        <v>48</v>
      </c>
      <c r="Y35" s="205"/>
      <c r="Z35" s="205"/>
      <c r="AA35" s="205"/>
      <c r="AB35" s="205"/>
      <c r="AC35" s="37"/>
      <c r="AD35" s="37"/>
      <c r="AE35" s="37"/>
      <c r="AF35" s="37"/>
      <c r="AG35" s="37"/>
      <c r="AH35" s="37"/>
      <c r="AI35" s="37"/>
      <c r="AJ35" s="37"/>
      <c r="AK35" s="206">
        <f>SUM(AK26:AK33)</f>
        <v>0</v>
      </c>
      <c r="AL35" s="205"/>
      <c r="AM35" s="205"/>
      <c r="AN35" s="205"/>
      <c r="AO35" s="207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9"/>
      <c r="D49" s="40" t="s">
        <v>49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50</v>
      </c>
      <c r="AI49" s="41"/>
      <c r="AJ49" s="41"/>
      <c r="AK49" s="41"/>
      <c r="AL49" s="41"/>
      <c r="AM49" s="41"/>
      <c r="AN49" s="41"/>
      <c r="AO49" s="41"/>
      <c r="AR49" s="39"/>
    </row>
    <row r="50" spans="1:57" ht="11.25">
      <c r="B50" s="17"/>
      <c r="AR50" s="17"/>
    </row>
    <row r="51" spans="1:57" ht="11.25">
      <c r="B51" s="17"/>
      <c r="AR51" s="17"/>
    </row>
    <row r="52" spans="1:57" ht="11.25">
      <c r="B52" s="17"/>
      <c r="AR52" s="17"/>
    </row>
    <row r="53" spans="1:57" ht="11.25">
      <c r="B53" s="17"/>
      <c r="AR53" s="17"/>
    </row>
    <row r="54" spans="1:57" ht="11.25">
      <c r="B54" s="17"/>
      <c r="AR54" s="17"/>
    </row>
    <row r="55" spans="1:57" ht="11.25">
      <c r="B55" s="17"/>
      <c r="AR55" s="17"/>
    </row>
    <row r="56" spans="1:57" ht="11.25">
      <c r="B56" s="17"/>
      <c r="AR56" s="17"/>
    </row>
    <row r="57" spans="1:57" ht="11.25">
      <c r="B57" s="17"/>
      <c r="AR57" s="17"/>
    </row>
    <row r="58" spans="1:57" ht="11.25">
      <c r="B58" s="17"/>
      <c r="AR58" s="17"/>
    </row>
    <row r="59" spans="1:57" ht="11.25">
      <c r="B59" s="17"/>
      <c r="AR59" s="17"/>
    </row>
    <row r="60" spans="1:57" s="2" customFormat="1" ht="12.75">
      <c r="A60" s="29"/>
      <c r="B60" s="30"/>
      <c r="C60" s="29"/>
      <c r="D60" s="42" t="s">
        <v>51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52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51</v>
      </c>
      <c r="AI60" s="32"/>
      <c r="AJ60" s="32"/>
      <c r="AK60" s="32"/>
      <c r="AL60" s="32"/>
      <c r="AM60" s="42" t="s">
        <v>52</v>
      </c>
      <c r="AN60" s="32"/>
      <c r="AO60" s="32"/>
      <c r="AP60" s="29"/>
      <c r="AQ60" s="29"/>
      <c r="AR60" s="30"/>
      <c r="BE60" s="29"/>
    </row>
    <row r="61" spans="1:57" ht="11.25">
      <c r="B61" s="17"/>
      <c r="AR61" s="17"/>
    </row>
    <row r="62" spans="1:57" ht="11.25">
      <c r="B62" s="17"/>
      <c r="AR62" s="17"/>
    </row>
    <row r="63" spans="1:57" ht="11.25">
      <c r="B63" s="17"/>
      <c r="AR63" s="17"/>
    </row>
    <row r="64" spans="1:57" s="2" customFormat="1" ht="12.75">
      <c r="A64" s="29"/>
      <c r="B64" s="30"/>
      <c r="C64" s="29"/>
      <c r="D64" s="40" t="s">
        <v>53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54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 ht="11.25">
      <c r="B65" s="17"/>
      <c r="AR65" s="17"/>
    </row>
    <row r="66" spans="1:57" ht="11.25">
      <c r="B66" s="17"/>
      <c r="AR66" s="17"/>
    </row>
    <row r="67" spans="1:57" ht="11.25">
      <c r="B67" s="17"/>
      <c r="AR67" s="17"/>
    </row>
    <row r="68" spans="1:57" ht="11.25">
      <c r="B68" s="17"/>
      <c r="AR68" s="17"/>
    </row>
    <row r="69" spans="1:57" ht="11.25">
      <c r="B69" s="17"/>
      <c r="AR69" s="17"/>
    </row>
    <row r="70" spans="1:57" ht="11.25">
      <c r="B70" s="17"/>
      <c r="AR70" s="17"/>
    </row>
    <row r="71" spans="1:57" ht="11.25">
      <c r="B71" s="17"/>
      <c r="AR71" s="17"/>
    </row>
    <row r="72" spans="1:57" ht="11.25">
      <c r="B72" s="17"/>
      <c r="AR72" s="17"/>
    </row>
    <row r="73" spans="1:57" ht="11.25">
      <c r="B73" s="17"/>
      <c r="AR73" s="17"/>
    </row>
    <row r="74" spans="1:57" ht="11.25">
      <c r="B74" s="17"/>
      <c r="AR74" s="17"/>
    </row>
    <row r="75" spans="1:57" s="2" customFormat="1" ht="12.75">
      <c r="A75" s="29"/>
      <c r="B75" s="30"/>
      <c r="C75" s="29"/>
      <c r="D75" s="42" t="s">
        <v>51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52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51</v>
      </c>
      <c r="AI75" s="32"/>
      <c r="AJ75" s="32"/>
      <c r="AK75" s="32"/>
      <c r="AL75" s="32"/>
      <c r="AM75" s="42" t="s">
        <v>52</v>
      </c>
      <c r="AN75" s="32"/>
      <c r="AO75" s="32"/>
      <c r="AP75" s="29"/>
      <c r="AQ75" s="29"/>
      <c r="AR75" s="30"/>
      <c r="BE75" s="29"/>
    </row>
    <row r="76" spans="1:57" s="2" customFormat="1" ht="11.25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18" t="s">
        <v>55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13</v>
      </c>
      <c r="L84" s="4" t="str">
        <f>K5</f>
        <v>20009</v>
      </c>
      <c r="AR84" s="48"/>
    </row>
    <row r="85" spans="1:91" s="5" customFormat="1" ht="36.950000000000003" customHeight="1">
      <c r="B85" s="49"/>
      <c r="C85" s="50" t="s">
        <v>16</v>
      </c>
      <c r="L85" s="208" t="str">
        <f>K6</f>
        <v>VÝMĚNA VZDUCHOTECHNIKY STRAVOVACÍHO PROVOZU DOMOVA DŮCHODCŮ ÚSTÍ NAD ORLICÍ</v>
      </c>
      <c r="M85" s="209"/>
      <c r="N85" s="209"/>
      <c r="O85" s="209"/>
      <c r="P85" s="209"/>
      <c r="Q85" s="209"/>
      <c r="R85" s="209"/>
      <c r="S85" s="209"/>
      <c r="T85" s="209"/>
      <c r="U85" s="209"/>
      <c r="V85" s="209"/>
      <c r="W85" s="209"/>
      <c r="X85" s="209"/>
      <c r="Y85" s="209"/>
      <c r="Z85" s="209"/>
      <c r="AA85" s="209"/>
      <c r="AB85" s="209"/>
      <c r="AC85" s="209"/>
      <c r="AD85" s="209"/>
      <c r="AE85" s="209"/>
      <c r="AF85" s="209"/>
      <c r="AG85" s="209"/>
      <c r="AH85" s="209"/>
      <c r="AI85" s="209"/>
      <c r="AJ85" s="209"/>
      <c r="AK85" s="209"/>
      <c r="AL85" s="209"/>
      <c r="AM85" s="209"/>
      <c r="AN85" s="209"/>
      <c r="AO85" s="209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20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22</v>
      </c>
      <c r="AJ87" s="29"/>
      <c r="AK87" s="29"/>
      <c r="AL87" s="29"/>
      <c r="AM87" s="210" t="str">
        <f>IF(AN8= "","",AN8)</f>
        <v>24. 4. 2020</v>
      </c>
      <c r="AN87" s="210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25.7" customHeight="1">
      <c r="A89" s="29"/>
      <c r="B89" s="30"/>
      <c r="C89" s="24" t="s">
        <v>24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DOMOV DŮCHODCŮ, CIHLÁŘSKÁ 761, ÚSTÍ NAD ORLICÍ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30</v>
      </c>
      <c r="AJ89" s="29"/>
      <c r="AK89" s="29"/>
      <c r="AL89" s="29"/>
      <c r="AM89" s="211" t="str">
        <f>IF(E17="","",E17)</f>
        <v>Jiří Kamenický, Na Špici 211, 561 17 Dlouhá Třebov</v>
      </c>
      <c r="AN89" s="212"/>
      <c r="AO89" s="212"/>
      <c r="AP89" s="212"/>
      <c r="AQ89" s="29"/>
      <c r="AR89" s="30"/>
      <c r="AS89" s="213" t="s">
        <v>56</v>
      </c>
      <c r="AT89" s="214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4" t="s">
        <v>28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34</v>
      </c>
      <c r="AJ90" s="29"/>
      <c r="AK90" s="29"/>
      <c r="AL90" s="29"/>
      <c r="AM90" s="211" t="str">
        <f>IF(E20="","",E20)</f>
        <v xml:space="preserve"> </v>
      </c>
      <c r="AN90" s="212"/>
      <c r="AO90" s="212"/>
      <c r="AP90" s="212"/>
      <c r="AQ90" s="29"/>
      <c r="AR90" s="30"/>
      <c r="AS90" s="215"/>
      <c r="AT90" s="216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15"/>
      <c r="AT91" s="216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217" t="s">
        <v>57</v>
      </c>
      <c r="D92" s="218"/>
      <c r="E92" s="218"/>
      <c r="F92" s="218"/>
      <c r="G92" s="218"/>
      <c r="H92" s="57"/>
      <c r="I92" s="219" t="s">
        <v>58</v>
      </c>
      <c r="J92" s="218"/>
      <c r="K92" s="218"/>
      <c r="L92" s="218"/>
      <c r="M92" s="218"/>
      <c r="N92" s="218"/>
      <c r="O92" s="218"/>
      <c r="P92" s="218"/>
      <c r="Q92" s="218"/>
      <c r="R92" s="218"/>
      <c r="S92" s="218"/>
      <c r="T92" s="218"/>
      <c r="U92" s="218"/>
      <c r="V92" s="218"/>
      <c r="W92" s="218"/>
      <c r="X92" s="218"/>
      <c r="Y92" s="218"/>
      <c r="Z92" s="218"/>
      <c r="AA92" s="218"/>
      <c r="AB92" s="218"/>
      <c r="AC92" s="218"/>
      <c r="AD92" s="218"/>
      <c r="AE92" s="218"/>
      <c r="AF92" s="218"/>
      <c r="AG92" s="220" t="s">
        <v>59</v>
      </c>
      <c r="AH92" s="218"/>
      <c r="AI92" s="218"/>
      <c r="AJ92" s="218"/>
      <c r="AK92" s="218"/>
      <c r="AL92" s="218"/>
      <c r="AM92" s="218"/>
      <c r="AN92" s="219" t="s">
        <v>60</v>
      </c>
      <c r="AO92" s="218"/>
      <c r="AP92" s="221"/>
      <c r="AQ92" s="58" t="s">
        <v>61</v>
      </c>
      <c r="AR92" s="30"/>
      <c r="AS92" s="59" t="s">
        <v>62</v>
      </c>
      <c r="AT92" s="60" t="s">
        <v>63</v>
      </c>
      <c r="AU92" s="60" t="s">
        <v>64</v>
      </c>
      <c r="AV92" s="60" t="s">
        <v>65</v>
      </c>
      <c r="AW92" s="60" t="s">
        <v>66</v>
      </c>
      <c r="AX92" s="60" t="s">
        <v>67</v>
      </c>
      <c r="AY92" s="60" t="s">
        <v>68</v>
      </c>
      <c r="AZ92" s="60" t="s">
        <v>69</v>
      </c>
      <c r="BA92" s="60" t="s">
        <v>70</v>
      </c>
      <c r="BB92" s="60" t="s">
        <v>71</v>
      </c>
      <c r="BC92" s="60" t="s">
        <v>72</v>
      </c>
      <c r="BD92" s="61" t="s">
        <v>73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74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25">
        <f>ROUND(AG95,2)</f>
        <v>0</v>
      </c>
      <c r="AH94" s="225"/>
      <c r="AI94" s="225"/>
      <c r="AJ94" s="225"/>
      <c r="AK94" s="225"/>
      <c r="AL94" s="225"/>
      <c r="AM94" s="225"/>
      <c r="AN94" s="226">
        <f>SUM(AG94,AT94)</f>
        <v>0</v>
      </c>
      <c r="AO94" s="226"/>
      <c r="AP94" s="226"/>
      <c r="AQ94" s="69" t="s">
        <v>1</v>
      </c>
      <c r="AR94" s="65"/>
      <c r="AS94" s="70">
        <f>ROUND(AS95,2)</f>
        <v>0</v>
      </c>
      <c r="AT94" s="71">
        <f>ROUND(SUM(AV94:AW94),2)</f>
        <v>0</v>
      </c>
      <c r="AU94" s="72">
        <f>ROUND(AU95,5)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ROUND(AZ95,2)</f>
        <v>0</v>
      </c>
      <c r="BA94" s="71">
        <f>ROUND(BA95,2)</f>
        <v>0</v>
      </c>
      <c r="BB94" s="71">
        <f>ROUND(BB95,2)</f>
        <v>0</v>
      </c>
      <c r="BC94" s="71">
        <f>ROUND(BC95,2)</f>
        <v>0</v>
      </c>
      <c r="BD94" s="73">
        <f>ROUND(BD95,2)</f>
        <v>0</v>
      </c>
      <c r="BS94" s="74" t="s">
        <v>75</v>
      </c>
      <c r="BT94" s="74" t="s">
        <v>76</v>
      </c>
      <c r="BU94" s="75" t="s">
        <v>77</v>
      </c>
      <c r="BV94" s="74" t="s">
        <v>78</v>
      </c>
      <c r="BW94" s="74" t="s">
        <v>4</v>
      </c>
      <c r="BX94" s="74" t="s">
        <v>79</v>
      </c>
      <c r="CL94" s="74" t="s">
        <v>1</v>
      </c>
    </row>
    <row r="95" spans="1:91" s="7" customFormat="1" ht="16.5" customHeight="1">
      <c r="A95" s="76" t="s">
        <v>80</v>
      </c>
      <c r="B95" s="77"/>
      <c r="C95" s="78"/>
      <c r="D95" s="224" t="s">
        <v>81</v>
      </c>
      <c r="E95" s="224"/>
      <c r="F95" s="224"/>
      <c r="G95" s="224"/>
      <c r="H95" s="224"/>
      <c r="I95" s="79"/>
      <c r="J95" s="224" t="s">
        <v>82</v>
      </c>
      <c r="K95" s="224"/>
      <c r="L95" s="224"/>
      <c r="M95" s="224"/>
      <c r="N95" s="224"/>
      <c r="O95" s="224"/>
      <c r="P95" s="224"/>
      <c r="Q95" s="224"/>
      <c r="R95" s="224"/>
      <c r="S95" s="224"/>
      <c r="T95" s="224"/>
      <c r="U95" s="224"/>
      <c r="V95" s="224"/>
      <c r="W95" s="224"/>
      <c r="X95" s="224"/>
      <c r="Y95" s="224"/>
      <c r="Z95" s="224"/>
      <c r="AA95" s="224"/>
      <c r="AB95" s="224"/>
      <c r="AC95" s="224"/>
      <c r="AD95" s="224"/>
      <c r="AE95" s="224"/>
      <c r="AF95" s="224"/>
      <c r="AG95" s="222">
        <f>'UT - Vytápění'!J30</f>
        <v>0</v>
      </c>
      <c r="AH95" s="223"/>
      <c r="AI95" s="223"/>
      <c r="AJ95" s="223"/>
      <c r="AK95" s="223"/>
      <c r="AL95" s="223"/>
      <c r="AM95" s="223"/>
      <c r="AN95" s="222">
        <f>SUM(AG95,AT95)</f>
        <v>0</v>
      </c>
      <c r="AO95" s="223"/>
      <c r="AP95" s="223"/>
      <c r="AQ95" s="80" t="s">
        <v>83</v>
      </c>
      <c r="AR95" s="77"/>
      <c r="AS95" s="81">
        <v>0</v>
      </c>
      <c r="AT95" s="82">
        <f>ROUND(SUM(AV95:AW95),2)</f>
        <v>0</v>
      </c>
      <c r="AU95" s="83">
        <f>'UT - Vytápění'!P126</f>
        <v>0</v>
      </c>
      <c r="AV95" s="82">
        <f>'UT - Vytápění'!J33</f>
        <v>0</v>
      </c>
      <c r="AW95" s="82">
        <f>'UT - Vytápění'!J34</f>
        <v>0</v>
      </c>
      <c r="AX95" s="82">
        <f>'UT - Vytápění'!J35</f>
        <v>0</v>
      </c>
      <c r="AY95" s="82">
        <f>'UT - Vytápění'!J36</f>
        <v>0</v>
      </c>
      <c r="AZ95" s="82">
        <f>'UT - Vytápění'!F33</f>
        <v>0</v>
      </c>
      <c r="BA95" s="82">
        <f>'UT - Vytápění'!F34</f>
        <v>0</v>
      </c>
      <c r="BB95" s="82">
        <f>'UT - Vytápění'!F35</f>
        <v>0</v>
      </c>
      <c r="BC95" s="82">
        <f>'UT - Vytápění'!F36</f>
        <v>0</v>
      </c>
      <c r="BD95" s="84">
        <f>'UT - Vytápění'!F37</f>
        <v>0</v>
      </c>
      <c r="BT95" s="85" t="s">
        <v>84</v>
      </c>
      <c r="BV95" s="85" t="s">
        <v>78</v>
      </c>
      <c r="BW95" s="85" t="s">
        <v>85</v>
      </c>
      <c r="BX95" s="85" t="s">
        <v>4</v>
      </c>
      <c r="CL95" s="85" t="s">
        <v>1</v>
      </c>
      <c r="CM95" s="85" t="s">
        <v>86</v>
      </c>
    </row>
    <row r="96" spans="1:91" s="2" customFormat="1" ht="30" customHeight="1">
      <c r="A96" s="29"/>
      <c r="B96" s="30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30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pans="1:57" s="2" customFormat="1" ht="6.95" customHeight="1">
      <c r="A97" s="29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UT - Vytápění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1"/>
  <sheetViews>
    <sheetView showGridLines="0" tabSelected="1" topLeftCell="A154" workbookViewId="0">
      <selection activeCell="F178" sqref="F178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6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6"/>
      <c r="L2" s="227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4" t="s">
        <v>85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87"/>
      <c r="J3" s="16"/>
      <c r="K3" s="16"/>
      <c r="L3" s="17"/>
      <c r="AT3" s="14" t="s">
        <v>86</v>
      </c>
    </row>
    <row r="4" spans="1:46" s="1" customFormat="1" ht="24.95" customHeight="1">
      <c r="B4" s="17"/>
      <c r="D4" s="18" t="s">
        <v>87</v>
      </c>
      <c r="I4" s="86"/>
      <c r="L4" s="17"/>
      <c r="M4" s="88" t="s">
        <v>10</v>
      </c>
      <c r="AT4" s="14" t="s">
        <v>3</v>
      </c>
    </row>
    <row r="5" spans="1:46" s="1" customFormat="1" ht="6.95" customHeight="1">
      <c r="B5" s="17"/>
      <c r="I5" s="86"/>
      <c r="L5" s="17"/>
    </row>
    <row r="6" spans="1:46" s="1" customFormat="1" ht="12" customHeight="1">
      <c r="B6" s="17"/>
      <c r="D6" s="24" t="s">
        <v>16</v>
      </c>
      <c r="I6" s="86"/>
      <c r="L6" s="17"/>
    </row>
    <row r="7" spans="1:46" s="1" customFormat="1" ht="23.25" customHeight="1">
      <c r="B7" s="17"/>
      <c r="E7" s="228" t="str">
        <f>'Rekapitulace stavby'!K6</f>
        <v>VÝMĚNA VZDUCHOTECHNIKY STRAVOVACÍHO PROVOZU DOMOVA DŮCHODCŮ ÚSTÍ NAD ORLICÍ</v>
      </c>
      <c r="F7" s="229"/>
      <c r="G7" s="229"/>
      <c r="H7" s="229"/>
      <c r="I7" s="86"/>
      <c r="L7" s="17"/>
    </row>
    <row r="8" spans="1:46" s="2" customFormat="1" ht="12" customHeight="1">
      <c r="A8" s="29"/>
      <c r="B8" s="30"/>
      <c r="C8" s="29"/>
      <c r="D8" s="24" t="s">
        <v>88</v>
      </c>
      <c r="E8" s="29"/>
      <c r="F8" s="29"/>
      <c r="G8" s="29"/>
      <c r="H8" s="29"/>
      <c r="I8" s="8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08" t="s">
        <v>89</v>
      </c>
      <c r="F9" s="230"/>
      <c r="G9" s="230"/>
      <c r="H9" s="230"/>
      <c r="I9" s="8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8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0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90" t="s">
        <v>22</v>
      </c>
      <c r="J12" s="52" t="str">
        <f>'Rekapitulace stavby'!AN8</f>
        <v>24. 4. 2020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8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24</v>
      </c>
      <c r="E14" s="29"/>
      <c r="F14" s="29"/>
      <c r="G14" s="29"/>
      <c r="H14" s="29"/>
      <c r="I14" s="90" t="s">
        <v>25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26</v>
      </c>
      <c r="F15" s="29"/>
      <c r="G15" s="29"/>
      <c r="H15" s="29"/>
      <c r="I15" s="90" t="s">
        <v>27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8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28</v>
      </c>
      <c r="E17" s="29"/>
      <c r="F17" s="29"/>
      <c r="G17" s="29"/>
      <c r="H17" s="29"/>
      <c r="I17" s="90" t="s">
        <v>25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1" t="str">
        <f>'Rekapitulace stavby'!E14</f>
        <v>Vyplň údaj</v>
      </c>
      <c r="F18" s="192"/>
      <c r="G18" s="192"/>
      <c r="H18" s="192"/>
      <c r="I18" s="90" t="s">
        <v>27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8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30</v>
      </c>
      <c r="E20" s="29"/>
      <c r="F20" s="29"/>
      <c r="G20" s="29"/>
      <c r="H20" s="29"/>
      <c r="I20" s="90" t="s">
        <v>25</v>
      </c>
      <c r="J20" s="22" t="s">
        <v>31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32</v>
      </c>
      <c r="F21" s="29"/>
      <c r="G21" s="29"/>
      <c r="H21" s="29"/>
      <c r="I21" s="90" t="s">
        <v>27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8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34</v>
      </c>
      <c r="E23" s="29"/>
      <c r="F23" s="29"/>
      <c r="G23" s="29"/>
      <c r="H23" s="29"/>
      <c r="I23" s="90" t="s">
        <v>25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90" t="s">
        <v>27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8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35</v>
      </c>
      <c r="E26" s="29"/>
      <c r="F26" s="29"/>
      <c r="G26" s="29"/>
      <c r="H26" s="29"/>
      <c r="I26" s="8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97" t="s">
        <v>1</v>
      </c>
      <c r="F27" s="197"/>
      <c r="G27" s="197"/>
      <c r="H27" s="197"/>
      <c r="I27" s="93"/>
      <c r="J27" s="91"/>
      <c r="K27" s="91"/>
      <c r="L27" s="94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8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5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6" t="s">
        <v>36</v>
      </c>
      <c r="E30" s="29"/>
      <c r="F30" s="29"/>
      <c r="G30" s="29"/>
      <c r="H30" s="29"/>
      <c r="I30" s="89"/>
      <c r="J30" s="68">
        <f>ROUND(J126,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5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38</v>
      </c>
      <c r="G32" s="29"/>
      <c r="H32" s="29"/>
      <c r="I32" s="97" t="s">
        <v>37</v>
      </c>
      <c r="J32" s="33" t="s">
        <v>39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8" t="s">
        <v>40</v>
      </c>
      <c r="E33" s="24" t="s">
        <v>41</v>
      </c>
      <c r="F33" s="99">
        <f>ROUND((SUM(BE126:BE170)),  2)</f>
        <v>0</v>
      </c>
      <c r="G33" s="29"/>
      <c r="H33" s="29"/>
      <c r="I33" s="100">
        <v>0.21</v>
      </c>
      <c r="J33" s="99">
        <f>ROUND(((SUM(BE126:BE170))*I33),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42</v>
      </c>
      <c r="F34" s="99">
        <f>ROUND((SUM(BF126:BF170)),  2)</f>
        <v>0</v>
      </c>
      <c r="G34" s="29"/>
      <c r="H34" s="29"/>
      <c r="I34" s="100">
        <v>0.15</v>
      </c>
      <c r="J34" s="99">
        <f>ROUND(((SUM(BF126:BF170))*I34),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43</v>
      </c>
      <c r="F35" s="99">
        <f>ROUND((SUM(BG126:BG170)),  2)</f>
        <v>0</v>
      </c>
      <c r="G35" s="29"/>
      <c r="H35" s="29"/>
      <c r="I35" s="100">
        <v>0.21</v>
      </c>
      <c r="J35" s="99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44</v>
      </c>
      <c r="F36" s="99">
        <f>ROUND((SUM(BH126:BH170)),  2)</f>
        <v>0</v>
      </c>
      <c r="G36" s="29"/>
      <c r="H36" s="29"/>
      <c r="I36" s="100">
        <v>0.15</v>
      </c>
      <c r="J36" s="99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45</v>
      </c>
      <c r="F37" s="99">
        <f>ROUND((SUM(BI126:BI170)),  2)</f>
        <v>0</v>
      </c>
      <c r="G37" s="29"/>
      <c r="H37" s="29"/>
      <c r="I37" s="100">
        <v>0</v>
      </c>
      <c r="J37" s="99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8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1"/>
      <c r="D39" s="102" t="s">
        <v>46</v>
      </c>
      <c r="E39" s="57"/>
      <c r="F39" s="57"/>
      <c r="G39" s="103" t="s">
        <v>47</v>
      </c>
      <c r="H39" s="104" t="s">
        <v>48</v>
      </c>
      <c r="I39" s="105"/>
      <c r="J39" s="106">
        <f>SUM(J30:J37)</f>
        <v>0</v>
      </c>
      <c r="K39" s="107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8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86"/>
      <c r="L41" s="17"/>
    </row>
    <row r="42" spans="1:31" s="1" customFormat="1" ht="14.45" customHeight="1">
      <c r="B42" s="17"/>
      <c r="I42" s="86"/>
      <c r="L42" s="17"/>
    </row>
    <row r="43" spans="1:31" s="1" customFormat="1" ht="14.45" customHeight="1">
      <c r="B43" s="17"/>
      <c r="I43" s="86"/>
      <c r="L43" s="17"/>
    </row>
    <row r="44" spans="1:31" s="1" customFormat="1" ht="14.45" customHeight="1">
      <c r="B44" s="17"/>
      <c r="I44" s="86"/>
      <c r="L44" s="17"/>
    </row>
    <row r="45" spans="1:31" s="1" customFormat="1" ht="14.45" customHeight="1">
      <c r="B45" s="17"/>
      <c r="I45" s="86"/>
      <c r="L45" s="17"/>
    </row>
    <row r="46" spans="1:31" s="1" customFormat="1" ht="14.45" customHeight="1">
      <c r="B46" s="17"/>
      <c r="I46" s="86"/>
      <c r="L46" s="17"/>
    </row>
    <row r="47" spans="1:31" s="1" customFormat="1" ht="14.45" customHeight="1">
      <c r="B47" s="17"/>
      <c r="I47" s="86"/>
      <c r="L47" s="17"/>
    </row>
    <row r="48" spans="1:31" s="1" customFormat="1" ht="14.45" customHeight="1">
      <c r="B48" s="17"/>
      <c r="I48" s="86"/>
      <c r="L48" s="17"/>
    </row>
    <row r="49" spans="1:31" s="1" customFormat="1" ht="14.45" customHeight="1">
      <c r="B49" s="17"/>
      <c r="I49" s="86"/>
      <c r="L49" s="17"/>
    </row>
    <row r="50" spans="1:31" s="2" customFormat="1" ht="14.45" customHeight="1">
      <c r="B50" s="39"/>
      <c r="D50" s="40" t="s">
        <v>49</v>
      </c>
      <c r="E50" s="41"/>
      <c r="F50" s="41"/>
      <c r="G50" s="40" t="s">
        <v>50</v>
      </c>
      <c r="H50" s="41"/>
      <c r="I50" s="108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2" t="s">
        <v>51</v>
      </c>
      <c r="E61" s="32"/>
      <c r="F61" s="109" t="s">
        <v>52</v>
      </c>
      <c r="G61" s="42" t="s">
        <v>51</v>
      </c>
      <c r="H61" s="32"/>
      <c r="I61" s="110"/>
      <c r="J61" s="111" t="s">
        <v>52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0" t="s">
        <v>53</v>
      </c>
      <c r="E65" s="43"/>
      <c r="F65" s="43"/>
      <c r="G65" s="40" t="s">
        <v>54</v>
      </c>
      <c r="H65" s="43"/>
      <c r="I65" s="112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2" t="s">
        <v>51</v>
      </c>
      <c r="E76" s="32"/>
      <c r="F76" s="109" t="s">
        <v>52</v>
      </c>
      <c r="G76" s="42" t="s">
        <v>51</v>
      </c>
      <c r="H76" s="32"/>
      <c r="I76" s="110"/>
      <c r="J76" s="111" t="s">
        <v>52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3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4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90</v>
      </c>
      <c r="D82" s="29"/>
      <c r="E82" s="29"/>
      <c r="F82" s="29"/>
      <c r="G82" s="29"/>
      <c r="H82" s="29"/>
      <c r="I82" s="8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8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8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3.25" customHeight="1">
      <c r="A85" s="29"/>
      <c r="B85" s="30"/>
      <c r="C85" s="29"/>
      <c r="D85" s="29"/>
      <c r="E85" s="228" t="str">
        <f>E7</f>
        <v>VÝMĚNA VZDUCHOTECHNIKY STRAVOVACÍHO PROVOZU DOMOVA DŮCHODCŮ ÚSTÍ NAD ORLICÍ</v>
      </c>
      <c r="F85" s="229"/>
      <c r="G85" s="229"/>
      <c r="H85" s="229"/>
      <c r="I85" s="8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88</v>
      </c>
      <c r="D86" s="29"/>
      <c r="E86" s="29"/>
      <c r="F86" s="29"/>
      <c r="G86" s="29"/>
      <c r="H86" s="29"/>
      <c r="I86" s="8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08" t="str">
        <f>E9</f>
        <v>UT - Vytápění</v>
      </c>
      <c r="F87" s="230"/>
      <c r="G87" s="230"/>
      <c r="H87" s="230"/>
      <c r="I87" s="8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8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90" t="s">
        <v>22</v>
      </c>
      <c r="J89" s="52" t="str">
        <f>IF(J12="","",J12)</f>
        <v>24. 4. 2020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8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40.15" customHeight="1">
      <c r="A91" s="29"/>
      <c r="B91" s="30"/>
      <c r="C91" s="24" t="s">
        <v>24</v>
      </c>
      <c r="D91" s="29"/>
      <c r="E91" s="29"/>
      <c r="F91" s="22" t="str">
        <f>E15</f>
        <v>DOMOV DŮCHODCŮ, CIHLÁŘSKÁ 761, ÚSTÍ NAD ORLICÍ</v>
      </c>
      <c r="G91" s="29"/>
      <c r="H91" s="29"/>
      <c r="I91" s="90" t="s">
        <v>30</v>
      </c>
      <c r="J91" s="27" t="str">
        <f>E21</f>
        <v>Jiří Kamenický, Na Špici 211, 561 17 Dlouhá Třebov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28</v>
      </c>
      <c r="D92" s="29"/>
      <c r="E92" s="29"/>
      <c r="F92" s="22" t="str">
        <f>IF(E18="","",E18)</f>
        <v>Vyplň údaj</v>
      </c>
      <c r="G92" s="29"/>
      <c r="H92" s="29"/>
      <c r="I92" s="90" t="s">
        <v>34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8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5" t="s">
        <v>91</v>
      </c>
      <c r="D94" s="101"/>
      <c r="E94" s="101"/>
      <c r="F94" s="101"/>
      <c r="G94" s="101"/>
      <c r="H94" s="101"/>
      <c r="I94" s="116"/>
      <c r="J94" s="117" t="s">
        <v>92</v>
      </c>
      <c r="K94" s="101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8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18" t="s">
        <v>93</v>
      </c>
      <c r="D96" s="29"/>
      <c r="E96" s="29"/>
      <c r="F96" s="29"/>
      <c r="G96" s="29"/>
      <c r="H96" s="29"/>
      <c r="I96" s="89"/>
      <c r="J96" s="68">
        <f>J126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94</v>
      </c>
    </row>
    <row r="97" spans="1:31" s="9" customFormat="1" ht="24.95" customHeight="1">
      <c r="B97" s="119"/>
      <c r="D97" s="120" t="s">
        <v>95</v>
      </c>
      <c r="E97" s="121"/>
      <c r="F97" s="121"/>
      <c r="G97" s="121"/>
      <c r="H97" s="121"/>
      <c r="I97" s="122"/>
      <c r="J97" s="123">
        <f>J127</f>
        <v>0</v>
      </c>
      <c r="L97" s="119"/>
    </row>
    <row r="98" spans="1:31" s="10" customFormat="1" ht="19.899999999999999" customHeight="1">
      <c r="B98" s="124"/>
      <c r="D98" s="125" t="s">
        <v>96</v>
      </c>
      <c r="E98" s="126"/>
      <c r="F98" s="126"/>
      <c r="G98" s="126"/>
      <c r="H98" s="126"/>
      <c r="I98" s="127"/>
      <c r="J98" s="128">
        <f>J128</f>
        <v>0</v>
      </c>
      <c r="L98" s="124"/>
    </row>
    <row r="99" spans="1:31" s="10" customFormat="1" ht="19.899999999999999" customHeight="1">
      <c r="B99" s="124"/>
      <c r="D99" s="125" t="s">
        <v>97</v>
      </c>
      <c r="E99" s="126"/>
      <c r="F99" s="126"/>
      <c r="G99" s="126"/>
      <c r="H99" s="126"/>
      <c r="I99" s="127"/>
      <c r="J99" s="128">
        <f>J132</f>
        <v>0</v>
      </c>
      <c r="L99" s="124"/>
    </row>
    <row r="100" spans="1:31" s="10" customFormat="1" ht="19.899999999999999" customHeight="1">
      <c r="B100" s="124"/>
      <c r="D100" s="125" t="s">
        <v>98</v>
      </c>
      <c r="E100" s="126"/>
      <c r="F100" s="126"/>
      <c r="G100" s="126"/>
      <c r="H100" s="126"/>
      <c r="I100" s="127"/>
      <c r="J100" s="128">
        <f>J135</f>
        <v>0</v>
      </c>
      <c r="L100" s="124"/>
    </row>
    <row r="101" spans="1:31" s="10" customFormat="1" ht="19.899999999999999" customHeight="1">
      <c r="B101" s="124"/>
      <c r="D101" s="125" t="s">
        <v>99</v>
      </c>
      <c r="E101" s="126"/>
      <c r="F101" s="126"/>
      <c r="G101" s="126"/>
      <c r="H101" s="126"/>
      <c r="I101" s="127"/>
      <c r="J101" s="128">
        <f>J146</f>
        <v>0</v>
      </c>
      <c r="L101" s="124"/>
    </row>
    <row r="102" spans="1:31" s="10" customFormat="1" ht="19.899999999999999" customHeight="1">
      <c r="B102" s="124"/>
      <c r="D102" s="125" t="s">
        <v>100</v>
      </c>
      <c r="E102" s="126"/>
      <c r="F102" s="126"/>
      <c r="G102" s="126"/>
      <c r="H102" s="126"/>
      <c r="I102" s="127"/>
      <c r="J102" s="128">
        <f>J151</f>
        <v>0</v>
      </c>
      <c r="L102" s="124"/>
    </row>
    <row r="103" spans="1:31" s="10" customFormat="1" ht="19.899999999999999" customHeight="1">
      <c r="B103" s="124"/>
      <c r="D103" s="125" t="s">
        <v>101</v>
      </c>
      <c r="E103" s="126"/>
      <c r="F103" s="126"/>
      <c r="G103" s="126"/>
      <c r="H103" s="126"/>
      <c r="I103" s="127"/>
      <c r="J103" s="128">
        <f>J158</f>
        <v>0</v>
      </c>
      <c r="L103" s="124"/>
    </row>
    <row r="104" spans="1:31" s="10" customFormat="1" ht="14.85" customHeight="1">
      <c r="B104" s="124"/>
      <c r="D104" s="125" t="s">
        <v>102</v>
      </c>
      <c r="E104" s="126"/>
      <c r="F104" s="126"/>
      <c r="G104" s="126"/>
      <c r="H104" s="126"/>
      <c r="I104" s="127"/>
      <c r="J104" s="128">
        <f>J166</f>
        <v>0</v>
      </c>
      <c r="L104" s="124"/>
    </row>
    <row r="105" spans="1:31" s="9" customFormat="1" ht="24.95" customHeight="1">
      <c r="B105" s="119"/>
      <c r="D105" s="120" t="s">
        <v>103</v>
      </c>
      <c r="E105" s="121"/>
      <c r="F105" s="121"/>
      <c r="G105" s="121"/>
      <c r="H105" s="121"/>
      <c r="I105" s="122"/>
      <c r="J105" s="123">
        <f>J168</f>
        <v>0</v>
      </c>
      <c r="L105" s="119"/>
    </row>
    <row r="106" spans="1:31" s="10" customFormat="1" ht="19.899999999999999" customHeight="1">
      <c r="B106" s="124"/>
      <c r="D106" s="125" t="s">
        <v>104</v>
      </c>
      <c r="E106" s="126"/>
      <c r="F106" s="126"/>
      <c r="G106" s="126"/>
      <c r="H106" s="126"/>
      <c r="I106" s="127"/>
      <c r="J106" s="128">
        <f>J169</f>
        <v>0</v>
      </c>
      <c r="L106" s="124"/>
    </row>
    <row r="107" spans="1:31" s="2" customFormat="1" ht="21.75" customHeight="1">
      <c r="A107" s="29"/>
      <c r="B107" s="30"/>
      <c r="C107" s="29"/>
      <c r="D107" s="29"/>
      <c r="E107" s="29"/>
      <c r="F107" s="29"/>
      <c r="G107" s="29"/>
      <c r="H107" s="29"/>
      <c r="I107" s="8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5" customHeight="1">
      <c r="A108" s="29"/>
      <c r="B108" s="44"/>
      <c r="C108" s="45"/>
      <c r="D108" s="45"/>
      <c r="E108" s="45"/>
      <c r="F108" s="45"/>
      <c r="G108" s="45"/>
      <c r="H108" s="45"/>
      <c r="I108" s="113"/>
      <c r="J108" s="45"/>
      <c r="K108" s="45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12" spans="1:31" s="2" customFormat="1" ht="6.95" customHeight="1">
      <c r="A112" s="29"/>
      <c r="B112" s="46"/>
      <c r="C112" s="47"/>
      <c r="D112" s="47"/>
      <c r="E112" s="47"/>
      <c r="F112" s="47"/>
      <c r="G112" s="47"/>
      <c r="H112" s="47"/>
      <c r="I112" s="114"/>
      <c r="J112" s="47"/>
      <c r="K112" s="47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2" customFormat="1" ht="24.95" customHeight="1">
      <c r="A113" s="29"/>
      <c r="B113" s="30"/>
      <c r="C113" s="18" t="s">
        <v>105</v>
      </c>
      <c r="D113" s="29"/>
      <c r="E113" s="29"/>
      <c r="F113" s="29"/>
      <c r="G113" s="29"/>
      <c r="H113" s="29"/>
      <c r="I113" s="8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8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12" customHeight="1">
      <c r="A115" s="29"/>
      <c r="B115" s="30"/>
      <c r="C115" s="24" t="s">
        <v>16</v>
      </c>
      <c r="D115" s="29"/>
      <c r="E115" s="29"/>
      <c r="F115" s="29"/>
      <c r="G115" s="29"/>
      <c r="H115" s="29"/>
      <c r="I115" s="8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23.25" customHeight="1">
      <c r="A116" s="29"/>
      <c r="B116" s="30"/>
      <c r="C116" s="29"/>
      <c r="D116" s="29"/>
      <c r="E116" s="228" t="str">
        <f>E7</f>
        <v>VÝMĚNA VZDUCHOTECHNIKY STRAVOVACÍHO PROVOZU DOMOVA DŮCHODCŮ ÚSTÍ NAD ORLICÍ</v>
      </c>
      <c r="F116" s="229"/>
      <c r="G116" s="229"/>
      <c r="H116" s="229"/>
      <c r="I116" s="8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>
      <c r="A117" s="29"/>
      <c r="B117" s="30"/>
      <c r="C117" s="24" t="s">
        <v>88</v>
      </c>
      <c r="D117" s="29"/>
      <c r="E117" s="29"/>
      <c r="F117" s="29"/>
      <c r="G117" s="29"/>
      <c r="H117" s="29"/>
      <c r="I117" s="8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6.5" customHeight="1">
      <c r="A118" s="29"/>
      <c r="B118" s="30"/>
      <c r="C118" s="29"/>
      <c r="D118" s="29"/>
      <c r="E118" s="208" t="str">
        <f>E9</f>
        <v>UT - Vytápění</v>
      </c>
      <c r="F118" s="230"/>
      <c r="G118" s="230"/>
      <c r="H118" s="230"/>
      <c r="I118" s="8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6.95" customHeight="1">
      <c r="A119" s="29"/>
      <c r="B119" s="30"/>
      <c r="C119" s="29"/>
      <c r="D119" s="29"/>
      <c r="E119" s="29"/>
      <c r="F119" s="29"/>
      <c r="G119" s="29"/>
      <c r="H119" s="29"/>
      <c r="I119" s="8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2" customHeight="1">
      <c r="A120" s="29"/>
      <c r="B120" s="30"/>
      <c r="C120" s="24" t="s">
        <v>20</v>
      </c>
      <c r="D120" s="29"/>
      <c r="E120" s="29"/>
      <c r="F120" s="22" t="str">
        <f>F12</f>
        <v xml:space="preserve"> </v>
      </c>
      <c r="G120" s="29"/>
      <c r="H120" s="29"/>
      <c r="I120" s="90" t="s">
        <v>22</v>
      </c>
      <c r="J120" s="52" t="str">
        <f>IF(J12="","",J12)</f>
        <v>24. 4. 2020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5" customHeight="1">
      <c r="A121" s="29"/>
      <c r="B121" s="30"/>
      <c r="C121" s="29"/>
      <c r="D121" s="29"/>
      <c r="E121" s="29"/>
      <c r="F121" s="29"/>
      <c r="G121" s="29"/>
      <c r="H121" s="29"/>
      <c r="I121" s="8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40.15" customHeight="1">
      <c r="A122" s="29"/>
      <c r="B122" s="30"/>
      <c r="C122" s="24" t="s">
        <v>24</v>
      </c>
      <c r="D122" s="29"/>
      <c r="E122" s="29"/>
      <c r="F122" s="22" t="str">
        <f>E15</f>
        <v>DOMOV DŮCHODCŮ, CIHLÁŘSKÁ 761, ÚSTÍ NAD ORLICÍ</v>
      </c>
      <c r="G122" s="29"/>
      <c r="H122" s="29"/>
      <c r="I122" s="90" t="s">
        <v>30</v>
      </c>
      <c r="J122" s="27" t="str">
        <f>E21</f>
        <v>Jiří Kamenický, Na Špici 211, 561 17 Dlouhá Třebov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2" customHeight="1">
      <c r="A123" s="29"/>
      <c r="B123" s="30"/>
      <c r="C123" s="24" t="s">
        <v>28</v>
      </c>
      <c r="D123" s="29"/>
      <c r="E123" s="29"/>
      <c r="F123" s="22" t="str">
        <f>IF(E18="","",E18)</f>
        <v>Vyplň údaj</v>
      </c>
      <c r="G123" s="29"/>
      <c r="H123" s="29"/>
      <c r="I123" s="90" t="s">
        <v>34</v>
      </c>
      <c r="J123" s="27" t="str">
        <f>E24</f>
        <v xml:space="preserve"> 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0.35" customHeight="1">
      <c r="A124" s="29"/>
      <c r="B124" s="30"/>
      <c r="C124" s="29"/>
      <c r="D124" s="29"/>
      <c r="E124" s="29"/>
      <c r="F124" s="29"/>
      <c r="G124" s="29"/>
      <c r="H124" s="29"/>
      <c r="I124" s="8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11" customFormat="1" ht="29.25" customHeight="1">
      <c r="A125" s="129"/>
      <c r="B125" s="130"/>
      <c r="C125" s="131" t="s">
        <v>106</v>
      </c>
      <c r="D125" s="132" t="s">
        <v>61</v>
      </c>
      <c r="E125" s="132" t="s">
        <v>57</v>
      </c>
      <c r="F125" s="132" t="s">
        <v>58</v>
      </c>
      <c r="G125" s="132" t="s">
        <v>107</v>
      </c>
      <c r="H125" s="132" t="s">
        <v>108</v>
      </c>
      <c r="I125" s="133" t="s">
        <v>109</v>
      </c>
      <c r="J125" s="134" t="s">
        <v>92</v>
      </c>
      <c r="K125" s="135" t="s">
        <v>110</v>
      </c>
      <c r="L125" s="136"/>
      <c r="M125" s="59" t="s">
        <v>1</v>
      </c>
      <c r="N125" s="60" t="s">
        <v>40</v>
      </c>
      <c r="O125" s="60" t="s">
        <v>111</v>
      </c>
      <c r="P125" s="60" t="s">
        <v>112</v>
      </c>
      <c r="Q125" s="60" t="s">
        <v>113</v>
      </c>
      <c r="R125" s="60" t="s">
        <v>114</v>
      </c>
      <c r="S125" s="60" t="s">
        <v>115</v>
      </c>
      <c r="T125" s="61" t="s">
        <v>116</v>
      </c>
      <c r="U125" s="129"/>
      <c r="V125" s="129"/>
      <c r="W125" s="129"/>
      <c r="X125" s="129"/>
      <c r="Y125" s="129"/>
      <c r="Z125" s="129"/>
      <c r="AA125" s="129"/>
      <c r="AB125" s="129"/>
      <c r="AC125" s="129"/>
      <c r="AD125" s="129"/>
      <c r="AE125" s="129"/>
    </row>
    <row r="126" spans="1:63" s="2" customFormat="1" ht="22.9" customHeight="1">
      <c r="A126" s="29"/>
      <c r="B126" s="30"/>
      <c r="C126" s="66" t="s">
        <v>117</v>
      </c>
      <c r="D126" s="29"/>
      <c r="E126" s="29"/>
      <c r="F126" s="29"/>
      <c r="G126" s="29"/>
      <c r="H126" s="29"/>
      <c r="I126" s="89"/>
      <c r="J126" s="137">
        <f>BK126</f>
        <v>0</v>
      </c>
      <c r="K126" s="29"/>
      <c r="L126" s="30"/>
      <c r="M126" s="62"/>
      <c r="N126" s="53"/>
      <c r="O126" s="63"/>
      <c r="P126" s="138">
        <f>P127+P168</f>
        <v>0</v>
      </c>
      <c r="Q126" s="63"/>
      <c r="R126" s="138">
        <f>R127+R168</f>
        <v>8.3260000000000015E-2</v>
      </c>
      <c r="S126" s="63"/>
      <c r="T126" s="139">
        <f>T127+T168</f>
        <v>0.45225000000000004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75</v>
      </c>
      <c r="AU126" s="14" t="s">
        <v>94</v>
      </c>
      <c r="BK126" s="140">
        <f>BK127+BK168</f>
        <v>0</v>
      </c>
    </row>
    <row r="127" spans="1:63" s="12" customFormat="1" ht="25.9" customHeight="1">
      <c r="B127" s="141"/>
      <c r="D127" s="142" t="s">
        <v>75</v>
      </c>
      <c r="E127" s="143" t="s">
        <v>118</v>
      </c>
      <c r="F127" s="143" t="s">
        <v>119</v>
      </c>
      <c r="I127" s="144"/>
      <c r="J127" s="145">
        <f>BK127</f>
        <v>0</v>
      </c>
      <c r="L127" s="141"/>
      <c r="M127" s="146"/>
      <c r="N127" s="147"/>
      <c r="O127" s="147"/>
      <c r="P127" s="148">
        <f>P128+P132+P135+P146+P151+P158</f>
        <v>0</v>
      </c>
      <c r="Q127" s="147"/>
      <c r="R127" s="148">
        <f>R128+R132+R135+R146+R151+R158</f>
        <v>8.3260000000000015E-2</v>
      </c>
      <c r="S127" s="147"/>
      <c r="T127" s="149">
        <f>T128+T132+T135+T146+T151+T158</f>
        <v>0.45225000000000004</v>
      </c>
      <c r="AR127" s="142" t="s">
        <v>86</v>
      </c>
      <c r="AT127" s="150" t="s">
        <v>75</v>
      </c>
      <c r="AU127" s="150" t="s">
        <v>76</v>
      </c>
      <c r="AY127" s="142" t="s">
        <v>120</v>
      </c>
      <c r="BK127" s="151">
        <f>BK128+BK132+BK135+BK146+BK151+BK158</f>
        <v>0</v>
      </c>
    </row>
    <row r="128" spans="1:63" s="12" customFormat="1" ht="22.9" customHeight="1">
      <c r="B128" s="141"/>
      <c r="D128" s="142" t="s">
        <v>75</v>
      </c>
      <c r="E128" s="152" t="s">
        <v>121</v>
      </c>
      <c r="F128" s="152" t="s">
        <v>122</v>
      </c>
      <c r="I128" s="144"/>
      <c r="J128" s="153">
        <f>BK128</f>
        <v>0</v>
      </c>
      <c r="L128" s="141"/>
      <c r="M128" s="146"/>
      <c r="N128" s="147"/>
      <c r="O128" s="147"/>
      <c r="P128" s="148">
        <f>SUM(P129:P131)</f>
        <v>0</v>
      </c>
      <c r="Q128" s="147"/>
      <c r="R128" s="148">
        <f>SUM(R129:R131)</f>
        <v>1.32E-3</v>
      </c>
      <c r="S128" s="147"/>
      <c r="T128" s="149">
        <f>SUM(T129:T131)</f>
        <v>0</v>
      </c>
      <c r="AR128" s="142" t="s">
        <v>86</v>
      </c>
      <c r="AT128" s="150" t="s">
        <v>75</v>
      </c>
      <c r="AU128" s="150" t="s">
        <v>84</v>
      </c>
      <c r="AY128" s="142" t="s">
        <v>120</v>
      </c>
      <c r="BK128" s="151">
        <f>SUM(BK129:BK131)</f>
        <v>0</v>
      </c>
    </row>
    <row r="129" spans="1:65" s="2" customFormat="1" ht="16.5" customHeight="1">
      <c r="A129" s="29"/>
      <c r="B129" s="154"/>
      <c r="C129" s="155" t="s">
        <v>84</v>
      </c>
      <c r="D129" s="155" t="s">
        <v>123</v>
      </c>
      <c r="E129" s="156" t="s">
        <v>124</v>
      </c>
      <c r="F129" s="157" t="s">
        <v>125</v>
      </c>
      <c r="G129" s="158" t="s">
        <v>126</v>
      </c>
      <c r="H129" s="159">
        <v>2</v>
      </c>
      <c r="I129" s="160"/>
      <c r="J129" s="161">
        <f>ROUND(I129*H129,2)</f>
        <v>0</v>
      </c>
      <c r="K129" s="162"/>
      <c r="L129" s="30"/>
      <c r="M129" s="163" t="s">
        <v>1</v>
      </c>
      <c r="N129" s="164" t="s">
        <v>41</v>
      </c>
      <c r="O129" s="55"/>
      <c r="P129" s="165">
        <f>O129*H129</f>
        <v>0</v>
      </c>
      <c r="Q129" s="165">
        <v>4.0999999999999999E-4</v>
      </c>
      <c r="R129" s="165">
        <f>Q129*H129</f>
        <v>8.1999999999999998E-4</v>
      </c>
      <c r="S129" s="165">
        <v>0</v>
      </c>
      <c r="T129" s="166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7" t="s">
        <v>127</v>
      </c>
      <c r="AT129" s="167" t="s">
        <v>123</v>
      </c>
      <c r="AU129" s="167" t="s">
        <v>86</v>
      </c>
      <c r="AY129" s="14" t="s">
        <v>120</v>
      </c>
      <c r="BE129" s="168">
        <f>IF(N129="základní",J129,0)</f>
        <v>0</v>
      </c>
      <c r="BF129" s="168">
        <f>IF(N129="snížená",J129,0)</f>
        <v>0</v>
      </c>
      <c r="BG129" s="168">
        <f>IF(N129="zákl. přenesená",J129,0)</f>
        <v>0</v>
      </c>
      <c r="BH129" s="168">
        <f>IF(N129="sníž. přenesená",J129,0)</f>
        <v>0</v>
      </c>
      <c r="BI129" s="168">
        <f>IF(N129="nulová",J129,0)</f>
        <v>0</v>
      </c>
      <c r="BJ129" s="14" t="s">
        <v>84</v>
      </c>
      <c r="BK129" s="168">
        <f>ROUND(I129*H129,2)</f>
        <v>0</v>
      </c>
      <c r="BL129" s="14" t="s">
        <v>127</v>
      </c>
      <c r="BM129" s="167" t="s">
        <v>128</v>
      </c>
    </row>
    <row r="130" spans="1:65" s="2" customFormat="1" ht="16.5" customHeight="1">
      <c r="A130" s="29"/>
      <c r="B130" s="154"/>
      <c r="C130" s="155" t="s">
        <v>86</v>
      </c>
      <c r="D130" s="155" t="s">
        <v>123</v>
      </c>
      <c r="E130" s="156" t="s">
        <v>129</v>
      </c>
      <c r="F130" s="157" t="s">
        <v>130</v>
      </c>
      <c r="G130" s="158" t="s">
        <v>131</v>
      </c>
      <c r="H130" s="159">
        <v>1</v>
      </c>
      <c r="I130" s="160"/>
      <c r="J130" s="161">
        <f>ROUND(I130*H130,2)</f>
        <v>0</v>
      </c>
      <c r="K130" s="162"/>
      <c r="L130" s="30"/>
      <c r="M130" s="163" t="s">
        <v>1</v>
      </c>
      <c r="N130" s="164" t="s">
        <v>41</v>
      </c>
      <c r="O130" s="55"/>
      <c r="P130" s="165">
        <f>O130*H130</f>
        <v>0</v>
      </c>
      <c r="Q130" s="165">
        <v>0</v>
      </c>
      <c r="R130" s="165">
        <f>Q130*H130</f>
        <v>0</v>
      </c>
      <c r="S130" s="165">
        <v>0</v>
      </c>
      <c r="T130" s="166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7" t="s">
        <v>127</v>
      </c>
      <c r="AT130" s="167" t="s">
        <v>123</v>
      </c>
      <c r="AU130" s="167" t="s">
        <v>86</v>
      </c>
      <c r="AY130" s="14" t="s">
        <v>120</v>
      </c>
      <c r="BE130" s="168">
        <f>IF(N130="základní",J130,0)</f>
        <v>0</v>
      </c>
      <c r="BF130" s="168">
        <f>IF(N130="snížená",J130,0)</f>
        <v>0</v>
      </c>
      <c r="BG130" s="168">
        <f>IF(N130="zákl. přenesená",J130,0)</f>
        <v>0</v>
      </c>
      <c r="BH130" s="168">
        <f>IF(N130="sníž. přenesená",J130,0)</f>
        <v>0</v>
      </c>
      <c r="BI130" s="168">
        <f>IF(N130="nulová",J130,0)</f>
        <v>0</v>
      </c>
      <c r="BJ130" s="14" t="s">
        <v>84</v>
      </c>
      <c r="BK130" s="168">
        <f>ROUND(I130*H130,2)</f>
        <v>0</v>
      </c>
      <c r="BL130" s="14" t="s">
        <v>127</v>
      </c>
      <c r="BM130" s="167" t="s">
        <v>132</v>
      </c>
    </row>
    <row r="131" spans="1:65" s="2" customFormat="1" ht="21.75" customHeight="1">
      <c r="A131" s="29"/>
      <c r="B131" s="154"/>
      <c r="C131" s="155" t="s">
        <v>133</v>
      </c>
      <c r="D131" s="155" t="s">
        <v>123</v>
      </c>
      <c r="E131" s="156" t="s">
        <v>134</v>
      </c>
      <c r="F131" s="157" t="s">
        <v>135</v>
      </c>
      <c r="G131" s="158" t="s">
        <v>131</v>
      </c>
      <c r="H131" s="159">
        <v>1</v>
      </c>
      <c r="I131" s="160"/>
      <c r="J131" s="161">
        <f>ROUND(I131*H131,2)</f>
        <v>0</v>
      </c>
      <c r="K131" s="162"/>
      <c r="L131" s="30"/>
      <c r="M131" s="163" t="s">
        <v>1</v>
      </c>
      <c r="N131" s="164" t="s">
        <v>41</v>
      </c>
      <c r="O131" s="55"/>
      <c r="P131" s="165">
        <f>O131*H131</f>
        <v>0</v>
      </c>
      <c r="Q131" s="165">
        <v>5.0000000000000001E-4</v>
      </c>
      <c r="R131" s="165">
        <f>Q131*H131</f>
        <v>5.0000000000000001E-4</v>
      </c>
      <c r="S131" s="165">
        <v>0</v>
      </c>
      <c r="T131" s="166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7" t="s">
        <v>127</v>
      </c>
      <c r="AT131" s="167" t="s">
        <v>123</v>
      </c>
      <c r="AU131" s="167" t="s">
        <v>86</v>
      </c>
      <c r="AY131" s="14" t="s">
        <v>120</v>
      </c>
      <c r="BE131" s="168">
        <f>IF(N131="základní",J131,0)</f>
        <v>0</v>
      </c>
      <c r="BF131" s="168">
        <f>IF(N131="snížená",J131,0)</f>
        <v>0</v>
      </c>
      <c r="BG131" s="168">
        <f>IF(N131="zákl. přenesená",J131,0)</f>
        <v>0</v>
      </c>
      <c r="BH131" s="168">
        <f>IF(N131="sníž. přenesená",J131,0)</f>
        <v>0</v>
      </c>
      <c r="BI131" s="168">
        <f>IF(N131="nulová",J131,0)</f>
        <v>0</v>
      </c>
      <c r="BJ131" s="14" t="s">
        <v>84</v>
      </c>
      <c r="BK131" s="168">
        <f>ROUND(I131*H131,2)</f>
        <v>0</v>
      </c>
      <c r="BL131" s="14" t="s">
        <v>127</v>
      </c>
      <c r="BM131" s="167" t="s">
        <v>136</v>
      </c>
    </row>
    <row r="132" spans="1:65" s="12" customFormat="1" ht="22.9" customHeight="1">
      <c r="B132" s="141"/>
      <c r="D132" s="142" t="s">
        <v>75</v>
      </c>
      <c r="E132" s="152" t="s">
        <v>137</v>
      </c>
      <c r="F132" s="152" t="s">
        <v>138</v>
      </c>
      <c r="I132" s="144"/>
      <c r="J132" s="153">
        <f>BK132</f>
        <v>0</v>
      </c>
      <c r="L132" s="141"/>
      <c r="M132" s="146"/>
      <c r="N132" s="147"/>
      <c r="O132" s="147"/>
      <c r="P132" s="148">
        <f>SUM(P133:P134)</f>
        <v>0</v>
      </c>
      <c r="Q132" s="147"/>
      <c r="R132" s="148">
        <f>SUM(R133:R134)</f>
        <v>7.9399999999999991E-3</v>
      </c>
      <c r="S132" s="147"/>
      <c r="T132" s="149">
        <f>SUM(T133:T134)</f>
        <v>0</v>
      </c>
      <c r="AR132" s="142" t="s">
        <v>86</v>
      </c>
      <c r="AT132" s="150" t="s">
        <v>75</v>
      </c>
      <c r="AU132" s="150" t="s">
        <v>84</v>
      </c>
      <c r="AY132" s="142" t="s">
        <v>120</v>
      </c>
      <c r="BK132" s="151">
        <f>SUM(BK133:BK134)</f>
        <v>0</v>
      </c>
    </row>
    <row r="133" spans="1:65" s="2" customFormat="1" ht="21.75" customHeight="1">
      <c r="A133" s="29"/>
      <c r="B133" s="154"/>
      <c r="C133" s="155" t="s">
        <v>139</v>
      </c>
      <c r="D133" s="155" t="s">
        <v>123</v>
      </c>
      <c r="E133" s="156" t="s">
        <v>140</v>
      </c>
      <c r="F133" s="157" t="s">
        <v>141</v>
      </c>
      <c r="G133" s="158" t="s">
        <v>142</v>
      </c>
      <c r="H133" s="159">
        <v>1</v>
      </c>
      <c r="I133" s="160"/>
      <c r="J133" s="161">
        <f>ROUND(I133*H133,2)</f>
        <v>0</v>
      </c>
      <c r="K133" s="162"/>
      <c r="L133" s="30"/>
      <c r="M133" s="163" t="s">
        <v>1</v>
      </c>
      <c r="N133" s="164" t="s">
        <v>41</v>
      </c>
      <c r="O133" s="55"/>
      <c r="P133" s="165">
        <f>O133*H133</f>
        <v>0</v>
      </c>
      <c r="Q133" s="165">
        <v>6.79E-3</v>
      </c>
      <c r="R133" s="165">
        <f>Q133*H133</f>
        <v>6.79E-3</v>
      </c>
      <c r="S133" s="165">
        <v>0</v>
      </c>
      <c r="T133" s="166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7" t="s">
        <v>127</v>
      </c>
      <c r="AT133" s="167" t="s">
        <v>123</v>
      </c>
      <c r="AU133" s="167" t="s">
        <v>86</v>
      </c>
      <c r="AY133" s="14" t="s">
        <v>120</v>
      </c>
      <c r="BE133" s="168">
        <f>IF(N133="základní",J133,0)</f>
        <v>0</v>
      </c>
      <c r="BF133" s="168">
        <f>IF(N133="snížená",J133,0)</f>
        <v>0</v>
      </c>
      <c r="BG133" s="168">
        <f>IF(N133="zákl. přenesená",J133,0)</f>
        <v>0</v>
      </c>
      <c r="BH133" s="168">
        <f>IF(N133="sníž. přenesená",J133,0)</f>
        <v>0</v>
      </c>
      <c r="BI133" s="168">
        <f>IF(N133="nulová",J133,0)</f>
        <v>0</v>
      </c>
      <c r="BJ133" s="14" t="s">
        <v>84</v>
      </c>
      <c r="BK133" s="168">
        <f>ROUND(I133*H133,2)</f>
        <v>0</v>
      </c>
      <c r="BL133" s="14" t="s">
        <v>127</v>
      </c>
      <c r="BM133" s="167" t="s">
        <v>143</v>
      </c>
    </row>
    <row r="134" spans="1:65" s="2" customFormat="1" ht="16.5" customHeight="1">
      <c r="A134" s="29"/>
      <c r="B134" s="154"/>
      <c r="C134" s="155" t="s">
        <v>144</v>
      </c>
      <c r="D134" s="155" t="s">
        <v>123</v>
      </c>
      <c r="E134" s="156" t="s">
        <v>145</v>
      </c>
      <c r="F134" s="157" t="s">
        <v>146</v>
      </c>
      <c r="G134" s="158" t="s">
        <v>142</v>
      </c>
      <c r="H134" s="159">
        <v>1</v>
      </c>
      <c r="I134" s="160"/>
      <c r="J134" s="161">
        <f>ROUND(I134*H134,2)</f>
        <v>0</v>
      </c>
      <c r="K134" s="162"/>
      <c r="L134" s="30"/>
      <c r="M134" s="163" t="s">
        <v>1</v>
      </c>
      <c r="N134" s="164" t="s">
        <v>41</v>
      </c>
      <c r="O134" s="55"/>
      <c r="P134" s="165">
        <f>O134*H134</f>
        <v>0</v>
      </c>
      <c r="Q134" s="165">
        <v>1.15E-3</v>
      </c>
      <c r="R134" s="165">
        <f>Q134*H134</f>
        <v>1.15E-3</v>
      </c>
      <c r="S134" s="165">
        <v>0</v>
      </c>
      <c r="T134" s="166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7" t="s">
        <v>127</v>
      </c>
      <c r="AT134" s="167" t="s">
        <v>123</v>
      </c>
      <c r="AU134" s="167" t="s">
        <v>86</v>
      </c>
      <c r="AY134" s="14" t="s">
        <v>120</v>
      </c>
      <c r="BE134" s="168">
        <f>IF(N134="základní",J134,0)</f>
        <v>0</v>
      </c>
      <c r="BF134" s="168">
        <f>IF(N134="snížená",J134,0)</f>
        <v>0</v>
      </c>
      <c r="BG134" s="168">
        <f>IF(N134="zákl. přenesená",J134,0)</f>
        <v>0</v>
      </c>
      <c r="BH134" s="168">
        <f>IF(N134="sníž. přenesená",J134,0)</f>
        <v>0</v>
      </c>
      <c r="BI134" s="168">
        <f>IF(N134="nulová",J134,0)</f>
        <v>0</v>
      </c>
      <c r="BJ134" s="14" t="s">
        <v>84</v>
      </c>
      <c r="BK134" s="168">
        <f>ROUND(I134*H134,2)</f>
        <v>0</v>
      </c>
      <c r="BL134" s="14" t="s">
        <v>127</v>
      </c>
      <c r="BM134" s="167" t="s">
        <v>147</v>
      </c>
    </row>
    <row r="135" spans="1:65" s="12" customFormat="1" ht="22.9" customHeight="1">
      <c r="B135" s="141"/>
      <c r="D135" s="142" t="s">
        <v>75</v>
      </c>
      <c r="E135" s="152" t="s">
        <v>148</v>
      </c>
      <c r="F135" s="152" t="s">
        <v>149</v>
      </c>
      <c r="I135" s="144"/>
      <c r="J135" s="153">
        <f>BK135</f>
        <v>0</v>
      </c>
      <c r="L135" s="141"/>
      <c r="M135" s="146"/>
      <c r="N135" s="147"/>
      <c r="O135" s="147"/>
      <c r="P135" s="148">
        <f>SUM(P136:P145)</f>
        <v>0</v>
      </c>
      <c r="Q135" s="147"/>
      <c r="R135" s="148">
        <f>SUM(R136:R145)</f>
        <v>2.7200000000000002E-3</v>
      </c>
      <c r="S135" s="147"/>
      <c r="T135" s="149">
        <f>SUM(T136:T145)</f>
        <v>0.35625000000000001</v>
      </c>
      <c r="AR135" s="142" t="s">
        <v>86</v>
      </c>
      <c r="AT135" s="150" t="s">
        <v>75</v>
      </c>
      <c r="AU135" s="150" t="s">
        <v>84</v>
      </c>
      <c r="AY135" s="142" t="s">
        <v>120</v>
      </c>
      <c r="BK135" s="151">
        <f>SUM(BK136:BK145)</f>
        <v>0</v>
      </c>
    </row>
    <row r="136" spans="1:65" s="2" customFormat="1" ht="21.75" customHeight="1">
      <c r="A136" s="29"/>
      <c r="B136" s="154"/>
      <c r="C136" s="155" t="s">
        <v>150</v>
      </c>
      <c r="D136" s="155" t="s">
        <v>123</v>
      </c>
      <c r="E136" s="156" t="s">
        <v>151</v>
      </c>
      <c r="F136" s="157" t="s">
        <v>152</v>
      </c>
      <c r="G136" s="158" t="s">
        <v>131</v>
      </c>
      <c r="H136" s="159">
        <v>1</v>
      </c>
      <c r="I136" s="160"/>
      <c r="J136" s="161">
        <f t="shared" ref="J136:J143" si="0">ROUND(I136*H136,2)</f>
        <v>0</v>
      </c>
      <c r="K136" s="162"/>
      <c r="L136" s="30"/>
      <c r="M136" s="163" t="s">
        <v>1</v>
      </c>
      <c r="N136" s="164" t="s">
        <v>41</v>
      </c>
      <c r="O136" s="55"/>
      <c r="P136" s="165">
        <f t="shared" ref="P136:P143" si="1">O136*H136</f>
        <v>0</v>
      </c>
      <c r="Q136" s="165">
        <v>1.7000000000000001E-4</v>
      </c>
      <c r="R136" s="165">
        <f t="shared" ref="R136:R143" si="2">Q136*H136</f>
        <v>1.7000000000000001E-4</v>
      </c>
      <c r="S136" s="165">
        <v>0.35625000000000001</v>
      </c>
      <c r="T136" s="166">
        <f t="shared" ref="T136:T143" si="3">S136*H136</f>
        <v>0.35625000000000001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7" t="s">
        <v>127</v>
      </c>
      <c r="AT136" s="167" t="s">
        <v>123</v>
      </c>
      <c r="AU136" s="167" t="s">
        <v>86</v>
      </c>
      <c r="AY136" s="14" t="s">
        <v>120</v>
      </c>
      <c r="BE136" s="168">
        <f t="shared" ref="BE136:BE143" si="4">IF(N136="základní",J136,0)</f>
        <v>0</v>
      </c>
      <c r="BF136" s="168">
        <f t="shared" ref="BF136:BF143" si="5">IF(N136="snížená",J136,0)</f>
        <v>0</v>
      </c>
      <c r="BG136" s="168">
        <f t="shared" ref="BG136:BG143" si="6">IF(N136="zákl. přenesená",J136,0)</f>
        <v>0</v>
      </c>
      <c r="BH136" s="168">
        <f t="shared" ref="BH136:BH143" si="7">IF(N136="sníž. přenesená",J136,0)</f>
        <v>0</v>
      </c>
      <c r="BI136" s="168">
        <f t="shared" ref="BI136:BI143" si="8">IF(N136="nulová",J136,0)</f>
        <v>0</v>
      </c>
      <c r="BJ136" s="14" t="s">
        <v>84</v>
      </c>
      <c r="BK136" s="168">
        <f t="shared" ref="BK136:BK143" si="9">ROUND(I136*H136,2)</f>
        <v>0</v>
      </c>
      <c r="BL136" s="14" t="s">
        <v>127</v>
      </c>
      <c r="BM136" s="167" t="s">
        <v>153</v>
      </c>
    </row>
    <row r="137" spans="1:65" s="2" customFormat="1" ht="21.75" customHeight="1">
      <c r="A137" s="29"/>
      <c r="B137" s="154"/>
      <c r="C137" s="155" t="s">
        <v>154</v>
      </c>
      <c r="D137" s="155" t="s">
        <v>123</v>
      </c>
      <c r="E137" s="156" t="s">
        <v>155</v>
      </c>
      <c r="F137" s="157" t="s">
        <v>156</v>
      </c>
      <c r="G137" s="158" t="s">
        <v>142</v>
      </c>
      <c r="H137" s="159">
        <v>1</v>
      </c>
      <c r="I137" s="160"/>
      <c r="J137" s="161">
        <f t="shared" si="0"/>
        <v>0</v>
      </c>
      <c r="K137" s="162"/>
      <c r="L137" s="30"/>
      <c r="M137" s="163" t="s">
        <v>1</v>
      </c>
      <c r="N137" s="164" t="s">
        <v>41</v>
      </c>
      <c r="O137" s="55"/>
      <c r="P137" s="165">
        <f t="shared" si="1"/>
        <v>0</v>
      </c>
      <c r="Q137" s="165">
        <v>2.5500000000000002E-3</v>
      </c>
      <c r="R137" s="165">
        <f t="shared" si="2"/>
        <v>2.5500000000000002E-3</v>
      </c>
      <c r="S137" s="165">
        <v>0</v>
      </c>
      <c r="T137" s="166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7" t="s">
        <v>127</v>
      </c>
      <c r="AT137" s="167" t="s">
        <v>123</v>
      </c>
      <c r="AU137" s="167" t="s">
        <v>86</v>
      </c>
      <c r="AY137" s="14" t="s">
        <v>120</v>
      </c>
      <c r="BE137" s="168">
        <f t="shared" si="4"/>
        <v>0</v>
      </c>
      <c r="BF137" s="168">
        <f t="shared" si="5"/>
        <v>0</v>
      </c>
      <c r="BG137" s="168">
        <f t="shared" si="6"/>
        <v>0</v>
      </c>
      <c r="BH137" s="168">
        <f t="shared" si="7"/>
        <v>0</v>
      </c>
      <c r="BI137" s="168">
        <f t="shared" si="8"/>
        <v>0</v>
      </c>
      <c r="BJ137" s="14" t="s">
        <v>84</v>
      </c>
      <c r="BK137" s="168">
        <f t="shared" si="9"/>
        <v>0</v>
      </c>
      <c r="BL137" s="14" t="s">
        <v>127</v>
      </c>
      <c r="BM137" s="167" t="s">
        <v>157</v>
      </c>
    </row>
    <row r="138" spans="1:65" s="2" customFormat="1" ht="33" customHeight="1">
      <c r="A138" s="29"/>
      <c r="B138" s="154"/>
      <c r="C138" s="169" t="s">
        <v>158</v>
      </c>
      <c r="D138" s="169" t="s">
        <v>159</v>
      </c>
      <c r="E138" s="170" t="s">
        <v>160</v>
      </c>
      <c r="F138" s="171" t="s">
        <v>161</v>
      </c>
      <c r="G138" s="172" t="s">
        <v>131</v>
      </c>
      <c r="H138" s="173">
        <v>1</v>
      </c>
      <c r="I138" s="174"/>
      <c r="J138" s="175">
        <f t="shared" si="0"/>
        <v>0</v>
      </c>
      <c r="K138" s="176"/>
      <c r="L138" s="177"/>
      <c r="M138" s="178" t="s">
        <v>1</v>
      </c>
      <c r="N138" s="179" t="s">
        <v>41</v>
      </c>
      <c r="O138" s="55"/>
      <c r="P138" s="165">
        <f t="shared" si="1"/>
        <v>0</v>
      </c>
      <c r="Q138" s="165">
        <v>0</v>
      </c>
      <c r="R138" s="165">
        <f t="shared" si="2"/>
        <v>0</v>
      </c>
      <c r="S138" s="165">
        <v>0</v>
      </c>
      <c r="T138" s="166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7" t="s">
        <v>162</v>
      </c>
      <c r="AT138" s="167" t="s">
        <v>159</v>
      </c>
      <c r="AU138" s="167" t="s">
        <v>86</v>
      </c>
      <c r="AY138" s="14" t="s">
        <v>120</v>
      </c>
      <c r="BE138" s="168">
        <f t="shared" si="4"/>
        <v>0</v>
      </c>
      <c r="BF138" s="168">
        <f t="shared" si="5"/>
        <v>0</v>
      </c>
      <c r="BG138" s="168">
        <f t="shared" si="6"/>
        <v>0</v>
      </c>
      <c r="BH138" s="168">
        <f t="shared" si="7"/>
        <v>0</v>
      </c>
      <c r="BI138" s="168">
        <f t="shared" si="8"/>
        <v>0</v>
      </c>
      <c r="BJ138" s="14" t="s">
        <v>84</v>
      </c>
      <c r="BK138" s="168">
        <f t="shared" si="9"/>
        <v>0</v>
      </c>
      <c r="BL138" s="14" t="s">
        <v>162</v>
      </c>
      <c r="BM138" s="167" t="s">
        <v>163</v>
      </c>
    </row>
    <row r="139" spans="1:65" s="2" customFormat="1" ht="16.5" customHeight="1">
      <c r="A139" s="29"/>
      <c r="B139" s="154"/>
      <c r="C139" s="169" t="s">
        <v>164</v>
      </c>
      <c r="D139" s="169" t="s">
        <v>159</v>
      </c>
      <c r="E139" s="170" t="s">
        <v>165</v>
      </c>
      <c r="F139" s="171" t="s">
        <v>166</v>
      </c>
      <c r="G139" s="172" t="s">
        <v>131</v>
      </c>
      <c r="H139" s="173">
        <v>1</v>
      </c>
      <c r="I139" s="174"/>
      <c r="J139" s="175">
        <f t="shared" si="0"/>
        <v>0</v>
      </c>
      <c r="K139" s="176"/>
      <c r="L139" s="177"/>
      <c r="M139" s="178" t="s">
        <v>1</v>
      </c>
      <c r="N139" s="179" t="s">
        <v>41</v>
      </c>
      <c r="O139" s="55"/>
      <c r="P139" s="165">
        <f t="shared" si="1"/>
        <v>0</v>
      </c>
      <c r="Q139" s="165">
        <v>0</v>
      </c>
      <c r="R139" s="165">
        <f t="shared" si="2"/>
        <v>0</v>
      </c>
      <c r="S139" s="165">
        <v>0</v>
      </c>
      <c r="T139" s="166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7" t="s">
        <v>162</v>
      </c>
      <c r="AT139" s="167" t="s">
        <v>159</v>
      </c>
      <c r="AU139" s="167" t="s">
        <v>86</v>
      </c>
      <c r="AY139" s="14" t="s">
        <v>120</v>
      </c>
      <c r="BE139" s="168">
        <f t="shared" si="4"/>
        <v>0</v>
      </c>
      <c r="BF139" s="168">
        <f t="shared" si="5"/>
        <v>0</v>
      </c>
      <c r="BG139" s="168">
        <f t="shared" si="6"/>
        <v>0</v>
      </c>
      <c r="BH139" s="168">
        <f t="shared" si="7"/>
        <v>0</v>
      </c>
      <c r="BI139" s="168">
        <f t="shared" si="8"/>
        <v>0</v>
      </c>
      <c r="BJ139" s="14" t="s">
        <v>84</v>
      </c>
      <c r="BK139" s="168">
        <f t="shared" si="9"/>
        <v>0</v>
      </c>
      <c r="BL139" s="14" t="s">
        <v>162</v>
      </c>
      <c r="BM139" s="167" t="s">
        <v>167</v>
      </c>
    </row>
    <row r="140" spans="1:65" s="2" customFormat="1" ht="16.5" customHeight="1">
      <c r="A140" s="29"/>
      <c r="B140" s="154"/>
      <c r="C140" s="169" t="s">
        <v>168</v>
      </c>
      <c r="D140" s="169" t="s">
        <v>159</v>
      </c>
      <c r="E140" s="170" t="s">
        <v>169</v>
      </c>
      <c r="F140" s="171" t="s">
        <v>170</v>
      </c>
      <c r="G140" s="172" t="s">
        <v>171</v>
      </c>
      <c r="H140" s="173">
        <v>55</v>
      </c>
      <c r="I140" s="174"/>
      <c r="J140" s="175">
        <f t="shared" si="0"/>
        <v>0</v>
      </c>
      <c r="K140" s="176"/>
      <c r="L140" s="177"/>
      <c r="M140" s="178" t="s">
        <v>1</v>
      </c>
      <c r="N140" s="179" t="s">
        <v>41</v>
      </c>
      <c r="O140" s="55"/>
      <c r="P140" s="165">
        <f t="shared" si="1"/>
        <v>0</v>
      </c>
      <c r="Q140" s="165">
        <v>0</v>
      </c>
      <c r="R140" s="165">
        <f t="shared" si="2"/>
        <v>0</v>
      </c>
      <c r="S140" s="165">
        <v>0</v>
      </c>
      <c r="T140" s="166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7" t="s">
        <v>162</v>
      </c>
      <c r="AT140" s="167" t="s">
        <v>159</v>
      </c>
      <c r="AU140" s="167" t="s">
        <v>86</v>
      </c>
      <c r="AY140" s="14" t="s">
        <v>120</v>
      </c>
      <c r="BE140" s="168">
        <f t="shared" si="4"/>
        <v>0</v>
      </c>
      <c r="BF140" s="168">
        <f t="shared" si="5"/>
        <v>0</v>
      </c>
      <c r="BG140" s="168">
        <f t="shared" si="6"/>
        <v>0</v>
      </c>
      <c r="BH140" s="168">
        <f t="shared" si="7"/>
        <v>0</v>
      </c>
      <c r="BI140" s="168">
        <f t="shared" si="8"/>
        <v>0</v>
      </c>
      <c r="BJ140" s="14" t="s">
        <v>84</v>
      </c>
      <c r="BK140" s="168">
        <f t="shared" si="9"/>
        <v>0</v>
      </c>
      <c r="BL140" s="14" t="s">
        <v>162</v>
      </c>
      <c r="BM140" s="167" t="s">
        <v>172</v>
      </c>
    </row>
    <row r="141" spans="1:65" s="2" customFormat="1" ht="16.5" customHeight="1">
      <c r="A141" s="29"/>
      <c r="B141" s="154"/>
      <c r="C141" s="155" t="s">
        <v>173</v>
      </c>
      <c r="D141" s="155" t="s">
        <v>123</v>
      </c>
      <c r="E141" s="156" t="s">
        <v>174</v>
      </c>
      <c r="F141" s="157" t="s">
        <v>175</v>
      </c>
      <c r="G141" s="158" t="s">
        <v>142</v>
      </c>
      <c r="H141" s="159">
        <v>1</v>
      </c>
      <c r="I141" s="160"/>
      <c r="J141" s="161">
        <f t="shared" si="0"/>
        <v>0</v>
      </c>
      <c r="K141" s="162"/>
      <c r="L141" s="30"/>
      <c r="M141" s="163" t="s">
        <v>1</v>
      </c>
      <c r="N141" s="164" t="s">
        <v>41</v>
      </c>
      <c r="O141" s="55"/>
      <c r="P141" s="165">
        <f t="shared" si="1"/>
        <v>0</v>
      </c>
      <c r="Q141" s="165">
        <v>0</v>
      </c>
      <c r="R141" s="165">
        <f t="shared" si="2"/>
        <v>0</v>
      </c>
      <c r="S141" s="165">
        <v>0</v>
      </c>
      <c r="T141" s="166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7" t="s">
        <v>127</v>
      </c>
      <c r="AT141" s="167" t="s">
        <v>123</v>
      </c>
      <c r="AU141" s="167" t="s">
        <v>86</v>
      </c>
      <c r="AY141" s="14" t="s">
        <v>120</v>
      </c>
      <c r="BE141" s="168">
        <f t="shared" si="4"/>
        <v>0</v>
      </c>
      <c r="BF141" s="168">
        <f t="shared" si="5"/>
        <v>0</v>
      </c>
      <c r="BG141" s="168">
        <f t="shared" si="6"/>
        <v>0</v>
      </c>
      <c r="BH141" s="168">
        <f t="shared" si="7"/>
        <v>0</v>
      </c>
      <c r="BI141" s="168">
        <f t="shared" si="8"/>
        <v>0</v>
      </c>
      <c r="BJ141" s="14" t="s">
        <v>84</v>
      </c>
      <c r="BK141" s="168">
        <f t="shared" si="9"/>
        <v>0</v>
      </c>
      <c r="BL141" s="14" t="s">
        <v>127</v>
      </c>
      <c r="BM141" s="167" t="s">
        <v>176</v>
      </c>
    </row>
    <row r="142" spans="1:65" s="2" customFormat="1" ht="16.5" customHeight="1">
      <c r="A142" s="29"/>
      <c r="B142" s="154"/>
      <c r="C142" s="155" t="s">
        <v>177</v>
      </c>
      <c r="D142" s="155" t="s">
        <v>123</v>
      </c>
      <c r="E142" s="156" t="s">
        <v>178</v>
      </c>
      <c r="F142" s="157" t="s">
        <v>179</v>
      </c>
      <c r="G142" s="158" t="s">
        <v>142</v>
      </c>
      <c r="H142" s="159">
        <v>1</v>
      </c>
      <c r="I142" s="160"/>
      <c r="J142" s="161">
        <f t="shared" si="0"/>
        <v>0</v>
      </c>
      <c r="K142" s="162"/>
      <c r="L142" s="30"/>
      <c r="M142" s="163" t="s">
        <v>1</v>
      </c>
      <c r="N142" s="164" t="s">
        <v>41</v>
      </c>
      <c r="O142" s="55"/>
      <c r="P142" s="165">
        <f t="shared" si="1"/>
        <v>0</v>
      </c>
      <c r="Q142" s="165">
        <v>0</v>
      </c>
      <c r="R142" s="165">
        <f t="shared" si="2"/>
        <v>0</v>
      </c>
      <c r="S142" s="165">
        <v>0</v>
      </c>
      <c r="T142" s="166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7" t="s">
        <v>180</v>
      </c>
      <c r="AT142" s="167" t="s">
        <v>123</v>
      </c>
      <c r="AU142" s="167" t="s">
        <v>86</v>
      </c>
      <c r="AY142" s="14" t="s">
        <v>120</v>
      </c>
      <c r="BE142" s="168">
        <f t="shared" si="4"/>
        <v>0</v>
      </c>
      <c r="BF142" s="168">
        <f t="shared" si="5"/>
        <v>0</v>
      </c>
      <c r="BG142" s="168">
        <f t="shared" si="6"/>
        <v>0</v>
      </c>
      <c r="BH142" s="168">
        <f t="shared" si="7"/>
        <v>0</v>
      </c>
      <c r="BI142" s="168">
        <f t="shared" si="8"/>
        <v>0</v>
      </c>
      <c r="BJ142" s="14" t="s">
        <v>84</v>
      </c>
      <c r="BK142" s="168">
        <f t="shared" si="9"/>
        <v>0</v>
      </c>
      <c r="BL142" s="14" t="s">
        <v>180</v>
      </c>
      <c r="BM142" s="167" t="s">
        <v>181</v>
      </c>
    </row>
    <row r="143" spans="1:65" s="2" customFormat="1" ht="21.75" customHeight="1">
      <c r="A143" s="29"/>
      <c r="B143" s="154"/>
      <c r="C143" s="169" t="s">
        <v>182</v>
      </c>
      <c r="D143" s="169" t="s">
        <v>159</v>
      </c>
      <c r="E143" s="170" t="s">
        <v>183</v>
      </c>
      <c r="F143" s="171" t="s">
        <v>184</v>
      </c>
      <c r="G143" s="172" t="s">
        <v>142</v>
      </c>
      <c r="H143" s="173">
        <v>1</v>
      </c>
      <c r="I143" s="174"/>
      <c r="J143" s="175">
        <f t="shared" si="0"/>
        <v>0</v>
      </c>
      <c r="K143" s="176"/>
      <c r="L143" s="177"/>
      <c r="M143" s="178" t="s">
        <v>1</v>
      </c>
      <c r="N143" s="179" t="s">
        <v>41</v>
      </c>
      <c r="O143" s="55"/>
      <c r="P143" s="165">
        <f t="shared" si="1"/>
        <v>0</v>
      </c>
      <c r="Q143" s="165">
        <v>0</v>
      </c>
      <c r="R143" s="165">
        <f t="shared" si="2"/>
        <v>0</v>
      </c>
      <c r="S143" s="165">
        <v>0</v>
      </c>
      <c r="T143" s="166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7" t="s">
        <v>185</v>
      </c>
      <c r="AT143" s="167" t="s">
        <v>159</v>
      </c>
      <c r="AU143" s="167" t="s">
        <v>86</v>
      </c>
      <c r="AY143" s="14" t="s">
        <v>120</v>
      </c>
      <c r="BE143" s="168">
        <f t="shared" si="4"/>
        <v>0</v>
      </c>
      <c r="BF143" s="168">
        <f t="shared" si="5"/>
        <v>0</v>
      </c>
      <c r="BG143" s="168">
        <f t="shared" si="6"/>
        <v>0</v>
      </c>
      <c r="BH143" s="168">
        <f t="shared" si="7"/>
        <v>0</v>
      </c>
      <c r="BI143" s="168">
        <f t="shared" si="8"/>
        <v>0</v>
      </c>
      <c r="BJ143" s="14" t="s">
        <v>84</v>
      </c>
      <c r="BK143" s="168">
        <f t="shared" si="9"/>
        <v>0</v>
      </c>
      <c r="BL143" s="14" t="s">
        <v>180</v>
      </c>
      <c r="BM143" s="167" t="s">
        <v>186</v>
      </c>
    </row>
    <row r="144" spans="1:65" s="2" customFormat="1" ht="253.5">
      <c r="A144" s="29"/>
      <c r="B144" s="30"/>
      <c r="C144" s="29"/>
      <c r="D144" s="180" t="s">
        <v>187</v>
      </c>
      <c r="E144" s="29"/>
      <c r="F144" s="181" t="s">
        <v>188</v>
      </c>
      <c r="G144" s="29"/>
      <c r="H144" s="29"/>
      <c r="I144" s="89"/>
      <c r="J144" s="29"/>
      <c r="K144" s="29"/>
      <c r="L144" s="30"/>
      <c r="M144" s="182"/>
      <c r="N144" s="183"/>
      <c r="O144" s="55"/>
      <c r="P144" s="55"/>
      <c r="Q144" s="55"/>
      <c r="R144" s="55"/>
      <c r="S144" s="55"/>
      <c r="T144" s="56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T144" s="14" t="s">
        <v>187</v>
      </c>
      <c r="AU144" s="14" t="s">
        <v>86</v>
      </c>
    </row>
    <row r="145" spans="1:65" s="2" customFormat="1" ht="16.5" customHeight="1">
      <c r="A145" s="29"/>
      <c r="B145" s="154"/>
      <c r="C145" s="155" t="s">
        <v>189</v>
      </c>
      <c r="D145" s="155" t="s">
        <v>123</v>
      </c>
      <c r="E145" s="156" t="s">
        <v>190</v>
      </c>
      <c r="F145" s="157" t="s">
        <v>191</v>
      </c>
      <c r="G145" s="158" t="s">
        <v>192</v>
      </c>
      <c r="H145" s="159">
        <v>0.15</v>
      </c>
      <c r="I145" s="160"/>
      <c r="J145" s="161">
        <f>ROUND(I145*H145,2)</f>
        <v>0</v>
      </c>
      <c r="K145" s="162"/>
      <c r="L145" s="30"/>
      <c r="M145" s="163" t="s">
        <v>1</v>
      </c>
      <c r="N145" s="164" t="s">
        <v>41</v>
      </c>
      <c r="O145" s="55"/>
      <c r="P145" s="165">
        <f>O145*H145</f>
        <v>0</v>
      </c>
      <c r="Q145" s="165">
        <v>0</v>
      </c>
      <c r="R145" s="165">
        <f>Q145*H145</f>
        <v>0</v>
      </c>
      <c r="S145" s="165">
        <v>0</v>
      </c>
      <c r="T145" s="166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7" t="s">
        <v>127</v>
      </c>
      <c r="AT145" s="167" t="s">
        <v>123</v>
      </c>
      <c r="AU145" s="167" t="s">
        <v>86</v>
      </c>
      <c r="AY145" s="14" t="s">
        <v>120</v>
      </c>
      <c r="BE145" s="168">
        <f>IF(N145="základní",J145,0)</f>
        <v>0</v>
      </c>
      <c r="BF145" s="168">
        <f>IF(N145="snížená",J145,0)</f>
        <v>0</v>
      </c>
      <c r="BG145" s="168">
        <f>IF(N145="zákl. přenesená",J145,0)</f>
        <v>0</v>
      </c>
      <c r="BH145" s="168">
        <f>IF(N145="sníž. přenesená",J145,0)</f>
        <v>0</v>
      </c>
      <c r="BI145" s="168">
        <f>IF(N145="nulová",J145,0)</f>
        <v>0</v>
      </c>
      <c r="BJ145" s="14" t="s">
        <v>84</v>
      </c>
      <c r="BK145" s="168">
        <f>ROUND(I145*H145,2)</f>
        <v>0</v>
      </c>
      <c r="BL145" s="14" t="s">
        <v>127</v>
      </c>
      <c r="BM145" s="167" t="s">
        <v>193</v>
      </c>
    </row>
    <row r="146" spans="1:65" s="12" customFormat="1" ht="22.9" customHeight="1">
      <c r="B146" s="141"/>
      <c r="D146" s="142" t="s">
        <v>75</v>
      </c>
      <c r="E146" s="152" t="s">
        <v>194</v>
      </c>
      <c r="F146" s="152" t="s">
        <v>195</v>
      </c>
      <c r="I146" s="144"/>
      <c r="J146" s="153">
        <f>BK146</f>
        <v>0</v>
      </c>
      <c r="L146" s="141"/>
      <c r="M146" s="146"/>
      <c r="N146" s="147"/>
      <c r="O146" s="147"/>
      <c r="P146" s="148">
        <f>SUM(P147:P150)</f>
        <v>0</v>
      </c>
      <c r="Q146" s="147"/>
      <c r="R146" s="148">
        <f>SUM(R147:R150)</f>
        <v>4.7799999999999995E-3</v>
      </c>
      <c r="S146" s="147"/>
      <c r="T146" s="149">
        <f>SUM(T147:T150)</f>
        <v>0</v>
      </c>
      <c r="AR146" s="142" t="s">
        <v>86</v>
      </c>
      <c r="AT146" s="150" t="s">
        <v>75</v>
      </c>
      <c r="AU146" s="150" t="s">
        <v>84</v>
      </c>
      <c r="AY146" s="142" t="s">
        <v>120</v>
      </c>
      <c r="BK146" s="151">
        <f>SUM(BK147:BK150)</f>
        <v>0</v>
      </c>
    </row>
    <row r="147" spans="1:65" s="2" customFormat="1" ht="21.75" customHeight="1">
      <c r="A147" s="29"/>
      <c r="B147" s="154"/>
      <c r="C147" s="155" t="s">
        <v>8</v>
      </c>
      <c r="D147" s="155" t="s">
        <v>123</v>
      </c>
      <c r="E147" s="156" t="s">
        <v>196</v>
      </c>
      <c r="F147" s="157" t="s">
        <v>197</v>
      </c>
      <c r="G147" s="158" t="s">
        <v>142</v>
      </c>
      <c r="H147" s="159">
        <v>1</v>
      </c>
      <c r="I147" s="160"/>
      <c r="J147" s="161">
        <f>ROUND(I147*H147,2)</f>
        <v>0</v>
      </c>
      <c r="K147" s="162"/>
      <c r="L147" s="30"/>
      <c r="M147" s="163" t="s">
        <v>1</v>
      </c>
      <c r="N147" s="164" t="s">
        <v>41</v>
      </c>
      <c r="O147" s="55"/>
      <c r="P147" s="165">
        <f>O147*H147</f>
        <v>0</v>
      </c>
      <c r="Q147" s="165">
        <v>3.4199999999999999E-3</v>
      </c>
      <c r="R147" s="165">
        <f>Q147*H147</f>
        <v>3.4199999999999999E-3</v>
      </c>
      <c r="S147" s="165">
        <v>0</v>
      </c>
      <c r="T147" s="166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7" t="s">
        <v>127</v>
      </c>
      <c r="AT147" s="167" t="s">
        <v>123</v>
      </c>
      <c r="AU147" s="167" t="s">
        <v>86</v>
      </c>
      <c r="AY147" s="14" t="s">
        <v>120</v>
      </c>
      <c r="BE147" s="168">
        <f>IF(N147="základní",J147,0)</f>
        <v>0</v>
      </c>
      <c r="BF147" s="168">
        <f>IF(N147="snížená",J147,0)</f>
        <v>0</v>
      </c>
      <c r="BG147" s="168">
        <f>IF(N147="zákl. přenesená",J147,0)</f>
        <v>0</v>
      </c>
      <c r="BH147" s="168">
        <f>IF(N147="sníž. přenesená",J147,0)</f>
        <v>0</v>
      </c>
      <c r="BI147" s="168">
        <f>IF(N147="nulová",J147,0)</f>
        <v>0</v>
      </c>
      <c r="BJ147" s="14" t="s">
        <v>84</v>
      </c>
      <c r="BK147" s="168">
        <f>ROUND(I147*H147,2)</f>
        <v>0</v>
      </c>
      <c r="BL147" s="14" t="s">
        <v>127</v>
      </c>
      <c r="BM147" s="167" t="s">
        <v>198</v>
      </c>
    </row>
    <row r="148" spans="1:65" s="2" customFormat="1" ht="21.75" customHeight="1">
      <c r="A148" s="29"/>
      <c r="B148" s="154"/>
      <c r="C148" s="155" t="s">
        <v>127</v>
      </c>
      <c r="D148" s="155" t="s">
        <v>123</v>
      </c>
      <c r="E148" s="156" t="s">
        <v>199</v>
      </c>
      <c r="F148" s="157" t="s">
        <v>200</v>
      </c>
      <c r="G148" s="158" t="s">
        <v>131</v>
      </c>
      <c r="H148" s="159">
        <v>1</v>
      </c>
      <c r="I148" s="160"/>
      <c r="J148" s="161">
        <f>ROUND(I148*H148,2)</f>
        <v>0</v>
      </c>
      <c r="K148" s="162"/>
      <c r="L148" s="30"/>
      <c r="M148" s="163" t="s">
        <v>1</v>
      </c>
      <c r="N148" s="164" t="s">
        <v>41</v>
      </c>
      <c r="O148" s="55"/>
      <c r="P148" s="165">
        <f>O148*H148</f>
        <v>0</v>
      </c>
      <c r="Q148" s="165">
        <v>6.8000000000000005E-4</v>
      </c>
      <c r="R148" s="165">
        <f>Q148*H148</f>
        <v>6.8000000000000005E-4</v>
      </c>
      <c r="S148" s="165">
        <v>0</v>
      </c>
      <c r="T148" s="166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7" t="s">
        <v>127</v>
      </c>
      <c r="AT148" s="167" t="s">
        <v>123</v>
      </c>
      <c r="AU148" s="167" t="s">
        <v>86</v>
      </c>
      <c r="AY148" s="14" t="s">
        <v>120</v>
      </c>
      <c r="BE148" s="168">
        <f>IF(N148="základní",J148,0)</f>
        <v>0</v>
      </c>
      <c r="BF148" s="168">
        <f>IF(N148="snížená",J148,0)</f>
        <v>0</v>
      </c>
      <c r="BG148" s="168">
        <f>IF(N148="zákl. přenesená",J148,0)</f>
        <v>0</v>
      </c>
      <c r="BH148" s="168">
        <f>IF(N148="sníž. přenesená",J148,0)</f>
        <v>0</v>
      </c>
      <c r="BI148" s="168">
        <f>IF(N148="nulová",J148,0)</f>
        <v>0</v>
      </c>
      <c r="BJ148" s="14" t="s">
        <v>84</v>
      </c>
      <c r="BK148" s="168">
        <f>ROUND(I148*H148,2)</f>
        <v>0</v>
      </c>
      <c r="BL148" s="14" t="s">
        <v>127</v>
      </c>
      <c r="BM148" s="167" t="s">
        <v>201</v>
      </c>
    </row>
    <row r="149" spans="1:65" s="2" customFormat="1" ht="21.75" customHeight="1">
      <c r="A149" s="29"/>
      <c r="B149" s="154"/>
      <c r="C149" s="155" t="s">
        <v>202</v>
      </c>
      <c r="D149" s="155" t="s">
        <v>123</v>
      </c>
      <c r="E149" s="156" t="s">
        <v>203</v>
      </c>
      <c r="F149" s="157" t="s">
        <v>204</v>
      </c>
      <c r="G149" s="158" t="s">
        <v>131</v>
      </c>
      <c r="H149" s="159">
        <v>1</v>
      </c>
      <c r="I149" s="160"/>
      <c r="J149" s="161">
        <f>ROUND(I149*H149,2)</f>
        <v>0</v>
      </c>
      <c r="K149" s="162"/>
      <c r="L149" s="30"/>
      <c r="M149" s="163" t="s">
        <v>1</v>
      </c>
      <c r="N149" s="164" t="s">
        <v>41</v>
      </c>
      <c r="O149" s="55"/>
      <c r="P149" s="165">
        <f>O149*H149</f>
        <v>0</v>
      </c>
      <c r="Q149" s="165">
        <v>6.8000000000000005E-4</v>
      </c>
      <c r="R149" s="165">
        <f>Q149*H149</f>
        <v>6.8000000000000005E-4</v>
      </c>
      <c r="S149" s="165">
        <v>0</v>
      </c>
      <c r="T149" s="166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7" t="s">
        <v>127</v>
      </c>
      <c r="AT149" s="167" t="s">
        <v>123</v>
      </c>
      <c r="AU149" s="167" t="s">
        <v>86</v>
      </c>
      <c r="AY149" s="14" t="s">
        <v>120</v>
      </c>
      <c r="BE149" s="168">
        <f>IF(N149="základní",J149,0)</f>
        <v>0</v>
      </c>
      <c r="BF149" s="168">
        <f>IF(N149="snížená",J149,0)</f>
        <v>0</v>
      </c>
      <c r="BG149" s="168">
        <f>IF(N149="zákl. přenesená",J149,0)</f>
        <v>0</v>
      </c>
      <c r="BH149" s="168">
        <f>IF(N149="sníž. přenesená",J149,0)</f>
        <v>0</v>
      </c>
      <c r="BI149" s="168">
        <f>IF(N149="nulová",J149,0)</f>
        <v>0</v>
      </c>
      <c r="BJ149" s="14" t="s">
        <v>84</v>
      </c>
      <c r="BK149" s="168">
        <f>ROUND(I149*H149,2)</f>
        <v>0</v>
      </c>
      <c r="BL149" s="14" t="s">
        <v>127</v>
      </c>
      <c r="BM149" s="167" t="s">
        <v>205</v>
      </c>
    </row>
    <row r="150" spans="1:65" s="2" customFormat="1" ht="21.75" customHeight="1">
      <c r="A150" s="29"/>
      <c r="B150" s="154"/>
      <c r="C150" s="155" t="s">
        <v>206</v>
      </c>
      <c r="D150" s="155" t="s">
        <v>123</v>
      </c>
      <c r="E150" s="156" t="s">
        <v>207</v>
      </c>
      <c r="F150" s="157" t="s">
        <v>208</v>
      </c>
      <c r="G150" s="158" t="s">
        <v>192</v>
      </c>
      <c r="H150" s="159">
        <v>0.1</v>
      </c>
      <c r="I150" s="160"/>
      <c r="J150" s="161">
        <f>ROUND(I150*H150,2)</f>
        <v>0</v>
      </c>
      <c r="K150" s="162"/>
      <c r="L150" s="30"/>
      <c r="M150" s="163" t="s">
        <v>1</v>
      </c>
      <c r="N150" s="164" t="s">
        <v>41</v>
      </c>
      <c r="O150" s="55"/>
      <c r="P150" s="165">
        <f>O150*H150</f>
        <v>0</v>
      </c>
      <c r="Q150" s="165">
        <v>0</v>
      </c>
      <c r="R150" s="165">
        <f>Q150*H150</f>
        <v>0</v>
      </c>
      <c r="S150" s="165">
        <v>0</v>
      </c>
      <c r="T150" s="166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7" t="s">
        <v>127</v>
      </c>
      <c r="AT150" s="167" t="s">
        <v>123</v>
      </c>
      <c r="AU150" s="167" t="s">
        <v>86</v>
      </c>
      <c r="AY150" s="14" t="s">
        <v>120</v>
      </c>
      <c r="BE150" s="168">
        <f>IF(N150="základní",J150,0)</f>
        <v>0</v>
      </c>
      <c r="BF150" s="168">
        <f>IF(N150="snížená",J150,0)</f>
        <v>0</v>
      </c>
      <c r="BG150" s="168">
        <f>IF(N150="zákl. přenesená",J150,0)</f>
        <v>0</v>
      </c>
      <c r="BH150" s="168">
        <f>IF(N150="sníž. přenesená",J150,0)</f>
        <v>0</v>
      </c>
      <c r="BI150" s="168">
        <f>IF(N150="nulová",J150,0)</f>
        <v>0</v>
      </c>
      <c r="BJ150" s="14" t="s">
        <v>84</v>
      </c>
      <c r="BK150" s="168">
        <f>ROUND(I150*H150,2)</f>
        <v>0</v>
      </c>
      <c r="BL150" s="14" t="s">
        <v>127</v>
      </c>
      <c r="BM150" s="167" t="s">
        <v>209</v>
      </c>
    </row>
    <row r="151" spans="1:65" s="12" customFormat="1" ht="22.9" customHeight="1">
      <c r="B151" s="141"/>
      <c r="D151" s="142" t="s">
        <v>75</v>
      </c>
      <c r="E151" s="152" t="s">
        <v>210</v>
      </c>
      <c r="F151" s="152" t="s">
        <v>211</v>
      </c>
      <c r="I151" s="144"/>
      <c r="J151" s="153">
        <f>BK151</f>
        <v>0</v>
      </c>
      <c r="L151" s="141"/>
      <c r="M151" s="146"/>
      <c r="N151" s="147"/>
      <c r="O151" s="147"/>
      <c r="P151" s="148">
        <f>SUM(P152:P157)</f>
        <v>0</v>
      </c>
      <c r="Q151" s="147"/>
      <c r="R151" s="148">
        <f>SUM(R152:R157)</f>
        <v>5.7190000000000012E-2</v>
      </c>
      <c r="S151" s="147"/>
      <c r="T151" s="149">
        <f>SUM(T152:T157)</f>
        <v>9.6000000000000002E-2</v>
      </c>
      <c r="AR151" s="142" t="s">
        <v>86</v>
      </c>
      <c r="AT151" s="150" t="s">
        <v>75</v>
      </c>
      <c r="AU151" s="150" t="s">
        <v>84</v>
      </c>
      <c r="AY151" s="142" t="s">
        <v>120</v>
      </c>
      <c r="BK151" s="151">
        <f>SUM(BK152:BK157)</f>
        <v>0</v>
      </c>
    </row>
    <row r="152" spans="1:65" s="2" customFormat="1" ht="16.5" customHeight="1">
      <c r="A152" s="29"/>
      <c r="B152" s="154"/>
      <c r="C152" s="155" t="s">
        <v>212</v>
      </c>
      <c r="D152" s="155" t="s">
        <v>123</v>
      </c>
      <c r="E152" s="156" t="s">
        <v>213</v>
      </c>
      <c r="F152" s="157" t="s">
        <v>214</v>
      </c>
      <c r="G152" s="158" t="s">
        <v>126</v>
      </c>
      <c r="H152" s="159">
        <v>30</v>
      </c>
      <c r="I152" s="160"/>
      <c r="J152" s="161">
        <f t="shared" ref="J152:J157" si="10">ROUND(I152*H152,2)</f>
        <v>0</v>
      </c>
      <c r="K152" s="162"/>
      <c r="L152" s="30"/>
      <c r="M152" s="163" t="s">
        <v>1</v>
      </c>
      <c r="N152" s="164" t="s">
        <v>41</v>
      </c>
      <c r="O152" s="55"/>
      <c r="P152" s="165">
        <f t="shared" ref="P152:P157" si="11">O152*H152</f>
        <v>0</v>
      </c>
      <c r="Q152" s="165">
        <v>2.0000000000000002E-5</v>
      </c>
      <c r="R152" s="165">
        <f t="shared" ref="R152:R157" si="12">Q152*H152</f>
        <v>6.0000000000000006E-4</v>
      </c>
      <c r="S152" s="165">
        <v>3.2000000000000002E-3</v>
      </c>
      <c r="T152" s="166">
        <f t="shared" ref="T152:T157" si="13">S152*H152</f>
        <v>9.6000000000000002E-2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7" t="s">
        <v>127</v>
      </c>
      <c r="AT152" s="167" t="s">
        <v>123</v>
      </c>
      <c r="AU152" s="167" t="s">
        <v>86</v>
      </c>
      <c r="AY152" s="14" t="s">
        <v>120</v>
      </c>
      <c r="BE152" s="168">
        <f t="shared" ref="BE152:BE157" si="14">IF(N152="základní",J152,0)</f>
        <v>0</v>
      </c>
      <c r="BF152" s="168">
        <f t="shared" ref="BF152:BF157" si="15">IF(N152="snížená",J152,0)</f>
        <v>0</v>
      </c>
      <c r="BG152" s="168">
        <f t="shared" ref="BG152:BG157" si="16">IF(N152="zákl. přenesená",J152,0)</f>
        <v>0</v>
      </c>
      <c r="BH152" s="168">
        <f t="shared" ref="BH152:BH157" si="17">IF(N152="sníž. přenesená",J152,0)</f>
        <v>0</v>
      </c>
      <c r="BI152" s="168">
        <f t="shared" ref="BI152:BI157" si="18">IF(N152="nulová",J152,0)</f>
        <v>0</v>
      </c>
      <c r="BJ152" s="14" t="s">
        <v>84</v>
      </c>
      <c r="BK152" s="168">
        <f t="shared" ref="BK152:BK157" si="19">ROUND(I152*H152,2)</f>
        <v>0</v>
      </c>
      <c r="BL152" s="14" t="s">
        <v>127</v>
      </c>
      <c r="BM152" s="167" t="s">
        <v>215</v>
      </c>
    </row>
    <row r="153" spans="1:65" s="2" customFormat="1" ht="21.75" customHeight="1">
      <c r="A153" s="29"/>
      <c r="B153" s="154"/>
      <c r="C153" s="155" t="s">
        <v>216</v>
      </c>
      <c r="D153" s="155" t="s">
        <v>123</v>
      </c>
      <c r="E153" s="156" t="s">
        <v>217</v>
      </c>
      <c r="F153" s="157" t="s">
        <v>218</v>
      </c>
      <c r="G153" s="158" t="s">
        <v>126</v>
      </c>
      <c r="H153" s="159">
        <v>1</v>
      </c>
      <c r="I153" s="160"/>
      <c r="J153" s="161">
        <f t="shared" si="10"/>
        <v>0</v>
      </c>
      <c r="K153" s="162"/>
      <c r="L153" s="30"/>
      <c r="M153" s="163" t="s">
        <v>1</v>
      </c>
      <c r="N153" s="164" t="s">
        <v>41</v>
      </c>
      <c r="O153" s="55"/>
      <c r="P153" s="165">
        <f t="shared" si="11"/>
        <v>0</v>
      </c>
      <c r="Q153" s="165">
        <v>6.9999999999999999E-4</v>
      </c>
      <c r="R153" s="165">
        <f t="shared" si="12"/>
        <v>6.9999999999999999E-4</v>
      </c>
      <c r="S153" s="165">
        <v>0</v>
      </c>
      <c r="T153" s="166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7" t="s">
        <v>127</v>
      </c>
      <c r="AT153" s="167" t="s">
        <v>123</v>
      </c>
      <c r="AU153" s="167" t="s">
        <v>86</v>
      </c>
      <c r="AY153" s="14" t="s">
        <v>120</v>
      </c>
      <c r="BE153" s="168">
        <f t="shared" si="14"/>
        <v>0</v>
      </c>
      <c r="BF153" s="168">
        <f t="shared" si="15"/>
        <v>0</v>
      </c>
      <c r="BG153" s="168">
        <f t="shared" si="16"/>
        <v>0</v>
      </c>
      <c r="BH153" s="168">
        <f t="shared" si="17"/>
        <v>0</v>
      </c>
      <c r="BI153" s="168">
        <f t="shared" si="18"/>
        <v>0</v>
      </c>
      <c r="BJ153" s="14" t="s">
        <v>84</v>
      </c>
      <c r="BK153" s="168">
        <f t="shared" si="19"/>
        <v>0</v>
      </c>
      <c r="BL153" s="14" t="s">
        <v>127</v>
      </c>
      <c r="BM153" s="167" t="s">
        <v>219</v>
      </c>
    </row>
    <row r="154" spans="1:65" s="2" customFormat="1" ht="21.75" customHeight="1">
      <c r="A154" s="29"/>
      <c r="B154" s="154"/>
      <c r="C154" s="155" t="s">
        <v>7</v>
      </c>
      <c r="D154" s="155" t="s">
        <v>123</v>
      </c>
      <c r="E154" s="156" t="s">
        <v>220</v>
      </c>
      <c r="F154" s="157" t="s">
        <v>221</v>
      </c>
      <c r="G154" s="158" t="s">
        <v>126</v>
      </c>
      <c r="H154" s="159">
        <v>44</v>
      </c>
      <c r="I154" s="160"/>
      <c r="J154" s="161">
        <f t="shared" si="10"/>
        <v>0</v>
      </c>
      <c r="K154" s="162"/>
      <c r="L154" s="30"/>
      <c r="M154" s="163" t="s">
        <v>1</v>
      </c>
      <c r="N154" s="164" t="s">
        <v>41</v>
      </c>
      <c r="O154" s="55"/>
      <c r="P154" s="165">
        <f t="shared" si="11"/>
        <v>0</v>
      </c>
      <c r="Q154" s="165">
        <v>1.2700000000000001E-3</v>
      </c>
      <c r="R154" s="165">
        <f t="shared" si="12"/>
        <v>5.5880000000000006E-2</v>
      </c>
      <c r="S154" s="165">
        <v>0</v>
      </c>
      <c r="T154" s="166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7" t="s">
        <v>127</v>
      </c>
      <c r="AT154" s="167" t="s">
        <v>123</v>
      </c>
      <c r="AU154" s="167" t="s">
        <v>86</v>
      </c>
      <c r="AY154" s="14" t="s">
        <v>120</v>
      </c>
      <c r="BE154" s="168">
        <f t="shared" si="14"/>
        <v>0</v>
      </c>
      <c r="BF154" s="168">
        <f t="shared" si="15"/>
        <v>0</v>
      </c>
      <c r="BG154" s="168">
        <f t="shared" si="16"/>
        <v>0</v>
      </c>
      <c r="BH154" s="168">
        <f t="shared" si="17"/>
        <v>0</v>
      </c>
      <c r="BI154" s="168">
        <f t="shared" si="18"/>
        <v>0</v>
      </c>
      <c r="BJ154" s="14" t="s">
        <v>84</v>
      </c>
      <c r="BK154" s="168">
        <f t="shared" si="19"/>
        <v>0</v>
      </c>
      <c r="BL154" s="14" t="s">
        <v>127</v>
      </c>
      <c r="BM154" s="167" t="s">
        <v>222</v>
      </c>
    </row>
    <row r="155" spans="1:65" s="2" customFormat="1" ht="16.5" customHeight="1">
      <c r="A155" s="29"/>
      <c r="B155" s="154"/>
      <c r="C155" s="155" t="s">
        <v>223</v>
      </c>
      <c r="D155" s="155" t="s">
        <v>123</v>
      </c>
      <c r="E155" s="156" t="s">
        <v>224</v>
      </c>
      <c r="F155" s="157" t="s">
        <v>225</v>
      </c>
      <c r="G155" s="158" t="s">
        <v>126</v>
      </c>
      <c r="H155" s="159">
        <v>44</v>
      </c>
      <c r="I155" s="160"/>
      <c r="J155" s="161">
        <f t="shared" si="10"/>
        <v>0</v>
      </c>
      <c r="K155" s="162"/>
      <c r="L155" s="30"/>
      <c r="M155" s="163" t="s">
        <v>1</v>
      </c>
      <c r="N155" s="164" t="s">
        <v>41</v>
      </c>
      <c r="O155" s="55"/>
      <c r="P155" s="165">
        <f t="shared" si="11"/>
        <v>0</v>
      </c>
      <c r="Q155" s="165">
        <v>0</v>
      </c>
      <c r="R155" s="165">
        <f t="shared" si="12"/>
        <v>0</v>
      </c>
      <c r="S155" s="165">
        <v>0</v>
      </c>
      <c r="T155" s="166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7" t="s">
        <v>127</v>
      </c>
      <c r="AT155" s="167" t="s">
        <v>123</v>
      </c>
      <c r="AU155" s="167" t="s">
        <v>86</v>
      </c>
      <c r="AY155" s="14" t="s">
        <v>120</v>
      </c>
      <c r="BE155" s="168">
        <f t="shared" si="14"/>
        <v>0</v>
      </c>
      <c r="BF155" s="168">
        <f t="shared" si="15"/>
        <v>0</v>
      </c>
      <c r="BG155" s="168">
        <f t="shared" si="16"/>
        <v>0</v>
      </c>
      <c r="BH155" s="168">
        <f t="shared" si="17"/>
        <v>0</v>
      </c>
      <c r="BI155" s="168">
        <f t="shared" si="18"/>
        <v>0</v>
      </c>
      <c r="BJ155" s="14" t="s">
        <v>84</v>
      </c>
      <c r="BK155" s="168">
        <f t="shared" si="19"/>
        <v>0</v>
      </c>
      <c r="BL155" s="14" t="s">
        <v>127</v>
      </c>
      <c r="BM155" s="167" t="s">
        <v>226</v>
      </c>
    </row>
    <row r="156" spans="1:65" s="2" customFormat="1" ht="21.75" customHeight="1">
      <c r="A156" s="29"/>
      <c r="B156" s="154"/>
      <c r="C156" s="155" t="s">
        <v>227</v>
      </c>
      <c r="D156" s="155" t="s">
        <v>123</v>
      </c>
      <c r="E156" s="156" t="s">
        <v>228</v>
      </c>
      <c r="F156" s="157" t="s">
        <v>229</v>
      </c>
      <c r="G156" s="158" t="s">
        <v>142</v>
      </c>
      <c r="H156" s="159">
        <v>1</v>
      </c>
      <c r="I156" s="160"/>
      <c r="J156" s="161">
        <f t="shared" si="10"/>
        <v>0</v>
      </c>
      <c r="K156" s="162"/>
      <c r="L156" s="30"/>
      <c r="M156" s="163" t="s">
        <v>1</v>
      </c>
      <c r="N156" s="164" t="s">
        <v>41</v>
      </c>
      <c r="O156" s="55"/>
      <c r="P156" s="165">
        <f t="shared" si="11"/>
        <v>0</v>
      </c>
      <c r="Q156" s="165">
        <v>1.0000000000000001E-5</v>
      </c>
      <c r="R156" s="165">
        <f t="shared" si="12"/>
        <v>1.0000000000000001E-5</v>
      </c>
      <c r="S156" s="165">
        <v>0</v>
      </c>
      <c r="T156" s="166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7" t="s">
        <v>127</v>
      </c>
      <c r="AT156" s="167" t="s">
        <v>123</v>
      </c>
      <c r="AU156" s="167" t="s">
        <v>86</v>
      </c>
      <c r="AY156" s="14" t="s">
        <v>120</v>
      </c>
      <c r="BE156" s="168">
        <f t="shared" si="14"/>
        <v>0</v>
      </c>
      <c r="BF156" s="168">
        <f t="shared" si="15"/>
        <v>0</v>
      </c>
      <c r="BG156" s="168">
        <f t="shared" si="16"/>
        <v>0</v>
      </c>
      <c r="BH156" s="168">
        <f t="shared" si="17"/>
        <v>0</v>
      </c>
      <c r="BI156" s="168">
        <f t="shared" si="18"/>
        <v>0</v>
      </c>
      <c r="BJ156" s="14" t="s">
        <v>84</v>
      </c>
      <c r="BK156" s="168">
        <f t="shared" si="19"/>
        <v>0</v>
      </c>
      <c r="BL156" s="14" t="s">
        <v>127</v>
      </c>
      <c r="BM156" s="167" t="s">
        <v>230</v>
      </c>
    </row>
    <row r="157" spans="1:65" s="2" customFormat="1" ht="21.75" customHeight="1">
      <c r="A157" s="29"/>
      <c r="B157" s="154"/>
      <c r="C157" s="155" t="s">
        <v>231</v>
      </c>
      <c r="D157" s="155" t="s">
        <v>123</v>
      </c>
      <c r="E157" s="156" t="s">
        <v>232</v>
      </c>
      <c r="F157" s="157" t="s">
        <v>233</v>
      </c>
      <c r="G157" s="158" t="s">
        <v>192</v>
      </c>
      <c r="H157" s="159">
        <v>5.7000000000000002E-2</v>
      </c>
      <c r="I157" s="160"/>
      <c r="J157" s="161">
        <f t="shared" si="10"/>
        <v>0</v>
      </c>
      <c r="K157" s="162"/>
      <c r="L157" s="30"/>
      <c r="M157" s="163" t="s">
        <v>1</v>
      </c>
      <c r="N157" s="164" t="s">
        <v>41</v>
      </c>
      <c r="O157" s="55"/>
      <c r="P157" s="165">
        <f t="shared" si="11"/>
        <v>0</v>
      </c>
      <c r="Q157" s="165">
        <v>0</v>
      </c>
      <c r="R157" s="165">
        <f t="shared" si="12"/>
        <v>0</v>
      </c>
      <c r="S157" s="165">
        <v>0</v>
      </c>
      <c r="T157" s="166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7" t="s">
        <v>127</v>
      </c>
      <c r="AT157" s="167" t="s">
        <v>123</v>
      </c>
      <c r="AU157" s="167" t="s">
        <v>86</v>
      </c>
      <c r="AY157" s="14" t="s">
        <v>120</v>
      </c>
      <c r="BE157" s="168">
        <f t="shared" si="14"/>
        <v>0</v>
      </c>
      <c r="BF157" s="168">
        <f t="shared" si="15"/>
        <v>0</v>
      </c>
      <c r="BG157" s="168">
        <f t="shared" si="16"/>
        <v>0</v>
      </c>
      <c r="BH157" s="168">
        <f t="shared" si="17"/>
        <v>0</v>
      </c>
      <c r="BI157" s="168">
        <f t="shared" si="18"/>
        <v>0</v>
      </c>
      <c r="BJ157" s="14" t="s">
        <v>84</v>
      </c>
      <c r="BK157" s="168">
        <f t="shared" si="19"/>
        <v>0</v>
      </c>
      <c r="BL157" s="14" t="s">
        <v>127</v>
      </c>
      <c r="BM157" s="167" t="s">
        <v>234</v>
      </c>
    </row>
    <row r="158" spans="1:65" s="12" customFormat="1" ht="22.9" customHeight="1">
      <c r="B158" s="141"/>
      <c r="D158" s="142" t="s">
        <v>75</v>
      </c>
      <c r="E158" s="152" t="s">
        <v>235</v>
      </c>
      <c r="F158" s="152" t="s">
        <v>236</v>
      </c>
      <c r="I158" s="144"/>
      <c r="J158" s="153">
        <f>BK158</f>
        <v>0</v>
      </c>
      <c r="L158" s="141"/>
      <c r="M158" s="146"/>
      <c r="N158" s="147"/>
      <c r="O158" s="147"/>
      <c r="P158" s="148">
        <f>P159+SUM(P160:P166)</f>
        <v>0</v>
      </c>
      <c r="Q158" s="147"/>
      <c r="R158" s="148">
        <f>R159+SUM(R160:R166)</f>
        <v>9.3100000000000006E-3</v>
      </c>
      <c r="S158" s="147"/>
      <c r="T158" s="149">
        <f>T159+SUM(T160:T166)</f>
        <v>0</v>
      </c>
      <c r="AR158" s="142" t="s">
        <v>86</v>
      </c>
      <c r="AT158" s="150" t="s">
        <v>75</v>
      </c>
      <c r="AU158" s="150" t="s">
        <v>84</v>
      </c>
      <c r="AY158" s="142" t="s">
        <v>120</v>
      </c>
      <c r="BK158" s="151">
        <f>BK159+SUM(BK160:BK166)</f>
        <v>0</v>
      </c>
    </row>
    <row r="159" spans="1:65" s="2" customFormat="1" ht="21.75" customHeight="1">
      <c r="A159" s="29"/>
      <c r="B159" s="154"/>
      <c r="C159" s="155" t="s">
        <v>237</v>
      </c>
      <c r="D159" s="155" t="s">
        <v>123</v>
      </c>
      <c r="E159" s="156" t="s">
        <v>238</v>
      </c>
      <c r="F159" s="157" t="s">
        <v>239</v>
      </c>
      <c r="G159" s="158" t="s">
        <v>131</v>
      </c>
      <c r="H159" s="159">
        <v>2</v>
      </c>
      <c r="I159" s="160"/>
      <c r="J159" s="161">
        <f t="shared" ref="J159:J165" si="20">ROUND(I159*H159,2)</f>
        <v>0</v>
      </c>
      <c r="K159" s="162"/>
      <c r="L159" s="30"/>
      <c r="M159" s="163" t="s">
        <v>1</v>
      </c>
      <c r="N159" s="164" t="s">
        <v>41</v>
      </c>
      <c r="O159" s="55"/>
      <c r="P159" s="165">
        <f t="shared" ref="P159:P165" si="21">O159*H159</f>
        <v>0</v>
      </c>
      <c r="Q159" s="165">
        <v>2.3000000000000001E-4</v>
      </c>
      <c r="R159" s="165">
        <f t="shared" ref="R159:R165" si="22">Q159*H159</f>
        <v>4.6000000000000001E-4</v>
      </c>
      <c r="S159" s="165">
        <v>0</v>
      </c>
      <c r="T159" s="166">
        <f t="shared" ref="T159:T165" si="23"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7" t="s">
        <v>127</v>
      </c>
      <c r="AT159" s="167" t="s">
        <v>123</v>
      </c>
      <c r="AU159" s="167" t="s">
        <v>86</v>
      </c>
      <c r="AY159" s="14" t="s">
        <v>120</v>
      </c>
      <c r="BE159" s="168">
        <f t="shared" ref="BE159:BE165" si="24">IF(N159="základní",J159,0)</f>
        <v>0</v>
      </c>
      <c r="BF159" s="168">
        <f t="shared" ref="BF159:BF165" si="25">IF(N159="snížená",J159,0)</f>
        <v>0</v>
      </c>
      <c r="BG159" s="168">
        <f t="shared" ref="BG159:BG165" si="26">IF(N159="zákl. přenesená",J159,0)</f>
        <v>0</v>
      </c>
      <c r="BH159" s="168">
        <f t="shared" ref="BH159:BH165" si="27">IF(N159="sníž. přenesená",J159,0)</f>
        <v>0</v>
      </c>
      <c r="BI159" s="168">
        <f t="shared" ref="BI159:BI165" si="28">IF(N159="nulová",J159,0)</f>
        <v>0</v>
      </c>
      <c r="BJ159" s="14" t="s">
        <v>84</v>
      </c>
      <c r="BK159" s="168">
        <f t="shared" ref="BK159:BK165" si="29">ROUND(I159*H159,2)</f>
        <v>0</v>
      </c>
      <c r="BL159" s="14" t="s">
        <v>127</v>
      </c>
      <c r="BM159" s="167" t="s">
        <v>240</v>
      </c>
    </row>
    <row r="160" spans="1:65" s="2" customFormat="1" ht="21.75" customHeight="1">
      <c r="A160" s="29"/>
      <c r="B160" s="154"/>
      <c r="C160" s="155" t="s">
        <v>241</v>
      </c>
      <c r="D160" s="155" t="s">
        <v>123</v>
      </c>
      <c r="E160" s="156" t="s">
        <v>242</v>
      </c>
      <c r="F160" s="157" t="s">
        <v>243</v>
      </c>
      <c r="G160" s="158" t="s">
        <v>131</v>
      </c>
      <c r="H160" s="159">
        <v>5</v>
      </c>
      <c r="I160" s="160"/>
      <c r="J160" s="161">
        <f t="shared" si="20"/>
        <v>0</v>
      </c>
      <c r="K160" s="162"/>
      <c r="L160" s="30"/>
      <c r="M160" s="163" t="s">
        <v>1</v>
      </c>
      <c r="N160" s="164" t="s">
        <v>41</v>
      </c>
      <c r="O160" s="55"/>
      <c r="P160" s="165">
        <f t="shared" si="21"/>
        <v>0</v>
      </c>
      <c r="Q160" s="165">
        <v>2.2000000000000001E-4</v>
      </c>
      <c r="R160" s="165">
        <f t="shared" si="22"/>
        <v>1.1000000000000001E-3</v>
      </c>
      <c r="S160" s="165">
        <v>0</v>
      </c>
      <c r="T160" s="166">
        <f t="shared" si="2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7" t="s">
        <v>127</v>
      </c>
      <c r="AT160" s="167" t="s">
        <v>123</v>
      </c>
      <c r="AU160" s="167" t="s">
        <v>86</v>
      </c>
      <c r="AY160" s="14" t="s">
        <v>120</v>
      </c>
      <c r="BE160" s="168">
        <f t="shared" si="24"/>
        <v>0</v>
      </c>
      <c r="BF160" s="168">
        <f t="shared" si="25"/>
        <v>0</v>
      </c>
      <c r="BG160" s="168">
        <f t="shared" si="26"/>
        <v>0</v>
      </c>
      <c r="BH160" s="168">
        <f t="shared" si="27"/>
        <v>0</v>
      </c>
      <c r="BI160" s="168">
        <f t="shared" si="28"/>
        <v>0</v>
      </c>
      <c r="BJ160" s="14" t="s">
        <v>84</v>
      </c>
      <c r="BK160" s="168">
        <f t="shared" si="29"/>
        <v>0</v>
      </c>
      <c r="BL160" s="14" t="s">
        <v>127</v>
      </c>
      <c r="BM160" s="167" t="s">
        <v>244</v>
      </c>
    </row>
    <row r="161" spans="1:65" s="2" customFormat="1" ht="16.5" customHeight="1">
      <c r="A161" s="29"/>
      <c r="B161" s="154"/>
      <c r="C161" s="155" t="s">
        <v>245</v>
      </c>
      <c r="D161" s="155" t="s">
        <v>123</v>
      </c>
      <c r="E161" s="156" t="s">
        <v>246</v>
      </c>
      <c r="F161" s="157" t="s">
        <v>247</v>
      </c>
      <c r="G161" s="158" t="s">
        <v>131</v>
      </c>
      <c r="H161" s="159">
        <v>2</v>
      </c>
      <c r="I161" s="160"/>
      <c r="J161" s="161">
        <f t="shared" si="20"/>
        <v>0</v>
      </c>
      <c r="K161" s="162"/>
      <c r="L161" s="30"/>
      <c r="M161" s="163" t="s">
        <v>1</v>
      </c>
      <c r="N161" s="164" t="s">
        <v>41</v>
      </c>
      <c r="O161" s="55"/>
      <c r="P161" s="165">
        <f t="shared" si="21"/>
        <v>0</v>
      </c>
      <c r="Q161" s="165">
        <v>5.6999999999999998E-4</v>
      </c>
      <c r="R161" s="165">
        <f t="shared" si="22"/>
        <v>1.14E-3</v>
      </c>
      <c r="S161" s="165">
        <v>0</v>
      </c>
      <c r="T161" s="166">
        <f t="shared" si="2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7" t="s">
        <v>127</v>
      </c>
      <c r="AT161" s="167" t="s">
        <v>123</v>
      </c>
      <c r="AU161" s="167" t="s">
        <v>86</v>
      </c>
      <c r="AY161" s="14" t="s">
        <v>120</v>
      </c>
      <c r="BE161" s="168">
        <f t="shared" si="24"/>
        <v>0</v>
      </c>
      <c r="BF161" s="168">
        <f t="shared" si="25"/>
        <v>0</v>
      </c>
      <c r="BG161" s="168">
        <f t="shared" si="26"/>
        <v>0</v>
      </c>
      <c r="BH161" s="168">
        <f t="shared" si="27"/>
        <v>0</v>
      </c>
      <c r="BI161" s="168">
        <f t="shared" si="28"/>
        <v>0</v>
      </c>
      <c r="BJ161" s="14" t="s">
        <v>84</v>
      </c>
      <c r="BK161" s="168">
        <f t="shared" si="29"/>
        <v>0</v>
      </c>
      <c r="BL161" s="14" t="s">
        <v>127</v>
      </c>
      <c r="BM161" s="167" t="s">
        <v>248</v>
      </c>
    </row>
    <row r="162" spans="1:65" s="2" customFormat="1" ht="16.5" customHeight="1">
      <c r="A162" s="29"/>
      <c r="B162" s="154"/>
      <c r="C162" s="155" t="s">
        <v>249</v>
      </c>
      <c r="D162" s="155" t="s">
        <v>123</v>
      </c>
      <c r="E162" s="156" t="s">
        <v>250</v>
      </c>
      <c r="F162" s="157" t="s">
        <v>251</v>
      </c>
      <c r="G162" s="158" t="s">
        <v>131</v>
      </c>
      <c r="H162" s="159">
        <v>8</v>
      </c>
      <c r="I162" s="160"/>
      <c r="J162" s="161">
        <f t="shared" si="20"/>
        <v>0</v>
      </c>
      <c r="K162" s="162"/>
      <c r="L162" s="30"/>
      <c r="M162" s="163" t="s">
        <v>1</v>
      </c>
      <c r="N162" s="164" t="s">
        <v>41</v>
      </c>
      <c r="O162" s="55"/>
      <c r="P162" s="165">
        <f t="shared" si="21"/>
        <v>0</v>
      </c>
      <c r="Q162" s="165">
        <v>5.0000000000000001E-4</v>
      </c>
      <c r="R162" s="165">
        <f t="shared" si="22"/>
        <v>4.0000000000000001E-3</v>
      </c>
      <c r="S162" s="165">
        <v>0</v>
      </c>
      <c r="T162" s="166">
        <f t="shared" si="2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7" t="s">
        <v>127</v>
      </c>
      <c r="AT162" s="167" t="s">
        <v>123</v>
      </c>
      <c r="AU162" s="167" t="s">
        <v>86</v>
      </c>
      <c r="AY162" s="14" t="s">
        <v>120</v>
      </c>
      <c r="BE162" s="168">
        <f t="shared" si="24"/>
        <v>0</v>
      </c>
      <c r="BF162" s="168">
        <f t="shared" si="25"/>
        <v>0</v>
      </c>
      <c r="BG162" s="168">
        <f t="shared" si="26"/>
        <v>0</v>
      </c>
      <c r="BH162" s="168">
        <f t="shared" si="27"/>
        <v>0</v>
      </c>
      <c r="BI162" s="168">
        <f t="shared" si="28"/>
        <v>0</v>
      </c>
      <c r="BJ162" s="14" t="s">
        <v>84</v>
      </c>
      <c r="BK162" s="168">
        <f t="shared" si="29"/>
        <v>0</v>
      </c>
      <c r="BL162" s="14" t="s">
        <v>127</v>
      </c>
      <c r="BM162" s="167" t="s">
        <v>252</v>
      </c>
    </row>
    <row r="163" spans="1:65" s="2" customFormat="1" ht="21.75" customHeight="1">
      <c r="A163" s="29"/>
      <c r="B163" s="154"/>
      <c r="C163" s="155" t="s">
        <v>253</v>
      </c>
      <c r="D163" s="155" t="s">
        <v>123</v>
      </c>
      <c r="E163" s="156" t="s">
        <v>254</v>
      </c>
      <c r="F163" s="157" t="s">
        <v>255</v>
      </c>
      <c r="G163" s="158" t="s">
        <v>131</v>
      </c>
      <c r="H163" s="159">
        <v>2</v>
      </c>
      <c r="I163" s="160"/>
      <c r="J163" s="161">
        <f t="shared" si="20"/>
        <v>0</v>
      </c>
      <c r="K163" s="162"/>
      <c r="L163" s="30"/>
      <c r="M163" s="163" t="s">
        <v>1</v>
      </c>
      <c r="N163" s="164" t="s">
        <v>41</v>
      </c>
      <c r="O163" s="55"/>
      <c r="P163" s="165">
        <f t="shared" si="21"/>
        <v>0</v>
      </c>
      <c r="Q163" s="165">
        <v>5.6999999999999998E-4</v>
      </c>
      <c r="R163" s="165">
        <f t="shared" si="22"/>
        <v>1.14E-3</v>
      </c>
      <c r="S163" s="165">
        <v>0</v>
      </c>
      <c r="T163" s="166">
        <f t="shared" si="2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7" t="s">
        <v>127</v>
      </c>
      <c r="AT163" s="167" t="s">
        <v>123</v>
      </c>
      <c r="AU163" s="167" t="s">
        <v>86</v>
      </c>
      <c r="AY163" s="14" t="s">
        <v>120</v>
      </c>
      <c r="BE163" s="168">
        <f t="shared" si="24"/>
        <v>0</v>
      </c>
      <c r="BF163" s="168">
        <f t="shared" si="25"/>
        <v>0</v>
      </c>
      <c r="BG163" s="168">
        <f t="shared" si="26"/>
        <v>0</v>
      </c>
      <c r="BH163" s="168">
        <f t="shared" si="27"/>
        <v>0</v>
      </c>
      <c r="BI163" s="168">
        <f t="shared" si="28"/>
        <v>0</v>
      </c>
      <c r="BJ163" s="14" t="s">
        <v>84</v>
      </c>
      <c r="BK163" s="168">
        <f t="shared" si="29"/>
        <v>0</v>
      </c>
      <c r="BL163" s="14" t="s">
        <v>127</v>
      </c>
      <c r="BM163" s="167" t="s">
        <v>256</v>
      </c>
    </row>
    <row r="164" spans="1:65" s="2" customFormat="1" ht="21.75" customHeight="1">
      <c r="A164" s="29"/>
      <c r="B164" s="154"/>
      <c r="C164" s="155" t="s">
        <v>257</v>
      </c>
      <c r="D164" s="155" t="s">
        <v>123</v>
      </c>
      <c r="E164" s="156" t="s">
        <v>258</v>
      </c>
      <c r="F164" s="157" t="s">
        <v>259</v>
      </c>
      <c r="G164" s="158" t="s">
        <v>131</v>
      </c>
      <c r="H164" s="159">
        <v>1</v>
      </c>
      <c r="I164" s="160"/>
      <c r="J164" s="161">
        <f t="shared" si="20"/>
        <v>0</v>
      </c>
      <c r="K164" s="162"/>
      <c r="L164" s="30"/>
      <c r="M164" s="163" t="s">
        <v>1</v>
      </c>
      <c r="N164" s="164" t="s">
        <v>41</v>
      </c>
      <c r="O164" s="55"/>
      <c r="P164" s="165">
        <f t="shared" si="21"/>
        <v>0</v>
      </c>
      <c r="Q164" s="165">
        <v>1.47E-3</v>
      </c>
      <c r="R164" s="165">
        <f t="shared" si="22"/>
        <v>1.47E-3</v>
      </c>
      <c r="S164" s="165">
        <v>0</v>
      </c>
      <c r="T164" s="166">
        <f t="shared" si="2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7" t="s">
        <v>127</v>
      </c>
      <c r="AT164" s="167" t="s">
        <v>123</v>
      </c>
      <c r="AU164" s="167" t="s">
        <v>86</v>
      </c>
      <c r="AY164" s="14" t="s">
        <v>120</v>
      </c>
      <c r="BE164" s="168">
        <f t="shared" si="24"/>
        <v>0</v>
      </c>
      <c r="BF164" s="168">
        <f t="shared" si="25"/>
        <v>0</v>
      </c>
      <c r="BG164" s="168">
        <f t="shared" si="26"/>
        <v>0</v>
      </c>
      <c r="BH164" s="168">
        <f t="shared" si="27"/>
        <v>0</v>
      </c>
      <c r="BI164" s="168">
        <f t="shared" si="28"/>
        <v>0</v>
      </c>
      <c r="BJ164" s="14" t="s">
        <v>84</v>
      </c>
      <c r="BK164" s="168">
        <f t="shared" si="29"/>
        <v>0</v>
      </c>
      <c r="BL164" s="14" t="s">
        <v>127</v>
      </c>
      <c r="BM164" s="167" t="s">
        <v>260</v>
      </c>
    </row>
    <row r="165" spans="1:65" s="2" customFormat="1" ht="21.75" customHeight="1">
      <c r="A165" s="29"/>
      <c r="B165" s="154"/>
      <c r="C165" s="155" t="s">
        <v>261</v>
      </c>
      <c r="D165" s="155" t="s">
        <v>123</v>
      </c>
      <c r="E165" s="156" t="s">
        <v>262</v>
      </c>
      <c r="F165" s="157" t="s">
        <v>263</v>
      </c>
      <c r="G165" s="158" t="s">
        <v>192</v>
      </c>
      <c r="H165" s="159">
        <v>8.9999999999999993E-3</v>
      </c>
      <c r="I165" s="160"/>
      <c r="J165" s="161">
        <f t="shared" si="20"/>
        <v>0</v>
      </c>
      <c r="K165" s="162"/>
      <c r="L165" s="30"/>
      <c r="M165" s="163" t="s">
        <v>1</v>
      </c>
      <c r="N165" s="164" t="s">
        <v>41</v>
      </c>
      <c r="O165" s="55"/>
      <c r="P165" s="165">
        <f t="shared" si="21"/>
        <v>0</v>
      </c>
      <c r="Q165" s="165">
        <v>0</v>
      </c>
      <c r="R165" s="165">
        <f t="shared" si="22"/>
        <v>0</v>
      </c>
      <c r="S165" s="165">
        <v>0</v>
      </c>
      <c r="T165" s="166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7" t="s">
        <v>127</v>
      </c>
      <c r="AT165" s="167" t="s">
        <v>123</v>
      </c>
      <c r="AU165" s="167" t="s">
        <v>86</v>
      </c>
      <c r="AY165" s="14" t="s">
        <v>120</v>
      </c>
      <c r="BE165" s="168">
        <f t="shared" si="24"/>
        <v>0</v>
      </c>
      <c r="BF165" s="168">
        <f t="shared" si="25"/>
        <v>0</v>
      </c>
      <c r="BG165" s="168">
        <f t="shared" si="26"/>
        <v>0</v>
      </c>
      <c r="BH165" s="168">
        <f t="shared" si="27"/>
        <v>0</v>
      </c>
      <c r="BI165" s="168">
        <f t="shared" si="28"/>
        <v>0</v>
      </c>
      <c r="BJ165" s="14" t="s">
        <v>84</v>
      </c>
      <c r="BK165" s="168">
        <f t="shared" si="29"/>
        <v>0</v>
      </c>
      <c r="BL165" s="14" t="s">
        <v>127</v>
      </c>
      <c r="BM165" s="167" t="s">
        <v>264</v>
      </c>
    </row>
    <row r="166" spans="1:65" s="12" customFormat="1" ht="20.85" customHeight="1">
      <c r="B166" s="141"/>
      <c r="D166" s="142" t="s">
        <v>75</v>
      </c>
      <c r="E166" s="152" t="s">
        <v>265</v>
      </c>
      <c r="F166" s="152" t="s">
        <v>266</v>
      </c>
      <c r="I166" s="144"/>
      <c r="J166" s="153">
        <f>BK166</f>
        <v>0</v>
      </c>
      <c r="L166" s="141"/>
      <c r="M166" s="146"/>
      <c r="N166" s="147"/>
      <c r="O166" s="147"/>
      <c r="P166" s="148">
        <f>P167</f>
        <v>0</v>
      </c>
      <c r="Q166" s="147"/>
      <c r="R166" s="148">
        <f>R167</f>
        <v>0</v>
      </c>
      <c r="S166" s="147"/>
      <c r="T166" s="149">
        <f>T167</f>
        <v>0</v>
      </c>
      <c r="AR166" s="142" t="s">
        <v>86</v>
      </c>
      <c r="AT166" s="150" t="s">
        <v>75</v>
      </c>
      <c r="AU166" s="150" t="s">
        <v>86</v>
      </c>
      <c r="AY166" s="142" t="s">
        <v>120</v>
      </c>
      <c r="BK166" s="151">
        <f>BK167</f>
        <v>0</v>
      </c>
    </row>
    <row r="167" spans="1:65" s="2" customFormat="1" ht="16.5" customHeight="1">
      <c r="A167" s="29"/>
      <c r="B167" s="154"/>
      <c r="C167" s="155" t="s">
        <v>267</v>
      </c>
      <c r="D167" s="155" t="s">
        <v>123</v>
      </c>
      <c r="E167" s="156" t="s">
        <v>268</v>
      </c>
      <c r="F167" s="157" t="s">
        <v>269</v>
      </c>
      <c r="G167" s="158" t="s">
        <v>131</v>
      </c>
      <c r="H167" s="159">
        <v>1</v>
      </c>
      <c r="I167" s="160"/>
      <c r="J167" s="161">
        <f>ROUND(I167*H167,2)</f>
        <v>0</v>
      </c>
      <c r="K167" s="162"/>
      <c r="L167" s="30"/>
      <c r="M167" s="163" t="s">
        <v>1</v>
      </c>
      <c r="N167" s="164" t="s">
        <v>41</v>
      </c>
      <c r="O167" s="55"/>
      <c r="P167" s="165">
        <f>O167*H167</f>
        <v>0</v>
      </c>
      <c r="Q167" s="165">
        <v>0</v>
      </c>
      <c r="R167" s="165">
        <f>Q167*H167</f>
        <v>0</v>
      </c>
      <c r="S167" s="165">
        <v>0</v>
      </c>
      <c r="T167" s="166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7" t="s">
        <v>270</v>
      </c>
      <c r="AT167" s="167" t="s">
        <v>123</v>
      </c>
      <c r="AU167" s="167" t="s">
        <v>133</v>
      </c>
      <c r="AY167" s="14" t="s">
        <v>120</v>
      </c>
      <c r="BE167" s="168">
        <f>IF(N167="základní",J167,0)</f>
        <v>0</v>
      </c>
      <c r="BF167" s="168">
        <f>IF(N167="snížená",J167,0)</f>
        <v>0</v>
      </c>
      <c r="BG167" s="168">
        <f>IF(N167="zákl. přenesená",J167,0)</f>
        <v>0</v>
      </c>
      <c r="BH167" s="168">
        <f>IF(N167="sníž. přenesená",J167,0)</f>
        <v>0</v>
      </c>
      <c r="BI167" s="168">
        <f>IF(N167="nulová",J167,0)</f>
        <v>0</v>
      </c>
      <c r="BJ167" s="14" t="s">
        <v>84</v>
      </c>
      <c r="BK167" s="168">
        <f>ROUND(I167*H167,2)</f>
        <v>0</v>
      </c>
      <c r="BL167" s="14" t="s">
        <v>270</v>
      </c>
      <c r="BM167" s="167" t="s">
        <v>271</v>
      </c>
    </row>
    <row r="168" spans="1:65" s="12" customFormat="1" ht="25.9" customHeight="1">
      <c r="B168" s="141"/>
      <c r="D168" s="142" t="s">
        <v>75</v>
      </c>
      <c r="E168" s="143" t="s">
        <v>272</v>
      </c>
      <c r="F168" s="143" t="s">
        <v>273</v>
      </c>
      <c r="I168" s="144"/>
      <c r="J168" s="145">
        <f>BK168</f>
        <v>0</v>
      </c>
      <c r="L168" s="141"/>
      <c r="M168" s="146"/>
      <c r="N168" s="147"/>
      <c r="O168" s="147"/>
      <c r="P168" s="148">
        <f>P169</f>
        <v>0</v>
      </c>
      <c r="Q168" s="147"/>
      <c r="R168" s="148">
        <f>R169</f>
        <v>0</v>
      </c>
      <c r="S168" s="147"/>
      <c r="T168" s="149">
        <f>T169</f>
        <v>0</v>
      </c>
      <c r="AR168" s="142" t="s">
        <v>144</v>
      </c>
      <c r="AT168" s="150" t="s">
        <v>75</v>
      </c>
      <c r="AU168" s="150" t="s">
        <v>76</v>
      </c>
      <c r="AY168" s="142" t="s">
        <v>120</v>
      </c>
      <c r="BK168" s="151">
        <f>BK169</f>
        <v>0</v>
      </c>
    </row>
    <row r="169" spans="1:65" s="12" customFormat="1" ht="22.9" customHeight="1">
      <c r="B169" s="141"/>
      <c r="D169" s="142" t="s">
        <v>75</v>
      </c>
      <c r="E169" s="152" t="s">
        <v>274</v>
      </c>
      <c r="F169" s="152" t="s">
        <v>275</v>
      </c>
      <c r="I169" s="144"/>
      <c r="J169" s="153">
        <f>BK169</f>
        <v>0</v>
      </c>
      <c r="L169" s="141"/>
      <c r="M169" s="146"/>
      <c r="N169" s="147"/>
      <c r="O169" s="147"/>
      <c r="P169" s="148">
        <f>P170</f>
        <v>0</v>
      </c>
      <c r="Q169" s="147"/>
      <c r="R169" s="148">
        <f>R170</f>
        <v>0</v>
      </c>
      <c r="S169" s="147"/>
      <c r="T169" s="149">
        <f>T170</f>
        <v>0</v>
      </c>
      <c r="AR169" s="142" t="s">
        <v>144</v>
      </c>
      <c r="AT169" s="150" t="s">
        <v>75</v>
      </c>
      <c r="AU169" s="150" t="s">
        <v>84</v>
      </c>
      <c r="AY169" s="142" t="s">
        <v>120</v>
      </c>
      <c r="BK169" s="151">
        <f>BK170</f>
        <v>0</v>
      </c>
    </row>
    <row r="170" spans="1:65" s="2" customFormat="1" ht="32.25" customHeight="1">
      <c r="A170" s="29"/>
      <c r="B170" s="154"/>
      <c r="C170" s="155" t="s">
        <v>276</v>
      </c>
      <c r="D170" s="155" t="s">
        <v>123</v>
      </c>
      <c r="E170" s="156" t="s">
        <v>277</v>
      </c>
      <c r="F170" s="157" t="s">
        <v>280</v>
      </c>
      <c r="G170" s="158" t="s">
        <v>131</v>
      </c>
      <c r="H170" s="159">
        <v>1</v>
      </c>
      <c r="I170" s="160"/>
      <c r="J170" s="161">
        <f>ROUND(I170*H170,2)</f>
        <v>0</v>
      </c>
      <c r="K170" s="162"/>
      <c r="L170" s="30"/>
      <c r="M170" s="184" t="s">
        <v>1</v>
      </c>
      <c r="N170" s="185" t="s">
        <v>41</v>
      </c>
      <c r="O170" s="186"/>
      <c r="P170" s="187">
        <f>O170*H170</f>
        <v>0</v>
      </c>
      <c r="Q170" s="187">
        <v>0</v>
      </c>
      <c r="R170" s="187">
        <f>Q170*H170</f>
        <v>0</v>
      </c>
      <c r="S170" s="187">
        <v>0</v>
      </c>
      <c r="T170" s="188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7" t="s">
        <v>278</v>
      </c>
      <c r="AT170" s="167" t="s">
        <v>123</v>
      </c>
      <c r="AU170" s="167" t="s">
        <v>86</v>
      </c>
      <c r="AY170" s="14" t="s">
        <v>120</v>
      </c>
      <c r="BE170" s="168">
        <f>IF(N170="základní",J170,0)</f>
        <v>0</v>
      </c>
      <c r="BF170" s="168">
        <f>IF(N170="snížená",J170,0)</f>
        <v>0</v>
      </c>
      <c r="BG170" s="168">
        <f>IF(N170="zákl. přenesená",J170,0)</f>
        <v>0</v>
      </c>
      <c r="BH170" s="168">
        <f>IF(N170="sníž. přenesená",J170,0)</f>
        <v>0</v>
      </c>
      <c r="BI170" s="168">
        <f>IF(N170="nulová",J170,0)</f>
        <v>0</v>
      </c>
      <c r="BJ170" s="14" t="s">
        <v>84</v>
      </c>
      <c r="BK170" s="168">
        <f>ROUND(I170*H170,2)</f>
        <v>0</v>
      </c>
      <c r="BL170" s="14" t="s">
        <v>278</v>
      </c>
      <c r="BM170" s="167" t="s">
        <v>279</v>
      </c>
    </row>
    <row r="171" spans="1:65" s="2" customFormat="1" ht="6.95" customHeight="1">
      <c r="A171" s="29"/>
      <c r="B171" s="44"/>
      <c r="C171" s="45"/>
      <c r="D171" s="45"/>
      <c r="E171" s="45"/>
      <c r="F171" s="45"/>
      <c r="G171" s="45"/>
      <c r="H171" s="45"/>
      <c r="I171" s="113"/>
      <c r="J171" s="45"/>
      <c r="K171" s="45"/>
      <c r="L171" s="30"/>
      <c r="M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</row>
  </sheetData>
  <autoFilter ref="C125:K170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UT - Vytápění</vt:lpstr>
      <vt:lpstr>'Rekapitulace stavby'!Názvy_tisku</vt:lpstr>
      <vt:lpstr>'UT - Vytápění'!Názvy_tisku</vt:lpstr>
      <vt:lpstr>'Rekapitulace stavby'!Oblast_tisku</vt:lpstr>
      <vt:lpstr>'UT - Vytápění'!Oblast_tisku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PC-JIRI\IC 60145277</dc:creator>
  <cp:lastModifiedBy>Libor</cp:lastModifiedBy>
  <dcterms:created xsi:type="dcterms:W3CDTF">2020-08-10T12:05:20Z</dcterms:created>
  <dcterms:modified xsi:type="dcterms:W3CDTF">2020-08-31T07:58:03Z</dcterms:modified>
</cp:coreProperties>
</file>