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C\Documents\1 - Práce Jirka\3 - Zakázky\201806-1 - ÚnO - Zborovská - DPS\"/>
    </mc:Choice>
  </mc:AlternateContent>
  <bookViews>
    <workbookView xWindow="0" yWindow="450" windowWidth="23970" windowHeight="10260"/>
  </bookViews>
  <sheets>
    <sheet name="Rekapitulace stavby" sheetId="1" r:id="rId1"/>
    <sheet name="SO 101 - Zpevněné plochy" sheetId="2" r:id="rId2"/>
    <sheet name="Pokyny pro vyplnění" sheetId="3" r:id="rId3"/>
  </sheets>
  <definedNames>
    <definedName name="_xlnm._FilterDatabase" localSheetId="1" hidden="1">'SO 101 - Zpevněné plochy'!$C$89:$K$491</definedName>
    <definedName name="_xlnm.Print_Titles" localSheetId="0">'Rekapitulace stavby'!$49:$49</definedName>
    <definedName name="_xlnm.Print_Titles" localSheetId="1">'SO 101 - Zpevněné plochy'!$89:$89</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 name="_xlnm.Print_Area" localSheetId="1">'SO 101 - Zpevněné plochy'!$C$4:$J$36,'SO 101 - Zpevněné plochy'!$C$42:$J$71,'SO 101 - Zpevněné plochy'!$C$77:$K$491</definedName>
  </definedNames>
  <calcPr calcId="152511"/>
</workbook>
</file>

<file path=xl/calcChain.xml><?xml version="1.0" encoding="utf-8"?>
<calcChain xmlns="http://schemas.openxmlformats.org/spreadsheetml/2006/main">
  <c r="AY52" i="1" l="1"/>
  <c r="AX52" i="1"/>
  <c r="BI489" i="2"/>
  <c r="BH489" i="2"/>
  <c r="BG489" i="2"/>
  <c r="BF489" i="2"/>
  <c r="T489" i="2"/>
  <c r="T488" i="2"/>
  <c r="R489" i="2"/>
  <c r="R488" i="2"/>
  <c r="P489" i="2"/>
  <c r="P488" i="2"/>
  <c r="BK489" i="2"/>
  <c r="BK488" i="2" s="1"/>
  <c r="J488" i="2" s="1"/>
  <c r="J70" i="2" s="1"/>
  <c r="J489" i="2"/>
  <c r="BE489" i="2"/>
  <c r="BI486" i="2"/>
  <c r="BH486" i="2"/>
  <c r="BG486" i="2"/>
  <c r="BF486" i="2"/>
  <c r="T486" i="2"/>
  <c r="R486" i="2"/>
  <c r="P486" i="2"/>
  <c r="BK486" i="2"/>
  <c r="J486" i="2"/>
  <c r="BE486" i="2"/>
  <c r="BI484" i="2"/>
  <c r="BH484" i="2"/>
  <c r="BG484" i="2"/>
  <c r="BF484" i="2"/>
  <c r="T484" i="2"/>
  <c r="T483" i="2" s="1"/>
  <c r="T477" i="2" s="1"/>
  <c r="R484" i="2"/>
  <c r="R483" i="2"/>
  <c r="P484" i="2"/>
  <c r="BK484" i="2"/>
  <c r="BK483" i="2"/>
  <c r="J483" i="2"/>
  <c r="J69" i="2" s="1"/>
  <c r="J484" i="2"/>
  <c r="BE484" i="2"/>
  <c r="BI481" i="2"/>
  <c r="BH481" i="2"/>
  <c r="BG481" i="2"/>
  <c r="BF481" i="2"/>
  <c r="T481" i="2"/>
  <c r="T478" i="2" s="1"/>
  <c r="R481" i="2"/>
  <c r="P481" i="2"/>
  <c r="BK481" i="2"/>
  <c r="J481" i="2"/>
  <c r="BE481" i="2" s="1"/>
  <c r="BI479" i="2"/>
  <c r="BH479" i="2"/>
  <c r="BG479" i="2"/>
  <c r="BF479" i="2"/>
  <c r="T479" i="2"/>
  <c r="R479" i="2"/>
  <c r="R478" i="2"/>
  <c r="R477" i="2"/>
  <c r="P479" i="2"/>
  <c r="P478" i="2" s="1"/>
  <c r="BK479" i="2"/>
  <c r="BK478" i="2"/>
  <c r="J479" i="2"/>
  <c r="BE479" i="2" s="1"/>
  <c r="BI475" i="2"/>
  <c r="BH475" i="2"/>
  <c r="BG475" i="2"/>
  <c r="BF475" i="2"/>
  <c r="T475" i="2"/>
  <c r="T474" i="2" s="1"/>
  <c r="R475" i="2"/>
  <c r="R474" i="2"/>
  <c r="P475" i="2"/>
  <c r="P474" i="2" s="1"/>
  <c r="BK475" i="2"/>
  <c r="BK474" i="2"/>
  <c r="J474" i="2"/>
  <c r="J66" i="2" s="1"/>
  <c r="J475" i="2"/>
  <c r="BE475" i="2"/>
  <c r="BI470" i="2"/>
  <c r="BH470" i="2"/>
  <c r="BG470" i="2"/>
  <c r="BF470" i="2"/>
  <c r="T470" i="2"/>
  <c r="R470" i="2"/>
  <c r="P470" i="2"/>
  <c r="BK470" i="2"/>
  <c r="J470" i="2"/>
  <c r="BE470" i="2" s="1"/>
  <c r="BI466" i="2"/>
  <c r="BH466" i="2"/>
  <c r="BG466" i="2"/>
  <c r="BF466" i="2"/>
  <c r="T466" i="2"/>
  <c r="R466" i="2"/>
  <c r="P466" i="2"/>
  <c r="BK466" i="2"/>
  <c r="J466" i="2"/>
  <c r="BE466" i="2"/>
  <c r="BI462" i="2"/>
  <c r="BH462" i="2"/>
  <c r="BG462" i="2"/>
  <c r="BF462" i="2"/>
  <c r="T462" i="2"/>
  <c r="R462" i="2"/>
  <c r="P462" i="2"/>
  <c r="BK462" i="2"/>
  <c r="J462" i="2"/>
  <c r="BE462" i="2" s="1"/>
  <c r="BI458" i="2"/>
  <c r="BH458" i="2"/>
  <c r="BG458" i="2"/>
  <c r="BF458" i="2"/>
  <c r="T458" i="2"/>
  <c r="R458" i="2"/>
  <c r="P458" i="2"/>
  <c r="BK458" i="2"/>
  <c r="J458" i="2"/>
  <c r="BE458" i="2"/>
  <c r="BI454" i="2"/>
  <c r="BH454" i="2"/>
  <c r="BG454" i="2"/>
  <c r="BF454" i="2"/>
  <c r="T454" i="2"/>
  <c r="R454" i="2"/>
  <c r="P454" i="2"/>
  <c r="BK454" i="2"/>
  <c r="J454" i="2"/>
  <c r="BE454" i="2" s="1"/>
  <c r="BI448" i="2"/>
  <c r="BH448" i="2"/>
  <c r="BG448" i="2"/>
  <c r="BF448" i="2"/>
  <c r="T448" i="2"/>
  <c r="R448" i="2"/>
  <c r="P448" i="2"/>
  <c r="BK448" i="2"/>
  <c r="J448" i="2"/>
  <c r="BE448" i="2"/>
  <c r="BI444" i="2"/>
  <c r="BH444" i="2"/>
  <c r="BG444" i="2"/>
  <c r="BF444" i="2"/>
  <c r="T444" i="2"/>
  <c r="R444" i="2"/>
  <c r="P444" i="2"/>
  <c r="BK444" i="2"/>
  <c r="J444" i="2"/>
  <c r="BE444" i="2" s="1"/>
  <c r="BI438" i="2"/>
  <c r="BH438" i="2"/>
  <c r="BG438" i="2"/>
  <c r="BF438" i="2"/>
  <c r="T438" i="2"/>
  <c r="R438" i="2"/>
  <c r="R437" i="2" s="1"/>
  <c r="P438" i="2"/>
  <c r="BK438" i="2"/>
  <c r="BK437" i="2" s="1"/>
  <c r="J437" i="2" s="1"/>
  <c r="J65" i="2" s="1"/>
  <c r="J438" i="2"/>
  <c r="BE438" i="2"/>
  <c r="BI433" i="2"/>
  <c r="BH433" i="2"/>
  <c r="BG433" i="2"/>
  <c r="BF433" i="2"/>
  <c r="T433" i="2"/>
  <c r="R433" i="2"/>
  <c r="P433" i="2"/>
  <c r="BK433" i="2"/>
  <c r="J433" i="2"/>
  <c r="BE433" i="2"/>
  <c r="BI429" i="2"/>
  <c r="BH429" i="2"/>
  <c r="BG429" i="2"/>
  <c r="BF429" i="2"/>
  <c r="T429" i="2"/>
  <c r="R429" i="2"/>
  <c r="P429" i="2"/>
  <c r="BK429" i="2"/>
  <c r="J429" i="2"/>
  <c r="BE429" i="2" s="1"/>
  <c r="BI425" i="2"/>
  <c r="BH425" i="2"/>
  <c r="BG425" i="2"/>
  <c r="BF425" i="2"/>
  <c r="T425" i="2"/>
  <c r="R425" i="2"/>
  <c r="P425" i="2"/>
  <c r="BK425" i="2"/>
  <c r="J425" i="2"/>
  <c r="BE425" i="2"/>
  <c r="BI420" i="2"/>
  <c r="BH420" i="2"/>
  <c r="BG420" i="2"/>
  <c r="BF420" i="2"/>
  <c r="T420" i="2"/>
  <c r="R420" i="2"/>
  <c r="P420" i="2"/>
  <c r="BK420" i="2"/>
  <c r="J420" i="2"/>
  <c r="BE420" i="2" s="1"/>
  <c r="BI416" i="2"/>
  <c r="BH416" i="2"/>
  <c r="BG416" i="2"/>
  <c r="BF416" i="2"/>
  <c r="T416" i="2"/>
  <c r="R416" i="2"/>
  <c r="R415" i="2" s="1"/>
  <c r="R399" i="2" s="1"/>
  <c r="P416" i="2"/>
  <c r="BK416" i="2"/>
  <c r="BK415" i="2" s="1"/>
  <c r="J416" i="2"/>
  <c r="BE416" i="2"/>
  <c r="BI411" i="2"/>
  <c r="BH411" i="2"/>
  <c r="BG411" i="2"/>
  <c r="BF411" i="2"/>
  <c r="T411" i="2"/>
  <c r="R411" i="2"/>
  <c r="P411" i="2"/>
  <c r="BK411" i="2"/>
  <c r="J411" i="2"/>
  <c r="BE411" i="2"/>
  <c r="BI408" i="2"/>
  <c r="BH408" i="2"/>
  <c r="BG408" i="2"/>
  <c r="BF408" i="2"/>
  <c r="T408" i="2"/>
  <c r="R408" i="2"/>
  <c r="P408" i="2"/>
  <c r="BK408" i="2"/>
  <c r="J408" i="2"/>
  <c r="BE408" i="2" s="1"/>
  <c r="BI404" i="2"/>
  <c r="BH404" i="2"/>
  <c r="BG404" i="2"/>
  <c r="BF404" i="2"/>
  <c r="T404" i="2"/>
  <c r="R404" i="2"/>
  <c r="P404" i="2"/>
  <c r="BK404" i="2"/>
  <c r="J404" i="2"/>
  <c r="BE404" i="2"/>
  <c r="BI400" i="2"/>
  <c r="BH400" i="2"/>
  <c r="BG400" i="2"/>
  <c r="BF400" i="2"/>
  <c r="T400" i="2"/>
  <c r="R400" i="2"/>
  <c r="P400" i="2"/>
  <c r="BK400" i="2"/>
  <c r="J400" i="2"/>
  <c r="BE400" i="2"/>
  <c r="BI395" i="2"/>
  <c r="BH395" i="2"/>
  <c r="BG395" i="2"/>
  <c r="BF395" i="2"/>
  <c r="T395" i="2"/>
  <c r="R395" i="2"/>
  <c r="P395" i="2"/>
  <c r="BK395" i="2"/>
  <c r="J395" i="2"/>
  <c r="BE395" i="2" s="1"/>
  <c r="BI391" i="2"/>
  <c r="BH391" i="2"/>
  <c r="BG391" i="2"/>
  <c r="BF391" i="2"/>
  <c r="T391" i="2"/>
  <c r="R391" i="2"/>
  <c r="P391" i="2"/>
  <c r="BK391" i="2"/>
  <c r="J391" i="2"/>
  <c r="BE391" i="2"/>
  <c r="BI387" i="2"/>
  <c r="BH387" i="2"/>
  <c r="BG387" i="2"/>
  <c r="BF387" i="2"/>
  <c r="T387" i="2"/>
  <c r="R387" i="2"/>
  <c r="P387" i="2"/>
  <c r="BK387" i="2"/>
  <c r="J387" i="2"/>
  <c r="BE387" i="2" s="1"/>
  <c r="BI383" i="2"/>
  <c r="BH383" i="2"/>
  <c r="BG383" i="2"/>
  <c r="BF383" i="2"/>
  <c r="T383" i="2"/>
  <c r="R383" i="2"/>
  <c r="P383" i="2"/>
  <c r="BK383" i="2"/>
  <c r="J383" i="2"/>
  <c r="BE383" i="2"/>
  <c r="BI380" i="2"/>
  <c r="BH380" i="2"/>
  <c r="BG380" i="2"/>
  <c r="BF380" i="2"/>
  <c r="T380" i="2"/>
  <c r="R380" i="2"/>
  <c r="P380" i="2"/>
  <c r="BK380" i="2"/>
  <c r="J380" i="2"/>
  <c r="BE380" i="2" s="1"/>
  <c r="BI377" i="2"/>
  <c r="BH377" i="2"/>
  <c r="BG377" i="2"/>
  <c r="BF377" i="2"/>
  <c r="T377" i="2"/>
  <c r="R377" i="2"/>
  <c r="P377" i="2"/>
  <c r="BK377" i="2"/>
  <c r="J377" i="2"/>
  <c r="BE377" i="2"/>
  <c r="BI373" i="2"/>
  <c r="BH373" i="2"/>
  <c r="BG373" i="2"/>
  <c r="BF373" i="2"/>
  <c r="T373" i="2"/>
  <c r="R373" i="2"/>
  <c r="P373" i="2"/>
  <c r="BK373" i="2"/>
  <c r="J373" i="2"/>
  <c r="BE373" i="2" s="1"/>
  <c r="BI369" i="2"/>
  <c r="BH369" i="2"/>
  <c r="BG369" i="2"/>
  <c r="BF369" i="2"/>
  <c r="T369" i="2"/>
  <c r="R369" i="2"/>
  <c r="P369" i="2"/>
  <c r="BK369" i="2"/>
  <c r="J369" i="2"/>
  <c r="BE369" i="2"/>
  <c r="BI366" i="2"/>
  <c r="BH366" i="2"/>
  <c r="BG366" i="2"/>
  <c r="BF366" i="2"/>
  <c r="T366" i="2"/>
  <c r="R366" i="2"/>
  <c r="P366" i="2"/>
  <c r="BK366" i="2"/>
  <c r="J366" i="2"/>
  <c r="BE366" i="2" s="1"/>
  <c r="BI362" i="2"/>
  <c r="BH362" i="2"/>
  <c r="BG362" i="2"/>
  <c r="BF362" i="2"/>
  <c r="T362" i="2"/>
  <c r="R362" i="2"/>
  <c r="P362" i="2"/>
  <c r="BK362" i="2"/>
  <c r="J362" i="2"/>
  <c r="BE362" i="2"/>
  <c r="BI359" i="2"/>
  <c r="BH359" i="2"/>
  <c r="BG359" i="2"/>
  <c r="BF359" i="2"/>
  <c r="T359" i="2"/>
  <c r="R359" i="2"/>
  <c r="P359" i="2"/>
  <c r="BK359" i="2"/>
  <c r="J359" i="2"/>
  <c r="BE359" i="2" s="1"/>
  <c r="BI356" i="2"/>
  <c r="BH356" i="2"/>
  <c r="BG356" i="2"/>
  <c r="BF356" i="2"/>
  <c r="T356" i="2"/>
  <c r="R356" i="2"/>
  <c r="P356" i="2"/>
  <c r="BK356" i="2"/>
  <c r="J356" i="2"/>
  <c r="BE356" i="2"/>
  <c r="BI353" i="2"/>
  <c r="BH353" i="2"/>
  <c r="BG353" i="2"/>
  <c r="BF353" i="2"/>
  <c r="T353" i="2"/>
  <c r="R353" i="2"/>
  <c r="P353" i="2"/>
  <c r="BK353" i="2"/>
  <c r="J353" i="2"/>
  <c r="BE353" i="2" s="1"/>
  <c r="BI350" i="2"/>
  <c r="BH350" i="2"/>
  <c r="BG350" i="2"/>
  <c r="BF350" i="2"/>
  <c r="T350" i="2"/>
  <c r="R350" i="2"/>
  <c r="P350" i="2"/>
  <c r="BK350" i="2"/>
  <c r="J350" i="2"/>
  <c r="BE350" i="2"/>
  <c r="BI345" i="2"/>
  <c r="BH345" i="2"/>
  <c r="BG345" i="2"/>
  <c r="BF345" i="2"/>
  <c r="T345" i="2"/>
  <c r="R345" i="2"/>
  <c r="P345" i="2"/>
  <c r="BK345" i="2"/>
  <c r="J345" i="2"/>
  <c r="BE345" i="2" s="1"/>
  <c r="BI342" i="2"/>
  <c r="BH342" i="2"/>
  <c r="BG342" i="2"/>
  <c r="BF342" i="2"/>
  <c r="T342" i="2"/>
  <c r="R342" i="2"/>
  <c r="P342" i="2"/>
  <c r="BK342" i="2"/>
  <c r="J342" i="2"/>
  <c r="BE342" i="2"/>
  <c r="BI339" i="2"/>
  <c r="BH339" i="2"/>
  <c r="BG339" i="2"/>
  <c r="BF339" i="2"/>
  <c r="T339" i="2"/>
  <c r="R339" i="2"/>
  <c r="P339" i="2"/>
  <c r="BK339" i="2"/>
  <c r="J339" i="2"/>
  <c r="BE339" i="2" s="1"/>
  <c r="BI336" i="2"/>
  <c r="BH336" i="2"/>
  <c r="BG336" i="2"/>
  <c r="BF336" i="2"/>
  <c r="T336" i="2"/>
  <c r="R336" i="2"/>
  <c r="P336" i="2"/>
  <c r="BK336" i="2"/>
  <c r="J336" i="2"/>
  <c r="BE336" i="2"/>
  <c r="BI332" i="2"/>
  <c r="BH332" i="2"/>
  <c r="BG332" i="2"/>
  <c r="BF332" i="2"/>
  <c r="T332" i="2"/>
  <c r="R332" i="2"/>
  <c r="P332" i="2"/>
  <c r="BK332" i="2"/>
  <c r="J332" i="2"/>
  <c r="BE332" i="2" s="1"/>
  <c r="BI327" i="2"/>
  <c r="BH327" i="2"/>
  <c r="BG327" i="2"/>
  <c r="BF327" i="2"/>
  <c r="T327" i="2"/>
  <c r="R327" i="2"/>
  <c r="P327" i="2"/>
  <c r="BK327" i="2"/>
  <c r="J327" i="2"/>
  <c r="BE327" i="2"/>
  <c r="BI324" i="2"/>
  <c r="BH324" i="2"/>
  <c r="BG324" i="2"/>
  <c r="BF324" i="2"/>
  <c r="T324" i="2"/>
  <c r="R324" i="2"/>
  <c r="P324" i="2"/>
  <c r="BK324" i="2"/>
  <c r="J324" i="2"/>
  <c r="BE324" i="2" s="1"/>
  <c r="BI320" i="2"/>
  <c r="BH320" i="2"/>
  <c r="BG320" i="2"/>
  <c r="BF320" i="2"/>
  <c r="T320" i="2"/>
  <c r="R320" i="2"/>
  <c r="P320" i="2"/>
  <c r="BK320" i="2"/>
  <c r="J320" i="2"/>
  <c r="BE320" i="2"/>
  <c r="BI317" i="2"/>
  <c r="BH317" i="2"/>
  <c r="BG317" i="2"/>
  <c r="BF317" i="2"/>
  <c r="T317" i="2"/>
  <c r="R317" i="2"/>
  <c r="P317" i="2"/>
  <c r="BK317" i="2"/>
  <c r="J317" i="2"/>
  <c r="BE317" i="2" s="1"/>
  <c r="BI313" i="2"/>
  <c r="BH313" i="2"/>
  <c r="BG313" i="2"/>
  <c r="BF313" i="2"/>
  <c r="T313" i="2"/>
  <c r="R313" i="2"/>
  <c r="P313" i="2"/>
  <c r="BK313" i="2"/>
  <c r="J313" i="2"/>
  <c r="BE313" i="2"/>
  <c r="BI309" i="2"/>
  <c r="BH309" i="2"/>
  <c r="BG309" i="2"/>
  <c r="BF309" i="2"/>
  <c r="T309" i="2"/>
  <c r="R309" i="2"/>
  <c r="P309" i="2"/>
  <c r="BK309" i="2"/>
  <c r="J309" i="2"/>
  <c r="BE309" i="2" s="1"/>
  <c r="BI305" i="2"/>
  <c r="BH305" i="2"/>
  <c r="BG305" i="2"/>
  <c r="BF305" i="2"/>
  <c r="T305" i="2"/>
  <c r="R305" i="2"/>
  <c r="R304" i="2" s="1"/>
  <c r="R91" i="2" s="1"/>
  <c r="R90" i="2" s="1"/>
  <c r="P305" i="2"/>
  <c r="BK305" i="2"/>
  <c r="BK304" i="2" s="1"/>
  <c r="J304" i="2" s="1"/>
  <c r="J62" i="2" s="1"/>
  <c r="J305" i="2"/>
  <c r="BE305" i="2"/>
  <c r="BI300" i="2"/>
  <c r="BH300" i="2"/>
  <c r="BG300" i="2"/>
  <c r="BF300" i="2"/>
  <c r="T300" i="2"/>
  <c r="R300" i="2"/>
  <c r="P300" i="2"/>
  <c r="BK300" i="2"/>
  <c r="J300" i="2"/>
  <c r="BE300" i="2"/>
  <c r="BI295" i="2"/>
  <c r="BH295" i="2"/>
  <c r="BG295" i="2"/>
  <c r="BF295" i="2"/>
  <c r="T295" i="2"/>
  <c r="R295" i="2"/>
  <c r="P295" i="2"/>
  <c r="BK295" i="2"/>
  <c r="J295" i="2"/>
  <c r="BE295" i="2" s="1"/>
  <c r="BI291" i="2"/>
  <c r="BH291" i="2"/>
  <c r="BG291" i="2"/>
  <c r="BF291" i="2"/>
  <c r="T291" i="2"/>
  <c r="R291" i="2"/>
  <c r="P291" i="2"/>
  <c r="BK291" i="2"/>
  <c r="J291" i="2"/>
  <c r="BE291" i="2"/>
  <c r="BI287" i="2"/>
  <c r="BH287" i="2"/>
  <c r="BG287" i="2"/>
  <c r="BF287" i="2"/>
  <c r="T287" i="2"/>
  <c r="R287" i="2"/>
  <c r="P287" i="2"/>
  <c r="BK287" i="2"/>
  <c r="J287" i="2"/>
  <c r="BE287" i="2" s="1"/>
  <c r="BI283" i="2"/>
  <c r="BH283" i="2"/>
  <c r="BG283" i="2"/>
  <c r="BF283" i="2"/>
  <c r="T283" i="2"/>
  <c r="R283" i="2"/>
  <c r="P283" i="2"/>
  <c r="BK283" i="2"/>
  <c r="J283" i="2"/>
  <c r="BE283" i="2"/>
  <c r="BI279" i="2"/>
  <c r="BH279" i="2"/>
  <c r="BG279" i="2"/>
  <c r="BF279" i="2"/>
  <c r="T279" i="2"/>
  <c r="R279" i="2"/>
  <c r="P279" i="2"/>
  <c r="BK279" i="2"/>
  <c r="J279" i="2"/>
  <c r="BE279" i="2" s="1"/>
  <c r="BI275" i="2"/>
  <c r="BH275" i="2"/>
  <c r="BG275" i="2"/>
  <c r="BF275" i="2"/>
  <c r="T275" i="2"/>
  <c r="R275" i="2"/>
  <c r="P275" i="2"/>
  <c r="BK275" i="2"/>
  <c r="J275" i="2"/>
  <c r="BE275" i="2"/>
  <c r="BI271" i="2"/>
  <c r="BH271" i="2"/>
  <c r="BG271" i="2"/>
  <c r="BF271" i="2"/>
  <c r="T271" i="2"/>
  <c r="R271" i="2"/>
  <c r="P271" i="2"/>
  <c r="BK271" i="2"/>
  <c r="J271" i="2"/>
  <c r="BE271" i="2" s="1"/>
  <c r="BI267" i="2"/>
  <c r="BH267" i="2"/>
  <c r="BG267" i="2"/>
  <c r="BF267" i="2"/>
  <c r="T267" i="2"/>
  <c r="R267" i="2"/>
  <c r="P267" i="2"/>
  <c r="BK267" i="2"/>
  <c r="J267" i="2"/>
  <c r="BE267" i="2"/>
  <c r="BI263" i="2"/>
  <c r="BH263" i="2"/>
  <c r="BG263" i="2"/>
  <c r="BF263" i="2"/>
  <c r="T263" i="2"/>
  <c r="R263" i="2"/>
  <c r="P263" i="2"/>
  <c r="BK263" i="2"/>
  <c r="J263" i="2"/>
  <c r="BE263" i="2" s="1"/>
  <c r="BI259" i="2"/>
  <c r="BH259" i="2"/>
  <c r="BG259" i="2"/>
  <c r="BF259" i="2"/>
  <c r="T259" i="2"/>
  <c r="R259" i="2"/>
  <c r="P259" i="2"/>
  <c r="BK259" i="2"/>
  <c r="J259" i="2"/>
  <c r="BE259" i="2"/>
  <c r="BI255" i="2"/>
  <c r="BH255" i="2"/>
  <c r="BG255" i="2"/>
  <c r="BF255" i="2"/>
  <c r="T255" i="2"/>
  <c r="R255" i="2"/>
  <c r="P255" i="2"/>
  <c r="BK255" i="2"/>
  <c r="J255" i="2"/>
  <c r="BE255" i="2" s="1"/>
  <c r="BI251" i="2"/>
  <c r="BH251" i="2"/>
  <c r="BG251" i="2"/>
  <c r="BF251" i="2"/>
  <c r="T251" i="2"/>
  <c r="R251" i="2"/>
  <c r="P251" i="2"/>
  <c r="BK251" i="2"/>
  <c r="J251" i="2"/>
  <c r="BE251" i="2"/>
  <c r="BI248" i="2"/>
  <c r="BH248" i="2"/>
  <c r="BG248" i="2"/>
  <c r="BF248" i="2"/>
  <c r="T248" i="2"/>
  <c r="R248" i="2"/>
  <c r="P248" i="2"/>
  <c r="BK248" i="2"/>
  <c r="J248" i="2"/>
  <c r="BE248" i="2" s="1"/>
  <c r="BI245" i="2"/>
  <c r="BH245" i="2"/>
  <c r="BG245" i="2"/>
  <c r="BF245" i="2"/>
  <c r="T245" i="2"/>
  <c r="R245" i="2"/>
  <c r="P245" i="2"/>
  <c r="BK245" i="2"/>
  <c r="J245" i="2"/>
  <c r="BE245" i="2"/>
  <c r="BI242" i="2"/>
  <c r="BH242" i="2"/>
  <c r="BG242" i="2"/>
  <c r="BF242" i="2"/>
  <c r="T242" i="2"/>
  <c r="R242" i="2"/>
  <c r="P242" i="2"/>
  <c r="BK242" i="2"/>
  <c r="J242" i="2"/>
  <c r="BE242" i="2" s="1"/>
  <c r="BI239" i="2"/>
  <c r="BH239" i="2"/>
  <c r="BG239" i="2"/>
  <c r="BF239" i="2"/>
  <c r="T239" i="2"/>
  <c r="R239" i="2"/>
  <c r="P239" i="2"/>
  <c r="BK239" i="2"/>
  <c r="J239" i="2"/>
  <c r="BE239" i="2"/>
  <c r="BI236" i="2"/>
  <c r="BH236" i="2"/>
  <c r="BG236" i="2"/>
  <c r="BF236" i="2"/>
  <c r="T236" i="2"/>
  <c r="R236" i="2"/>
  <c r="P236" i="2"/>
  <c r="BK236" i="2"/>
  <c r="J236" i="2"/>
  <c r="BE236" i="2" s="1"/>
  <c r="BI233" i="2"/>
  <c r="BH233" i="2"/>
  <c r="BG233" i="2"/>
  <c r="BF233" i="2"/>
  <c r="T233" i="2"/>
  <c r="R233" i="2"/>
  <c r="R232" i="2" s="1"/>
  <c r="P233" i="2"/>
  <c r="BK233" i="2"/>
  <c r="BK232" i="2" s="1"/>
  <c r="J232" i="2" s="1"/>
  <c r="J61" i="2" s="1"/>
  <c r="J233" i="2"/>
  <c r="BE233" i="2"/>
  <c r="BI228" i="2"/>
  <c r="BH228" i="2"/>
  <c r="BG228" i="2"/>
  <c r="BF228" i="2"/>
  <c r="T228" i="2"/>
  <c r="R228" i="2"/>
  <c r="P228" i="2"/>
  <c r="BK228" i="2"/>
  <c r="J228" i="2"/>
  <c r="BE228" i="2"/>
  <c r="BI222" i="2"/>
  <c r="BH222" i="2"/>
  <c r="BG222" i="2"/>
  <c r="BF222" i="2"/>
  <c r="T222" i="2"/>
  <c r="T221" i="2" s="1"/>
  <c r="R222" i="2"/>
  <c r="R221" i="2"/>
  <c r="P222" i="2"/>
  <c r="BK222" i="2"/>
  <c r="BK221" i="2"/>
  <c r="J221" i="2"/>
  <c r="J60" i="2" s="1"/>
  <c r="J222" i="2"/>
  <c r="BE222" i="2" s="1"/>
  <c r="BI217" i="2"/>
  <c r="BH217" i="2"/>
  <c r="BG217" i="2"/>
  <c r="BF217" i="2"/>
  <c r="T217" i="2"/>
  <c r="R217" i="2"/>
  <c r="P217" i="2"/>
  <c r="BK217" i="2"/>
  <c r="J217" i="2"/>
  <c r="BE217" i="2" s="1"/>
  <c r="BI213" i="2"/>
  <c r="BH213" i="2"/>
  <c r="BG213" i="2"/>
  <c r="BF213" i="2"/>
  <c r="T213" i="2"/>
  <c r="R213" i="2"/>
  <c r="P213" i="2"/>
  <c r="BK213" i="2"/>
  <c r="J213" i="2"/>
  <c r="BE213" i="2"/>
  <c r="BI208" i="2"/>
  <c r="BH208" i="2"/>
  <c r="BG208" i="2"/>
  <c r="BF208" i="2"/>
  <c r="T208" i="2"/>
  <c r="R208" i="2"/>
  <c r="R207" i="2"/>
  <c r="P208" i="2"/>
  <c r="P207" i="2" s="1"/>
  <c r="BK208" i="2"/>
  <c r="BK207" i="2"/>
  <c r="J207" i="2"/>
  <c r="J59" i="2" s="1"/>
  <c r="J208" i="2"/>
  <c r="BE208" i="2" s="1"/>
  <c r="BI203" i="2"/>
  <c r="BH203" i="2"/>
  <c r="BG203" i="2"/>
  <c r="BF203" i="2"/>
  <c r="T203" i="2"/>
  <c r="R203" i="2"/>
  <c r="P203" i="2"/>
  <c r="BK203" i="2"/>
  <c r="J203" i="2"/>
  <c r="BE203" i="2" s="1"/>
  <c r="BI199" i="2"/>
  <c r="BH199" i="2"/>
  <c r="BG199" i="2"/>
  <c r="BF199" i="2"/>
  <c r="T199" i="2"/>
  <c r="R199" i="2"/>
  <c r="P199" i="2"/>
  <c r="BK199" i="2"/>
  <c r="J199" i="2"/>
  <c r="BE199" i="2"/>
  <c r="BI195" i="2"/>
  <c r="BH195" i="2"/>
  <c r="BG195" i="2"/>
  <c r="BF195" i="2"/>
  <c r="T195" i="2"/>
  <c r="R195" i="2"/>
  <c r="P195" i="2"/>
  <c r="BK195" i="2"/>
  <c r="J195" i="2"/>
  <c r="BE195" i="2" s="1"/>
  <c r="BI191" i="2"/>
  <c r="BH191" i="2"/>
  <c r="BG191" i="2"/>
  <c r="BF191" i="2"/>
  <c r="T191" i="2"/>
  <c r="R191" i="2"/>
  <c r="P191" i="2"/>
  <c r="BK191" i="2"/>
  <c r="J191" i="2"/>
  <c r="BE191" i="2"/>
  <c r="BI188" i="2"/>
  <c r="BH188" i="2"/>
  <c r="BG188" i="2"/>
  <c r="BF188" i="2"/>
  <c r="T188" i="2"/>
  <c r="R188" i="2"/>
  <c r="P188" i="2"/>
  <c r="BK188" i="2"/>
  <c r="J188" i="2"/>
  <c r="BE188" i="2" s="1"/>
  <c r="BI184" i="2"/>
  <c r="BH184" i="2"/>
  <c r="BG184" i="2"/>
  <c r="BF184" i="2"/>
  <c r="T184" i="2"/>
  <c r="R184" i="2"/>
  <c r="P184" i="2"/>
  <c r="BK184" i="2"/>
  <c r="J184" i="2"/>
  <c r="BE184" i="2"/>
  <c r="BI180" i="2"/>
  <c r="BH180" i="2"/>
  <c r="BG180" i="2"/>
  <c r="BF180" i="2"/>
  <c r="T180" i="2"/>
  <c r="R180" i="2"/>
  <c r="P180" i="2"/>
  <c r="BK180" i="2"/>
  <c r="J180" i="2"/>
  <c r="BE180" i="2" s="1"/>
  <c r="BI176" i="2"/>
  <c r="BH176" i="2"/>
  <c r="BG176" i="2"/>
  <c r="BF176" i="2"/>
  <c r="T176" i="2"/>
  <c r="R176" i="2"/>
  <c r="P176" i="2"/>
  <c r="BK176" i="2"/>
  <c r="J176" i="2"/>
  <c r="BE176" i="2"/>
  <c r="BI172" i="2"/>
  <c r="BH172" i="2"/>
  <c r="BG172" i="2"/>
  <c r="BF172" i="2"/>
  <c r="T172" i="2"/>
  <c r="R172" i="2"/>
  <c r="P172" i="2"/>
  <c r="BK172" i="2"/>
  <c r="J172" i="2"/>
  <c r="BE172" i="2" s="1"/>
  <c r="BI166" i="2"/>
  <c r="BH166" i="2"/>
  <c r="BG166" i="2"/>
  <c r="BF166" i="2"/>
  <c r="T166" i="2"/>
  <c r="R166" i="2"/>
  <c r="P166" i="2"/>
  <c r="BK166" i="2"/>
  <c r="J166" i="2"/>
  <c r="BE166" i="2"/>
  <c r="BI158" i="2"/>
  <c r="BH158" i="2"/>
  <c r="BG158" i="2"/>
  <c r="BF158" i="2"/>
  <c r="T158" i="2"/>
  <c r="R158" i="2"/>
  <c r="P158" i="2"/>
  <c r="BK158" i="2"/>
  <c r="J158" i="2"/>
  <c r="BE158" i="2" s="1"/>
  <c r="BI154" i="2"/>
  <c r="BH154" i="2"/>
  <c r="BG154" i="2"/>
  <c r="BF154" i="2"/>
  <c r="T154" i="2"/>
  <c r="R154" i="2"/>
  <c r="P154" i="2"/>
  <c r="BK154" i="2"/>
  <c r="J154" i="2"/>
  <c r="BE154" i="2"/>
  <c r="BI150" i="2"/>
  <c r="BH150" i="2"/>
  <c r="BG150" i="2"/>
  <c r="BF150" i="2"/>
  <c r="T150" i="2"/>
  <c r="R150" i="2"/>
  <c r="P150" i="2"/>
  <c r="BK150" i="2"/>
  <c r="J150" i="2"/>
  <c r="BE150" i="2" s="1"/>
  <c r="BI144" i="2"/>
  <c r="BH144" i="2"/>
  <c r="BG144" i="2"/>
  <c r="BF144" i="2"/>
  <c r="T144" i="2"/>
  <c r="R144" i="2"/>
  <c r="P144" i="2"/>
  <c r="BK144" i="2"/>
  <c r="J144" i="2"/>
  <c r="BE144" i="2"/>
  <c r="BI140" i="2"/>
  <c r="BH140" i="2"/>
  <c r="BG140" i="2"/>
  <c r="BF140" i="2"/>
  <c r="T140" i="2"/>
  <c r="R140" i="2"/>
  <c r="P140" i="2"/>
  <c r="BK140" i="2"/>
  <c r="J140" i="2"/>
  <c r="BE140" i="2" s="1"/>
  <c r="BI133" i="2"/>
  <c r="BH133" i="2"/>
  <c r="BG133" i="2"/>
  <c r="BF133" i="2"/>
  <c r="T133" i="2"/>
  <c r="R133" i="2"/>
  <c r="P133" i="2"/>
  <c r="BK133" i="2"/>
  <c r="J133" i="2"/>
  <c r="BE133" i="2"/>
  <c r="BI129" i="2"/>
  <c r="BH129" i="2"/>
  <c r="BG129" i="2"/>
  <c r="BF129" i="2"/>
  <c r="T129" i="2"/>
  <c r="R129" i="2"/>
  <c r="P129" i="2"/>
  <c r="BK129" i="2"/>
  <c r="J129" i="2"/>
  <c r="BE129" i="2" s="1"/>
  <c r="BI123" i="2"/>
  <c r="BH123" i="2"/>
  <c r="BG123" i="2"/>
  <c r="BF123" i="2"/>
  <c r="T123" i="2"/>
  <c r="R123" i="2"/>
  <c r="P123" i="2"/>
  <c r="BK123" i="2"/>
  <c r="J123" i="2"/>
  <c r="BE123" i="2"/>
  <c r="BI119" i="2"/>
  <c r="BH119" i="2"/>
  <c r="BG119" i="2"/>
  <c r="BF119" i="2"/>
  <c r="T119" i="2"/>
  <c r="R119" i="2"/>
  <c r="P119" i="2"/>
  <c r="BK119" i="2"/>
  <c r="J119" i="2"/>
  <c r="BE119" i="2" s="1"/>
  <c r="BI115" i="2"/>
  <c r="BH115" i="2"/>
  <c r="BG115" i="2"/>
  <c r="BF115" i="2"/>
  <c r="T115" i="2"/>
  <c r="R115" i="2"/>
  <c r="P115" i="2"/>
  <c r="BK115" i="2"/>
  <c r="J115" i="2"/>
  <c r="BE115" i="2"/>
  <c r="BI111" i="2"/>
  <c r="BH111" i="2"/>
  <c r="BG111" i="2"/>
  <c r="BF111" i="2"/>
  <c r="T111" i="2"/>
  <c r="R111" i="2"/>
  <c r="P111" i="2"/>
  <c r="BK111" i="2"/>
  <c r="J111" i="2"/>
  <c r="BE111" i="2" s="1"/>
  <c r="BI106" i="2"/>
  <c r="BH106" i="2"/>
  <c r="BG106" i="2"/>
  <c r="BF106" i="2"/>
  <c r="T106" i="2"/>
  <c r="R106" i="2"/>
  <c r="P106" i="2"/>
  <c r="BK106" i="2"/>
  <c r="J106" i="2"/>
  <c r="BE106" i="2"/>
  <c r="BI102" i="2"/>
  <c r="BH102" i="2"/>
  <c r="BG102" i="2"/>
  <c r="BF102" i="2"/>
  <c r="T102" i="2"/>
  <c r="T92" i="2" s="1"/>
  <c r="R102" i="2"/>
  <c r="P102" i="2"/>
  <c r="BK102" i="2"/>
  <c r="J102" i="2"/>
  <c r="BE102" i="2" s="1"/>
  <c r="BI98" i="2"/>
  <c r="BH98" i="2"/>
  <c r="BG98" i="2"/>
  <c r="BF98" i="2"/>
  <c r="T98" i="2"/>
  <c r="R98" i="2"/>
  <c r="P98" i="2"/>
  <c r="BK98" i="2"/>
  <c r="J98" i="2"/>
  <c r="BE98" i="2"/>
  <c r="BI93" i="2"/>
  <c r="BH93" i="2"/>
  <c r="F33" i="2"/>
  <c r="BC52" i="1" s="1"/>
  <c r="BC51" i="1" s="1"/>
  <c r="BG93" i="2"/>
  <c r="BF93" i="2"/>
  <c r="J31" i="2" s="1"/>
  <c r="AW52" i="1" s="1"/>
  <c r="F31" i="2"/>
  <c r="BA52" i="1" s="1"/>
  <c r="BA51" i="1" s="1"/>
  <c r="W27" i="1" s="1"/>
  <c r="T93" i="2"/>
  <c r="R93" i="2"/>
  <c r="R92" i="2"/>
  <c r="P93" i="2"/>
  <c r="BK93" i="2"/>
  <c r="BK92" i="2"/>
  <c r="J93" i="2"/>
  <c r="BE93" i="2" s="1"/>
  <c r="J86" i="2"/>
  <c r="F84" i="2"/>
  <c r="E82" i="2"/>
  <c r="J51" i="2"/>
  <c r="F49" i="2"/>
  <c r="E47" i="2"/>
  <c r="J18" i="2"/>
  <c r="E18" i="2"/>
  <c r="F87" i="2" s="1"/>
  <c r="J17" i="2"/>
  <c r="J15" i="2"/>
  <c r="E15" i="2"/>
  <c r="F86" i="2"/>
  <c r="F51" i="2"/>
  <c r="J14" i="2"/>
  <c r="J12" i="2"/>
  <c r="J84" i="2"/>
  <c r="J49" i="2"/>
  <c r="E7" i="2"/>
  <c r="E80" i="2" s="1"/>
  <c r="AW51" i="1"/>
  <c r="AK27" i="1" s="1"/>
  <c r="AS51" i="1"/>
  <c r="L47" i="1"/>
  <c r="AM46" i="1"/>
  <c r="L46" i="1"/>
  <c r="AM44" i="1"/>
  <c r="L44" i="1"/>
  <c r="L42" i="1"/>
  <c r="L41" i="1"/>
  <c r="F34" i="2" l="1"/>
  <c r="BD52" i="1" s="1"/>
  <c r="BD51" i="1" s="1"/>
  <c r="W30" i="1" s="1"/>
  <c r="P92" i="2"/>
  <c r="F32" i="2"/>
  <c r="BB52" i="1" s="1"/>
  <c r="BB51" i="1" s="1"/>
  <c r="T207" i="2"/>
  <c r="P221" i="2"/>
  <c r="T232" i="2"/>
  <c r="P232" i="2"/>
  <c r="J415" i="2"/>
  <c r="J64" i="2" s="1"/>
  <c r="BK399" i="2"/>
  <c r="J399" i="2" s="1"/>
  <c r="J63" i="2" s="1"/>
  <c r="T415" i="2"/>
  <c r="T399" i="2" s="1"/>
  <c r="P415" i="2"/>
  <c r="T437" i="2"/>
  <c r="P437" i="2"/>
  <c r="J478" i="2"/>
  <c r="J68" i="2" s="1"/>
  <c r="BK477" i="2"/>
  <c r="J477" i="2" s="1"/>
  <c r="J67" i="2" s="1"/>
  <c r="J92" i="2"/>
  <c r="J58" i="2" s="1"/>
  <c r="BK91" i="2"/>
  <c r="T304" i="2"/>
  <c r="P304" i="2"/>
  <c r="F30" i="2"/>
  <c r="AZ52" i="1" s="1"/>
  <c r="AZ51" i="1" s="1"/>
  <c r="J30" i="2"/>
  <c r="AV52" i="1" s="1"/>
  <c r="AT52" i="1" s="1"/>
  <c r="AY51" i="1"/>
  <c r="W29" i="1"/>
  <c r="P399" i="2"/>
  <c r="P483" i="2"/>
  <c r="P477" i="2" s="1"/>
  <c r="E45" i="2"/>
  <c r="F52" i="2"/>
  <c r="T91" i="2" l="1"/>
  <c r="T90" i="2" s="1"/>
  <c r="J91" i="2"/>
  <c r="J57" i="2" s="1"/>
  <c r="BK90" i="2"/>
  <c r="J90" i="2" s="1"/>
  <c r="P91" i="2"/>
  <c r="P90" i="2" s="1"/>
  <c r="AU52" i="1" s="1"/>
  <c r="AU51" i="1" s="1"/>
  <c r="W26" i="1"/>
  <c r="AV51" i="1"/>
  <c r="W28" i="1"/>
  <c r="AX51" i="1"/>
  <c r="AT51" i="1" l="1"/>
  <c r="AK26" i="1"/>
  <c r="J56" i="2"/>
  <c r="J27" i="2"/>
  <c r="J36" i="2" l="1"/>
  <c r="AG52" i="1"/>
  <c r="AN52" i="1" l="1"/>
  <c r="AG51" i="1"/>
  <c r="AN51" i="1" l="1"/>
  <c r="AK23" i="1"/>
  <c r="AK32" i="1" s="1"/>
</calcChain>
</file>

<file path=xl/sharedStrings.xml><?xml version="1.0" encoding="utf-8"?>
<sst xmlns="http://schemas.openxmlformats.org/spreadsheetml/2006/main" count="4051" uniqueCount="921">
  <si>
    <t>Export VZ</t>
  </si>
  <si>
    <t>List obsahuje:</t>
  </si>
  <si>
    <t>1) Rekapitulace stavby</t>
  </si>
  <si>
    <t>2) Rekapitulace objektů stavby a soupisů prací</t>
  </si>
  <si>
    <t>3.0</t>
  </si>
  <si>
    <t>ZAMOK</t>
  </si>
  <si>
    <t>False</t>
  </si>
  <si>
    <t>{a6c8c4c2-0c4b-4107-9b41-2464c9d18150}</t>
  </si>
  <si>
    <t>0,01</t>
  </si>
  <si>
    <t>21</t>
  </si>
  <si>
    <t>15</t>
  </si>
  <si>
    <t>REKAPITULACE STAVBY</t>
  </si>
  <si>
    <t>v ---  níže se nacházejí doplnkové a pomocné údaje k sestavám  --- v</t>
  </si>
  <si>
    <t>Návod na vyplnění</t>
  </si>
  <si>
    <t>0,001</t>
  </si>
  <si>
    <t>Kód:</t>
  </si>
  <si>
    <t>027-0-18</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</si>
  <si>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</si>
  <si>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</si>
  <si>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Ústí nad Orlicí, ul. Zborovská - Rekonstrukce ploch kolem domu č.p. 1171-1173</t>
  </si>
  <si>
    <t>KSO:</t>
  </si>
  <si>
    <t>822 2</t>
  </si>
  <si>
    <t>CC-CZ:</t>
  </si>
  <si>
    <t>2112</t>
  </si>
  <si>
    <t>Místo:</t>
  </si>
  <si>
    <t>Ústí nad Orlicí</t>
  </si>
  <si>
    <t>Datum:</t>
  </si>
  <si>
    <t>5. 6. 2018</t>
  </si>
  <si>
    <t>Zadavatel:</t>
  </si>
  <si>
    <t>IČ:</t>
  </si>
  <si>
    <t/>
  </si>
  <si>
    <t xml:space="preserve"> </t>
  </si>
  <si>
    <t>DIČ:</t>
  </si>
  <si>
    <t>Uchazeč:</t>
  </si>
  <si>
    <t>Vyplň údaj</t>
  </si>
  <si>
    <t>Projektant:</t>
  </si>
  <si>
    <t>Ing. Jiří Cihlář</t>
  </si>
  <si>
    <t>True</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</si>
  <si>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</si>
  <si>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Výkazy výměr byly změřeny digitálně v dwg. Pro výběr zhotovitele je soupis prací nedílnou součástí projektové dokumentace a nesmí být použit samostatně. Povinností dodavatele je překontrolovat specifikaci materiálu a případný chybějící materiál nebo výkony doplnit a ocenit. Součástí ceny musí být veškeré náklady, aby cena byla konečná a zahrnovala celou dodávku a montáž akce. Rozpočty pro jednotlivé stavební objekty a montáže technologií byly zpracovány oprávněnámi projektanty na základě zkušeností a znalostí.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</si>
  <si>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</si>
  <si>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</si>
  <si>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</si>
  <si>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</si>
  <si>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</si>
  <si>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</si>
  <si>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</si>
  <si>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</si>
  <si>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</si>
  <si>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</si>
  <si>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</si>
  <si>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</si>
  <si>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</si>
  <si>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</si>
  <si>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</si>
  <si>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</si>
  <si>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</si>
  <si>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</si>
  <si>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</si>
  <si>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</si>
  <si>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</si>
  <si>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</si>
  <si>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</si>
  <si>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</si>
  <si>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</si>
  <si>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</si>
  <si>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</si>
  <si>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</si>
  <si>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</si>
  <si>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</si>
  <si>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</si>
  <si>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</si>
  <si>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</si>
  <si>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</si>
  <si>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</si>
  <si>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</si>
  <si>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</si>
  <si>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</si>
  <si>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</si>
  <si>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101</t>
  </si>
  <si>
    <t>Zpevněné plochy</t>
  </si>
  <si>
    <t>ING</t>
  </si>
  <si>
    <t>1</t>
  </si>
  <si>
    <t>{b768920f-a0da-4214-8da0-e38c8bbd081f}</t>
  </si>
  <si>
    <t>2</t>
  </si>
  <si>
    <t>1) Krycí list soupisu</t>
  </si>
  <si>
    <t>2) Rekapitulace</t>
  </si>
  <si>
    <t>3) Soupis prací</t>
  </si>
  <si>
    <t>Zpět na list:</t>
  </si>
  <si>
    <t>Rekapitulace stavby</t>
  </si>
  <si>
    <t>KRYCÍ LIST SOUPISU</t>
  </si>
  <si>
    <t>Objekt:</t>
  </si>
  <si>
    <t>SO 101 - Zpevněné plochy</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</si>
  <si>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</si>
  <si>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</si>
  <si>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</si>
  <si>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</si>
  <si>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</si>
  <si>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</si>
  <si>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</si>
  <si>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</si>
  <si>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4 - Vodorovné konstrukce</t>
  </si>
  <si>
    <t xml:space="preserve">    5 - Komunikace</t>
  </si>
  <si>
    <t xml:space="preserve">    8 - Trubní vedení</t>
  </si>
  <si>
    <t xml:space="preserve">    9 - Ostatní konstrukce a práce-bourání</t>
  </si>
  <si>
    <t xml:space="preserve">      96 - Bourání konstrukcí</t>
  </si>
  <si>
    <t xml:space="preserve">    997 - Přesun sutě</t>
  </si>
  <si>
    <t xml:space="preserve">    998 - Přesun hmot</t>
  </si>
  <si>
    <t>VRN - Vedlejší rozpočtové náklady</t>
  </si>
  <si>
    <t xml:space="preserve">    VRN1 - Průzkumné, geodetické a projektové práce</t>
  </si>
  <si>
    <t xml:space="preserve">    VRN3 - Zařízení staveniště</t>
  </si>
  <si>
    <t xml:space="preserve">    VRN4 - Inženýrská činnost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</si>
  <si>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</si>
  <si>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</si>
  <si>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</si>
  <si>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</si>
  <si>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</si>
  <si>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</si>
  <si>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</si>
  <si>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</si>
  <si>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</si>
  <si>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</si>
  <si>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</si>
  <si>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</si>
  <si>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</si>
  <si>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</si>
  <si>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</si>
  <si>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</si>
  <si>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</si>
  <si>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</si>
  <si>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</si>
  <si>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121101101</t>
  </si>
  <si>
    <t>Sejmutí ornice s přemístěním na vzdálenost do 50 m</t>
  </si>
  <si>
    <t>m3</t>
  </si>
  <si>
    <t>CS ÚRS 2018 01</t>
  </si>
  <si>
    <t>4</t>
  </si>
  <si>
    <t>1194766169</t>
  </si>
  <si>
    <t>PP</t>
  </si>
  <si>
    <t>Sejmutí ornice nebo lesní půdy  s vodorovným přemístěním na hromady v místě upotřebení nebo na dočasné či trvalé skládky se složením, na vzdálenost do 50 m</t>
  </si>
  <si>
    <t>PSC</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</si>
  <si>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</si>
  <si>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VV</t>
  </si>
  <si>
    <t>142*0,15</t>
  </si>
  <si>
    <t>Součet</t>
  </si>
  <si>
    <t>122201102</t>
  </si>
  <si>
    <t>Odkopávky a prokopávky nezapažené v hornině tř. 3 objem do 1000 m3</t>
  </si>
  <si>
    <t>1889035965</t>
  </si>
  <si>
    <t>Odkopávky a prokopávky nezapažené  s přehozením výkopku na vzdálenost do 3 m nebo s naložením na dopravní prostředek v hornině tř. 3 přes 100 do 1 000 m3</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</si>
  <si>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</si>
  <si>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"odvoz" 113</t>
  </si>
  <si>
    <t>3</t>
  </si>
  <si>
    <t>122201109</t>
  </si>
  <si>
    <t>Příplatek za lepivost u odkopávek v hornině tř. 1 až 3</t>
  </si>
  <si>
    <t>-704441807</t>
  </si>
  <si>
    <t>Odkopávky a prokopávky nezapažené  s přehozením výkopku na vzdálenost do 3 m nebo s naložením na dopravní prostředek v hornině tř. 3 Příplatek k cenám za lepivost horniny tř. 3</t>
  </si>
  <si>
    <t>113</t>
  </si>
  <si>
    <t>132201101</t>
  </si>
  <si>
    <t>Hloubení rýh š do 600 mm v hornině tř. 3 objemu do 100 m3</t>
  </si>
  <si>
    <t>224421929</t>
  </si>
  <si>
    <t>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</si>
  <si>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</si>
  <si>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"přípojky" 0,6*1,2*(65)</t>
  </si>
  <si>
    <t>5</t>
  </si>
  <si>
    <t>132201109</t>
  </si>
  <si>
    <t>Příplatek za lepivost k hloubení rýh š do 600 mm v hornině tř. 3</t>
  </si>
  <si>
    <t>-1144865610</t>
  </si>
  <si>
    <t>Hloubení zapažených i nezapažených rýh šířky do 600 mm  s urovnáním dna do předepsaného profilu a spádu v hornině tř. 3 Příplatek k cenám za lepivost horniny tř. 3</t>
  </si>
  <si>
    <t>46,8</t>
  </si>
  <si>
    <t>6</t>
  </si>
  <si>
    <t>132201201</t>
  </si>
  <si>
    <t>Hloubení rýh š do 2000 mm v hornině tř. 3 objemu do 100 m3</t>
  </si>
  <si>
    <t>1412164589</t>
  </si>
  <si>
    <t>Hloubení zapažených i nezapažených rýh šířky přes 600 do 2 000 mm  s urovnáním dna do předepsaného profilu a spádu v hornině tř. 3 do 100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</si>
  <si>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</si>
  <si>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72*0,8*1,4</t>
  </si>
  <si>
    <t>7</t>
  </si>
  <si>
    <t>132201209</t>
  </si>
  <si>
    <t>Příplatek za lepivost k hloubení rýh š do 2000 mm v hornině tř. 3</t>
  </si>
  <si>
    <t>1015178802</t>
  </si>
  <si>
    <t>Hloubení zapažených i nezapažených rýh šířky přes 600 do 2 000 mm  s urovnáním dna do předepsaného profilu a spádu v hornině tř. 3 Příplatek k cenám za lepivost horniny tř. 3</t>
  </si>
  <si>
    <t>80,64</t>
  </si>
  <si>
    <t>8</t>
  </si>
  <si>
    <t>133201101</t>
  </si>
  <si>
    <t>Hloubení šachet v hornině tř. 3 objemu do 100 m3</t>
  </si>
  <si>
    <t>416367015</t>
  </si>
  <si>
    <t>Hloubení zapažených i nezapažených šachet  s případným nutným přemístěním výkopku ve výkopišti v hornině tř. 3 do 100 m3</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</si>
  <si>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</si>
  <si>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1*1*1,5*4</t>
  </si>
  <si>
    <t>2*2*1,5*5</t>
  </si>
  <si>
    <t>9</t>
  </si>
  <si>
    <t>133201109</t>
  </si>
  <si>
    <t>Příplatek za lepivost u hloubení šachet v hornině tř. 3</t>
  </si>
  <si>
    <t>1690826272</t>
  </si>
  <si>
    <t>Hloubení zapažených i nezapažených šachet  s případným nutným přemístěním výkopku ve výkopišti v hornině tř. 3 Příplatek k cenám za lepivost horniny tř. 3</t>
  </si>
  <si>
    <t>36</t>
  </si>
  <si>
    <t>10</t>
  </si>
  <si>
    <t>162301101</t>
  </si>
  <si>
    <t>Vodorovné přemístění do 500 m výkopku/sypaniny z horniny tř. 1 až 4</t>
  </si>
  <si>
    <t>1286194511</t>
  </si>
  <si>
    <t>Vodorovné přemístění výkopku nebo sypaniny po suchu  na obvyklém dopravním prostředku, bez naložení výkopku, avšak se složením bez rozhrnutí z horniny tř. 1 až 4 na vzdálenost přes 50 do 500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</si>
  <si>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</si>
  <si>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"zemina pro zásyp v rámci stavby" 7</t>
  </si>
  <si>
    <t>"zemina k ohumusování na skládku stavby" 21,3</t>
  </si>
  <si>
    <t>"zemina k ohumusování ze skládky stavby na místo upotřebení" 21,3</t>
  </si>
  <si>
    <t>11</t>
  </si>
  <si>
    <t>162701105</t>
  </si>
  <si>
    <t>Vodorovné přemístění do 10000 m výkopku/sypaniny z horniny tř. 1 až 4</t>
  </si>
  <si>
    <t>105737154</t>
  </si>
  <si>
    <t>Vodorovné přemístění výkopku nebo sypaniny po suchu  na obvyklém dopravním prostředku, bez naložení výkopku, avšak se složením bez rozhrnutí z horniny tř. 1 až 4 na vzdálenost přes 9 000 do 10 000 m</t>
  </si>
  <si>
    <t>113+46,8+80,64+36-(78,21+7+28,304)</t>
  </si>
  <si>
    <t>12</t>
  </si>
  <si>
    <t>167101102</t>
  </si>
  <si>
    <t>Nakládání výkopku z hornin tř. 1 až 4 přes 100 m3</t>
  </si>
  <si>
    <t>163914157</t>
  </si>
  <si>
    <t>Nakládání, skládání a překládání neulehlého výkopku nebo sypaniny  nakládání, množství přes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</si>
  <si>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</si>
  <si>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"skládka stavby - pro vodorovný přesun" 21,3</t>
  </si>
  <si>
    <t>13</t>
  </si>
  <si>
    <t>171201201</t>
  </si>
  <si>
    <t>Uložení sypaniny na skládky</t>
  </si>
  <si>
    <t>1119815260</t>
  </si>
  <si>
    <t>Uložení sypaniny  na skládky</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</si>
  <si>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</si>
  <si>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"skládka stavby" 21,3</t>
  </si>
  <si>
    <t>14</t>
  </si>
  <si>
    <t>171201211</t>
  </si>
  <si>
    <t>Poplatek za uložení stavebního odpadu - zeminy a kameniva na skládce</t>
  </si>
  <si>
    <t>t</t>
  </si>
  <si>
    <t>650130043</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</si>
  <si>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</si>
  <si>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</si>
  <si>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162,926*1,85</t>
  </si>
  <si>
    <t>174101101</t>
  </si>
  <si>
    <t>Zásyp jam, šachet rýh nebo kolem objektů sypaninou se zhutněním</t>
  </si>
  <si>
    <t>1591561737</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</si>
  <si>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</si>
  <si>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</si>
  <si>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"zásyp přípojek zeminou" (65*0,6*0,75)+(72*0,8*0,85)</t>
  </si>
  <si>
    <t>"obsyp UV štěrkopískem" 6*0,6</t>
  </si>
  <si>
    <t>"obsyp šachty zeminou" 30-(PI*0,6*0,6*1,5)</t>
  </si>
  <si>
    <t>"zásyp odstraněných UV zeminou" 7*1</t>
  </si>
  <si>
    <t>16</t>
  </si>
  <si>
    <t>175111101</t>
  </si>
  <si>
    <t>Obsypání potrubí ručně sypaninou bez prohození sítem, uloženou do 3 m</t>
  </si>
  <si>
    <t>74717417</t>
  </si>
  <si>
    <t>Obsypání potrubí ručně sypaninou z vhodných hornin tř. 1 až 4 nebo materiálem připraveným podél výkopu ve vzdálenosti do 3 m od jeho kraje, pro jakoukoliv hloubku výkopu a míru zhutnění bez prohození sypaniny sítem</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</si>
  <si>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t>
  </si>
  <si>
    <t>(65)*0,16</t>
  </si>
  <si>
    <t>(72)*0,27</t>
  </si>
  <si>
    <t>17</t>
  </si>
  <si>
    <t>M</t>
  </si>
  <si>
    <t>58331200</t>
  </si>
  <si>
    <t>štěrkopísek netříděný zásypový materiál</t>
  </si>
  <si>
    <t>2002112246</t>
  </si>
  <si>
    <t>3,6+29,84</t>
  </si>
  <si>
    <t>33,44*2 'Přepočtené koeficientem množství</t>
  </si>
  <si>
    <t>18</t>
  </si>
  <si>
    <t>181111111</t>
  </si>
  <si>
    <t>Plošná úprava terénu do 500 m2 zemina tř 1 až 4 nerovnosti do 100 mm v rovinně a svahu do 1:5</t>
  </si>
  <si>
    <t>m2</t>
  </si>
  <si>
    <t>945214846</t>
  </si>
  <si>
    <t>Plošná úprava terénu v zemině tř.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</si>
  <si>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</si>
  <si>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142</t>
  </si>
  <si>
    <t>19</t>
  </si>
  <si>
    <t>181301102</t>
  </si>
  <si>
    <t>Rozprostření ornice tl vrstvy do 150 mm pl do 500 m2 v rovině nebo ve svahu do 1:5</t>
  </si>
  <si>
    <t>-1795902244</t>
  </si>
  <si>
    <t>Rozprostření a urovnání ornice v rovině nebo ve svahu sklonu do 1:5 při souvislé ploše do 500 m2, tl. vrstvy přes 100 do 150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</si>
  <si>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</si>
  <si>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20</t>
  </si>
  <si>
    <t>181411131</t>
  </si>
  <si>
    <t>Založení parkového trávníku výsevem plochy do 1000 m2 v rovině a ve svahu do 1:5</t>
  </si>
  <si>
    <t>166377816</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</si>
  <si>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</si>
  <si>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</si>
  <si>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00572420</t>
  </si>
  <si>
    <t>osivo směs travní parková okrasná</t>
  </si>
  <si>
    <t>kg</t>
  </si>
  <si>
    <t>1816329929</t>
  </si>
  <si>
    <t>142*0,03</t>
  </si>
  <si>
    <t>22</t>
  </si>
  <si>
    <t>181951102</t>
  </si>
  <si>
    <t>Úprava pláně v hornině tř. 1 až 4 se zhutněním</t>
  </si>
  <si>
    <t>-1328523353</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</si>
  <si>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</si>
  <si>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</si>
  <si>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127,5+93+409+363</t>
  </si>
  <si>
    <t>23</t>
  </si>
  <si>
    <t>183402121</t>
  </si>
  <si>
    <t>Rozrušení půdy souvislé plochy do 500 m2 hloubky do 150 mm v rovině a svahu do 1:5</t>
  </si>
  <si>
    <t>-830841494</t>
  </si>
  <si>
    <t>Rozrušení půdy na hloubku přes 50 do 150 mm souvislé plochy do 500 m2 v rovině nebo na svahu do 1:5</t>
  </si>
  <si>
    <t xml:space="preserve">Poznámka k souboru cen:_x000D_
1. V cenách nejsou započteny náklady na odstranění překážek na povrchu ploch, které mají být rozrušeny. Odstranění překážek se oceňuje: a) vegetační kryt cenami části A02 souboru cen 111 10-11 Odstranění travin a rákosu nebo 111 10-51 Odstranění stařiny, b) kořeny cenami části A02 souboru cen 111 2.-1 Odstranění nevhodných dřevin, c) balvany velikosti přes 0,10 m3 cenami souboru cen 122 86-11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 </t>
  </si>
  <si>
    <t>24</t>
  </si>
  <si>
    <t>184802111</t>
  </si>
  <si>
    <t>Chemické odplevelení před založením kultury nad 20 m2 postřikem na široko v rovině a svahu do 1:5</t>
  </si>
  <si>
    <t>-1096242421</t>
  </si>
  <si>
    <t>Chemické odplevelení půdy před založením kultury, trávníku nebo zpevněných ploch  o výměře jednotlivě přes 20 m2 v rovině nebo na svahu do 1:5 postřikem na široko</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</si>
  <si>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</si>
  <si>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25</t>
  </si>
  <si>
    <t>185851121</t>
  </si>
  <si>
    <t>Dovoz vody pro zálivku rostlin za vzdálenost do 1000 m</t>
  </si>
  <si>
    <t>251167405</t>
  </si>
  <si>
    <t>Dovoz vody pro zálivku rostlin  na vzdálenost do 1000 m</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</si>
  <si>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</si>
  <si>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142*0,025</t>
  </si>
  <si>
    <t>Zakládání</t>
  </si>
  <si>
    <t>26</t>
  </si>
  <si>
    <t>2115311RP</t>
  </si>
  <si>
    <t>Výplň odvodňovacích žeber nebo trativodů kamenivem recyklovaným</t>
  </si>
  <si>
    <t>1533264705</t>
  </si>
  <si>
    <t>Výplň kamenivem do rýh odvodňovacích žeber nebo trativodů  bez zhutnění, s úpravou povrchu výplně kamenivem recyklovaným</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</si>
  <si>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</si>
  <si>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P</t>
  </si>
  <si>
    <t>Poznámka k položce:
stávající kamenivo z podkladní kce</t>
  </si>
  <si>
    <t>30</t>
  </si>
  <si>
    <t>27</t>
  </si>
  <si>
    <t>211971121</t>
  </si>
  <si>
    <t>Zřízení opláštění žeber nebo trativodů geotextilií v rýze nebo zářezu sklonu přes 1:2 š do 2,5 m</t>
  </si>
  <si>
    <t>978826329</t>
  </si>
  <si>
    <t>Zřízení opláštění výplně z geotextilie odvodňovacích žeber nebo trativodů  v rýze nebo zářezu se stěnami svislými nebo šikmými o sklonu přes 1:2 při rozvinuté šířce opláštění do 2,5 m</t>
  </si>
  <si>
    <t xml:space="preserve">Poznámka k souboru cen:_x000D_
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 geotextilií se ocení cenami souboru cen 213 14 Zřízení vrstvy z 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 </t>
  </si>
  <si>
    <t>100</t>
  </si>
  <si>
    <t>28</t>
  </si>
  <si>
    <t>69311169</t>
  </si>
  <si>
    <t>textilie ÚV stabilizace 200 g/m2 do š 8,8 m</t>
  </si>
  <si>
    <t>197645649</t>
  </si>
  <si>
    <t>100*1,1 'Přepočtené koeficientem množství</t>
  </si>
  <si>
    <t>Vodorovné konstrukce</t>
  </si>
  <si>
    <t>29</t>
  </si>
  <si>
    <t>451573111</t>
  </si>
  <si>
    <t>Lože pod potrubí otevřený výkop ze štěrkopísku</t>
  </si>
  <si>
    <t>402935304</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</si>
  <si>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</si>
  <si>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</si>
  <si>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65*0,15*0,6</t>
  </si>
  <si>
    <t>72*0,15*0,8</t>
  </si>
  <si>
    <t>452311141</t>
  </si>
  <si>
    <t>Podkladní desky z betonu prostého tř. C 16/20 otevřený výkop</t>
  </si>
  <si>
    <t>-1133841486</t>
  </si>
  <si>
    <t>Podkladní a zajišťovací konstrukce z betonu prostého v otevřeném výkopu desky pod potrubí, stoky a drobné objekty z betonu tř. C 16/20</t>
  </si>
  <si>
    <t xml:space="preserve">Poznámka k souboru cen:_x000D_
1. Ceny -1121 až -1181 a -1192 lze použít i pro ochrannou vrstvu pod železobetonové konstrukce. 2. Ceny -2121 až -2181 a -2192 jsou určeny pro jakékoliv úkosy sedel. </t>
  </si>
  <si>
    <t>"pod UV" 0,6*0,6*0,2*(4)</t>
  </si>
  <si>
    <t>Komunikace</t>
  </si>
  <si>
    <t>31</t>
  </si>
  <si>
    <t>564831111</t>
  </si>
  <si>
    <t>Podklad ze štěrkodrtě ŠD tl 100 mm</t>
  </si>
  <si>
    <t>-285489487</t>
  </si>
  <si>
    <t>Podklad ze štěrkodrti ŠD  s rozprostřením a zhutněním, po zhutnění tl. 100 mm</t>
  </si>
  <si>
    <t>127,5</t>
  </si>
  <si>
    <t>32</t>
  </si>
  <si>
    <t>564851113</t>
  </si>
  <si>
    <t>Podklad ze štěrkodrtě ŠD tl 170 mm</t>
  </si>
  <si>
    <t>1927578850</t>
  </si>
  <si>
    <t>Podklad ze štěrkodrti ŠD  s rozprostřením a zhutněním, po zhutnění tl. 170 mm</t>
  </si>
  <si>
    <t>93</t>
  </si>
  <si>
    <t>33</t>
  </si>
  <si>
    <t>564861114</t>
  </si>
  <si>
    <t>Podklad ze štěrkodrtě ŠD tl 230 mm</t>
  </si>
  <si>
    <t>-658518032</t>
  </si>
  <si>
    <t>Podklad ze štěrkodrti ŠD  s rozprostřením a zhutněním, po zhutnění tl. 230 mm</t>
  </si>
  <si>
    <t>363</t>
  </si>
  <si>
    <t>34</t>
  </si>
  <si>
    <t>564871114</t>
  </si>
  <si>
    <t>Podklad ze štěrkodrtě ŠD tl. 280 mm</t>
  </si>
  <si>
    <t>783170108</t>
  </si>
  <si>
    <t>Podklad ze štěrkodrti ŠD  s rozprostřením a zhutněním, po zhutnění tl. 280 mm</t>
  </si>
  <si>
    <t>409</t>
  </si>
  <si>
    <t>35</t>
  </si>
  <si>
    <t>564911511</t>
  </si>
  <si>
    <t>Podklad z R-materiálu tl 50 mm</t>
  </si>
  <si>
    <t>-712433288</t>
  </si>
  <si>
    <t>Podklad nebo podsyp z R-materiálu s rozprostřením a zhutněním, po zhutnění tl. 50 mm</t>
  </si>
  <si>
    <t>573211108</t>
  </si>
  <si>
    <t>Postřik živičný spojovací z asfaltu v množství 0,40 kg/m2</t>
  </si>
  <si>
    <t>863476898</t>
  </si>
  <si>
    <t>Postřik spojovací PS bez posypu kamenivem z asfaltu silničního, v množství 0,40 kg/m2</t>
  </si>
  <si>
    <t>37</t>
  </si>
  <si>
    <t>577144121</t>
  </si>
  <si>
    <t>Asfaltový beton vrstva obrusná ACO 11 (ABS) tř. I tl 50 mm š přes 3 m z nemodifikovaného asfaltu</t>
  </si>
  <si>
    <t>-1980216000</t>
  </si>
  <si>
    <t>Asfaltový beton vrstva obrusná ACO 11 (ABS)  s rozprostřením a se zhutněním z nemodifikovaného asfaltu v pruhu šířky přes 3 m tř. I, po zhutnění tl. 50 mm</t>
  </si>
  <si>
    <t xml:space="preserve">Poznámka k souboru cen:_x000D_
1. ČSN EN 13108-1 připouští pro ACO 11 pouze tl. 35 až 50 mm. </t>
  </si>
  <si>
    <t>38</t>
  </si>
  <si>
    <t>596211110</t>
  </si>
  <si>
    <t>Kladení zámkové dlažby komunikací pro pěší tl 60 mm skupiny A pl do 50 m2</t>
  </si>
  <si>
    <t>1608408879</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</si>
  <si>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</si>
  <si>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</si>
  <si>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93+0,6</t>
  </si>
  <si>
    <t>39</t>
  </si>
  <si>
    <t>59245006</t>
  </si>
  <si>
    <t>dlažba skladebná betonová základní pro nevidomé 20 x 10 x 6 cm ČERVENÁ</t>
  </si>
  <si>
    <t>1545040681</t>
  </si>
  <si>
    <t>dlažba skladebná betonová základní pro nevidomé 20 x 10 x 6 cm barevná</t>
  </si>
  <si>
    <t>1,5*0,4</t>
  </si>
  <si>
    <t>0,6*1,03 'Přepočtené koeficientem množství</t>
  </si>
  <si>
    <t>40</t>
  </si>
  <si>
    <t>59245018</t>
  </si>
  <si>
    <t>dlažba skladebná betonová 20x10x6 cm přírodní</t>
  </si>
  <si>
    <t>-1817806864</t>
  </si>
  <si>
    <t>93*1,03 'Přepočtené koeficientem množství</t>
  </si>
  <si>
    <t>41</t>
  </si>
  <si>
    <t>596212210</t>
  </si>
  <si>
    <t>Kladení zámkové dlažby pozemních komunikací tl 80 mm skupiny A pl do 50 m2</t>
  </si>
  <si>
    <t>-42302266</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</si>
  <si>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</si>
  <si>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</si>
  <si>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3+1,5</t>
  </si>
  <si>
    <t>42</t>
  </si>
  <si>
    <t>592452671</t>
  </si>
  <si>
    <t>dlažba betonová zámková pro nevidomé 20 x 10 x 8 cm ČERVENÁ</t>
  </si>
  <si>
    <t>314258055</t>
  </si>
  <si>
    <t>dlaždice betonové dlažba zámková (ČSN EN 1338) dlažba vibrolisovaná standardní povrch (uzavřený hladký povrch) provedení: červená,hnědá,okrová,antracit tvarově jednoduchá dlažba pro nevidomé 20 x 10 x 8</t>
  </si>
  <si>
    <t>1,5</t>
  </si>
  <si>
    <t>1,5*1,03 'Přepočtené koeficientem množství</t>
  </si>
  <si>
    <t>43</t>
  </si>
  <si>
    <t>59245005</t>
  </si>
  <si>
    <t>dlažba skladebná betonová 20x10x8 cm ANTRACIT</t>
  </si>
  <si>
    <t>-1161650590</t>
  </si>
  <si>
    <t>dlažba skladebná betonová 20x10x8 cm barevná</t>
  </si>
  <si>
    <t>3*1,03 'Přepočtené koeficientem množství</t>
  </si>
  <si>
    <t>44</t>
  </si>
  <si>
    <t>596212212</t>
  </si>
  <si>
    <t>Kladení zámkové dlažby pozemních komunikací tl 80 mm skupiny A pl do 300 m2</t>
  </si>
  <si>
    <t>-1226347743</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</si>
  <si>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100 do 300 m2</t>
  </si>
  <si>
    <t>142+116</t>
  </si>
  <si>
    <t>45</t>
  </si>
  <si>
    <t>59245020</t>
  </si>
  <si>
    <t>dlažba skladebná betonová 20x10x8 cm přírodní</t>
  </si>
  <si>
    <t>-1823836033</t>
  </si>
  <si>
    <t>116</t>
  </si>
  <si>
    <t>116*1,02 'Přepočtené koeficientem množství</t>
  </si>
  <si>
    <t>46</t>
  </si>
  <si>
    <t>59245005.O</t>
  </si>
  <si>
    <t>dlažba skladebná betonová 20x10x8 cm COLORMIX podzim</t>
  </si>
  <si>
    <t>203547904</t>
  </si>
  <si>
    <t>142*1,02 'Přepočtené koeficientem množství</t>
  </si>
  <si>
    <t>47</t>
  </si>
  <si>
    <t>596412211</t>
  </si>
  <si>
    <t>Kladení dlažby z vegetačních tvárnic pozemních komunikací tl 80 mm do 100 m2</t>
  </si>
  <si>
    <t>-1887602712</t>
  </si>
  <si>
    <t>Kladení dlažby z betonových vegetačních dlaždic pozemních komunikací  s ložem z kameniva těženého nebo drceného tl. do 50 mm, s vyplněním spár a vegetačních otvorů, s hutněním vibrováním tl. 80 mm, pro plochy přes 50 do 100 m2</t>
  </si>
  <si>
    <t xml:space="preserve">Poznámka k souboru cen:_x000D_
1. V cenách jsou započteny i náklady na dodávku hmot pro lože a materiálu na výplň spár. 2. V cenách nejsou započteny náklady na: a) dodávku vegetačních dlaždic, které se oceňují ve specifikaci; ztratné lze dohodnout u plochy do 100 m2 ve výši 3 %, přes 100 do 300 m2 ve výši 2 % a přes 300 m2 ve výši 1 %, b) dodávku výplně ve vegetačních dlaždicích, které se oceňují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 </t>
  </si>
  <si>
    <t>148</t>
  </si>
  <si>
    <t>48</t>
  </si>
  <si>
    <t>dlažba_021</t>
  </si>
  <si>
    <t>dlažba zámková zatravňovací 30x12x8 cm (přírodní)</t>
  </si>
  <si>
    <t>646581361</t>
  </si>
  <si>
    <t xml:space="preserve">dlaždice betonové dlažba zámková (ČSN EN 1338) dlažba vibrolisovaná standardní povrch (uzavřený hladký povrch) provedení: přírodní dlažba zatravňovací 30 x 12 x 8 (30x15x8 včetně zatravňovací části)
</t>
  </si>
  <si>
    <t>Poznámka k položce:
distanční nálisky 30 mm po obvodu jedné dlouhé strany
podíl zeleně 22%, vsakovací plocha 19%</t>
  </si>
  <si>
    <t>148*1,02 'Přepočtené koeficientem množství</t>
  </si>
  <si>
    <t>49</t>
  </si>
  <si>
    <t>58343872</t>
  </si>
  <si>
    <t>kamenivo drcené hrubé frakce 4/8</t>
  </si>
  <si>
    <t>1822682161</t>
  </si>
  <si>
    <t>148*0,22*0,07</t>
  </si>
  <si>
    <t>2,279*2 'Přepočtené koeficientem množství</t>
  </si>
  <si>
    <t>Trubní vedení</t>
  </si>
  <si>
    <t>50</t>
  </si>
  <si>
    <t>871315221</t>
  </si>
  <si>
    <t>Kanalizační potrubí z tvrdého PVC jednovrstvé tuhost třídy SN8 DN 160</t>
  </si>
  <si>
    <t>m</t>
  </si>
  <si>
    <t>1307908629</t>
  </si>
  <si>
    <t>Kanalizační potrubí z tvrdého PVC v otevřeném výkopu ve sklonu do 20 %, hladkého plnostěnného jednovrstvého, tuhost třídy SN 8 DN 160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</si>
  <si>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</si>
  <si>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65</t>
  </si>
  <si>
    <t>51</t>
  </si>
  <si>
    <t>871365221</t>
  </si>
  <si>
    <t>Kanalizační potrubí z tvrdého PVC jednovrstvé tuhost třídy SN8 DN 250</t>
  </si>
  <si>
    <t>1058414700</t>
  </si>
  <si>
    <t>Kanalizační potrubí z tvrdého PVC v otevřeném výkopu ve sklonu do 20 %, hladkého plnostěnného jednovrstvého, tuhost třídy SN 8 DN 250</t>
  </si>
  <si>
    <t>72</t>
  </si>
  <si>
    <t>52</t>
  </si>
  <si>
    <t>877315211</t>
  </si>
  <si>
    <t>Montáž tvarovek z tvrdého PVC-systém KG nebo z polypropylenu-systém KG 2000 jednoosé DN 150</t>
  </si>
  <si>
    <t>kus</t>
  </si>
  <si>
    <t>-513521341</t>
  </si>
  <si>
    <t>Montáž tvarovek na kanalizačním potrubí z trub z plastu  z tvrdého PVC nebo z polypropylenu v otevřeném výkopu jednoosých DN 150</t>
  </si>
  <si>
    <t xml:space="preserve">Poznámka k souboru cen:_x000D_
1. V cenách nejsou započteny náklady na dodání tvarovek. Tvarovky se oceňují ve ve specifikaci. </t>
  </si>
  <si>
    <t>53</t>
  </si>
  <si>
    <t>28611361</t>
  </si>
  <si>
    <t>koleno kanalizační PVC KG 150x45°</t>
  </si>
  <si>
    <t>-712514599</t>
  </si>
  <si>
    <t>54</t>
  </si>
  <si>
    <t>877365221</t>
  </si>
  <si>
    <t>Montáž tvarovek z tvrdého PVC-systém KG nebo z polypropylenu-systém KG 2000 dvouosé DN 250</t>
  </si>
  <si>
    <t>-1504149070</t>
  </si>
  <si>
    <t>Montáž tvarovek na kanalizačním potrubí z trub z plastu  z tvrdého PVC nebo z polypropylenu v otevřeném výkopu dvouosých DN 250</t>
  </si>
  <si>
    <t>55</t>
  </si>
  <si>
    <t>28611399</t>
  </si>
  <si>
    <t>odbočka kanalizační plastová s hrdlem KG 250/150/45°</t>
  </si>
  <si>
    <t>-1841137382</t>
  </si>
  <si>
    <t>56</t>
  </si>
  <si>
    <t>894411121</t>
  </si>
  <si>
    <t>Zřízení šachet kanalizačních z betonových dílců na potrubí DN nad 200 do 300 dno beton tř. C 25/30</t>
  </si>
  <si>
    <t>2117888215</t>
  </si>
  <si>
    <t>Zřízení šachet kanalizačních z betonových dílců výšky vstupu do 1,50 m s obložením dna betonem tř. C 25/30, na potrubí DN přes 200 do 300</t>
  </si>
  <si>
    <t xml:space="preserve">Poznámka k souboru cen:_x000D_
1. Příplatek k ceně šachet z betonových dílců za každých dalších i započatých 0,60 m výšky vstupu se oceňuje cenou 894 11-8001 této části katalogu. 2. V cenách jsou započteny i náklady na: a) podkladní desku z betonu prostého. b) zhotovení monolitického dna 3. V cenách nejsou započteny náklady na: a) litinové poklopy; osazení litinových poklopů se oceňuje cenami souboru cen 899 10- . 1 Osazení poklopů litinových a ocelových včetně rámů části A 01 tohoto katalogu; dodání poklopů se oceňuje ve specifikaci, b) dodání betonových dílců (vyrovnávací prstenec, přechodová skruž, přechodová deska, skruže, šachtové a skružová těsnění); tyto se oceňují ve specifikaci. </t>
  </si>
  <si>
    <t>Poznámka k položce:
přesné složení šachet bude stanoveno na místě</t>
  </si>
  <si>
    <t>57</t>
  </si>
  <si>
    <t>592240290</t>
  </si>
  <si>
    <t>dno betonové šachtové DN 250 betonový žlab i nástupnice   100 x 78,5 x 15 cm</t>
  </si>
  <si>
    <t>281653646</t>
  </si>
  <si>
    <t>"nátok 250; odtok 250; přípojka 150" 5</t>
  </si>
  <si>
    <t>58</t>
  </si>
  <si>
    <t>59224176</t>
  </si>
  <si>
    <t>prstenec betonový vyrovnávací 62,5x8x12 cm</t>
  </si>
  <si>
    <t>-154284374</t>
  </si>
  <si>
    <t>59</t>
  </si>
  <si>
    <t>59224160</t>
  </si>
  <si>
    <t>skruž kanalizační s ocelovými stupadly 100 x 25 x 12 cm</t>
  </si>
  <si>
    <t>752005345</t>
  </si>
  <si>
    <t>60</t>
  </si>
  <si>
    <t>592240560</t>
  </si>
  <si>
    <t>kónus pro kanalizační šachty s kapsovým stupadlem 100/62,5 x 67 x 12 cm</t>
  </si>
  <si>
    <t>967914054</t>
  </si>
  <si>
    <t>61</t>
  </si>
  <si>
    <t>895941111</t>
  </si>
  <si>
    <t>Zřízení vpusti kanalizační uliční z betonových dílců typ UV-50 normální</t>
  </si>
  <si>
    <t>-162139500</t>
  </si>
  <si>
    <t>Zřízení vpusti kanalizační  uliční z betonových dílců typ UV-50 normální</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</si>
  <si>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</si>
  <si>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Poznámka k položce:
přesné složení UV bude stanoveno na místě</t>
  </si>
  <si>
    <t>62</t>
  </si>
  <si>
    <t>59223852</t>
  </si>
  <si>
    <t>dno betonové pro uliční vpusť s kalovou prohlubní 45x30x5 cm</t>
  </si>
  <si>
    <t>-127968762</t>
  </si>
  <si>
    <t>63</t>
  </si>
  <si>
    <t>59223857</t>
  </si>
  <si>
    <t>skruž betonová pro uliční vpusť horní 45 x 29,5 x 5 cm</t>
  </si>
  <si>
    <t>2104406421</t>
  </si>
  <si>
    <t>64</t>
  </si>
  <si>
    <t>592238541</t>
  </si>
  <si>
    <t>skruž betonová pro uliční vpusťs výtokovým otvorem PVC "se sifonem" TBV-Q 450/570/3z, 45x57x5 cm</t>
  </si>
  <si>
    <t>CS ÚRS 2017 01</t>
  </si>
  <si>
    <t>-1758964417</t>
  </si>
  <si>
    <t>skruž betonová pro uliční vpusť s výtokovým otvorem PVC, 45x57x5 cm</t>
  </si>
  <si>
    <t>59223860</t>
  </si>
  <si>
    <t>skruž betonová pro uliční vpusť středová 45 x 19,5 x 5 cm</t>
  </si>
  <si>
    <t>188827680</t>
  </si>
  <si>
    <t>66</t>
  </si>
  <si>
    <t>59223864</t>
  </si>
  <si>
    <t>prstenec betonový pro uliční vpusť vyrovnávací 39 x 6 x 13 cm</t>
  </si>
  <si>
    <t>-784251125</t>
  </si>
  <si>
    <t>Poznámka k položce:
výška prstence bude stanovena na místě</t>
  </si>
  <si>
    <t>67</t>
  </si>
  <si>
    <t>592238741</t>
  </si>
  <si>
    <t>koš pozink. A4 DIN 4052, vysoký, pro rám 500/500</t>
  </si>
  <si>
    <t>1579377755</t>
  </si>
  <si>
    <t>koš vysoký pro uliční vpusti, žárově zinkovaný plech,pro rám 500/500</t>
  </si>
  <si>
    <t>68</t>
  </si>
  <si>
    <t>899000_RP1</t>
  </si>
  <si>
    <t>Zrušení uliční vpusti</t>
  </si>
  <si>
    <t>1662314487</t>
  </si>
  <si>
    <t>Bourání vpusti betonové či zděné</t>
  </si>
  <si>
    <t xml:space="preserve">Poznámka k položce:
Kompletní odstranění vč. naložení, odvozu suti na skládku
</t>
  </si>
  <si>
    <t>69</t>
  </si>
  <si>
    <t>899104112</t>
  </si>
  <si>
    <t>Osazení poklopů litinových nebo ocelových včetně rámů pro třídu zatížení D400, E600</t>
  </si>
  <si>
    <t>242427159</t>
  </si>
  <si>
    <t>Osazení poklopů litinových a ocelových včetně rámů pro třídu zatížení D400, E600</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</si>
  <si>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</si>
  <si>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70</t>
  </si>
  <si>
    <t>552414060</t>
  </si>
  <si>
    <t>poklop šachtový s rámem DN600 třída D 400,  s odvětráním</t>
  </si>
  <si>
    <t>-908383518</t>
  </si>
  <si>
    <t>71</t>
  </si>
  <si>
    <t>899202211</t>
  </si>
  <si>
    <t>Demontáž mříží litinových včetně rámů hmotnosti přes 50 do 100 kg</t>
  </si>
  <si>
    <t>-1824484419</t>
  </si>
  <si>
    <t>Demontáž mříží litinových  včetně rámů, hmotnosti jednotlivě přes 50 do 100 Kg</t>
  </si>
  <si>
    <t>899204112</t>
  </si>
  <si>
    <t>Osazení mříží litinových včetně rámů a košů na bahno pro třídu zatížení D400, E600</t>
  </si>
  <si>
    <t>1718708558</t>
  </si>
  <si>
    <t xml:space="preserve">Poznámka k souboru cen:_x000D_
1. V cenách nejsou započteny náklady na dodání mříží, rámů a košů na bahno; tyto náklady se oceňují ve specifikaci. </t>
  </si>
  <si>
    <t>73</t>
  </si>
  <si>
    <t>55242320</t>
  </si>
  <si>
    <t>mříž vtoková litinová plochá 500x500mm D400</t>
  </si>
  <si>
    <t>1193568397</t>
  </si>
  <si>
    <t>mříž vtoková litinová plochá 500x500mm</t>
  </si>
  <si>
    <t>Poznámka k položce:
vč. rámu</t>
  </si>
  <si>
    <t>74</t>
  </si>
  <si>
    <t>napojení_02</t>
  </si>
  <si>
    <t>napojení "navrtávka" kanalizace DN 160 na stávající potrubí, šachtu</t>
  </si>
  <si>
    <t>-721441312</t>
  </si>
  <si>
    <t>napojení kanalizace DN 160</t>
  </si>
  <si>
    <t xml:space="preserve">Poznámka k položce:
vč. utěsnění přípojky
</t>
  </si>
  <si>
    <t>75</t>
  </si>
  <si>
    <t>napojení_03</t>
  </si>
  <si>
    <t>napojení "navrtávka" kanalizace DN 250 na stávající potrubí, šachtu</t>
  </si>
  <si>
    <t>-1553488852</t>
  </si>
  <si>
    <t>napojení kanalizace DN 250</t>
  </si>
  <si>
    <t>Ostatní konstrukce a práce-bourání</t>
  </si>
  <si>
    <t>76</t>
  </si>
  <si>
    <t>916231213</t>
  </si>
  <si>
    <t>Osazení chodníkového obrubníku betonového stojatého s boční opěrou do lože z betonu prostého</t>
  </si>
  <si>
    <t>-2112843432</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</si>
  <si>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</si>
  <si>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</si>
  <si>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425</t>
  </si>
  <si>
    <t>77</t>
  </si>
  <si>
    <t>59217017</t>
  </si>
  <si>
    <t>obrubník betonový chodníkový 100x10x25 cm</t>
  </si>
  <si>
    <t>-1438159624</t>
  </si>
  <si>
    <t>425*1,01 'Přepočtené koeficientem množství</t>
  </si>
  <si>
    <t>78</t>
  </si>
  <si>
    <t>9191212RP</t>
  </si>
  <si>
    <t>Těsnění spár pružnou zálivkou + zasypání křemičitým pískem</t>
  </si>
  <si>
    <t>616697011</t>
  </si>
  <si>
    <t>79</t>
  </si>
  <si>
    <t>919735112</t>
  </si>
  <si>
    <t>Řezání stávajícího živičného krytu hl do 100 mm</t>
  </si>
  <si>
    <t>1770154851</t>
  </si>
  <si>
    <t>Řezání stávajícího živičného krytu nebo podkladu  hloubky přes 50 do 100 mm</t>
  </si>
  <si>
    <t xml:space="preserve">Poznámka k souboru cen:_x000D_
1. V cenách jsou započteny i náklady na spotřebu vody. </t>
  </si>
  <si>
    <t>96</t>
  </si>
  <si>
    <t>Bourání konstrukcí</t>
  </si>
  <si>
    <t>80</t>
  </si>
  <si>
    <t>113106187</t>
  </si>
  <si>
    <t>Rozebrání dlažeb vozovek ze zámkové dlažby s ložem z kameniva strojně pl do 50 m2</t>
  </si>
  <si>
    <t>573281456</t>
  </si>
  <si>
    <t>Rozebrání dlažeb a dílců vozovek a ploch s přemístěním hmot na skládku na vzdálenost do 3 m nebo s naložením na dopravní prostředek, s jakoukoliv výplní spár strojně plochy jednotlivě do 50 m2 ze zámkové dlažby s ložem z kameniva</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</si>
  <si>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</si>
  <si>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81</t>
  </si>
  <si>
    <t>113107222</t>
  </si>
  <si>
    <t>Odstranění podkladu z kameniva drceného tl 200 mm strojně pl přes 200 m2</t>
  </si>
  <si>
    <t>-5557381</t>
  </si>
  <si>
    <t>Odstranění podkladů nebo krytů strojně plochy jednotlivě přes 200 m2 s přemístěním hmot na skládku na vzdálenost do 20 m nebo s naložením na dopravní prostředek z kameniva hrubého drceného,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</si>
  <si>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</si>
  <si>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Poznámka k položce:
bude znovu použito</t>
  </si>
  <si>
    <t>499</t>
  </si>
  <si>
    <t>82</t>
  </si>
  <si>
    <t>113107232</t>
  </si>
  <si>
    <t>Odstranění podkladu z betonu prostého tl 200 mm strojně pl přes 200 m2</t>
  </si>
  <si>
    <t>1015331929</t>
  </si>
  <si>
    <t>Odstranění podkladů nebo krytů strojně plochy jednotlivě přes 200 m2 s přemístěním hmot na skládku na vzdálenost do 20 m nebo s naložením na dopravní prostředek z betonu prostého, o tl. vrstvy přes 150 do 300 mm</t>
  </si>
  <si>
    <t>435</t>
  </si>
  <si>
    <t>83</t>
  </si>
  <si>
    <t>113107342</t>
  </si>
  <si>
    <t>Odstranění krytu živičného tl 100 mm strojně pl do 50 m2</t>
  </si>
  <si>
    <t>765884378</t>
  </si>
  <si>
    <t>Odstranění podkladů nebo krytů strojně plochy jednotlivě do 50 m2 s přemístěním hmot na skládku na vzdálenost do 3 m nebo s naložením na dopravní prostředek živičných, o tl. vrstvy přes 50 do 100 mm</t>
  </si>
  <si>
    <t>84</t>
  </si>
  <si>
    <t>113202111</t>
  </si>
  <si>
    <t>Vytrhání obrub krajníků obrubníků stojatých</t>
  </si>
  <si>
    <t>662027129</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</si>
  <si>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</si>
  <si>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</si>
  <si>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303</t>
  </si>
  <si>
    <t>997</t>
  </si>
  <si>
    <t>Přesun sutě</t>
  </si>
  <si>
    <t>85</t>
  </si>
  <si>
    <t>997221551</t>
  </si>
  <si>
    <t>Vodorovná doprava suti ze sypkých materiálů do 1 km</t>
  </si>
  <si>
    <t>527049264</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</si>
  <si>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</si>
  <si>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</si>
  <si>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"podklad na trvalou skládku" 499*0,29-((30/0,2)*0,29)</t>
  </si>
  <si>
    <t>"podklad do vsaku" ((30/0,2)*0,29)</t>
  </si>
  <si>
    <t>86</t>
  </si>
  <si>
    <t>997221559</t>
  </si>
  <si>
    <t>Příplatek ZKD 1 km u vodorovné dopravy suti ze sypkých materiálů</t>
  </si>
  <si>
    <t>-1326958694</t>
  </si>
  <si>
    <t>Vodorovná doprava suti  bez naložení, ale se složením a s hrubým urovnáním Příplatek k ceně za každý další i započatý 1 km přes 1 km</t>
  </si>
  <si>
    <t>"podklad na trvalou skládku" (499*0,29-((30/0,2)*0,29))*9</t>
  </si>
  <si>
    <t>87</t>
  </si>
  <si>
    <t>997221561</t>
  </si>
  <si>
    <t>Vodorovná doprava suti z kusových materiálů do 1 km</t>
  </si>
  <si>
    <t>191417058</t>
  </si>
  <si>
    <t>Vodorovná doprava suti  bez naložení, ale se složením a s hrubým urovnáním z kusových materiálů, na vzdálenost do 1 km</t>
  </si>
  <si>
    <t>2,86</t>
  </si>
  <si>
    <t>18,8+271,875+62,115</t>
  </si>
  <si>
    <t>88</t>
  </si>
  <si>
    <t>997221569</t>
  </si>
  <si>
    <t>Příplatek ZKD 1 km u vodorovné dopravy suti z kusových materiálů</t>
  </si>
  <si>
    <t>662451897</t>
  </si>
  <si>
    <t>355,65*9</t>
  </si>
  <si>
    <t>89</t>
  </si>
  <si>
    <t>997221611</t>
  </si>
  <si>
    <t>Nakládání suti na dopravní prostředky pro vodorovnou dopravu</t>
  </si>
  <si>
    <t>206653464</t>
  </si>
  <si>
    <t>Nakládání na dopravní prostředky  pro vodorovnou dopravu suti</t>
  </si>
  <si>
    <t xml:space="preserve">Poznámka k souboru cen:_x000D_
1. Ceny lze použít i pro překládání při lomené dopravě. 2. Ceny nelze použít při dopravě po železnici, po vodě nebo neobvyklými dopravními prostředky. </t>
  </si>
  <si>
    <t>30/0,2*0,29</t>
  </si>
  <si>
    <t>90</t>
  </si>
  <si>
    <t>997221815</t>
  </si>
  <si>
    <t>Poplatek za uložení na skládce (skládkovné) stavebního odpadu betonového kód odpadu 170 101</t>
  </si>
  <si>
    <t>820464506</t>
  </si>
  <si>
    <t>Poplatek za uložení stavebního odpadu na skládce (skládkovné) z prostého betonu zatříděného do Katalogu odpadů pod kódem 170 101</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</si>
  <si>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</si>
  <si>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91</t>
  </si>
  <si>
    <t>997221845</t>
  </si>
  <si>
    <t>Poplatek za uložení na skládce (skládkovné) odpadu asfaltového bez dehtu kód odpadu 170 302</t>
  </si>
  <si>
    <t>61350416</t>
  </si>
  <si>
    <t>Poplatek za uložení stavebního odpadu na skládce (skládkovné) asfaltového bez obsahu dehtu zatříděného do Katalogu odpadů pod kódem 170 302</t>
  </si>
  <si>
    <t>92</t>
  </si>
  <si>
    <t>997221855</t>
  </si>
  <si>
    <t>Poplatek za uložení na skládce (skládkovné) zeminy a kameniva kód odpadu 170 504</t>
  </si>
  <si>
    <t>-186513965</t>
  </si>
  <si>
    <t>101,21</t>
  </si>
  <si>
    <t>998</t>
  </si>
  <si>
    <t>Přesun hmot</t>
  </si>
  <si>
    <t>998223011</t>
  </si>
  <si>
    <t>Přesun hmot pro pozemní komunikace s krytem dlážděným</t>
  </si>
  <si>
    <t>-85245816</t>
  </si>
  <si>
    <t>Přesun hmot pro pozemní komunikace s krytem dlážděným  dopravní vzdálenost do 200 m jakékoliv délky objektu</t>
  </si>
  <si>
    <t>VRN</t>
  </si>
  <si>
    <t>Vedlejší rozpočtové náklady</t>
  </si>
  <si>
    <t>VRN1</t>
  </si>
  <si>
    <t>Průzkumné, geodetické a projektové práce</t>
  </si>
  <si>
    <t>94</t>
  </si>
  <si>
    <t>0120020RP</t>
  </si>
  <si>
    <t>Vytyčení IS</t>
  </si>
  <si>
    <t>1024</t>
  </si>
  <si>
    <t>-1141996131</t>
  </si>
  <si>
    <t>95</t>
  </si>
  <si>
    <t>012203000</t>
  </si>
  <si>
    <t>Geodetické práce při provádění stavby</t>
  </si>
  <si>
    <t>1275253689</t>
  </si>
  <si>
    <t>VRN3</t>
  </si>
  <si>
    <t>Zařízení staveniště</t>
  </si>
  <si>
    <t>030001000</t>
  </si>
  <si>
    <t>-204982293</t>
  </si>
  <si>
    <t>97</t>
  </si>
  <si>
    <t>034303000</t>
  </si>
  <si>
    <t>Dopravní značení na staveništi (DIO)</t>
  </si>
  <si>
    <t>-1216039012</t>
  </si>
  <si>
    <t>Dopravní značení na staveništi</t>
  </si>
  <si>
    <t>VRN4</t>
  </si>
  <si>
    <t>Inženýrská činnost</t>
  </si>
  <si>
    <t>98</t>
  </si>
  <si>
    <t>043002000</t>
  </si>
  <si>
    <t>Zkoušky a ostatní měření</t>
  </si>
  <si>
    <t>2138733560</t>
  </si>
  <si>
    <t>Poznámka k položce:
všechny potřebné zkoušky a měření v rámci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</si>
  <si>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</si>
  <si>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</si>
  <si>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</si>
  <si>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</si>
  <si>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</si>
  <si>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</si>
  <si>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</si>
  <si>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</si>
  <si>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</si>
  <si>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</si>
  <si>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t>
  </si>
  <si>
    <t>Stavební objekt pozemní</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</si>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</sst>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7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pplyProtection="1">
      <alignment horizontal="center" vertical="center"/>
      <protection locked="0"/>
    </xf>
    <xf numFmtId="0" fontId="10" fillId="2" borderId="0" xfId="0" applyFont="1" applyFill="1" applyAlignment="1" applyProtection="1">
      <alignment horizontal="left" vertical="center"/>
    </xf>
    <xf numFmtId="0" fontId="11" fillId="2" borderId="0" xfId="0" applyFont="1" applyFill="1" applyAlignment="1" applyProtection="1">
      <alignment vertical="center"/>
    </xf>
    <xf numFmtId="0" fontId="12" fillId="2" borderId="0" xfId="0" applyFont="1" applyFill="1" applyAlignment="1" applyProtection="1">
      <alignment horizontal="left" vertical="center"/>
    </xf>
    <xf numFmtId="0" fontId="13" fillId="2" borderId="0" xfId="1" applyFont="1" applyFill="1" applyAlignment="1" applyProtection="1">
      <alignment vertical="center"/>
    </xf>
    <xf numFmtId="0" fontId="44" fillId="2" borderId="0" xfId="1" applyFill="1"/>
    <xf numFmtId="0" fontId="0" fillId="2" borderId="0" xfId="0" applyFill="1"/>
    <xf numFmtId="0" fontId="10" fillId="2" borderId="0" xfId="0" applyFont="1" applyFill="1" applyAlignment="1">
      <alignment horizontal="lef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4" fillId="0" borderId="0" xfId="0" applyFont="1" applyBorder="1" applyAlignment="1" applyProtection="1">
      <alignment horizontal="left" vertical="center"/>
    </xf>
    <xf numFmtId="0" fontId="0" fillId="0" borderId="6" xfId="0" applyBorder="1" applyProtection="1"/>
    <xf numFmtId="0" fontId="15" fillId="0" borderId="0" xfId="0" applyFont="1" applyAlignment="1">
      <alignment horizontal="left" vertical="center"/>
    </xf>
    <xf numFmtId="0" fontId="16" fillId="0" borderId="0" xfId="0" applyFont="1" applyAlignment="1">
      <alignment horizontal="left" vertical="center"/>
    </xf>
    <xf numFmtId="0" fontId="17"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7"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19"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4"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7"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0"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7" fillId="0" borderId="20" xfId="0" applyFont="1" applyBorder="1" applyAlignment="1" applyProtection="1">
      <alignment horizontal="center" vertical="center" wrapText="1"/>
    </xf>
    <xf numFmtId="0" fontId="17" fillId="0" borderId="21" xfId="0" applyFont="1" applyBorder="1" applyAlignment="1" applyProtection="1">
      <alignment horizontal="center" vertical="center" wrapText="1"/>
    </xf>
    <xf numFmtId="0" fontId="17"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0" fontId="3" fillId="0" borderId="0" xfId="0" applyFont="1" applyAlignment="1" applyProtection="1">
      <alignment horizontal="center" vertical="center"/>
    </xf>
    <xf numFmtId="4" fontId="21" fillId="0" borderId="18"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9" xfId="0" applyNumberFormat="1" applyFont="1" applyBorder="1" applyAlignment="1" applyProtection="1">
      <alignment vertical="center"/>
    </xf>
    <xf numFmtId="0" fontId="3"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4" fillId="0" borderId="5"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horizontal="center" vertical="center"/>
    </xf>
    <xf numFmtId="0" fontId="4" fillId="0" borderId="5" xfId="0" applyFont="1" applyBorder="1" applyAlignment="1">
      <alignment vertical="center"/>
    </xf>
    <xf numFmtId="4" fontId="28" fillId="0" borderId="23" xfId="0" applyNumberFormat="1" applyFont="1" applyBorder="1" applyAlignment="1" applyProtection="1">
      <alignment vertical="center"/>
    </xf>
    <xf numFmtId="4" fontId="28" fillId="0" borderId="24" xfId="0" applyNumberFormat="1" applyFont="1" applyBorder="1" applyAlignment="1" applyProtection="1">
      <alignment vertical="center"/>
    </xf>
    <xf numFmtId="166" fontId="28" fillId="0" borderId="24" xfId="0" applyNumberFormat="1" applyFont="1" applyBorder="1" applyAlignment="1" applyProtection="1">
      <alignment vertical="center"/>
    </xf>
    <xf numFmtId="4" fontId="28"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1" fillId="2" borderId="0" xfId="0" applyFont="1" applyFill="1" applyAlignment="1">
      <alignment vertical="center"/>
    </xf>
    <xf numFmtId="0" fontId="12" fillId="2" borderId="0" xfId="0" applyFont="1" applyFill="1" applyAlignment="1">
      <alignment horizontal="left" vertical="center"/>
    </xf>
    <xf numFmtId="0" fontId="29" fillId="2" borderId="0" xfId="1" applyFont="1" applyFill="1" applyAlignment="1">
      <alignment vertical="center"/>
    </xf>
    <xf numFmtId="0" fontId="11"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7"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19" fillId="0" borderId="0" xfId="0" applyFont="1" applyBorder="1" applyAlignment="1" applyProtection="1">
      <alignment horizontal="left" vertical="center"/>
    </xf>
    <xf numFmtId="4" fontId="22"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0"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7"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2" fillId="0" borderId="0" xfId="0" applyNumberFormat="1" applyFont="1" applyAlignment="1" applyProtection="1"/>
    <xf numFmtId="166" fontId="31" fillId="0" borderId="16" xfId="0" applyNumberFormat="1" applyFont="1" applyBorder="1" applyAlignment="1" applyProtection="1"/>
    <xf numFmtId="166" fontId="31" fillId="0" borderId="17" xfId="0" applyNumberFormat="1" applyFont="1" applyBorder="1" applyAlignment="1" applyProtection="1"/>
    <xf numFmtId="4" fontId="32"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8" xfId="0" applyFont="1" applyBorder="1" applyAlignment="1" applyProtection="1">
      <alignment vertical="center"/>
    </xf>
    <xf numFmtId="0" fontId="35" fillId="0" borderId="0" xfId="0" applyFont="1" applyAlignment="1" applyProtection="1">
      <alignment vertical="center" wrapText="1"/>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3"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3"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18" fillId="0" borderId="0" xfId="0" applyFont="1" applyAlignment="1">
      <alignment horizontal="left" vertical="top" wrapText="1"/>
    </xf>
    <xf numFmtId="0" fontId="18"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19"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8" fillId="0" borderId="0" xfId="0" applyNumberFormat="1"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1" fillId="0" borderId="15" xfId="0" applyFont="1" applyBorder="1" applyAlignment="1">
      <alignment horizontal="center" vertical="center"/>
    </xf>
    <xf numFmtId="0" fontId="21"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horizontal="left" vertical="center" wrapText="1"/>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0" fillId="0" borderId="0" xfId="0"/>
    <xf numFmtId="0" fontId="17" fillId="0" borderId="0" xfId="0" applyFont="1" applyBorder="1" applyAlignment="1" applyProtection="1">
      <alignment horizontal="left" vertical="center" wrapText="1"/>
    </xf>
    <xf numFmtId="0" fontId="17"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17" fillId="0" borderId="0" xfId="0" applyFont="1" applyAlignment="1" applyProtection="1">
      <alignment horizontal="left" vertical="center" wrapText="1"/>
    </xf>
    <xf numFmtId="0" fontId="17" fillId="0" borderId="0" xfId="0" applyFont="1" applyAlignment="1" applyProtection="1">
      <alignment horizontal="left" vertical="center"/>
    </xf>
    <xf numFmtId="0" fontId="0" fillId="0" borderId="0" xfId="0" applyFont="1" applyAlignment="1" applyProtection="1">
      <alignment vertical="center"/>
    </xf>
    <xf numFmtId="0" fontId="29" fillId="2" borderId="0" xfId="1" applyFont="1" applyFill="1" applyAlignment="1">
      <alignment vertical="center"/>
    </xf>
    <xf numFmtId="0" fontId="40"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top"/>
      <protection locked="0"/>
    </xf>
    <xf numFmtId="0" fontId="39" fillId="0" borderId="34" xfId="0" applyFont="1" applyBorder="1" applyAlignment="1" applyProtection="1">
      <alignment horizontal="left"/>
      <protection locked="0"/>
    </xf>
    <xf numFmtId="0" fontId="38" fillId="0" borderId="1"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protection locked="0"/>
    </xf>
    <xf numFmtId="49" fontId="40" fillId="0" borderId="1" xfId="0" applyNumberFormat="1"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39"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spans="1:74" ht="36.950000000000003" customHeight="1">
      <c r="AR2" s="352"/>
      <c r="AS2" s="352"/>
      <c r="AT2" s="352"/>
      <c r="AU2" s="352"/>
      <c r="AV2" s="352"/>
      <c r="AW2" s="352"/>
      <c r="AX2" s="352"/>
      <c r="AY2" s="352"/>
      <c r="AZ2" s="352"/>
      <c r="BA2" s="352"/>
      <c r="BB2" s="352"/>
      <c r="BC2" s="352"/>
      <c r="BD2" s="352"/>
      <c r="BE2" s="352"/>
      <c r="BS2" s="22" t="s">
        <v>8</v>
      </c>
      <c r="BT2" s="22" t="s">
        <v>9</v>
      </c>
    </row>
    <row r="3" spans="1:74" ht="6.95"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8</v>
      </c>
      <c r="BT3" s="22" t="s">
        <v>10</v>
      </c>
    </row>
    <row r="4" spans="1:74" ht="36.950000000000003" customHeight="1">
      <c r="B4" s="26"/>
      <c r="C4" s="27"/>
      <c r="D4" s="28" t="s">
        <v>11</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12</v>
      </c>
      <c r="BE4" s="31" t="s">
        <v>13</v>
      </c>
      <c r="BS4" s="22" t="s">
        <v>14</v>
      </c>
    </row>
    <row r="5" spans="1:74" ht="14.45" customHeight="1">
      <c r="B5" s="26"/>
      <c r="C5" s="27"/>
      <c r="D5" s="32" t="s">
        <v>15</v>
      </c>
      <c r="E5" s="27"/>
      <c r="F5" s="27"/>
      <c r="G5" s="27"/>
      <c r="H5" s="27"/>
      <c r="I5" s="27"/>
      <c r="J5" s="27"/>
      <c r="K5" s="317" t="s">
        <v>16</v>
      </c>
      <c r="L5" s="318"/>
      <c r="M5" s="318"/>
      <c r="N5" s="318"/>
      <c r="O5" s="318"/>
      <c r="P5" s="318"/>
      <c r="Q5" s="318"/>
      <c r="R5" s="318"/>
      <c r="S5" s="318"/>
      <c r="T5" s="318"/>
      <c r="U5" s="318"/>
      <c r="V5" s="318"/>
      <c r="W5" s="318"/>
      <c r="X5" s="318"/>
      <c r="Y5" s="318"/>
      <c r="Z5" s="318"/>
      <c r="AA5" s="318"/>
      <c r="AB5" s="318"/>
      <c r="AC5" s="318"/>
      <c r="AD5" s="318"/>
      <c r="AE5" s="318"/>
      <c r="AF5" s="318"/>
      <c r="AG5" s="318"/>
      <c r="AH5" s="318"/>
      <c r="AI5" s="318"/>
      <c r="AJ5" s="318"/>
      <c r="AK5" s="318"/>
      <c r="AL5" s="318"/>
      <c r="AM5" s="318"/>
      <c r="AN5" s="318"/>
      <c r="AO5" s="318"/>
      <c r="AP5" s="27"/>
      <c r="AQ5" s="29"/>
      <c r="BE5" s="315" t="s">
        <v>17</v>
      </c>
      <c r="BS5" s="22" t="s">
        <v>8</v>
      </c>
    </row>
    <row r="6" spans="1:74" ht="36.950000000000003" customHeight="1">
      <c r="B6" s="26"/>
      <c r="C6" s="27"/>
      <c r="D6" s="34" t="s">
        <v>18</v>
      </c>
      <c r="E6" s="27"/>
      <c r="F6" s="27"/>
      <c r="G6" s="27"/>
      <c r="H6" s="27"/>
      <c r="I6" s="27"/>
      <c r="J6" s="27"/>
      <c r="K6" s="319" t="s">
        <v>19</v>
      </c>
      <c r="L6" s="318"/>
      <c r="M6" s="318"/>
      <c r="N6" s="318"/>
      <c r="O6" s="318"/>
      <c r="P6" s="318"/>
      <c r="Q6" s="318"/>
      <c r="R6" s="318"/>
      <c r="S6" s="318"/>
      <c r="T6" s="318"/>
      <c r="U6" s="318"/>
      <c r="V6" s="318"/>
      <c r="W6" s="318"/>
      <c r="X6" s="318"/>
      <c r="Y6" s="318"/>
      <c r="Z6" s="318"/>
      <c r="AA6" s="318"/>
      <c r="AB6" s="318"/>
      <c r="AC6" s="318"/>
      <c r="AD6" s="318"/>
      <c r="AE6" s="318"/>
      <c r="AF6" s="318"/>
      <c r="AG6" s="318"/>
      <c r="AH6" s="318"/>
      <c r="AI6" s="318"/>
      <c r="AJ6" s="318"/>
      <c r="AK6" s="318"/>
      <c r="AL6" s="318"/>
      <c r="AM6" s="318"/>
      <c r="AN6" s="318"/>
      <c r="AO6" s="318"/>
      <c r="AP6" s="27"/>
      <c r="AQ6" s="29"/>
      <c r="BE6" s="316"/>
      <c r="BS6" s="22" t="s">
        <v>8</v>
      </c>
    </row>
    <row r="7" spans="1:74" ht="14.45" customHeight="1">
      <c r="B7" s="26"/>
      <c r="C7" s="27"/>
      <c r="D7" s="35" t="s">
        <v>20</v>
      </c>
      <c r="E7" s="27"/>
      <c r="F7" s="27"/>
      <c r="G7" s="27"/>
      <c r="H7" s="27"/>
      <c r="I7" s="27"/>
      <c r="J7" s="27"/>
      <c r="K7" s="33" t="s">
        <v>21</v>
      </c>
      <c r="L7" s="27"/>
      <c r="M7" s="27"/>
      <c r="N7" s="27"/>
      <c r="O7" s="27"/>
      <c r="P7" s="27"/>
      <c r="Q7" s="27"/>
      <c r="R7" s="27"/>
      <c r="S7" s="27"/>
      <c r="T7" s="27"/>
      <c r="U7" s="27"/>
      <c r="V7" s="27"/>
      <c r="W7" s="27"/>
      <c r="X7" s="27"/>
      <c r="Y7" s="27"/>
      <c r="Z7" s="27"/>
      <c r="AA7" s="27"/>
      <c r="AB7" s="27"/>
      <c r="AC7" s="27"/>
      <c r="AD7" s="27"/>
      <c r="AE7" s="27"/>
      <c r="AF7" s="27"/>
      <c r="AG7" s="27"/>
      <c r="AH7" s="27"/>
      <c r="AI7" s="27"/>
      <c r="AJ7" s="27"/>
      <c r="AK7" s="35" t="s">
        <v>22</v>
      </c>
      <c r="AL7" s="27"/>
      <c r="AM7" s="27"/>
      <c r="AN7" s="33" t="s">
        <v>23</v>
      </c>
      <c r="AO7" s="27"/>
      <c r="AP7" s="27"/>
      <c r="AQ7" s="29"/>
      <c r="BE7" s="316"/>
      <c r="BS7" s="22" t="s">
        <v>8</v>
      </c>
    </row>
    <row r="8" spans="1:74" ht="14.45" customHeight="1">
      <c r="B8" s="26"/>
      <c r="C8" s="27"/>
      <c r="D8" s="35" t="s">
        <v>24</v>
      </c>
      <c r="E8" s="27"/>
      <c r="F8" s="27"/>
      <c r="G8" s="27"/>
      <c r="H8" s="27"/>
      <c r="I8" s="27"/>
      <c r="J8" s="27"/>
      <c r="K8" s="33" t="s">
        <v>25</v>
      </c>
      <c r="L8" s="27"/>
      <c r="M8" s="27"/>
      <c r="N8" s="27"/>
      <c r="O8" s="27"/>
      <c r="P8" s="27"/>
      <c r="Q8" s="27"/>
      <c r="R8" s="27"/>
      <c r="S8" s="27"/>
      <c r="T8" s="27"/>
      <c r="U8" s="27"/>
      <c r="V8" s="27"/>
      <c r="W8" s="27"/>
      <c r="X8" s="27"/>
      <c r="Y8" s="27"/>
      <c r="Z8" s="27"/>
      <c r="AA8" s="27"/>
      <c r="AB8" s="27"/>
      <c r="AC8" s="27"/>
      <c r="AD8" s="27"/>
      <c r="AE8" s="27"/>
      <c r="AF8" s="27"/>
      <c r="AG8" s="27"/>
      <c r="AH8" s="27"/>
      <c r="AI8" s="27"/>
      <c r="AJ8" s="27"/>
      <c r="AK8" s="35" t="s">
        <v>26</v>
      </c>
      <c r="AL8" s="27"/>
      <c r="AM8" s="27"/>
      <c r="AN8" s="36" t="s">
        <v>27</v>
      </c>
      <c r="AO8" s="27"/>
      <c r="AP8" s="27"/>
      <c r="AQ8" s="29"/>
      <c r="BE8" s="316"/>
      <c r="BS8" s="22" t="s">
        <v>8</v>
      </c>
    </row>
    <row r="9" spans="1:74" ht="14.45"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16"/>
      <c r="BS9" s="22" t="s">
        <v>8</v>
      </c>
    </row>
    <row r="10" spans="1:74" ht="14.45" customHeight="1">
      <c r="B10" s="26"/>
      <c r="C10" s="27"/>
      <c r="D10" s="35" t="s">
        <v>28</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5" t="s">
        <v>29</v>
      </c>
      <c r="AL10" s="27"/>
      <c r="AM10" s="27"/>
      <c r="AN10" s="33" t="s">
        <v>30</v>
      </c>
      <c r="AO10" s="27"/>
      <c r="AP10" s="27"/>
      <c r="AQ10" s="29"/>
      <c r="BE10" s="316"/>
      <c r="BS10" s="22" t="s">
        <v>8</v>
      </c>
    </row>
    <row r="11" spans="1:74" ht="18.399999999999999" customHeight="1">
      <c r="B11" s="26"/>
      <c r="C11" s="27"/>
      <c r="D11" s="27"/>
      <c r="E11" s="33" t="s">
        <v>31</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5" t="s">
        <v>32</v>
      </c>
      <c r="AL11" s="27"/>
      <c r="AM11" s="27"/>
      <c r="AN11" s="33" t="s">
        <v>30</v>
      </c>
      <c r="AO11" s="27"/>
      <c r="AP11" s="27"/>
      <c r="AQ11" s="29"/>
      <c r="BE11" s="316"/>
      <c r="BS11" s="22" t="s">
        <v>8</v>
      </c>
    </row>
    <row r="12" spans="1:74" ht="6.95"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16"/>
      <c r="BS12" s="22" t="s">
        <v>8</v>
      </c>
    </row>
    <row r="13" spans="1:74" ht="14.45" customHeight="1">
      <c r="B13" s="26"/>
      <c r="C13" s="27"/>
      <c r="D13" s="35" t="s">
        <v>33</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5" t="s">
        <v>29</v>
      </c>
      <c r="AL13" s="27"/>
      <c r="AM13" s="27"/>
      <c r="AN13" s="37" t="s">
        <v>34</v>
      </c>
      <c r="AO13" s="27"/>
      <c r="AP13" s="27"/>
      <c r="AQ13" s="29"/>
      <c r="BE13" s="316"/>
      <c r="BS13" s="22" t="s">
        <v>8</v>
      </c>
    </row>
    <row r="14" spans="1:74">
      <c r="B14" s="26"/>
      <c r="C14" s="27"/>
      <c r="D14" s="27"/>
      <c r="E14" s="320" t="s">
        <v>34</v>
      </c>
      <c r="F14" s="321"/>
      <c r="G14" s="321"/>
      <c r="H14" s="321"/>
      <c r="I14" s="321"/>
      <c r="J14" s="321"/>
      <c r="K14" s="321"/>
      <c r="L14" s="321"/>
      <c r="M14" s="321"/>
      <c r="N14" s="321"/>
      <c r="O14" s="321"/>
      <c r="P14" s="321"/>
      <c r="Q14" s="321"/>
      <c r="R14" s="321"/>
      <c r="S14" s="321"/>
      <c r="T14" s="321"/>
      <c r="U14" s="321"/>
      <c r="V14" s="321"/>
      <c r="W14" s="321"/>
      <c r="X14" s="321"/>
      <c r="Y14" s="321"/>
      <c r="Z14" s="321"/>
      <c r="AA14" s="321"/>
      <c r="AB14" s="321"/>
      <c r="AC14" s="321"/>
      <c r="AD14" s="321"/>
      <c r="AE14" s="321"/>
      <c r="AF14" s="321"/>
      <c r="AG14" s="321"/>
      <c r="AH14" s="321"/>
      <c r="AI14" s="321"/>
      <c r="AJ14" s="321"/>
      <c r="AK14" s="35" t="s">
        <v>32</v>
      </c>
      <c r="AL14" s="27"/>
      <c r="AM14" s="27"/>
      <c r="AN14" s="37" t="s">
        <v>34</v>
      </c>
      <c r="AO14" s="27"/>
      <c r="AP14" s="27"/>
      <c r="AQ14" s="29"/>
      <c r="BE14" s="316"/>
      <c r="BS14" s="22" t="s">
        <v>8</v>
      </c>
    </row>
    <row r="15" spans="1:74" ht="6.95"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16"/>
      <c r="BS15" s="22" t="s">
        <v>6</v>
      </c>
    </row>
    <row r="16" spans="1:74" ht="14.45" customHeight="1">
      <c r="B16" s="26"/>
      <c r="C16" s="27"/>
      <c r="D16" s="35" t="s">
        <v>35</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5" t="s">
        <v>29</v>
      </c>
      <c r="AL16" s="27"/>
      <c r="AM16" s="27"/>
      <c r="AN16" s="33" t="s">
        <v>30</v>
      </c>
      <c r="AO16" s="27"/>
      <c r="AP16" s="27"/>
      <c r="AQ16" s="29"/>
      <c r="BE16" s="316"/>
      <c r="BS16" s="22" t="s">
        <v>6</v>
      </c>
    </row>
    <row r="17" spans="2:71" ht="18.399999999999999" customHeight="1">
      <c r="B17" s="26"/>
      <c r="C17" s="27"/>
      <c r="D17" s="27"/>
      <c r="E17" s="33" t="s">
        <v>36</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5" t="s">
        <v>32</v>
      </c>
      <c r="AL17" s="27"/>
      <c r="AM17" s="27"/>
      <c r="AN17" s="33" t="s">
        <v>30</v>
      </c>
      <c r="AO17" s="27"/>
      <c r="AP17" s="27"/>
      <c r="AQ17" s="29"/>
      <c r="BE17" s="316"/>
      <c r="BS17" s="22" t="s">
        <v>37</v>
      </c>
    </row>
    <row r="18" spans="2:71" ht="6.95"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16"/>
      <c r="BS18" s="22" t="s">
        <v>8</v>
      </c>
    </row>
    <row r="19" spans="2:71" ht="14.45" customHeight="1">
      <c r="B19" s="26"/>
      <c r="C19" s="27"/>
      <c r="D19" s="35" t="s">
        <v>38</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16"/>
      <c r="BS19" s="22" t="s">
        <v>8</v>
      </c>
    </row>
    <row r="20" spans="2:71" ht="114" customHeight="1">
      <c r="B20" s="26"/>
      <c r="C20" s="27"/>
      <c r="D20" s="27"/>
      <c r="E20" s="322" t="s">
        <v>39</v>
      </c>
      <c r="F20" s="322"/>
      <c r="G20" s="322"/>
      <c r="H20" s="322"/>
      <c r="I20" s="322"/>
      <c r="J20" s="322"/>
      <c r="K20" s="322"/>
      <c r="L20" s="322"/>
      <c r="M20" s="322"/>
      <c r="N20" s="322"/>
      <c r="O20" s="322"/>
      <c r="P20" s="322"/>
      <c r="Q20" s="322"/>
      <c r="R20" s="322"/>
      <c r="S20" s="322"/>
      <c r="T20" s="322"/>
      <c r="U20" s="322"/>
      <c r="V20" s="322"/>
      <c r="W20" s="322"/>
      <c r="X20" s="322"/>
      <c r="Y20" s="322"/>
      <c r="Z20" s="322"/>
      <c r="AA20" s="322"/>
      <c r="AB20" s="322"/>
      <c r="AC20" s="322"/>
      <c r="AD20" s="322"/>
      <c r="AE20" s="322"/>
      <c r="AF20" s="322"/>
      <c r="AG20" s="322"/>
      <c r="AH20" s="322"/>
      <c r="AI20" s="322"/>
      <c r="AJ20" s="322"/>
      <c r="AK20" s="322"/>
      <c r="AL20" s="322"/>
      <c r="AM20" s="322"/>
      <c r="AN20" s="322"/>
      <c r="AO20" s="27"/>
      <c r="AP20" s="27"/>
      <c r="AQ20" s="29"/>
      <c r="BE20" s="316"/>
      <c r="BS20" s="22" t="s">
        <v>6</v>
      </c>
    </row>
    <row r="21" spans="2:71" ht="6.95"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16"/>
    </row>
    <row r="22" spans="2:71" ht="6.95" customHeight="1">
      <c r="B22" s="26"/>
      <c r="C22" s="27"/>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27"/>
      <c r="AQ22" s="29"/>
      <c r="BE22" s="316"/>
    </row>
    <row r="23" spans="2:71" s="1" customFormat="1" ht="25.9" customHeight="1">
      <c r="B23" s="39"/>
      <c r="C23" s="40"/>
      <c r="D23" s="41" t="s">
        <v>40</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323">
        <f>ROUND(AG51,2)</f>
        <v>0</v>
      </c>
      <c r="AL23" s="324"/>
      <c r="AM23" s="324"/>
      <c r="AN23" s="324"/>
      <c r="AO23" s="324"/>
      <c r="AP23" s="40"/>
      <c r="AQ23" s="43"/>
      <c r="BE23" s="316"/>
    </row>
    <row r="24" spans="2:71" s="1" customFormat="1" ht="6.95" customHeight="1">
      <c r="B24" s="39"/>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3"/>
      <c r="BE24" s="316"/>
    </row>
    <row r="25" spans="2:71" s="1" customFormat="1" ht="13.5">
      <c r="B25" s="39"/>
      <c r="C25" s="40"/>
      <c r="D25" s="40"/>
      <c r="E25" s="40"/>
      <c r="F25" s="40"/>
      <c r="G25" s="40"/>
      <c r="H25" s="40"/>
      <c r="I25" s="40"/>
      <c r="J25" s="40"/>
      <c r="K25" s="40"/>
      <c r="L25" s="325" t="s">
        <v>41</v>
      </c>
      <c r="M25" s="325"/>
      <c r="N25" s="325"/>
      <c r="O25" s="325"/>
      <c r="P25" s="40"/>
      <c r="Q25" s="40"/>
      <c r="R25" s="40"/>
      <c r="S25" s="40"/>
      <c r="T25" s="40"/>
      <c r="U25" s="40"/>
      <c r="V25" s="40"/>
      <c r="W25" s="325" t="s">
        <v>42</v>
      </c>
      <c r="X25" s="325"/>
      <c r="Y25" s="325"/>
      <c r="Z25" s="325"/>
      <c r="AA25" s="325"/>
      <c r="AB25" s="325"/>
      <c r="AC25" s="325"/>
      <c r="AD25" s="325"/>
      <c r="AE25" s="325"/>
      <c r="AF25" s="40"/>
      <c r="AG25" s="40"/>
      <c r="AH25" s="40"/>
      <c r="AI25" s="40"/>
      <c r="AJ25" s="40"/>
      <c r="AK25" s="325" t="s">
        <v>43</v>
      </c>
      <c r="AL25" s="325"/>
      <c r="AM25" s="325"/>
      <c r="AN25" s="325"/>
      <c r="AO25" s="325"/>
      <c r="AP25" s="40"/>
      <c r="AQ25" s="43"/>
      <c r="BE25" s="316"/>
    </row>
    <row r="26" spans="2:71" s="2" customFormat="1" ht="14.45" customHeight="1">
      <c r="B26" s="45"/>
      <c r="C26" s="46"/>
      <c r="D26" s="47" t="s">
        <v>44</v>
      </c>
      <c r="E26" s="46"/>
      <c r="F26" s="47" t="s">
        <v>45</v>
      </c>
      <c r="G26" s="46"/>
      <c r="H26" s="46"/>
      <c r="I26" s="46"/>
      <c r="J26" s="46"/>
      <c r="K26" s="46"/>
      <c r="L26" s="326">
        <v>0.21</v>
      </c>
      <c r="M26" s="327"/>
      <c r="N26" s="327"/>
      <c r="O26" s="327"/>
      <c r="P26" s="46"/>
      <c r="Q26" s="46"/>
      <c r="R26" s="46"/>
      <c r="S26" s="46"/>
      <c r="T26" s="46"/>
      <c r="U26" s="46"/>
      <c r="V26" s="46"/>
      <c r="W26" s="328">
        <f>ROUND(AZ51,2)</f>
        <v>0</v>
      </c>
      <c r="X26" s="327"/>
      <c r="Y26" s="327"/>
      <c r="Z26" s="327"/>
      <c r="AA26" s="327"/>
      <c r="AB26" s="327"/>
      <c r="AC26" s="327"/>
      <c r="AD26" s="327"/>
      <c r="AE26" s="327"/>
      <c r="AF26" s="46"/>
      <c r="AG26" s="46"/>
      <c r="AH26" s="46"/>
      <c r="AI26" s="46"/>
      <c r="AJ26" s="46"/>
      <c r="AK26" s="328">
        <f>ROUND(AV51,2)</f>
        <v>0</v>
      </c>
      <c r="AL26" s="327"/>
      <c r="AM26" s="327"/>
      <c r="AN26" s="327"/>
      <c r="AO26" s="327"/>
      <c r="AP26" s="46"/>
      <c r="AQ26" s="48"/>
      <c r="BE26" s="316"/>
    </row>
    <row r="27" spans="2:71" s="2" customFormat="1" ht="14.45" customHeight="1">
      <c r="B27" s="45"/>
      <c r="C27" s="46"/>
      <c r="D27" s="46"/>
      <c r="E27" s="46"/>
      <c r="F27" s="47" t="s">
        <v>46</v>
      </c>
      <c r="G27" s="46"/>
      <c r="H27" s="46"/>
      <c r="I27" s="46"/>
      <c r="J27" s="46"/>
      <c r="K27" s="46"/>
      <c r="L27" s="326">
        <v>0.15</v>
      </c>
      <c r="M27" s="327"/>
      <c r="N27" s="327"/>
      <c r="O27" s="327"/>
      <c r="P27" s="46"/>
      <c r="Q27" s="46"/>
      <c r="R27" s="46"/>
      <c r="S27" s="46"/>
      <c r="T27" s="46"/>
      <c r="U27" s="46"/>
      <c r="V27" s="46"/>
      <c r="W27" s="328">
        <f>ROUND(BA51,2)</f>
        <v>0</v>
      </c>
      <c r="X27" s="327"/>
      <c r="Y27" s="327"/>
      <c r="Z27" s="327"/>
      <c r="AA27" s="327"/>
      <c r="AB27" s="327"/>
      <c r="AC27" s="327"/>
      <c r="AD27" s="327"/>
      <c r="AE27" s="327"/>
      <c r="AF27" s="46"/>
      <c r="AG27" s="46"/>
      <c r="AH27" s="46"/>
      <c r="AI27" s="46"/>
      <c r="AJ27" s="46"/>
      <c r="AK27" s="328">
        <f>ROUND(AW51,2)</f>
        <v>0</v>
      </c>
      <c r="AL27" s="327"/>
      <c r="AM27" s="327"/>
      <c r="AN27" s="327"/>
      <c r="AO27" s="327"/>
      <c r="AP27" s="46"/>
      <c r="AQ27" s="48"/>
      <c r="BE27" s="316"/>
    </row>
    <row r="28" spans="2:71" s="2" customFormat="1" ht="14.45" hidden="1" customHeight="1">
      <c r="B28" s="45"/>
      <c r="C28" s="46"/>
      <c r="D28" s="46"/>
      <c r="E28" s="46"/>
      <c r="F28" s="47" t="s">
        <v>47</v>
      </c>
      <c r="G28" s="46"/>
      <c r="H28" s="46"/>
      <c r="I28" s="46"/>
      <c r="J28" s="46"/>
      <c r="K28" s="46"/>
      <c r="L28" s="326">
        <v>0.21</v>
      </c>
      <c r="M28" s="327"/>
      <c r="N28" s="327"/>
      <c r="O28" s="327"/>
      <c r="P28" s="46"/>
      <c r="Q28" s="46"/>
      <c r="R28" s="46"/>
      <c r="S28" s="46"/>
      <c r="T28" s="46"/>
      <c r="U28" s="46"/>
      <c r="V28" s="46"/>
      <c r="W28" s="328">
        <f>ROUND(BB51,2)</f>
        <v>0</v>
      </c>
      <c r="X28" s="327"/>
      <c r="Y28" s="327"/>
      <c r="Z28" s="327"/>
      <c r="AA28" s="327"/>
      <c r="AB28" s="327"/>
      <c r="AC28" s="327"/>
      <c r="AD28" s="327"/>
      <c r="AE28" s="327"/>
      <c r="AF28" s="46"/>
      <c r="AG28" s="46"/>
      <c r="AH28" s="46"/>
      <c r="AI28" s="46"/>
      <c r="AJ28" s="46"/>
      <c r="AK28" s="328">
        <v>0</v>
      </c>
      <c r="AL28" s="327"/>
      <c r="AM28" s="327"/>
      <c r="AN28" s="327"/>
      <c r="AO28" s="327"/>
      <c r="AP28" s="46"/>
      <c r="AQ28" s="48"/>
      <c r="BE28" s="316"/>
    </row>
    <row r="29" spans="2:71" s="2" customFormat="1" ht="14.45" hidden="1" customHeight="1">
      <c r="B29" s="45"/>
      <c r="C29" s="46"/>
      <c r="D29" s="46"/>
      <c r="E29" s="46"/>
      <c r="F29" s="47" t="s">
        <v>48</v>
      </c>
      <c r="G29" s="46"/>
      <c r="H29" s="46"/>
      <c r="I29" s="46"/>
      <c r="J29" s="46"/>
      <c r="K29" s="46"/>
      <c r="L29" s="326">
        <v>0.15</v>
      </c>
      <c r="M29" s="327"/>
      <c r="N29" s="327"/>
      <c r="O29" s="327"/>
      <c r="P29" s="46"/>
      <c r="Q29" s="46"/>
      <c r="R29" s="46"/>
      <c r="S29" s="46"/>
      <c r="T29" s="46"/>
      <c r="U29" s="46"/>
      <c r="V29" s="46"/>
      <c r="W29" s="328">
        <f>ROUND(BC51,2)</f>
        <v>0</v>
      </c>
      <c r="X29" s="327"/>
      <c r="Y29" s="327"/>
      <c r="Z29" s="327"/>
      <c r="AA29" s="327"/>
      <c r="AB29" s="327"/>
      <c r="AC29" s="327"/>
      <c r="AD29" s="327"/>
      <c r="AE29" s="327"/>
      <c r="AF29" s="46"/>
      <c r="AG29" s="46"/>
      <c r="AH29" s="46"/>
      <c r="AI29" s="46"/>
      <c r="AJ29" s="46"/>
      <c r="AK29" s="328">
        <v>0</v>
      </c>
      <c r="AL29" s="327"/>
      <c r="AM29" s="327"/>
      <c r="AN29" s="327"/>
      <c r="AO29" s="327"/>
      <c r="AP29" s="46"/>
      <c r="AQ29" s="48"/>
      <c r="BE29" s="316"/>
    </row>
    <row r="30" spans="2:71" s="2" customFormat="1" ht="14.45" hidden="1" customHeight="1">
      <c r="B30" s="45"/>
      <c r="C30" s="46"/>
      <c r="D30" s="46"/>
      <c r="E30" s="46"/>
      <c r="F30" s="47" t="s">
        <v>49</v>
      </c>
      <c r="G30" s="46"/>
      <c r="H30" s="46"/>
      <c r="I30" s="46"/>
      <c r="J30" s="46"/>
      <c r="K30" s="46"/>
      <c r="L30" s="326">
        <v>0</v>
      </c>
      <c r="M30" s="327"/>
      <c r="N30" s="327"/>
      <c r="O30" s="327"/>
      <c r="P30" s="46"/>
      <c r="Q30" s="46"/>
      <c r="R30" s="46"/>
      <c r="S30" s="46"/>
      <c r="T30" s="46"/>
      <c r="U30" s="46"/>
      <c r="V30" s="46"/>
      <c r="W30" s="328">
        <f>ROUND(BD51,2)</f>
        <v>0</v>
      </c>
      <c r="X30" s="327"/>
      <c r="Y30" s="327"/>
      <c r="Z30" s="327"/>
      <c r="AA30" s="327"/>
      <c r="AB30" s="327"/>
      <c r="AC30" s="327"/>
      <c r="AD30" s="327"/>
      <c r="AE30" s="327"/>
      <c r="AF30" s="46"/>
      <c r="AG30" s="46"/>
      <c r="AH30" s="46"/>
      <c r="AI30" s="46"/>
      <c r="AJ30" s="46"/>
      <c r="AK30" s="328">
        <v>0</v>
      </c>
      <c r="AL30" s="327"/>
      <c r="AM30" s="327"/>
      <c r="AN30" s="327"/>
      <c r="AO30" s="327"/>
      <c r="AP30" s="46"/>
      <c r="AQ30" s="48"/>
      <c r="BE30" s="316"/>
    </row>
    <row r="31" spans="2:71" s="1" customFormat="1" ht="6.95" customHeight="1">
      <c r="B31" s="39"/>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3"/>
      <c r="BE31" s="316"/>
    </row>
    <row r="32" spans="2:71" s="1" customFormat="1" ht="25.9" customHeight="1">
      <c r="B32" s="39"/>
      <c r="C32" s="49"/>
      <c r="D32" s="50" t="s">
        <v>50</v>
      </c>
      <c r="E32" s="51"/>
      <c r="F32" s="51"/>
      <c r="G32" s="51"/>
      <c r="H32" s="51"/>
      <c r="I32" s="51"/>
      <c r="J32" s="51"/>
      <c r="K32" s="51"/>
      <c r="L32" s="51"/>
      <c r="M32" s="51"/>
      <c r="N32" s="51"/>
      <c r="O32" s="51"/>
      <c r="P32" s="51"/>
      <c r="Q32" s="51"/>
      <c r="R32" s="51"/>
      <c r="S32" s="51"/>
      <c r="T32" s="52" t="s">
        <v>51</v>
      </c>
      <c r="U32" s="51"/>
      <c r="V32" s="51"/>
      <c r="W32" s="51"/>
      <c r="X32" s="329" t="s">
        <v>52</v>
      </c>
      <c r="Y32" s="330"/>
      <c r="Z32" s="330"/>
      <c r="AA32" s="330"/>
      <c r="AB32" s="330"/>
      <c r="AC32" s="51"/>
      <c r="AD32" s="51"/>
      <c r="AE32" s="51"/>
      <c r="AF32" s="51"/>
      <c r="AG32" s="51"/>
      <c r="AH32" s="51"/>
      <c r="AI32" s="51"/>
      <c r="AJ32" s="51"/>
      <c r="AK32" s="331">
        <f>SUM(AK23:AK30)</f>
        <v>0</v>
      </c>
      <c r="AL32" s="330"/>
      <c r="AM32" s="330"/>
      <c r="AN32" s="330"/>
      <c r="AO32" s="332"/>
      <c r="AP32" s="49"/>
      <c r="AQ32" s="53"/>
      <c r="BE32" s="316"/>
    </row>
    <row r="33" spans="2:56" s="1" customFormat="1" ht="6.95" customHeight="1">
      <c r="B33" s="39"/>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3"/>
    </row>
    <row r="34" spans="2:56" s="1" customFormat="1" ht="6.95" customHeight="1">
      <c r="B34" s="54"/>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6"/>
    </row>
    <row r="38" spans="2:56" s="1" customFormat="1" ht="6.95" customHeight="1">
      <c r="B38" s="57"/>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9"/>
    </row>
    <row r="39" spans="2:56" s="1" customFormat="1" ht="36.950000000000003" customHeight="1">
      <c r="B39" s="39"/>
      <c r="C39" s="60" t="s">
        <v>53</v>
      </c>
      <c r="D39" s="61"/>
      <c r="E39" s="61"/>
      <c r="F39" s="61"/>
      <c r="G39" s="61"/>
      <c r="H39" s="61"/>
      <c r="I39" s="61"/>
      <c r="J39" s="61"/>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1"/>
      <c r="AL39" s="61"/>
      <c r="AM39" s="61"/>
      <c r="AN39" s="61"/>
      <c r="AO39" s="61"/>
      <c r="AP39" s="61"/>
      <c r="AQ39" s="61"/>
      <c r="AR39" s="59"/>
    </row>
    <row r="40" spans="2:56" s="1" customFormat="1" ht="6.95" customHeight="1">
      <c r="B40" s="39"/>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61"/>
      <c r="AC40" s="61"/>
      <c r="AD40" s="61"/>
      <c r="AE40" s="61"/>
      <c r="AF40" s="61"/>
      <c r="AG40" s="61"/>
      <c r="AH40" s="61"/>
      <c r="AI40" s="61"/>
      <c r="AJ40" s="61"/>
      <c r="AK40" s="61"/>
      <c r="AL40" s="61"/>
      <c r="AM40" s="61"/>
      <c r="AN40" s="61"/>
      <c r="AO40" s="61"/>
      <c r="AP40" s="61"/>
      <c r="AQ40" s="61"/>
      <c r="AR40" s="59"/>
    </row>
    <row r="41" spans="2:56" s="3" customFormat="1" ht="14.45" customHeight="1">
      <c r="B41" s="62"/>
      <c r="C41" s="63" t="s">
        <v>15</v>
      </c>
      <c r="D41" s="64"/>
      <c r="E41" s="64"/>
      <c r="F41" s="64"/>
      <c r="G41" s="64"/>
      <c r="H41" s="64"/>
      <c r="I41" s="64"/>
      <c r="J41" s="64"/>
      <c r="K41" s="64"/>
      <c r="L41" s="64" t="str">
        <f>K5</f>
        <v>027-0-18</v>
      </c>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5"/>
    </row>
    <row r="42" spans="2:56" s="4" customFormat="1" ht="36.950000000000003" customHeight="1">
      <c r="B42" s="66"/>
      <c r="C42" s="67" t="s">
        <v>18</v>
      </c>
      <c r="D42" s="68"/>
      <c r="E42" s="68"/>
      <c r="F42" s="68"/>
      <c r="G42" s="68"/>
      <c r="H42" s="68"/>
      <c r="I42" s="68"/>
      <c r="J42" s="68"/>
      <c r="K42" s="68"/>
      <c r="L42" s="333" t="str">
        <f>K6</f>
        <v>Ústí nad Orlicí, ul. Zborovská - Rekonstrukce ploch kolem domu č.p. 1171-1173</v>
      </c>
      <c r="M42" s="334"/>
      <c r="N42" s="334"/>
      <c r="O42" s="334"/>
      <c r="P42" s="334"/>
      <c r="Q42" s="334"/>
      <c r="R42" s="334"/>
      <c r="S42" s="334"/>
      <c r="T42" s="334"/>
      <c r="U42" s="334"/>
      <c r="V42" s="334"/>
      <c r="W42" s="334"/>
      <c r="X42" s="334"/>
      <c r="Y42" s="334"/>
      <c r="Z42" s="334"/>
      <c r="AA42" s="334"/>
      <c r="AB42" s="334"/>
      <c r="AC42" s="334"/>
      <c r="AD42" s="334"/>
      <c r="AE42" s="334"/>
      <c r="AF42" s="334"/>
      <c r="AG42" s="334"/>
      <c r="AH42" s="334"/>
      <c r="AI42" s="334"/>
      <c r="AJ42" s="334"/>
      <c r="AK42" s="334"/>
      <c r="AL42" s="334"/>
      <c r="AM42" s="334"/>
      <c r="AN42" s="334"/>
      <c r="AO42" s="334"/>
      <c r="AP42" s="68"/>
      <c r="AQ42" s="68"/>
      <c r="AR42" s="69"/>
    </row>
    <row r="43" spans="2:56" s="1" customFormat="1" ht="6.95" customHeight="1">
      <c r="B43" s="39"/>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59"/>
    </row>
    <row r="44" spans="2:56" s="1" customFormat="1">
      <c r="B44" s="39"/>
      <c r="C44" s="63" t="s">
        <v>24</v>
      </c>
      <c r="D44" s="61"/>
      <c r="E44" s="61"/>
      <c r="F44" s="61"/>
      <c r="G44" s="61"/>
      <c r="H44" s="61"/>
      <c r="I44" s="61"/>
      <c r="J44" s="61"/>
      <c r="K44" s="61"/>
      <c r="L44" s="70" t="str">
        <f>IF(K8="","",K8)</f>
        <v>Ústí nad Orlicí</v>
      </c>
      <c r="M44" s="61"/>
      <c r="N44" s="61"/>
      <c r="O44" s="61"/>
      <c r="P44" s="61"/>
      <c r="Q44" s="61"/>
      <c r="R44" s="61"/>
      <c r="S44" s="61"/>
      <c r="T44" s="61"/>
      <c r="U44" s="61"/>
      <c r="V44" s="61"/>
      <c r="W44" s="61"/>
      <c r="X44" s="61"/>
      <c r="Y44" s="61"/>
      <c r="Z44" s="61"/>
      <c r="AA44" s="61"/>
      <c r="AB44" s="61"/>
      <c r="AC44" s="61"/>
      <c r="AD44" s="61"/>
      <c r="AE44" s="61"/>
      <c r="AF44" s="61"/>
      <c r="AG44" s="61"/>
      <c r="AH44" s="61"/>
      <c r="AI44" s="63" t="s">
        <v>26</v>
      </c>
      <c r="AJ44" s="61"/>
      <c r="AK44" s="61"/>
      <c r="AL44" s="61"/>
      <c r="AM44" s="335" t="str">
        <f>IF(AN8= "","",AN8)</f>
        <v>5. 6. 2018</v>
      </c>
      <c r="AN44" s="335"/>
      <c r="AO44" s="61"/>
      <c r="AP44" s="61"/>
      <c r="AQ44" s="61"/>
      <c r="AR44" s="59"/>
    </row>
    <row r="45" spans="2:56" s="1" customFormat="1" ht="6.95" customHeight="1">
      <c r="B45" s="39"/>
      <c r="C45" s="61"/>
      <c r="D45" s="61"/>
      <c r="E45" s="61"/>
      <c r="F45" s="61"/>
      <c r="G45" s="61"/>
      <c r="H45" s="61"/>
      <c r="I45" s="61"/>
      <c r="J45" s="61"/>
      <c r="K45" s="61"/>
      <c r="L45" s="61"/>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c r="AM45" s="61"/>
      <c r="AN45" s="61"/>
      <c r="AO45" s="61"/>
      <c r="AP45" s="61"/>
      <c r="AQ45" s="61"/>
      <c r="AR45" s="59"/>
    </row>
    <row r="46" spans="2:56" s="1" customFormat="1">
      <c r="B46" s="39"/>
      <c r="C46" s="63" t="s">
        <v>28</v>
      </c>
      <c r="D46" s="61"/>
      <c r="E46" s="61"/>
      <c r="F46" s="61"/>
      <c r="G46" s="61"/>
      <c r="H46" s="61"/>
      <c r="I46" s="61"/>
      <c r="J46" s="61"/>
      <c r="K46" s="61"/>
      <c r="L46" s="64" t="str">
        <f>IF(E11= "","",E11)</f>
        <v xml:space="preserve"> </v>
      </c>
      <c r="M46" s="61"/>
      <c r="N46" s="61"/>
      <c r="O46" s="61"/>
      <c r="P46" s="61"/>
      <c r="Q46" s="61"/>
      <c r="R46" s="61"/>
      <c r="S46" s="61"/>
      <c r="T46" s="61"/>
      <c r="U46" s="61"/>
      <c r="V46" s="61"/>
      <c r="W46" s="61"/>
      <c r="X46" s="61"/>
      <c r="Y46" s="61"/>
      <c r="Z46" s="61"/>
      <c r="AA46" s="61"/>
      <c r="AB46" s="61"/>
      <c r="AC46" s="61"/>
      <c r="AD46" s="61"/>
      <c r="AE46" s="61"/>
      <c r="AF46" s="61"/>
      <c r="AG46" s="61"/>
      <c r="AH46" s="61"/>
      <c r="AI46" s="63" t="s">
        <v>35</v>
      </c>
      <c r="AJ46" s="61"/>
      <c r="AK46" s="61"/>
      <c r="AL46" s="61"/>
      <c r="AM46" s="336" t="str">
        <f>IF(E17="","",E17)</f>
        <v>Ing. Jiří Cihlář</v>
      </c>
      <c r="AN46" s="336"/>
      <c r="AO46" s="336"/>
      <c r="AP46" s="336"/>
      <c r="AQ46" s="61"/>
      <c r="AR46" s="59"/>
      <c r="AS46" s="337" t="s">
        <v>54</v>
      </c>
      <c r="AT46" s="338"/>
      <c r="AU46" s="72"/>
      <c r="AV46" s="72"/>
      <c r="AW46" s="72"/>
      <c r="AX46" s="72"/>
      <c r="AY46" s="72"/>
      <c r="AZ46" s="72"/>
      <c r="BA46" s="72"/>
      <c r="BB46" s="72"/>
      <c r="BC46" s="72"/>
      <c r="BD46" s="73"/>
    </row>
    <row r="47" spans="2:56" s="1" customFormat="1">
      <c r="B47" s="39"/>
      <c r="C47" s="63" t="s">
        <v>33</v>
      </c>
      <c r="D47" s="61"/>
      <c r="E47" s="61"/>
      <c r="F47" s="61"/>
      <c r="G47" s="61"/>
      <c r="H47" s="61"/>
      <c r="I47" s="61"/>
      <c r="J47" s="61"/>
      <c r="K47" s="61"/>
      <c r="L47" s="64" t="str">
        <f>IF(E14= "Vyplň údaj","",E14)</f>
        <v/>
      </c>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1"/>
      <c r="AL47" s="61"/>
      <c r="AM47" s="61"/>
      <c r="AN47" s="61"/>
      <c r="AO47" s="61"/>
      <c r="AP47" s="61"/>
      <c r="AQ47" s="61"/>
      <c r="AR47" s="59"/>
      <c r="AS47" s="339"/>
      <c r="AT47" s="340"/>
      <c r="AU47" s="74"/>
      <c r="AV47" s="74"/>
      <c r="AW47" s="74"/>
      <c r="AX47" s="74"/>
      <c r="AY47" s="74"/>
      <c r="AZ47" s="74"/>
      <c r="BA47" s="74"/>
      <c r="BB47" s="74"/>
      <c r="BC47" s="74"/>
      <c r="BD47" s="75"/>
    </row>
    <row r="48" spans="2:56" s="1" customFormat="1" ht="10.9" customHeight="1">
      <c r="B48" s="39"/>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61"/>
      <c r="AP48" s="61"/>
      <c r="AQ48" s="61"/>
      <c r="AR48" s="59"/>
      <c r="AS48" s="341"/>
      <c r="AT48" s="342"/>
      <c r="AU48" s="40"/>
      <c r="AV48" s="40"/>
      <c r="AW48" s="40"/>
      <c r="AX48" s="40"/>
      <c r="AY48" s="40"/>
      <c r="AZ48" s="40"/>
      <c r="BA48" s="40"/>
      <c r="BB48" s="40"/>
      <c r="BC48" s="40"/>
      <c r="BD48" s="76"/>
    </row>
    <row r="49" spans="1:91" s="1" customFormat="1" ht="29.25" customHeight="1">
      <c r="B49" s="39"/>
      <c r="C49" s="343" t="s">
        <v>55</v>
      </c>
      <c r="D49" s="344"/>
      <c r="E49" s="344"/>
      <c r="F49" s="344"/>
      <c r="G49" s="344"/>
      <c r="H49" s="77"/>
      <c r="I49" s="345" t="s">
        <v>56</v>
      </c>
      <c r="J49" s="344"/>
      <c r="K49" s="344"/>
      <c r="L49" s="344"/>
      <c r="M49" s="344"/>
      <c r="N49" s="344"/>
      <c r="O49" s="344"/>
      <c r="P49" s="344"/>
      <c r="Q49" s="344"/>
      <c r="R49" s="344"/>
      <c r="S49" s="344"/>
      <c r="T49" s="344"/>
      <c r="U49" s="344"/>
      <c r="V49" s="344"/>
      <c r="W49" s="344"/>
      <c r="X49" s="344"/>
      <c r="Y49" s="344"/>
      <c r="Z49" s="344"/>
      <c r="AA49" s="344"/>
      <c r="AB49" s="344"/>
      <c r="AC49" s="344"/>
      <c r="AD49" s="344"/>
      <c r="AE49" s="344"/>
      <c r="AF49" s="344"/>
      <c r="AG49" s="346" t="s">
        <v>57</v>
      </c>
      <c r="AH49" s="344"/>
      <c r="AI49" s="344"/>
      <c r="AJ49" s="344"/>
      <c r="AK49" s="344"/>
      <c r="AL49" s="344"/>
      <c r="AM49" s="344"/>
      <c r="AN49" s="345" t="s">
        <v>58</v>
      </c>
      <c r="AO49" s="344"/>
      <c r="AP49" s="344"/>
      <c r="AQ49" s="78" t="s">
        <v>59</v>
      </c>
      <c r="AR49" s="59"/>
      <c r="AS49" s="79" t="s">
        <v>60</v>
      </c>
      <c r="AT49" s="80" t="s">
        <v>61</v>
      </c>
      <c r="AU49" s="80" t="s">
        <v>62</v>
      </c>
      <c r="AV49" s="80" t="s">
        <v>63</v>
      </c>
      <c r="AW49" s="80" t="s">
        <v>64</v>
      </c>
      <c r="AX49" s="80" t="s">
        <v>65</v>
      </c>
      <c r="AY49" s="80" t="s">
        <v>66</v>
      </c>
      <c r="AZ49" s="80" t="s">
        <v>67</v>
      </c>
      <c r="BA49" s="80" t="s">
        <v>68</v>
      </c>
      <c r="BB49" s="80" t="s">
        <v>69</v>
      </c>
      <c r="BC49" s="80" t="s">
        <v>70</v>
      </c>
      <c r="BD49" s="81" t="s">
        <v>71</v>
      </c>
    </row>
    <row r="50" spans="1:91" s="1" customFormat="1" ht="10.9" customHeight="1">
      <c r="B50" s="39"/>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59"/>
      <c r="AS50" s="82"/>
      <c r="AT50" s="83"/>
      <c r="AU50" s="83"/>
      <c r="AV50" s="83"/>
      <c r="AW50" s="83"/>
      <c r="AX50" s="83"/>
      <c r="AY50" s="83"/>
      <c r="AZ50" s="83"/>
      <c r="BA50" s="83"/>
      <c r="BB50" s="83"/>
      <c r="BC50" s="83"/>
      <c r="BD50" s="84"/>
    </row>
    <row r="51" spans="1:91" s="4" customFormat="1" ht="32.450000000000003" customHeight="1">
      <c r="B51" s="66"/>
      <c r="C51" s="85" t="s">
        <v>72</v>
      </c>
      <c r="D51" s="86"/>
      <c r="E51" s="86"/>
      <c r="F51" s="86"/>
      <c r="G51" s="86"/>
      <c r="H51" s="86"/>
      <c r="I51" s="86"/>
      <c r="J51" s="86"/>
      <c r="K51" s="86"/>
      <c r="L51" s="86"/>
      <c r="M51" s="86"/>
      <c r="N51" s="86"/>
      <c r="O51" s="86"/>
      <c r="P51" s="86"/>
      <c r="Q51" s="86"/>
      <c r="R51" s="86"/>
      <c r="S51" s="86"/>
      <c r="T51" s="86"/>
      <c r="U51" s="86"/>
      <c r="V51" s="86"/>
      <c r="W51" s="86"/>
      <c r="X51" s="86"/>
      <c r="Y51" s="86"/>
      <c r="Z51" s="86"/>
      <c r="AA51" s="86"/>
      <c r="AB51" s="86"/>
      <c r="AC51" s="86"/>
      <c r="AD51" s="86"/>
      <c r="AE51" s="86"/>
      <c r="AF51" s="86"/>
      <c r="AG51" s="350">
        <f>ROUND(AG52,2)</f>
        <v>0</v>
      </c>
      <c r="AH51" s="350"/>
      <c r="AI51" s="350"/>
      <c r="AJ51" s="350"/>
      <c r="AK51" s="350"/>
      <c r="AL51" s="350"/>
      <c r="AM51" s="350"/>
      <c r="AN51" s="351">
        <f>SUM(AG51,AT51)</f>
        <v>0</v>
      </c>
      <c r="AO51" s="351"/>
      <c r="AP51" s="351"/>
      <c r="AQ51" s="87" t="s">
        <v>30</v>
      </c>
      <c r="AR51" s="69"/>
      <c r="AS51" s="88">
        <f>ROUND(AS52,2)</f>
        <v>0</v>
      </c>
      <c r="AT51" s="89">
        <f>ROUND(SUM(AV51:AW51),2)</f>
        <v>0</v>
      </c>
      <c r="AU51" s="90">
        <f>ROUND(AU52,5)</f>
        <v>0</v>
      </c>
      <c r="AV51" s="89">
        <f>ROUND(AZ51*L26,2)</f>
        <v>0</v>
      </c>
      <c r="AW51" s="89">
        <f>ROUND(BA51*L27,2)</f>
        <v>0</v>
      </c>
      <c r="AX51" s="89">
        <f>ROUND(BB51*L26,2)</f>
        <v>0</v>
      </c>
      <c r="AY51" s="89">
        <f>ROUND(BC51*L27,2)</f>
        <v>0</v>
      </c>
      <c r="AZ51" s="89">
        <f>ROUND(AZ52,2)</f>
        <v>0</v>
      </c>
      <c r="BA51" s="89">
        <f>ROUND(BA52,2)</f>
        <v>0</v>
      </c>
      <c r="BB51" s="89">
        <f>ROUND(BB52,2)</f>
        <v>0</v>
      </c>
      <c r="BC51" s="89">
        <f>ROUND(BC52,2)</f>
        <v>0</v>
      </c>
      <c r="BD51" s="91">
        <f>ROUND(BD52,2)</f>
        <v>0</v>
      </c>
      <c r="BS51" s="92" t="s">
        <v>73</v>
      </c>
      <c r="BT51" s="92" t="s">
        <v>74</v>
      </c>
      <c r="BU51" s="93" t="s">
        <v>75</v>
      </c>
      <c r="BV51" s="92" t="s">
        <v>76</v>
      </c>
      <c r="BW51" s="92" t="s">
        <v>7</v>
      </c>
      <c r="BX51" s="92" t="s">
        <v>77</v>
      </c>
      <c r="CL51" s="92" t="s">
        <v>21</v>
      </c>
    </row>
    <row r="52" spans="1:91" s="5" customFormat="1" ht="16.5" customHeight="1">
      <c r="A52" s="94" t="s">
        <v>78</v>
      </c>
      <c r="B52" s="95"/>
      <c r="C52" s="96"/>
      <c r="D52" s="349" t="s">
        <v>79</v>
      </c>
      <c r="E52" s="349"/>
      <c r="F52" s="349"/>
      <c r="G52" s="349"/>
      <c r="H52" s="349"/>
      <c r="I52" s="97"/>
      <c r="J52" s="349" t="s">
        <v>80</v>
      </c>
      <c r="K52" s="349"/>
      <c r="L52" s="349"/>
      <c r="M52" s="349"/>
      <c r="N52" s="349"/>
      <c r="O52" s="349"/>
      <c r="P52" s="349"/>
      <c r="Q52" s="349"/>
      <c r="R52" s="349"/>
      <c r="S52" s="349"/>
      <c r="T52" s="349"/>
      <c r="U52" s="349"/>
      <c r="V52" s="349"/>
      <c r="W52" s="349"/>
      <c r="X52" s="349"/>
      <c r="Y52" s="349"/>
      <c r="Z52" s="349"/>
      <c r="AA52" s="349"/>
      <c r="AB52" s="349"/>
      <c r="AC52" s="349"/>
      <c r="AD52" s="349"/>
      <c r="AE52" s="349"/>
      <c r="AF52" s="349"/>
      <c r="AG52" s="347">
        <f>'SO 101 - Zpevněné plochy'!J27</f>
        <v>0</v>
      </c>
      <c r="AH52" s="348"/>
      <c r="AI52" s="348"/>
      <c r="AJ52" s="348"/>
      <c r="AK52" s="348"/>
      <c r="AL52" s="348"/>
      <c r="AM52" s="348"/>
      <c r="AN52" s="347">
        <f>SUM(AG52,AT52)</f>
        <v>0</v>
      </c>
      <c r="AO52" s="348"/>
      <c r="AP52" s="348"/>
      <c r="AQ52" s="98" t="s">
        <v>81</v>
      </c>
      <c r="AR52" s="99"/>
      <c r="AS52" s="100">
        <v>0</v>
      </c>
      <c r="AT52" s="101">
        <f>ROUND(SUM(AV52:AW52),2)</f>
        <v>0</v>
      </c>
      <c r="AU52" s="102">
        <f>'SO 101 - Zpevněné plochy'!P90</f>
        <v>0</v>
      </c>
      <c r="AV52" s="101">
        <f>'SO 101 - Zpevněné plochy'!J30</f>
        <v>0</v>
      </c>
      <c r="AW52" s="101">
        <f>'SO 101 - Zpevněné plochy'!J31</f>
        <v>0</v>
      </c>
      <c r="AX52" s="101">
        <f>'SO 101 - Zpevněné plochy'!J32</f>
        <v>0</v>
      </c>
      <c r="AY52" s="101">
        <f>'SO 101 - Zpevněné plochy'!J33</f>
        <v>0</v>
      </c>
      <c r="AZ52" s="101">
        <f>'SO 101 - Zpevněné plochy'!F30</f>
        <v>0</v>
      </c>
      <c r="BA52" s="101">
        <f>'SO 101 - Zpevněné plochy'!F31</f>
        <v>0</v>
      </c>
      <c r="BB52" s="101">
        <f>'SO 101 - Zpevněné plochy'!F32</f>
        <v>0</v>
      </c>
      <c r="BC52" s="101">
        <f>'SO 101 - Zpevněné plochy'!F33</f>
        <v>0</v>
      </c>
      <c r="BD52" s="103">
        <f>'SO 101 - Zpevněné plochy'!F34</f>
        <v>0</v>
      </c>
      <c r="BT52" s="104" t="s">
        <v>82</v>
      </c>
      <c r="BV52" s="104" t="s">
        <v>76</v>
      </c>
      <c r="BW52" s="104" t="s">
        <v>83</v>
      </c>
      <c r="BX52" s="104" t="s">
        <v>7</v>
      </c>
      <c r="CL52" s="104" t="s">
        <v>21</v>
      </c>
      <c r="CM52" s="104" t="s">
        <v>84</v>
      </c>
    </row>
    <row r="53" spans="1:91" s="1" customFormat="1" ht="30" customHeight="1">
      <c r="B53" s="39"/>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59"/>
    </row>
    <row r="54" spans="1:91" s="1" customFormat="1" ht="6.95" customHeight="1">
      <c r="B54" s="54"/>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55"/>
      <c r="AR54" s="59"/>
    </row>
  </sheetData>
  <sheetProtection algorithmName="SHA-512" hashValue="IV9HxCmWeoSKR672390EqA/9gt2h1IqZ9F0rLfSeMSHmRNiWQpOdMEIlSS7oJMlnnAM0l84FMv8kDilgkDD2Fw==" saltValue="G5SW2EYPbfG4skJFTGWYgH1UcFcc0axoTU0g3PCQMVrpzQuNr7z+qhan1bL+6yUMXsY6/P7Ix3mslvVcZDIEdA==" spinCount="100000" sheet="1" objects="1" scenarios="1" formatColumns="0" formatRows="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SO 101 - Zpevněné plochy'!C2" display="/"/>
  </hyperlinks>
  <pageMargins left="0.58333330000000005" right="0.58333330000000005" top="0.58333330000000005" bottom="0.58333330000000005" header="0" footer="0"/>
  <pageSetup paperSize="9" scale="69"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92"/>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5"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106"/>
      <c r="C1" s="106"/>
      <c r="D1" s="107" t="s">
        <v>1</v>
      </c>
      <c r="E1" s="106"/>
      <c r="F1" s="108" t="s">
        <v>85</v>
      </c>
      <c r="G1" s="361" t="s">
        <v>86</v>
      </c>
      <c r="H1" s="361"/>
      <c r="I1" s="109"/>
      <c r="J1" s="108" t="s">
        <v>87</v>
      </c>
      <c r="K1" s="107" t="s">
        <v>88</v>
      </c>
      <c r="L1" s="108" t="s">
        <v>89</v>
      </c>
      <c r="M1" s="108"/>
      <c r="N1" s="108"/>
      <c r="O1" s="108"/>
      <c r="P1" s="108"/>
      <c r="Q1" s="108"/>
      <c r="R1" s="108"/>
      <c r="S1" s="108"/>
      <c r="T1" s="108"/>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52"/>
      <c r="M2" s="352"/>
      <c r="N2" s="352"/>
      <c r="O2" s="352"/>
      <c r="P2" s="352"/>
      <c r="Q2" s="352"/>
      <c r="R2" s="352"/>
      <c r="S2" s="352"/>
      <c r="T2" s="352"/>
      <c r="U2" s="352"/>
      <c r="V2" s="352"/>
      <c r="AT2" s="22" t="s">
        <v>83</v>
      </c>
    </row>
    <row r="3" spans="1:70" ht="6.95" customHeight="1">
      <c r="B3" s="23"/>
      <c r="C3" s="24"/>
      <c r="D3" s="24"/>
      <c r="E3" s="24"/>
      <c r="F3" s="24"/>
      <c r="G3" s="24"/>
      <c r="H3" s="24"/>
      <c r="I3" s="110"/>
      <c r="J3" s="24"/>
      <c r="K3" s="25"/>
      <c r="AT3" s="22" t="s">
        <v>84</v>
      </c>
    </row>
    <row r="4" spans="1:70" ht="36.950000000000003" customHeight="1">
      <c r="B4" s="26"/>
      <c r="C4" s="27"/>
      <c r="D4" s="28" t="s">
        <v>90</v>
      </c>
      <c r="E4" s="27"/>
      <c r="F4" s="27"/>
      <c r="G4" s="27"/>
      <c r="H4" s="27"/>
      <c r="I4" s="111"/>
      <c r="J4" s="27"/>
      <c r="K4" s="29"/>
      <c r="M4" s="30" t="s">
        <v>12</v>
      </c>
      <c r="AT4" s="22" t="s">
        <v>6</v>
      </c>
    </row>
    <row r="5" spans="1:70" ht="6.95" customHeight="1">
      <c r="B5" s="26"/>
      <c r="C5" s="27"/>
      <c r="D5" s="27"/>
      <c r="E5" s="27"/>
      <c r="F5" s="27"/>
      <c r="G5" s="27"/>
      <c r="H5" s="27"/>
      <c r="I5" s="111"/>
      <c r="J5" s="27"/>
      <c r="K5" s="29"/>
    </row>
    <row r="6" spans="1:70">
      <c r="B6" s="26"/>
      <c r="C6" s="27"/>
      <c r="D6" s="35" t="s">
        <v>18</v>
      </c>
      <c r="E6" s="27"/>
      <c r="F6" s="27"/>
      <c r="G6" s="27"/>
      <c r="H6" s="27"/>
      <c r="I6" s="111"/>
      <c r="J6" s="27"/>
      <c r="K6" s="29"/>
    </row>
    <row r="7" spans="1:70" ht="16.5" customHeight="1">
      <c r="B7" s="26"/>
      <c r="C7" s="27"/>
      <c r="D7" s="27"/>
      <c r="E7" s="353" t="str">
        <f>'Rekapitulace stavby'!K6</f>
        <v>Ústí nad Orlicí, ul. Zborovská - Rekonstrukce ploch kolem domu č.p. 1171-1173</v>
      </c>
      <c r="F7" s="354"/>
      <c r="G7" s="354"/>
      <c r="H7" s="354"/>
      <c r="I7" s="111"/>
      <c r="J7" s="27"/>
      <c r="K7" s="29"/>
    </row>
    <row r="8" spans="1:70" s="1" customFormat="1">
      <c r="B8" s="39"/>
      <c r="C8" s="40"/>
      <c r="D8" s="35" t="s">
        <v>91</v>
      </c>
      <c r="E8" s="40"/>
      <c r="F8" s="40"/>
      <c r="G8" s="40"/>
      <c r="H8" s="40"/>
      <c r="I8" s="112"/>
      <c r="J8" s="40"/>
      <c r="K8" s="43"/>
    </row>
    <row r="9" spans="1:70" s="1" customFormat="1" ht="36.950000000000003" customHeight="1">
      <c r="B9" s="39"/>
      <c r="C9" s="40"/>
      <c r="D9" s="40"/>
      <c r="E9" s="355" t="s">
        <v>92</v>
      </c>
      <c r="F9" s="356"/>
      <c r="G9" s="356"/>
      <c r="H9" s="356"/>
      <c r="I9" s="112"/>
      <c r="J9" s="40"/>
      <c r="K9" s="43"/>
    </row>
    <row r="10" spans="1:70" s="1" customFormat="1" ht="13.5">
      <c r="B10" s="39"/>
      <c r="C10" s="40"/>
      <c r="D10" s="40"/>
      <c r="E10" s="40"/>
      <c r="F10" s="40"/>
      <c r="G10" s="40"/>
      <c r="H10" s="40"/>
      <c r="I10" s="112"/>
      <c r="J10" s="40"/>
      <c r="K10" s="43"/>
    </row>
    <row r="11" spans="1:70" s="1" customFormat="1" ht="14.45" customHeight="1">
      <c r="B11" s="39"/>
      <c r="C11" s="40"/>
      <c r="D11" s="35" t="s">
        <v>20</v>
      </c>
      <c r="E11" s="40"/>
      <c r="F11" s="33" t="s">
        <v>21</v>
      </c>
      <c r="G11" s="40"/>
      <c r="H11" s="40"/>
      <c r="I11" s="113" t="s">
        <v>22</v>
      </c>
      <c r="J11" s="33" t="s">
        <v>23</v>
      </c>
      <c r="K11" s="43"/>
    </row>
    <row r="12" spans="1:70" s="1" customFormat="1" ht="14.45" customHeight="1">
      <c r="B12" s="39"/>
      <c r="C12" s="40"/>
      <c r="D12" s="35" t="s">
        <v>24</v>
      </c>
      <c r="E12" s="40"/>
      <c r="F12" s="33" t="s">
        <v>25</v>
      </c>
      <c r="G12" s="40"/>
      <c r="H12" s="40"/>
      <c r="I12" s="113" t="s">
        <v>26</v>
      </c>
      <c r="J12" s="114" t="str">
        <f>'Rekapitulace stavby'!AN8</f>
        <v>5. 6. 2018</v>
      </c>
      <c r="K12" s="43"/>
    </row>
    <row r="13" spans="1:70" s="1" customFormat="1" ht="10.9" customHeight="1">
      <c r="B13" s="39"/>
      <c r="C13" s="40"/>
      <c r="D13" s="40"/>
      <c r="E13" s="40"/>
      <c r="F13" s="40"/>
      <c r="G13" s="40"/>
      <c r="H13" s="40"/>
      <c r="I13" s="112"/>
      <c r="J13" s="40"/>
      <c r="K13" s="43"/>
    </row>
    <row r="14" spans="1:70" s="1" customFormat="1" ht="14.45" customHeight="1">
      <c r="B14" s="39"/>
      <c r="C14" s="40"/>
      <c r="D14" s="35" t="s">
        <v>28</v>
      </c>
      <c r="E14" s="40"/>
      <c r="F14" s="40"/>
      <c r="G14" s="40"/>
      <c r="H14" s="40"/>
      <c r="I14" s="113" t="s">
        <v>29</v>
      </c>
      <c r="J14" s="33" t="str">
        <f>IF('Rekapitulace stavby'!AN10="","",'Rekapitulace stavby'!AN10)</f>
        <v/>
      </c>
      <c r="K14" s="43"/>
    </row>
    <row r="15" spans="1:70" s="1" customFormat="1" ht="18" customHeight="1">
      <c r="B15" s="39"/>
      <c r="C15" s="40"/>
      <c r="D15" s="40"/>
      <c r="E15" s="33" t="str">
        <f>IF('Rekapitulace stavby'!E11="","",'Rekapitulace stavby'!E11)</f>
        <v xml:space="preserve"> </v>
      </c>
      <c r="F15" s="40"/>
      <c r="G15" s="40"/>
      <c r="H15" s="40"/>
      <c r="I15" s="113" t="s">
        <v>32</v>
      </c>
      <c r="J15" s="33" t="str">
        <f>IF('Rekapitulace stavby'!AN11="","",'Rekapitulace stavby'!AN11)</f>
        <v/>
      </c>
      <c r="K15" s="43"/>
    </row>
    <row r="16" spans="1:70" s="1" customFormat="1" ht="6.95" customHeight="1">
      <c r="B16" s="39"/>
      <c r="C16" s="40"/>
      <c r="D16" s="40"/>
      <c r="E16" s="40"/>
      <c r="F16" s="40"/>
      <c r="G16" s="40"/>
      <c r="H16" s="40"/>
      <c r="I16" s="112"/>
      <c r="J16" s="40"/>
      <c r="K16" s="43"/>
    </row>
    <row r="17" spans="2:11" s="1" customFormat="1" ht="14.45" customHeight="1">
      <c r="B17" s="39"/>
      <c r="C17" s="40"/>
      <c r="D17" s="35" t="s">
        <v>33</v>
      </c>
      <c r="E17" s="40"/>
      <c r="F17" s="40"/>
      <c r="G17" s="40"/>
      <c r="H17" s="40"/>
      <c r="I17" s="113" t="s">
        <v>29</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13" t="s">
        <v>32</v>
      </c>
      <c r="J18" s="33" t="str">
        <f>IF('Rekapitulace stavby'!AN14="Vyplň údaj","",IF('Rekapitulace stavby'!AN14="","",'Rekapitulace stavby'!AN14))</f>
        <v/>
      </c>
      <c r="K18" s="43"/>
    </row>
    <row r="19" spans="2:11" s="1" customFormat="1" ht="6.95" customHeight="1">
      <c r="B19" s="39"/>
      <c r="C19" s="40"/>
      <c r="D19" s="40"/>
      <c r="E19" s="40"/>
      <c r="F19" s="40"/>
      <c r="G19" s="40"/>
      <c r="H19" s="40"/>
      <c r="I19" s="112"/>
      <c r="J19" s="40"/>
      <c r="K19" s="43"/>
    </row>
    <row r="20" spans="2:11" s="1" customFormat="1" ht="14.45" customHeight="1">
      <c r="B20" s="39"/>
      <c r="C20" s="40"/>
      <c r="D20" s="35" t="s">
        <v>35</v>
      </c>
      <c r="E20" s="40"/>
      <c r="F20" s="40"/>
      <c r="G20" s="40"/>
      <c r="H20" s="40"/>
      <c r="I20" s="113" t="s">
        <v>29</v>
      </c>
      <c r="J20" s="33" t="s">
        <v>30</v>
      </c>
      <c r="K20" s="43"/>
    </row>
    <row r="21" spans="2:11" s="1" customFormat="1" ht="18" customHeight="1">
      <c r="B21" s="39"/>
      <c r="C21" s="40"/>
      <c r="D21" s="40"/>
      <c r="E21" s="33" t="s">
        <v>36</v>
      </c>
      <c r="F21" s="40"/>
      <c r="G21" s="40"/>
      <c r="H21" s="40"/>
      <c r="I21" s="113" t="s">
        <v>32</v>
      </c>
      <c r="J21" s="33" t="s">
        <v>30</v>
      </c>
      <c r="K21" s="43"/>
    </row>
    <row r="22" spans="2:11" s="1" customFormat="1" ht="6.95" customHeight="1">
      <c r="B22" s="39"/>
      <c r="C22" s="40"/>
      <c r="D22" s="40"/>
      <c r="E22" s="40"/>
      <c r="F22" s="40"/>
      <c r="G22" s="40"/>
      <c r="H22" s="40"/>
      <c r="I22" s="112"/>
      <c r="J22" s="40"/>
      <c r="K22" s="43"/>
    </row>
    <row r="23" spans="2:11" s="1" customFormat="1" ht="14.45" customHeight="1">
      <c r="B23" s="39"/>
      <c r="C23" s="40"/>
      <c r="D23" s="35" t="s">
        <v>38</v>
      </c>
      <c r="E23" s="40"/>
      <c r="F23" s="40"/>
      <c r="G23" s="40"/>
      <c r="H23" s="40"/>
      <c r="I23" s="112"/>
      <c r="J23" s="40"/>
      <c r="K23" s="43"/>
    </row>
    <row r="24" spans="2:11" s="6" customFormat="1" ht="16.5" customHeight="1">
      <c r="B24" s="115"/>
      <c r="C24" s="116"/>
      <c r="D24" s="116"/>
      <c r="E24" s="322" t="s">
        <v>30</v>
      </c>
      <c r="F24" s="322"/>
      <c r="G24" s="322"/>
      <c r="H24" s="322"/>
      <c r="I24" s="117"/>
      <c r="J24" s="116"/>
      <c r="K24" s="118"/>
    </row>
    <row r="25" spans="2:11" s="1" customFormat="1" ht="6.95" customHeight="1">
      <c r="B25" s="39"/>
      <c r="C25" s="40"/>
      <c r="D25" s="40"/>
      <c r="E25" s="40"/>
      <c r="F25" s="40"/>
      <c r="G25" s="40"/>
      <c r="H25" s="40"/>
      <c r="I25" s="112"/>
      <c r="J25" s="40"/>
      <c r="K25" s="43"/>
    </row>
    <row r="26" spans="2:11" s="1" customFormat="1" ht="6.95" customHeight="1">
      <c r="B26" s="39"/>
      <c r="C26" s="40"/>
      <c r="D26" s="83"/>
      <c r="E26" s="83"/>
      <c r="F26" s="83"/>
      <c r="G26" s="83"/>
      <c r="H26" s="83"/>
      <c r="I26" s="119"/>
      <c r="J26" s="83"/>
      <c r="K26" s="120"/>
    </row>
    <row r="27" spans="2:11" s="1" customFormat="1" ht="25.35" customHeight="1">
      <c r="B27" s="39"/>
      <c r="C27" s="40"/>
      <c r="D27" s="121" t="s">
        <v>40</v>
      </c>
      <c r="E27" s="40"/>
      <c r="F27" s="40"/>
      <c r="G27" s="40"/>
      <c r="H27" s="40"/>
      <c r="I27" s="112"/>
      <c r="J27" s="122">
        <f>ROUND(J90,2)</f>
        <v>0</v>
      </c>
      <c r="K27" s="43"/>
    </row>
    <row r="28" spans="2:11" s="1" customFormat="1" ht="6.95" customHeight="1">
      <c r="B28" s="39"/>
      <c r="C28" s="40"/>
      <c r="D28" s="83"/>
      <c r="E28" s="83"/>
      <c r="F28" s="83"/>
      <c r="G28" s="83"/>
      <c r="H28" s="83"/>
      <c r="I28" s="119"/>
      <c r="J28" s="83"/>
      <c r="K28" s="120"/>
    </row>
    <row r="29" spans="2:11" s="1" customFormat="1" ht="14.45" customHeight="1">
      <c r="B29" s="39"/>
      <c r="C29" s="40"/>
      <c r="D29" s="40"/>
      <c r="E29" s="40"/>
      <c r="F29" s="44" t="s">
        <v>42</v>
      </c>
      <c r="G29" s="40"/>
      <c r="H29" s="40"/>
      <c r="I29" s="123" t="s">
        <v>41</v>
      </c>
      <c r="J29" s="44" t="s">
        <v>43</v>
      </c>
      <c r="K29" s="43"/>
    </row>
    <row r="30" spans="2:11" s="1" customFormat="1" ht="14.45" customHeight="1">
      <c r="B30" s="39"/>
      <c r="C30" s="40"/>
      <c r="D30" s="47" t="s">
        <v>44</v>
      </c>
      <c r="E30" s="47" t="s">
        <v>45</v>
      </c>
      <c r="F30" s="124">
        <f>ROUND(SUM(BE90:BE491), 2)</f>
        <v>0</v>
      </c>
      <c r="G30" s="40"/>
      <c r="H30" s="40"/>
      <c r="I30" s="125">
        <v>0.21</v>
      </c>
      <c r="J30" s="124">
        <f>ROUND(ROUND((SUM(BE90:BE491)), 2)*I30, 2)</f>
        <v>0</v>
      </c>
      <c r="K30" s="43"/>
    </row>
    <row r="31" spans="2:11" s="1" customFormat="1" ht="14.45" customHeight="1">
      <c r="B31" s="39"/>
      <c r="C31" s="40"/>
      <c r="D31" s="40"/>
      <c r="E31" s="47" t="s">
        <v>46</v>
      </c>
      <c r="F31" s="124">
        <f>ROUND(SUM(BF90:BF491), 2)</f>
        <v>0</v>
      </c>
      <c r="G31" s="40"/>
      <c r="H31" s="40"/>
      <c r="I31" s="125">
        <v>0.15</v>
      </c>
      <c r="J31" s="124">
        <f>ROUND(ROUND((SUM(BF90:BF491)), 2)*I31, 2)</f>
        <v>0</v>
      </c>
      <c r="K31" s="43"/>
    </row>
    <row r="32" spans="2:11" s="1" customFormat="1" ht="14.45" hidden="1" customHeight="1">
      <c r="B32" s="39"/>
      <c r="C32" s="40"/>
      <c r="D32" s="40"/>
      <c r="E32" s="47" t="s">
        <v>47</v>
      </c>
      <c r="F32" s="124">
        <f>ROUND(SUM(BG90:BG491), 2)</f>
        <v>0</v>
      </c>
      <c r="G32" s="40"/>
      <c r="H32" s="40"/>
      <c r="I32" s="125">
        <v>0.21</v>
      </c>
      <c r="J32" s="124">
        <v>0</v>
      </c>
      <c r="K32" s="43"/>
    </row>
    <row r="33" spans="2:11" s="1" customFormat="1" ht="14.45" hidden="1" customHeight="1">
      <c r="B33" s="39"/>
      <c r="C33" s="40"/>
      <c r="D33" s="40"/>
      <c r="E33" s="47" t="s">
        <v>48</v>
      </c>
      <c r="F33" s="124">
        <f>ROUND(SUM(BH90:BH491), 2)</f>
        <v>0</v>
      </c>
      <c r="G33" s="40"/>
      <c r="H33" s="40"/>
      <c r="I33" s="125">
        <v>0.15</v>
      </c>
      <c r="J33" s="124">
        <v>0</v>
      </c>
      <c r="K33" s="43"/>
    </row>
    <row r="34" spans="2:11" s="1" customFormat="1" ht="14.45" hidden="1" customHeight="1">
      <c r="B34" s="39"/>
      <c r="C34" s="40"/>
      <c r="D34" s="40"/>
      <c r="E34" s="47" t="s">
        <v>49</v>
      </c>
      <c r="F34" s="124">
        <f>ROUND(SUM(BI90:BI491), 2)</f>
        <v>0</v>
      </c>
      <c r="G34" s="40"/>
      <c r="H34" s="40"/>
      <c r="I34" s="125">
        <v>0</v>
      </c>
      <c r="J34" s="124">
        <v>0</v>
      </c>
      <c r="K34" s="43"/>
    </row>
    <row r="35" spans="2:11" s="1" customFormat="1" ht="6.95" customHeight="1">
      <c r="B35" s="39"/>
      <c r="C35" s="40"/>
      <c r="D35" s="40"/>
      <c r="E35" s="40"/>
      <c r="F35" s="40"/>
      <c r="G35" s="40"/>
      <c r="H35" s="40"/>
      <c r="I35" s="112"/>
      <c r="J35" s="40"/>
      <c r="K35" s="43"/>
    </row>
    <row r="36" spans="2:11" s="1" customFormat="1" ht="25.35" customHeight="1">
      <c r="B36" s="39"/>
      <c r="C36" s="126"/>
      <c r="D36" s="127" t="s">
        <v>50</v>
      </c>
      <c r="E36" s="77"/>
      <c r="F36" s="77"/>
      <c r="G36" s="128" t="s">
        <v>51</v>
      </c>
      <c r="H36" s="129" t="s">
        <v>52</v>
      </c>
      <c r="I36" s="130"/>
      <c r="J36" s="131">
        <f>SUM(J27:J34)</f>
        <v>0</v>
      </c>
      <c r="K36" s="132"/>
    </row>
    <row r="37" spans="2:11" s="1" customFormat="1" ht="14.45" customHeight="1">
      <c r="B37" s="54"/>
      <c r="C37" s="55"/>
      <c r="D37" s="55"/>
      <c r="E37" s="55"/>
      <c r="F37" s="55"/>
      <c r="G37" s="55"/>
      <c r="H37" s="55"/>
      <c r="I37" s="133"/>
      <c r="J37" s="55"/>
      <c r="K37" s="56"/>
    </row>
    <row r="41" spans="2:11" s="1" customFormat="1" ht="6.95" customHeight="1">
      <c r="B41" s="134"/>
      <c r="C41" s="135"/>
      <c r="D41" s="135"/>
      <c r="E41" s="135"/>
      <c r="F41" s="135"/>
      <c r="G41" s="135"/>
      <c r="H41" s="135"/>
      <c r="I41" s="136"/>
      <c r="J41" s="135"/>
      <c r="K41" s="137"/>
    </row>
    <row r="42" spans="2:11" s="1" customFormat="1" ht="36.950000000000003" customHeight="1">
      <c r="B42" s="39"/>
      <c r="C42" s="28" t="s">
        <v>93</v>
      </c>
      <c r="D42" s="40"/>
      <c r="E42" s="40"/>
      <c r="F42" s="40"/>
      <c r="G42" s="40"/>
      <c r="H42" s="40"/>
      <c r="I42" s="112"/>
      <c r="J42" s="40"/>
      <c r="K42" s="43"/>
    </row>
    <row r="43" spans="2:11" s="1" customFormat="1" ht="6.95" customHeight="1">
      <c r="B43" s="39"/>
      <c r="C43" s="40"/>
      <c r="D43" s="40"/>
      <c r="E43" s="40"/>
      <c r="F43" s="40"/>
      <c r="G43" s="40"/>
      <c r="H43" s="40"/>
      <c r="I43" s="112"/>
      <c r="J43" s="40"/>
      <c r="K43" s="43"/>
    </row>
    <row r="44" spans="2:11" s="1" customFormat="1" ht="14.45" customHeight="1">
      <c r="B44" s="39"/>
      <c r="C44" s="35" t="s">
        <v>18</v>
      </c>
      <c r="D44" s="40"/>
      <c r="E44" s="40"/>
      <c r="F44" s="40"/>
      <c r="G44" s="40"/>
      <c r="H44" s="40"/>
      <c r="I44" s="112"/>
      <c r="J44" s="40"/>
      <c r="K44" s="43"/>
    </row>
    <row r="45" spans="2:11" s="1" customFormat="1" ht="16.5" customHeight="1">
      <c r="B45" s="39"/>
      <c r="C45" s="40"/>
      <c r="D45" s="40"/>
      <c r="E45" s="353" t="str">
        <f>E7</f>
        <v>Ústí nad Orlicí, ul. Zborovská - Rekonstrukce ploch kolem domu č.p. 1171-1173</v>
      </c>
      <c r="F45" s="354"/>
      <c r="G45" s="354"/>
      <c r="H45" s="354"/>
      <c r="I45" s="112"/>
      <c r="J45" s="40"/>
      <c r="K45" s="43"/>
    </row>
    <row r="46" spans="2:11" s="1" customFormat="1" ht="14.45" customHeight="1">
      <c r="B46" s="39"/>
      <c r="C46" s="35" t="s">
        <v>91</v>
      </c>
      <c r="D46" s="40"/>
      <c r="E46" s="40"/>
      <c r="F46" s="40"/>
      <c r="G46" s="40"/>
      <c r="H46" s="40"/>
      <c r="I46" s="112"/>
      <c r="J46" s="40"/>
      <c r="K46" s="43"/>
    </row>
    <row r="47" spans="2:11" s="1" customFormat="1" ht="17.25" customHeight="1">
      <c r="B47" s="39"/>
      <c r="C47" s="40"/>
      <c r="D47" s="40"/>
      <c r="E47" s="355" t="str">
        <f>E9</f>
        <v>SO 101 - Zpevněné plochy</v>
      </c>
      <c r="F47" s="356"/>
      <c r="G47" s="356"/>
      <c r="H47" s="356"/>
      <c r="I47" s="112"/>
      <c r="J47" s="40"/>
      <c r="K47" s="43"/>
    </row>
    <row r="48" spans="2:11" s="1" customFormat="1" ht="6.95" customHeight="1">
      <c r="B48" s="39"/>
      <c r="C48" s="40"/>
      <c r="D48" s="40"/>
      <c r="E48" s="40"/>
      <c r="F48" s="40"/>
      <c r="G48" s="40"/>
      <c r="H48" s="40"/>
      <c r="I48" s="112"/>
      <c r="J48" s="40"/>
      <c r="K48" s="43"/>
    </row>
    <row r="49" spans="2:47" s="1" customFormat="1" ht="18" customHeight="1">
      <c r="B49" s="39"/>
      <c r="C49" s="35" t="s">
        <v>24</v>
      </c>
      <c r="D49" s="40"/>
      <c r="E49" s="40"/>
      <c r="F49" s="33" t="str">
        <f>F12</f>
        <v>Ústí nad Orlicí</v>
      </c>
      <c r="G49" s="40"/>
      <c r="H49" s="40"/>
      <c r="I49" s="113" t="s">
        <v>26</v>
      </c>
      <c r="J49" s="114" t="str">
        <f>IF(J12="","",J12)</f>
        <v>5. 6. 2018</v>
      </c>
      <c r="K49" s="43"/>
    </row>
    <row r="50" spans="2:47" s="1" customFormat="1" ht="6.95" customHeight="1">
      <c r="B50" s="39"/>
      <c r="C50" s="40"/>
      <c r="D50" s="40"/>
      <c r="E50" s="40"/>
      <c r="F50" s="40"/>
      <c r="G50" s="40"/>
      <c r="H50" s="40"/>
      <c r="I50" s="112"/>
      <c r="J50" s="40"/>
      <c r="K50" s="43"/>
    </row>
    <row r="51" spans="2:47" s="1" customFormat="1">
      <c r="B51" s="39"/>
      <c r="C51" s="35" t="s">
        <v>28</v>
      </c>
      <c r="D51" s="40"/>
      <c r="E51" s="40"/>
      <c r="F51" s="33" t="str">
        <f>E15</f>
        <v xml:space="preserve"> </v>
      </c>
      <c r="G51" s="40"/>
      <c r="H51" s="40"/>
      <c r="I51" s="113" t="s">
        <v>35</v>
      </c>
      <c r="J51" s="322" t="str">
        <f>E21</f>
        <v>Ing. Jiří Cihlář</v>
      </c>
      <c r="K51" s="43"/>
    </row>
    <row r="52" spans="2:47" s="1" customFormat="1" ht="14.45" customHeight="1">
      <c r="B52" s="39"/>
      <c r="C52" s="35" t="s">
        <v>33</v>
      </c>
      <c r="D52" s="40"/>
      <c r="E52" s="40"/>
      <c r="F52" s="33" t="str">
        <f>IF(E18="","",E18)</f>
        <v/>
      </c>
      <c r="G52" s="40"/>
      <c r="H52" s="40"/>
      <c r="I52" s="112"/>
      <c r="J52" s="357"/>
      <c r="K52" s="43"/>
    </row>
    <row r="53" spans="2:47" s="1" customFormat="1" ht="10.35" customHeight="1">
      <c r="B53" s="39"/>
      <c r="C53" s="40"/>
      <c r="D53" s="40"/>
      <c r="E53" s="40"/>
      <c r="F53" s="40"/>
      <c r="G53" s="40"/>
      <c r="H53" s="40"/>
      <c r="I53" s="112"/>
      <c r="J53" s="40"/>
      <c r="K53" s="43"/>
    </row>
    <row r="54" spans="2:47" s="1" customFormat="1" ht="29.25" customHeight="1">
      <c r="B54" s="39"/>
      <c r="C54" s="138" t="s">
        <v>94</v>
      </c>
      <c r="D54" s="126"/>
      <c r="E54" s="126"/>
      <c r="F54" s="126"/>
      <c r="G54" s="126"/>
      <c r="H54" s="126"/>
      <c r="I54" s="139"/>
      <c r="J54" s="140" t="s">
        <v>95</v>
      </c>
      <c r="K54" s="141"/>
    </row>
    <row r="55" spans="2:47" s="1" customFormat="1" ht="10.35" customHeight="1">
      <c r="B55" s="39"/>
      <c r="C55" s="40"/>
      <c r="D55" s="40"/>
      <c r="E55" s="40"/>
      <c r="F55" s="40"/>
      <c r="G55" s="40"/>
      <c r="H55" s="40"/>
      <c r="I55" s="112"/>
      <c r="J55" s="40"/>
      <c r="K55" s="43"/>
    </row>
    <row r="56" spans="2:47" s="1" customFormat="1" ht="29.25" customHeight="1">
      <c r="B56" s="39"/>
      <c r="C56" s="142" t="s">
        <v>96</v>
      </c>
      <c r="D56" s="40"/>
      <c r="E56" s="40"/>
      <c r="F56" s="40"/>
      <c r="G56" s="40"/>
      <c r="H56" s="40"/>
      <c r="I56" s="112"/>
      <c r="J56" s="122">
        <f>J90</f>
        <v>0</v>
      </c>
      <c r="K56" s="43"/>
      <c r="AU56" s="22" t="s">
        <v>97</v>
      </c>
    </row>
    <row r="57" spans="2:47" s="7" customFormat="1" ht="24.95" customHeight="1">
      <c r="B57" s="143"/>
      <c r="C57" s="144"/>
      <c r="D57" s="145" t="s">
        <v>98</v>
      </c>
      <c r="E57" s="146"/>
      <c r="F57" s="146"/>
      <c r="G57" s="146"/>
      <c r="H57" s="146"/>
      <c r="I57" s="147"/>
      <c r="J57" s="148">
        <f>J91</f>
        <v>0</v>
      </c>
      <c r="K57" s="149"/>
    </row>
    <row r="58" spans="2:47" s="8" customFormat="1" ht="19.899999999999999" customHeight="1">
      <c r="B58" s="150"/>
      <c r="C58" s="151"/>
      <c r="D58" s="152" t="s">
        <v>99</v>
      </c>
      <c r="E58" s="153"/>
      <c r="F58" s="153"/>
      <c r="G58" s="153"/>
      <c r="H58" s="153"/>
      <c r="I58" s="154"/>
      <c r="J58" s="155">
        <f>J92</f>
        <v>0</v>
      </c>
      <c r="K58" s="156"/>
    </row>
    <row r="59" spans="2:47" s="8" customFormat="1" ht="19.899999999999999" customHeight="1">
      <c r="B59" s="150"/>
      <c r="C59" s="151"/>
      <c r="D59" s="152" t="s">
        <v>100</v>
      </c>
      <c r="E59" s="153"/>
      <c r="F59" s="153"/>
      <c r="G59" s="153"/>
      <c r="H59" s="153"/>
      <c r="I59" s="154"/>
      <c r="J59" s="155">
        <f>J207</f>
        <v>0</v>
      </c>
      <c r="K59" s="156"/>
    </row>
    <row r="60" spans="2:47" s="8" customFormat="1" ht="19.899999999999999" customHeight="1">
      <c r="B60" s="150"/>
      <c r="C60" s="151"/>
      <c r="D60" s="152" t="s">
        <v>101</v>
      </c>
      <c r="E60" s="153"/>
      <c r="F60" s="153"/>
      <c r="G60" s="153"/>
      <c r="H60" s="153"/>
      <c r="I60" s="154"/>
      <c r="J60" s="155">
        <f>J221</f>
        <v>0</v>
      </c>
      <c r="K60" s="156"/>
    </row>
    <row r="61" spans="2:47" s="8" customFormat="1" ht="19.899999999999999" customHeight="1">
      <c r="B61" s="150"/>
      <c r="C61" s="151"/>
      <c r="D61" s="152" t="s">
        <v>102</v>
      </c>
      <c r="E61" s="153"/>
      <c r="F61" s="153"/>
      <c r="G61" s="153"/>
      <c r="H61" s="153"/>
      <c r="I61" s="154"/>
      <c r="J61" s="155">
        <f>J232</f>
        <v>0</v>
      </c>
      <c r="K61" s="156"/>
    </row>
    <row r="62" spans="2:47" s="8" customFormat="1" ht="19.899999999999999" customHeight="1">
      <c r="B62" s="150"/>
      <c r="C62" s="151"/>
      <c r="D62" s="152" t="s">
        <v>103</v>
      </c>
      <c r="E62" s="153"/>
      <c r="F62" s="153"/>
      <c r="G62" s="153"/>
      <c r="H62" s="153"/>
      <c r="I62" s="154"/>
      <c r="J62" s="155">
        <f>J304</f>
        <v>0</v>
      </c>
      <c r="K62" s="156"/>
    </row>
    <row r="63" spans="2:47" s="8" customFormat="1" ht="19.899999999999999" customHeight="1">
      <c r="B63" s="150"/>
      <c r="C63" s="151"/>
      <c r="D63" s="152" t="s">
        <v>104</v>
      </c>
      <c r="E63" s="153"/>
      <c r="F63" s="153"/>
      <c r="G63" s="153"/>
      <c r="H63" s="153"/>
      <c r="I63" s="154"/>
      <c r="J63" s="155">
        <f>J399</f>
        <v>0</v>
      </c>
      <c r="K63" s="156"/>
    </row>
    <row r="64" spans="2:47" s="8" customFormat="1" ht="14.85" customHeight="1">
      <c r="B64" s="150"/>
      <c r="C64" s="151"/>
      <c r="D64" s="152" t="s">
        <v>105</v>
      </c>
      <c r="E64" s="153"/>
      <c r="F64" s="153"/>
      <c r="G64" s="153"/>
      <c r="H64" s="153"/>
      <c r="I64" s="154"/>
      <c r="J64" s="155">
        <f>J415</f>
        <v>0</v>
      </c>
      <c r="K64" s="156"/>
    </row>
    <row r="65" spans="2:12" s="8" customFormat="1" ht="19.899999999999999" customHeight="1">
      <c r="B65" s="150"/>
      <c r="C65" s="151"/>
      <c r="D65" s="152" t="s">
        <v>106</v>
      </c>
      <c r="E65" s="153"/>
      <c r="F65" s="153"/>
      <c r="G65" s="153"/>
      <c r="H65" s="153"/>
      <c r="I65" s="154"/>
      <c r="J65" s="155">
        <f>J437</f>
        <v>0</v>
      </c>
      <c r="K65" s="156"/>
    </row>
    <row r="66" spans="2:12" s="8" customFormat="1" ht="19.899999999999999" customHeight="1">
      <c r="B66" s="150"/>
      <c r="C66" s="151"/>
      <c r="D66" s="152" t="s">
        <v>107</v>
      </c>
      <c r="E66" s="153"/>
      <c r="F66" s="153"/>
      <c r="G66" s="153"/>
      <c r="H66" s="153"/>
      <c r="I66" s="154"/>
      <c r="J66" s="155">
        <f>J474</f>
        <v>0</v>
      </c>
      <c r="K66" s="156"/>
    </row>
    <row r="67" spans="2:12" s="7" customFormat="1" ht="24.95" customHeight="1">
      <c r="B67" s="143"/>
      <c r="C67" s="144"/>
      <c r="D67" s="145" t="s">
        <v>108</v>
      </c>
      <c r="E67" s="146"/>
      <c r="F67" s="146"/>
      <c r="G67" s="146"/>
      <c r="H67" s="146"/>
      <c r="I67" s="147"/>
      <c r="J67" s="148">
        <f>J477</f>
        <v>0</v>
      </c>
      <c r="K67" s="149"/>
    </row>
    <row r="68" spans="2:12" s="8" customFormat="1" ht="19.899999999999999" customHeight="1">
      <c r="B68" s="150"/>
      <c r="C68" s="151"/>
      <c r="D68" s="152" t="s">
        <v>109</v>
      </c>
      <c r="E68" s="153"/>
      <c r="F68" s="153"/>
      <c r="G68" s="153"/>
      <c r="H68" s="153"/>
      <c r="I68" s="154"/>
      <c r="J68" s="155">
        <f>J478</f>
        <v>0</v>
      </c>
      <c r="K68" s="156"/>
    </row>
    <row r="69" spans="2:12" s="8" customFormat="1" ht="19.899999999999999" customHeight="1">
      <c r="B69" s="150"/>
      <c r="C69" s="151"/>
      <c r="D69" s="152" t="s">
        <v>110</v>
      </c>
      <c r="E69" s="153"/>
      <c r="F69" s="153"/>
      <c r="G69" s="153"/>
      <c r="H69" s="153"/>
      <c r="I69" s="154"/>
      <c r="J69" s="155">
        <f>J483</f>
        <v>0</v>
      </c>
      <c r="K69" s="156"/>
    </row>
    <row r="70" spans="2:12" s="8" customFormat="1" ht="19.899999999999999" customHeight="1">
      <c r="B70" s="150"/>
      <c r="C70" s="151"/>
      <c r="D70" s="152" t="s">
        <v>111</v>
      </c>
      <c r="E70" s="153"/>
      <c r="F70" s="153"/>
      <c r="G70" s="153"/>
      <c r="H70" s="153"/>
      <c r="I70" s="154"/>
      <c r="J70" s="155">
        <f>J488</f>
        <v>0</v>
      </c>
      <c r="K70" s="156"/>
    </row>
    <row r="71" spans="2:12" s="1" customFormat="1" ht="21.75" customHeight="1">
      <c r="B71" s="39"/>
      <c r="C71" s="40"/>
      <c r="D71" s="40"/>
      <c r="E71" s="40"/>
      <c r="F71" s="40"/>
      <c r="G71" s="40"/>
      <c r="H71" s="40"/>
      <c r="I71" s="112"/>
      <c r="J71" s="40"/>
      <c r="K71" s="43"/>
    </row>
    <row r="72" spans="2:12" s="1" customFormat="1" ht="6.95" customHeight="1">
      <c r="B72" s="54"/>
      <c r="C72" s="55"/>
      <c r="D72" s="55"/>
      <c r="E72" s="55"/>
      <c r="F72" s="55"/>
      <c r="G72" s="55"/>
      <c r="H72" s="55"/>
      <c r="I72" s="133"/>
      <c r="J72" s="55"/>
      <c r="K72" s="56"/>
    </row>
    <row r="76" spans="2:12" s="1" customFormat="1" ht="6.95" customHeight="1">
      <c r="B76" s="57"/>
      <c r="C76" s="58"/>
      <c r="D76" s="58"/>
      <c r="E76" s="58"/>
      <c r="F76" s="58"/>
      <c r="G76" s="58"/>
      <c r="H76" s="58"/>
      <c r="I76" s="136"/>
      <c r="J76" s="58"/>
      <c r="K76" s="58"/>
      <c r="L76" s="59"/>
    </row>
    <row r="77" spans="2:12" s="1" customFormat="1" ht="36.950000000000003" customHeight="1">
      <c r="B77" s="39"/>
      <c r="C77" s="60" t="s">
        <v>112</v>
      </c>
      <c r="D77" s="61"/>
      <c r="E77" s="61"/>
      <c r="F77" s="61"/>
      <c r="G77" s="61"/>
      <c r="H77" s="61"/>
      <c r="I77" s="157"/>
      <c r="J77" s="61"/>
      <c r="K77" s="61"/>
      <c r="L77" s="59"/>
    </row>
    <row r="78" spans="2:12" s="1" customFormat="1" ht="6.95" customHeight="1">
      <c r="B78" s="39"/>
      <c r="C78" s="61"/>
      <c r="D78" s="61"/>
      <c r="E78" s="61"/>
      <c r="F78" s="61"/>
      <c r="G78" s="61"/>
      <c r="H78" s="61"/>
      <c r="I78" s="157"/>
      <c r="J78" s="61"/>
      <c r="K78" s="61"/>
      <c r="L78" s="59"/>
    </row>
    <row r="79" spans="2:12" s="1" customFormat="1" ht="14.45" customHeight="1">
      <c r="B79" s="39"/>
      <c r="C79" s="63" t="s">
        <v>18</v>
      </c>
      <c r="D79" s="61"/>
      <c r="E79" s="61"/>
      <c r="F79" s="61"/>
      <c r="G79" s="61"/>
      <c r="H79" s="61"/>
      <c r="I79" s="157"/>
      <c r="J79" s="61"/>
      <c r="K79" s="61"/>
      <c r="L79" s="59"/>
    </row>
    <row r="80" spans="2:12" s="1" customFormat="1" ht="16.5" customHeight="1">
      <c r="B80" s="39"/>
      <c r="C80" s="61"/>
      <c r="D80" s="61"/>
      <c r="E80" s="358" t="str">
        <f>E7</f>
        <v>Ústí nad Orlicí, ul. Zborovská - Rekonstrukce ploch kolem domu č.p. 1171-1173</v>
      </c>
      <c r="F80" s="359"/>
      <c r="G80" s="359"/>
      <c r="H80" s="359"/>
      <c r="I80" s="157"/>
      <c r="J80" s="61"/>
      <c r="K80" s="61"/>
      <c r="L80" s="59"/>
    </row>
    <row r="81" spans="2:65" s="1" customFormat="1" ht="14.45" customHeight="1">
      <c r="B81" s="39"/>
      <c r="C81" s="63" t="s">
        <v>91</v>
      </c>
      <c r="D81" s="61"/>
      <c r="E81" s="61"/>
      <c r="F81" s="61"/>
      <c r="G81" s="61"/>
      <c r="H81" s="61"/>
      <c r="I81" s="157"/>
      <c r="J81" s="61"/>
      <c r="K81" s="61"/>
      <c r="L81" s="59"/>
    </row>
    <row r="82" spans="2:65" s="1" customFormat="1" ht="17.25" customHeight="1">
      <c r="B82" s="39"/>
      <c r="C82" s="61"/>
      <c r="D82" s="61"/>
      <c r="E82" s="333" t="str">
        <f>E9</f>
        <v>SO 101 - Zpevněné plochy</v>
      </c>
      <c r="F82" s="360"/>
      <c r="G82" s="360"/>
      <c r="H82" s="360"/>
      <c r="I82" s="157"/>
      <c r="J82" s="61"/>
      <c r="K82" s="61"/>
      <c r="L82" s="59"/>
    </row>
    <row r="83" spans="2:65" s="1" customFormat="1" ht="6.95" customHeight="1">
      <c r="B83" s="39"/>
      <c r="C83" s="61"/>
      <c r="D83" s="61"/>
      <c r="E83" s="61"/>
      <c r="F83" s="61"/>
      <c r="G83" s="61"/>
      <c r="H83" s="61"/>
      <c r="I83" s="157"/>
      <c r="J83" s="61"/>
      <c r="K83" s="61"/>
      <c r="L83" s="59"/>
    </row>
    <row r="84" spans="2:65" s="1" customFormat="1" ht="18" customHeight="1">
      <c r="B84" s="39"/>
      <c r="C84" s="63" t="s">
        <v>24</v>
      </c>
      <c r="D84" s="61"/>
      <c r="E84" s="61"/>
      <c r="F84" s="158" t="str">
        <f>F12</f>
        <v>Ústí nad Orlicí</v>
      </c>
      <c r="G84" s="61"/>
      <c r="H84" s="61"/>
      <c r="I84" s="159" t="s">
        <v>26</v>
      </c>
      <c r="J84" s="71" t="str">
        <f>IF(J12="","",J12)</f>
        <v>5. 6. 2018</v>
      </c>
      <c r="K84" s="61"/>
      <c r="L84" s="59"/>
    </row>
    <row r="85" spans="2:65" s="1" customFormat="1" ht="6.95" customHeight="1">
      <c r="B85" s="39"/>
      <c r="C85" s="61"/>
      <c r="D85" s="61"/>
      <c r="E85" s="61"/>
      <c r="F85" s="61"/>
      <c r="G85" s="61"/>
      <c r="H85" s="61"/>
      <c r="I85" s="157"/>
      <c r="J85" s="61"/>
      <c r="K85" s="61"/>
      <c r="L85" s="59"/>
    </row>
    <row r="86" spans="2:65" s="1" customFormat="1">
      <c r="B86" s="39"/>
      <c r="C86" s="63" t="s">
        <v>28</v>
      </c>
      <c r="D86" s="61"/>
      <c r="E86" s="61"/>
      <c r="F86" s="158" t="str">
        <f>E15</f>
        <v xml:space="preserve"> </v>
      </c>
      <c r="G86" s="61"/>
      <c r="H86" s="61"/>
      <c r="I86" s="159" t="s">
        <v>35</v>
      </c>
      <c r="J86" s="158" t="str">
        <f>E21</f>
        <v>Ing. Jiří Cihlář</v>
      </c>
      <c r="K86" s="61"/>
      <c r="L86" s="59"/>
    </row>
    <row r="87" spans="2:65" s="1" customFormat="1" ht="14.45" customHeight="1">
      <c r="B87" s="39"/>
      <c r="C87" s="63" t="s">
        <v>33</v>
      </c>
      <c r="D87" s="61"/>
      <c r="E87" s="61"/>
      <c r="F87" s="158" t="str">
        <f>IF(E18="","",E18)</f>
        <v/>
      </c>
      <c r="G87" s="61"/>
      <c r="H87" s="61"/>
      <c r="I87" s="157"/>
      <c r="J87" s="61"/>
      <c r="K87" s="61"/>
      <c r="L87" s="59"/>
    </row>
    <row r="88" spans="2:65" s="1" customFormat="1" ht="10.35" customHeight="1">
      <c r="B88" s="39"/>
      <c r="C88" s="61"/>
      <c r="D88" s="61"/>
      <c r="E88" s="61"/>
      <c r="F88" s="61"/>
      <c r="G88" s="61"/>
      <c r="H88" s="61"/>
      <c r="I88" s="157"/>
      <c r="J88" s="61"/>
      <c r="K88" s="61"/>
      <c r="L88" s="59"/>
    </row>
    <row r="89" spans="2:65" s="9" customFormat="1" ht="29.25" customHeight="1">
      <c r="B89" s="160"/>
      <c r="C89" s="161" t="s">
        <v>113</v>
      </c>
      <c r="D89" s="162" t="s">
        <v>59</v>
      </c>
      <c r="E89" s="162" t="s">
        <v>55</v>
      </c>
      <c r="F89" s="162" t="s">
        <v>114</v>
      </c>
      <c r="G89" s="162" t="s">
        <v>115</v>
      </c>
      <c r="H89" s="162" t="s">
        <v>116</v>
      </c>
      <c r="I89" s="163" t="s">
        <v>117</v>
      </c>
      <c r="J89" s="162" t="s">
        <v>95</v>
      </c>
      <c r="K89" s="164" t="s">
        <v>118</v>
      </c>
      <c r="L89" s="165"/>
      <c r="M89" s="79" t="s">
        <v>119</v>
      </c>
      <c r="N89" s="80" t="s">
        <v>44</v>
      </c>
      <c r="O89" s="80" t="s">
        <v>120</v>
      </c>
      <c r="P89" s="80" t="s">
        <v>121</v>
      </c>
      <c r="Q89" s="80" t="s">
        <v>122</v>
      </c>
      <c r="R89" s="80" t="s">
        <v>123</v>
      </c>
      <c r="S89" s="80" t="s">
        <v>124</v>
      </c>
      <c r="T89" s="81" t="s">
        <v>125</v>
      </c>
    </row>
    <row r="90" spans="2:65" s="1" customFormat="1" ht="29.25" customHeight="1">
      <c r="B90" s="39"/>
      <c r="C90" s="85" t="s">
        <v>96</v>
      </c>
      <c r="D90" s="61"/>
      <c r="E90" s="61"/>
      <c r="F90" s="61"/>
      <c r="G90" s="61"/>
      <c r="H90" s="61"/>
      <c r="I90" s="157"/>
      <c r="J90" s="166">
        <f>BK90</f>
        <v>0</v>
      </c>
      <c r="K90" s="61"/>
      <c r="L90" s="59"/>
      <c r="M90" s="82"/>
      <c r="N90" s="83"/>
      <c r="O90" s="83"/>
      <c r="P90" s="167">
        <f>P91+P477</f>
        <v>0</v>
      </c>
      <c r="Q90" s="83"/>
      <c r="R90" s="167">
        <f>R91+R477</f>
        <v>315.90326800000003</v>
      </c>
      <c r="S90" s="83"/>
      <c r="T90" s="168">
        <f>T91+T477</f>
        <v>501.14</v>
      </c>
      <c r="AT90" s="22" t="s">
        <v>73</v>
      </c>
      <c r="AU90" s="22" t="s">
        <v>97</v>
      </c>
      <c r="BK90" s="169">
        <f>BK91+BK477</f>
        <v>0</v>
      </c>
    </row>
    <row r="91" spans="2:65" s="10" customFormat="1" ht="37.35" customHeight="1">
      <c r="B91" s="170"/>
      <c r="C91" s="171"/>
      <c r="D91" s="172" t="s">
        <v>73</v>
      </c>
      <c r="E91" s="173" t="s">
        <v>126</v>
      </c>
      <c r="F91" s="173" t="s">
        <v>127</v>
      </c>
      <c r="G91" s="171"/>
      <c r="H91" s="171"/>
      <c r="I91" s="174"/>
      <c r="J91" s="175">
        <f>BK91</f>
        <v>0</v>
      </c>
      <c r="K91" s="171"/>
      <c r="L91" s="176"/>
      <c r="M91" s="177"/>
      <c r="N91" s="178"/>
      <c r="O91" s="178"/>
      <c r="P91" s="179">
        <f>P92+P207+P221+P232+P304+P399+P437+P474</f>
        <v>0</v>
      </c>
      <c r="Q91" s="178"/>
      <c r="R91" s="179">
        <f>R92+R207+R221+R232+R304+R399+R437+R474</f>
        <v>315.90326800000003</v>
      </c>
      <c r="S91" s="178"/>
      <c r="T91" s="180">
        <f>T92+T207+T221+T232+T304+T399+T437+T474</f>
        <v>501.14</v>
      </c>
      <c r="AR91" s="181" t="s">
        <v>82</v>
      </c>
      <c r="AT91" s="182" t="s">
        <v>73</v>
      </c>
      <c r="AU91" s="182" t="s">
        <v>74</v>
      </c>
      <c r="AY91" s="181" t="s">
        <v>128</v>
      </c>
      <c r="BK91" s="183">
        <f>BK92+BK207+BK221+BK232+BK304+BK399+BK437+BK474</f>
        <v>0</v>
      </c>
    </row>
    <row r="92" spans="2:65" s="10" customFormat="1" ht="19.899999999999999" customHeight="1">
      <c r="B92" s="170"/>
      <c r="C92" s="171"/>
      <c r="D92" s="172" t="s">
        <v>73</v>
      </c>
      <c r="E92" s="184" t="s">
        <v>82</v>
      </c>
      <c r="F92" s="184" t="s">
        <v>129</v>
      </c>
      <c r="G92" s="171"/>
      <c r="H92" s="171"/>
      <c r="I92" s="174"/>
      <c r="J92" s="185">
        <f>BK92</f>
        <v>0</v>
      </c>
      <c r="K92" s="171"/>
      <c r="L92" s="176"/>
      <c r="M92" s="177"/>
      <c r="N92" s="178"/>
      <c r="O92" s="178"/>
      <c r="P92" s="179">
        <f>SUM(P93:P206)</f>
        <v>0</v>
      </c>
      <c r="Q92" s="178"/>
      <c r="R92" s="179">
        <f>SUM(R93:R206)</f>
        <v>66.884259999999998</v>
      </c>
      <c r="S92" s="178"/>
      <c r="T92" s="180">
        <f>SUM(T93:T206)</f>
        <v>0</v>
      </c>
      <c r="AR92" s="181" t="s">
        <v>82</v>
      </c>
      <c r="AT92" s="182" t="s">
        <v>73</v>
      </c>
      <c r="AU92" s="182" t="s">
        <v>82</v>
      </c>
      <c r="AY92" s="181" t="s">
        <v>128</v>
      </c>
      <c r="BK92" s="183">
        <f>SUM(BK93:BK206)</f>
        <v>0</v>
      </c>
    </row>
    <row r="93" spans="2:65" s="1" customFormat="1" ht="16.5" customHeight="1">
      <c r="B93" s="39"/>
      <c r="C93" s="186" t="s">
        <v>82</v>
      </c>
      <c r="D93" s="186" t="s">
        <v>130</v>
      </c>
      <c r="E93" s="187" t="s">
        <v>131</v>
      </c>
      <c r="F93" s="188" t="s">
        <v>132</v>
      </c>
      <c r="G93" s="189" t="s">
        <v>133</v>
      </c>
      <c r="H93" s="190">
        <v>21.3</v>
      </c>
      <c r="I93" s="191"/>
      <c r="J93" s="192">
        <f>ROUND(I93*H93,2)</f>
        <v>0</v>
      </c>
      <c r="K93" s="188" t="s">
        <v>134</v>
      </c>
      <c r="L93" s="59"/>
      <c r="M93" s="193" t="s">
        <v>30</v>
      </c>
      <c r="N93" s="194" t="s">
        <v>45</v>
      </c>
      <c r="O93" s="40"/>
      <c r="P93" s="195">
        <f>O93*H93</f>
        <v>0</v>
      </c>
      <c r="Q93" s="195">
        <v>0</v>
      </c>
      <c r="R93" s="195">
        <f>Q93*H93</f>
        <v>0</v>
      </c>
      <c r="S93" s="195">
        <v>0</v>
      </c>
      <c r="T93" s="196">
        <f>S93*H93</f>
        <v>0</v>
      </c>
      <c r="AR93" s="22" t="s">
        <v>135</v>
      </c>
      <c r="AT93" s="22" t="s">
        <v>130</v>
      </c>
      <c r="AU93" s="22" t="s">
        <v>84</v>
      </c>
      <c r="AY93" s="22" t="s">
        <v>128</v>
      </c>
      <c r="BE93" s="197">
        <f>IF(N93="základní",J93,0)</f>
        <v>0</v>
      </c>
      <c r="BF93" s="197">
        <f>IF(N93="snížená",J93,0)</f>
        <v>0</v>
      </c>
      <c r="BG93" s="197">
        <f>IF(N93="zákl. přenesená",J93,0)</f>
        <v>0</v>
      </c>
      <c r="BH93" s="197">
        <f>IF(N93="sníž. přenesená",J93,0)</f>
        <v>0</v>
      </c>
      <c r="BI93" s="197">
        <f>IF(N93="nulová",J93,0)</f>
        <v>0</v>
      </c>
      <c r="BJ93" s="22" t="s">
        <v>82</v>
      </c>
      <c r="BK93" s="197">
        <f>ROUND(I93*H93,2)</f>
        <v>0</v>
      </c>
      <c r="BL93" s="22" t="s">
        <v>135</v>
      </c>
      <c r="BM93" s="22" t="s">
        <v>136</v>
      </c>
    </row>
    <row r="94" spans="2:65" s="1" customFormat="1" ht="27">
      <c r="B94" s="39"/>
      <c r="C94" s="61"/>
      <c r="D94" s="198" t="s">
        <v>137</v>
      </c>
      <c r="E94" s="61"/>
      <c r="F94" s="199" t="s">
        <v>138</v>
      </c>
      <c r="G94" s="61"/>
      <c r="H94" s="61"/>
      <c r="I94" s="157"/>
      <c r="J94" s="61"/>
      <c r="K94" s="61"/>
      <c r="L94" s="59"/>
      <c r="M94" s="200"/>
      <c r="N94" s="40"/>
      <c r="O94" s="40"/>
      <c r="P94" s="40"/>
      <c r="Q94" s="40"/>
      <c r="R94" s="40"/>
      <c r="S94" s="40"/>
      <c r="T94" s="76"/>
      <c r="AT94" s="22" t="s">
        <v>137</v>
      </c>
      <c r="AU94" s="22" t="s">
        <v>84</v>
      </c>
    </row>
    <row r="95" spans="2:65" s="1" customFormat="1" ht="229.5">
      <c r="B95" s="39"/>
      <c r="C95" s="61"/>
      <c r="D95" s="198" t="s">
        <v>139</v>
      </c>
      <c r="E95" s="61"/>
      <c r="F95" s="201" t="s">
        <v>140</v>
      </c>
      <c r="G95" s="61"/>
      <c r="H95" s="61"/>
      <c r="I95" s="157"/>
      <c r="J95" s="61"/>
      <c r="K95" s="61"/>
      <c r="L95" s="59"/>
      <c r="M95" s="200"/>
      <c r="N95" s="40"/>
      <c r="O95" s="40"/>
      <c r="P95" s="40"/>
      <c r="Q95" s="40"/>
      <c r="R95" s="40"/>
      <c r="S95" s="40"/>
      <c r="T95" s="76"/>
      <c r="AT95" s="22" t="s">
        <v>139</v>
      </c>
      <c r="AU95" s="22" t="s">
        <v>84</v>
      </c>
    </row>
    <row r="96" spans="2:65" s="11" customFormat="1" ht="13.5">
      <c r="B96" s="202"/>
      <c r="C96" s="203"/>
      <c r="D96" s="198" t="s">
        <v>141</v>
      </c>
      <c r="E96" s="204" t="s">
        <v>30</v>
      </c>
      <c r="F96" s="205" t="s">
        <v>142</v>
      </c>
      <c r="G96" s="203"/>
      <c r="H96" s="206">
        <v>21.3</v>
      </c>
      <c r="I96" s="207"/>
      <c r="J96" s="203"/>
      <c r="K96" s="203"/>
      <c r="L96" s="208"/>
      <c r="M96" s="209"/>
      <c r="N96" s="210"/>
      <c r="O96" s="210"/>
      <c r="P96" s="210"/>
      <c r="Q96" s="210"/>
      <c r="R96" s="210"/>
      <c r="S96" s="210"/>
      <c r="T96" s="211"/>
      <c r="AT96" s="212" t="s">
        <v>141</v>
      </c>
      <c r="AU96" s="212" t="s">
        <v>84</v>
      </c>
      <c r="AV96" s="11" t="s">
        <v>84</v>
      </c>
      <c r="AW96" s="11" t="s">
        <v>37</v>
      </c>
      <c r="AX96" s="11" t="s">
        <v>74</v>
      </c>
      <c r="AY96" s="212" t="s">
        <v>128</v>
      </c>
    </row>
    <row r="97" spans="2:65" s="12" customFormat="1" ht="13.5">
      <c r="B97" s="213"/>
      <c r="C97" s="214"/>
      <c r="D97" s="198" t="s">
        <v>141</v>
      </c>
      <c r="E97" s="215" t="s">
        <v>30</v>
      </c>
      <c r="F97" s="216" t="s">
        <v>143</v>
      </c>
      <c r="G97" s="214"/>
      <c r="H97" s="217">
        <v>21.3</v>
      </c>
      <c r="I97" s="218"/>
      <c r="J97" s="214"/>
      <c r="K97" s="214"/>
      <c r="L97" s="219"/>
      <c r="M97" s="220"/>
      <c r="N97" s="221"/>
      <c r="O97" s="221"/>
      <c r="P97" s="221"/>
      <c r="Q97" s="221"/>
      <c r="R97" s="221"/>
      <c r="S97" s="221"/>
      <c r="T97" s="222"/>
      <c r="AT97" s="223" t="s">
        <v>141</v>
      </c>
      <c r="AU97" s="223" t="s">
        <v>84</v>
      </c>
      <c r="AV97" s="12" t="s">
        <v>135</v>
      </c>
      <c r="AW97" s="12" t="s">
        <v>37</v>
      </c>
      <c r="AX97" s="12" t="s">
        <v>82</v>
      </c>
      <c r="AY97" s="223" t="s">
        <v>128</v>
      </c>
    </row>
    <row r="98" spans="2:65" s="1" customFormat="1" ht="16.5" customHeight="1">
      <c r="B98" s="39"/>
      <c r="C98" s="186" t="s">
        <v>84</v>
      </c>
      <c r="D98" s="186" t="s">
        <v>130</v>
      </c>
      <c r="E98" s="187" t="s">
        <v>144</v>
      </c>
      <c r="F98" s="188" t="s">
        <v>145</v>
      </c>
      <c r="G98" s="189" t="s">
        <v>133</v>
      </c>
      <c r="H98" s="190">
        <v>113</v>
      </c>
      <c r="I98" s="191"/>
      <c r="J98" s="192">
        <f>ROUND(I98*H98,2)</f>
        <v>0</v>
      </c>
      <c r="K98" s="188" t="s">
        <v>134</v>
      </c>
      <c r="L98" s="59"/>
      <c r="M98" s="193" t="s">
        <v>30</v>
      </c>
      <c r="N98" s="194" t="s">
        <v>45</v>
      </c>
      <c r="O98" s="40"/>
      <c r="P98" s="195">
        <f>O98*H98</f>
        <v>0</v>
      </c>
      <c r="Q98" s="195">
        <v>0</v>
      </c>
      <c r="R98" s="195">
        <f>Q98*H98</f>
        <v>0</v>
      </c>
      <c r="S98" s="195">
        <v>0</v>
      </c>
      <c r="T98" s="196">
        <f>S98*H98</f>
        <v>0</v>
      </c>
      <c r="AR98" s="22" t="s">
        <v>135</v>
      </c>
      <c r="AT98" s="22" t="s">
        <v>130</v>
      </c>
      <c r="AU98" s="22" t="s">
        <v>84</v>
      </c>
      <c r="AY98" s="22" t="s">
        <v>128</v>
      </c>
      <c r="BE98" s="197">
        <f>IF(N98="základní",J98,0)</f>
        <v>0</v>
      </c>
      <c r="BF98" s="197">
        <f>IF(N98="snížená",J98,0)</f>
        <v>0</v>
      </c>
      <c r="BG98" s="197">
        <f>IF(N98="zákl. přenesená",J98,0)</f>
        <v>0</v>
      </c>
      <c r="BH98" s="197">
        <f>IF(N98="sníž. přenesená",J98,0)</f>
        <v>0</v>
      </c>
      <c r="BI98" s="197">
        <f>IF(N98="nulová",J98,0)</f>
        <v>0</v>
      </c>
      <c r="BJ98" s="22" t="s">
        <v>82</v>
      </c>
      <c r="BK98" s="197">
        <f>ROUND(I98*H98,2)</f>
        <v>0</v>
      </c>
      <c r="BL98" s="22" t="s">
        <v>135</v>
      </c>
      <c r="BM98" s="22" t="s">
        <v>146</v>
      </c>
    </row>
    <row r="99" spans="2:65" s="1" customFormat="1" ht="27">
      <c r="B99" s="39"/>
      <c r="C99" s="61"/>
      <c r="D99" s="198" t="s">
        <v>137</v>
      </c>
      <c r="E99" s="61"/>
      <c r="F99" s="199" t="s">
        <v>147</v>
      </c>
      <c r="G99" s="61"/>
      <c r="H99" s="61"/>
      <c r="I99" s="157"/>
      <c r="J99" s="61"/>
      <c r="K99" s="61"/>
      <c r="L99" s="59"/>
      <c r="M99" s="200"/>
      <c r="N99" s="40"/>
      <c r="O99" s="40"/>
      <c r="P99" s="40"/>
      <c r="Q99" s="40"/>
      <c r="R99" s="40"/>
      <c r="S99" s="40"/>
      <c r="T99" s="76"/>
      <c r="AT99" s="22" t="s">
        <v>137</v>
      </c>
      <c r="AU99" s="22" t="s">
        <v>84</v>
      </c>
    </row>
    <row r="100" spans="2:65" s="1" customFormat="1" ht="94.5">
      <c r="B100" s="39"/>
      <c r="C100" s="61"/>
      <c r="D100" s="198" t="s">
        <v>139</v>
      </c>
      <c r="E100" s="61"/>
      <c r="F100" s="201" t="s">
        <v>148</v>
      </c>
      <c r="G100" s="61"/>
      <c r="H100" s="61"/>
      <c r="I100" s="157"/>
      <c r="J100" s="61"/>
      <c r="K100" s="61"/>
      <c r="L100" s="59"/>
      <c r="M100" s="200"/>
      <c r="N100" s="40"/>
      <c r="O100" s="40"/>
      <c r="P100" s="40"/>
      <c r="Q100" s="40"/>
      <c r="R100" s="40"/>
      <c r="S100" s="40"/>
      <c r="T100" s="76"/>
      <c r="AT100" s="22" t="s">
        <v>139</v>
      </c>
      <c r="AU100" s="22" t="s">
        <v>84</v>
      </c>
    </row>
    <row r="101" spans="2:65" s="11" customFormat="1" ht="13.5">
      <c r="B101" s="202"/>
      <c r="C101" s="203"/>
      <c r="D101" s="198" t="s">
        <v>141</v>
      </c>
      <c r="E101" s="204" t="s">
        <v>30</v>
      </c>
      <c r="F101" s="205" t="s">
        <v>149</v>
      </c>
      <c r="G101" s="203"/>
      <c r="H101" s="206">
        <v>113</v>
      </c>
      <c r="I101" s="207"/>
      <c r="J101" s="203"/>
      <c r="K101" s="203"/>
      <c r="L101" s="208"/>
      <c r="M101" s="209"/>
      <c r="N101" s="210"/>
      <c r="O101" s="210"/>
      <c r="P101" s="210"/>
      <c r="Q101" s="210"/>
      <c r="R101" s="210"/>
      <c r="S101" s="210"/>
      <c r="T101" s="211"/>
      <c r="AT101" s="212" t="s">
        <v>141</v>
      </c>
      <c r="AU101" s="212" t="s">
        <v>84</v>
      </c>
      <c r="AV101" s="11" t="s">
        <v>84</v>
      </c>
      <c r="AW101" s="11" t="s">
        <v>37</v>
      </c>
      <c r="AX101" s="11" t="s">
        <v>82</v>
      </c>
      <c r="AY101" s="212" t="s">
        <v>128</v>
      </c>
    </row>
    <row r="102" spans="2:65" s="1" customFormat="1" ht="16.5" customHeight="1">
      <c r="B102" s="39"/>
      <c r="C102" s="186" t="s">
        <v>150</v>
      </c>
      <c r="D102" s="186" t="s">
        <v>130</v>
      </c>
      <c r="E102" s="187" t="s">
        <v>151</v>
      </c>
      <c r="F102" s="188" t="s">
        <v>152</v>
      </c>
      <c r="G102" s="189" t="s">
        <v>133</v>
      </c>
      <c r="H102" s="190">
        <v>113</v>
      </c>
      <c r="I102" s="191"/>
      <c r="J102" s="192">
        <f>ROUND(I102*H102,2)</f>
        <v>0</v>
      </c>
      <c r="K102" s="188" t="s">
        <v>134</v>
      </c>
      <c r="L102" s="59"/>
      <c r="M102" s="193" t="s">
        <v>30</v>
      </c>
      <c r="N102" s="194" t="s">
        <v>45</v>
      </c>
      <c r="O102" s="40"/>
      <c r="P102" s="195">
        <f>O102*H102</f>
        <v>0</v>
      </c>
      <c r="Q102" s="195">
        <v>0</v>
      </c>
      <c r="R102" s="195">
        <f>Q102*H102</f>
        <v>0</v>
      </c>
      <c r="S102" s="195">
        <v>0</v>
      </c>
      <c r="T102" s="196">
        <f>S102*H102</f>
        <v>0</v>
      </c>
      <c r="AR102" s="22" t="s">
        <v>135</v>
      </c>
      <c r="AT102" s="22" t="s">
        <v>130</v>
      </c>
      <c r="AU102" s="22" t="s">
        <v>84</v>
      </c>
      <c r="AY102" s="22" t="s">
        <v>128</v>
      </c>
      <c r="BE102" s="197">
        <f>IF(N102="základní",J102,0)</f>
        <v>0</v>
      </c>
      <c r="BF102" s="197">
        <f>IF(N102="snížená",J102,0)</f>
        <v>0</v>
      </c>
      <c r="BG102" s="197">
        <f>IF(N102="zákl. přenesená",J102,0)</f>
        <v>0</v>
      </c>
      <c r="BH102" s="197">
        <f>IF(N102="sníž. přenesená",J102,0)</f>
        <v>0</v>
      </c>
      <c r="BI102" s="197">
        <f>IF(N102="nulová",J102,0)</f>
        <v>0</v>
      </c>
      <c r="BJ102" s="22" t="s">
        <v>82</v>
      </c>
      <c r="BK102" s="197">
        <f>ROUND(I102*H102,2)</f>
        <v>0</v>
      </c>
      <c r="BL102" s="22" t="s">
        <v>135</v>
      </c>
      <c r="BM102" s="22" t="s">
        <v>153</v>
      </c>
    </row>
    <row r="103" spans="2:65" s="1" customFormat="1" ht="27">
      <c r="B103" s="39"/>
      <c r="C103" s="61"/>
      <c r="D103" s="198" t="s">
        <v>137</v>
      </c>
      <c r="E103" s="61"/>
      <c r="F103" s="199" t="s">
        <v>154</v>
      </c>
      <c r="G103" s="61"/>
      <c r="H103" s="61"/>
      <c r="I103" s="157"/>
      <c r="J103" s="61"/>
      <c r="K103" s="61"/>
      <c r="L103" s="59"/>
      <c r="M103" s="200"/>
      <c r="N103" s="40"/>
      <c r="O103" s="40"/>
      <c r="P103" s="40"/>
      <c r="Q103" s="40"/>
      <c r="R103" s="40"/>
      <c r="S103" s="40"/>
      <c r="T103" s="76"/>
      <c r="AT103" s="22" t="s">
        <v>137</v>
      </c>
      <c r="AU103" s="22" t="s">
        <v>84</v>
      </c>
    </row>
    <row r="104" spans="2:65" s="1" customFormat="1" ht="94.5">
      <c r="B104" s="39"/>
      <c r="C104" s="61"/>
      <c r="D104" s="198" t="s">
        <v>139</v>
      </c>
      <c r="E104" s="61"/>
      <c r="F104" s="201" t="s">
        <v>148</v>
      </c>
      <c r="G104" s="61"/>
      <c r="H104" s="61"/>
      <c r="I104" s="157"/>
      <c r="J104" s="61"/>
      <c r="K104" s="61"/>
      <c r="L104" s="59"/>
      <c r="M104" s="200"/>
      <c r="N104" s="40"/>
      <c r="O104" s="40"/>
      <c r="P104" s="40"/>
      <c r="Q104" s="40"/>
      <c r="R104" s="40"/>
      <c r="S104" s="40"/>
      <c r="T104" s="76"/>
      <c r="AT104" s="22" t="s">
        <v>139</v>
      </c>
      <c r="AU104" s="22" t="s">
        <v>84</v>
      </c>
    </row>
    <row r="105" spans="2:65" s="11" customFormat="1" ht="13.5">
      <c r="B105" s="202"/>
      <c r="C105" s="203"/>
      <c r="D105" s="198" t="s">
        <v>141</v>
      </c>
      <c r="E105" s="204" t="s">
        <v>30</v>
      </c>
      <c r="F105" s="205" t="s">
        <v>155</v>
      </c>
      <c r="G105" s="203"/>
      <c r="H105" s="206">
        <v>113</v>
      </c>
      <c r="I105" s="207"/>
      <c r="J105" s="203"/>
      <c r="K105" s="203"/>
      <c r="L105" s="208"/>
      <c r="M105" s="209"/>
      <c r="N105" s="210"/>
      <c r="O105" s="210"/>
      <c r="P105" s="210"/>
      <c r="Q105" s="210"/>
      <c r="R105" s="210"/>
      <c r="S105" s="210"/>
      <c r="T105" s="211"/>
      <c r="AT105" s="212" t="s">
        <v>141</v>
      </c>
      <c r="AU105" s="212" t="s">
        <v>84</v>
      </c>
      <c r="AV105" s="11" t="s">
        <v>84</v>
      </c>
      <c r="AW105" s="11" t="s">
        <v>37</v>
      </c>
      <c r="AX105" s="11" t="s">
        <v>82</v>
      </c>
      <c r="AY105" s="212" t="s">
        <v>128</v>
      </c>
    </row>
    <row r="106" spans="2:65" s="1" customFormat="1" ht="16.5" customHeight="1">
      <c r="B106" s="39"/>
      <c r="C106" s="186" t="s">
        <v>135</v>
      </c>
      <c r="D106" s="186" t="s">
        <v>130</v>
      </c>
      <c r="E106" s="187" t="s">
        <v>156</v>
      </c>
      <c r="F106" s="188" t="s">
        <v>157</v>
      </c>
      <c r="G106" s="189" t="s">
        <v>133</v>
      </c>
      <c r="H106" s="190">
        <v>46.8</v>
      </c>
      <c r="I106" s="191"/>
      <c r="J106" s="192">
        <f>ROUND(I106*H106,2)</f>
        <v>0</v>
      </c>
      <c r="K106" s="188" t="s">
        <v>134</v>
      </c>
      <c r="L106" s="59"/>
      <c r="M106" s="193" t="s">
        <v>30</v>
      </c>
      <c r="N106" s="194" t="s">
        <v>45</v>
      </c>
      <c r="O106" s="40"/>
      <c r="P106" s="195">
        <f>O106*H106</f>
        <v>0</v>
      </c>
      <c r="Q106" s="195">
        <v>0</v>
      </c>
      <c r="R106" s="195">
        <f>Q106*H106</f>
        <v>0</v>
      </c>
      <c r="S106" s="195">
        <v>0</v>
      </c>
      <c r="T106" s="196">
        <f>S106*H106</f>
        <v>0</v>
      </c>
      <c r="AR106" s="22" t="s">
        <v>135</v>
      </c>
      <c r="AT106" s="22" t="s">
        <v>130</v>
      </c>
      <c r="AU106" s="22" t="s">
        <v>84</v>
      </c>
      <c r="AY106" s="22" t="s">
        <v>128</v>
      </c>
      <c r="BE106" s="197">
        <f>IF(N106="základní",J106,0)</f>
        <v>0</v>
      </c>
      <c r="BF106" s="197">
        <f>IF(N106="snížená",J106,0)</f>
        <v>0</v>
      </c>
      <c r="BG106" s="197">
        <f>IF(N106="zákl. přenesená",J106,0)</f>
        <v>0</v>
      </c>
      <c r="BH106" s="197">
        <f>IF(N106="sníž. přenesená",J106,0)</f>
        <v>0</v>
      </c>
      <c r="BI106" s="197">
        <f>IF(N106="nulová",J106,0)</f>
        <v>0</v>
      </c>
      <c r="BJ106" s="22" t="s">
        <v>82</v>
      </c>
      <c r="BK106" s="197">
        <f>ROUND(I106*H106,2)</f>
        <v>0</v>
      </c>
      <c r="BL106" s="22" t="s">
        <v>135</v>
      </c>
      <c r="BM106" s="22" t="s">
        <v>158</v>
      </c>
    </row>
    <row r="107" spans="2:65" s="1" customFormat="1" ht="27">
      <c r="B107" s="39"/>
      <c r="C107" s="61"/>
      <c r="D107" s="198" t="s">
        <v>137</v>
      </c>
      <c r="E107" s="61"/>
      <c r="F107" s="199" t="s">
        <v>159</v>
      </c>
      <c r="G107" s="61"/>
      <c r="H107" s="61"/>
      <c r="I107" s="157"/>
      <c r="J107" s="61"/>
      <c r="K107" s="61"/>
      <c r="L107" s="59"/>
      <c r="M107" s="200"/>
      <c r="N107" s="40"/>
      <c r="O107" s="40"/>
      <c r="P107" s="40"/>
      <c r="Q107" s="40"/>
      <c r="R107" s="40"/>
      <c r="S107" s="40"/>
      <c r="T107" s="76"/>
      <c r="AT107" s="22" t="s">
        <v>137</v>
      </c>
      <c r="AU107" s="22" t="s">
        <v>84</v>
      </c>
    </row>
    <row r="108" spans="2:65" s="1" customFormat="1" ht="94.5">
      <c r="B108" s="39"/>
      <c r="C108" s="61"/>
      <c r="D108" s="198" t="s">
        <v>139</v>
      </c>
      <c r="E108" s="61"/>
      <c r="F108" s="201" t="s">
        <v>160</v>
      </c>
      <c r="G108" s="61"/>
      <c r="H108" s="61"/>
      <c r="I108" s="157"/>
      <c r="J108" s="61"/>
      <c r="K108" s="61"/>
      <c r="L108" s="59"/>
      <c r="M108" s="200"/>
      <c r="N108" s="40"/>
      <c r="O108" s="40"/>
      <c r="P108" s="40"/>
      <c r="Q108" s="40"/>
      <c r="R108" s="40"/>
      <c r="S108" s="40"/>
      <c r="T108" s="76"/>
      <c r="AT108" s="22" t="s">
        <v>139</v>
      </c>
      <c r="AU108" s="22" t="s">
        <v>84</v>
      </c>
    </row>
    <row r="109" spans="2:65" s="11" customFormat="1" ht="13.5">
      <c r="B109" s="202"/>
      <c r="C109" s="203"/>
      <c r="D109" s="198" t="s">
        <v>141</v>
      </c>
      <c r="E109" s="204" t="s">
        <v>30</v>
      </c>
      <c r="F109" s="205" t="s">
        <v>161</v>
      </c>
      <c r="G109" s="203"/>
      <c r="H109" s="206">
        <v>46.8</v>
      </c>
      <c r="I109" s="207"/>
      <c r="J109" s="203"/>
      <c r="K109" s="203"/>
      <c r="L109" s="208"/>
      <c r="M109" s="209"/>
      <c r="N109" s="210"/>
      <c r="O109" s="210"/>
      <c r="P109" s="210"/>
      <c r="Q109" s="210"/>
      <c r="R109" s="210"/>
      <c r="S109" s="210"/>
      <c r="T109" s="211"/>
      <c r="AT109" s="212" t="s">
        <v>141</v>
      </c>
      <c r="AU109" s="212" t="s">
        <v>84</v>
      </c>
      <c r="AV109" s="11" t="s">
        <v>84</v>
      </c>
      <c r="AW109" s="11" t="s">
        <v>37</v>
      </c>
      <c r="AX109" s="11" t="s">
        <v>74</v>
      </c>
      <c r="AY109" s="212" t="s">
        <v>128</v>
      </c>
    </row>
    <row r="110" spans="2:65" s="12" customFormat="1" ht="13.5">
      <c r="B110" s="213"/>
      <c r="C110" s="214"/>
      <c r="D110" s="198" t="s">
        <v>141</v>
      </c>
      <c r="E110" s="215" t="s">
        <v>30</v>
      </c>
      <c r="F110" s="216" t="s">
        <v>143</v>
      </c>
      <c r="G110" s="214"/>
      <c r="H110" s="217">
        <v>46.8</v>
      </c>
      <c r="I110" s="218"/>
      <c r="J110" s="214"/>
      <c r="K110" s="214"/>
      <c r="L110" s="219"/>
      <c r="M110" s="220"/>
      <c r="N110" s="221"/>
      <c r="O110" s="221"/>
      <c r="P110" s="221"/>
      <c r="Q110" s="221"/>
      <c r="R110" s="221"/>
      <c r="S110" s="221"/>
      <c r="T110" s="222"/>
      <c r="AT110" s="223" t="s">
        <v>141</v>
      </c>
      <c r="AU110" s="223" t="s">
        <v>84</v>
      </c>
      <c r="AV110" s="12" t="s">
        <v>135</v>
      </c>
      <c r="AW110" s="12" t="s">
        <v>37</v>
      </c>
      <c r="AX110" s="12" t="s">
        <v>82</v>
      </c>
      <c r="AY110" s="223" t="s">
        <v>128</v>
      </c>
    </row>
    <row r="111" spans="2:65" s="1" customFormat="1" ht="16.5" customHeight="1">
      <c r="B111" s="39"/>
      <c r="C111" s="186" t="s">
        <v>162</v>
      </c>
      <c r="D111" s="186" t="s">
        <v>130</v>
      </c>
      <c r="E111" s="187" t="s">
        <v>163</v>
      </c>
      <c r="F111" s="188" t="s">
        <v>164</v>
      </c>
      <c r="G111" s="189" t="s">
        <v>133</v>
      </c>
      <c r="H111" s="190">
        <v>46.8</v>
      </c>
      <c r="I111" s="191"/>
      <c r="J111" s="192">
        <f>ROUND(I111*H111,2)</f>
        <v>0</v>
      </c>
      <c r="K111" s="188" t="s">
        <v>134</v>
      </c>
      <c r="L111" s="59"/>
      <c r="M111" s="193" t="s">
        <v>30</v>
      </c>
      <c r="N111" s="194" t="s">
        <v>45</v>
      </c>
      <c r="O111" s="40"/>
      <c r="P111" s="195">
        <f>O111*H111</f>
        <v>0</v>
      </c>
      <c r="Q111" s="195">
        <v>0</v>
      </c>
      <c r="R111" s="195">
        <f>Q111*H111</f>
        <v>0</v>
      </c>
      <c r="S111" s="195">
        <v>0</v>
      </c>
      <c r="T111" s="196">
        <f>S111*H111</f>
        <v>0</v>
      </c>
      <c r="AR111" s="22" t="s">
        <v>135</v>
      </c>
      <c r="AT111" s="22" t="s">
        <v>130</v>
      </c>
      <c r="AU111" s="22" t="s">
        <v>84</v>
      </c>
      <c r="AY111" s="22" t="s">
        <v>128</v>
      </c>
      <c r="BE111" s="197">
        <f>IF(N111="základní",J111,0)</f>
        <v>0</v>
      </c>
      <c r="BF111" s="197">
        <f>IF(N111="snížená",J111,0)</f>
        <v>0</v>
      </c>
      <c r="BG111" s="197">
        <f>IF(N111="zákl. přenesená",J111,0)</f>
        <v>0</v>
      </c>
      <c r="BH111" s="197">
        <f>IF(N111="sníž. přenesená",J111,0)</f>
        <v>0</v>
      </c>
      <c r="BI111" s="197">
        <f>IF(N111="nulová",J111,0)</f>
        <v>0</v>
      </c>
      <c r="BJ111" s="22" t="s">
        <v>82</v>
      </c>
      <c r="BK111" s="197">
        <f>ROUND(I111*H111,2)</f>
        <v>0</v>
      </c>
      <c r="BL111" s="22" t="s">
        <v>135</v>
      </c>
      <c r="BM111" s="22" t="s">
        <v>165</v>
      </c>
    </row>
    <row r="112" spans="2:65" s="1" customFormat="1" ht="27">
      <c r="B112" s="39"/>
      <c r="C112" s="61"/>
      <c r="D112" s="198" t="s">
        <v>137</v>
      </c>
      <c r="E112" s="61"/>
      <c r="F112" s="199" t="s">
        <v>166</v>
      </c>
      <c r="G112" s="61"/>
      <c r="H112" s="61"/>
      <c r="I112" s="157"/>
      <c r="J112" s="61"/>
      <c r="K112" s="61"/>
      <c r="L112" s="59"/>
      <c r="M112" s="200"/>
      <c r="N112" s="40"/>
      <c r="O112" s="40"/>
      <c r="P112" s="40"/>
      <c r="Q112" s="40"/>
      <c r="R112" s="40"/>
      <c r="S112" s="40"/>
      <c r="T112" s="76"/>
      <c r="AT112" s="22" t="s">
        <v>137</v>
      </c>
      <c r="AU112" s="22" t="s">
        <v>84</v>
      </c>
    </row>
    <row r="113" spans="2:65" s="1" customFormat="1" ht="94.5">
      <c r="B113" s="39"/>
      <c r="C113" s="61"/>
      <c r="D113" s="198" t="s">
        <v>139</v>
      </c>
      <c r="E113" s="61"/>
      <c r="F113" s="201" t="s">
        <v>160</v>
      </c>
      <c r="G113" s="61"/>
      <c r="H113" s="61"/>
      <c r="I113" s="157"/>
      <c r="J113" s="61"/>
      <c r="K113" s="61"/>
      <c r="L113" s="59"/>
      <c r="M113" s="200"/>
      <c r="N113" s="40"/>
      <c r="O113" s="40"/>
      <c r="P113" s="40"/>
      <c r="Q113" s="40"/>
      <c r="R113" s="40"/>
      <c r="S113" s="40"/>
      <c r="T113" s="76"/>
      <c r="AT113" s="22" t="s">
        <v>139</v>
      </c>
      <c r="AU113" s="22" t="s">
        <v>84</v>
      </c>
    </row>
    <row r="114" spans="2:65" s="11" customFormat="1" ht="13.5">
      <c r="B114" s="202"/>
      <c r="C114" s="203"/>
      <c r="D114" s="198" t="s">
        <v>141</v>
      </c>
      <c r="E114" s="204" t="s">
        <v>30</v>
      </c>
      <c r="F114" s="205" t="s">
        <v>167</v>
      </c>
      <c r="G114" s="203"/>
      <c r="H114" s="206">
        <v>46.8</v>
      </c>
      <c r="I114" s="207"/>
      <c r="J114" s="203"/>
      <c r="K114" s="203"/>
      <c r="L114" s="208"/>
      <c r="M114" s="209"/>
      <c r="N114" s="210"/>
      <c r="O114" s="210"/>
      <c r="P114" s="210"/>
      <c r="Q114" s="210"/>
      <c r="R114" s="210"/>
      <c r="S114" s="210"/>
      <c r="T114" s="211"/>
      <c r="AT114" s="212" t="s">
        <v>141</v>
      </c>
      <c r="AU114" s="212" t="s">
        <v>84</v>
      </c>
      <c r="AV114" s="11" t="s">
        <v>84</v>
      </c>
      <c r="AW114" s="11" t="s">
        <v>37</v>
      </c>
      <c r="AX114" s="11" t="s">
        <v>82</v>
      </c>
      <c r="AY114" s="212" t="s">
        <v>128</v>
      </c>
    </row>
    <row r="115" spans="2:65" s="1" customFormat="1" ht="16.5" customHeight="1">
      <c r="B115" s="39"/>
      <c r="C115" s="186" t="s">
        <v>168</v>
      </c>
      <c r="D115" s="186" t="s">
        <v>130</v>
      </c>
      <c r="E115" s="187" t="s">
        <v>169</v>
      </c>
      <c r="F115" s="188" t="s">
        <v>170</v>
      </c>
      <c r="G115" s="189" t="s">
        <v>133</v>
      </c>
      <c r="H115" s="190">
        <v>80.64</v>
      </c>
      <c r="I115" s="191"/>
      <c r="J115" s="192">
        <f>ROUND(I115*H115,2)</f>
        <v>0</v>
      </c>
      <c r="K115" s="188" t="s">
        <v>134</v>
      </c>
      <c r="L115" s="59"/>
      <c r="M115" s="193" t="s">
        <v>30</v>
      </c>
      <c r="N115" s="194" t="s">
        <v>45</v>
      </c>
      <c r="O115" s="40"/>
      <c r="P115" s="195">
        <f>O115*H115</f>
        <v>0</v>
      </c>
      <c r="Q115" s="195">
        <v>0</v>
      </c>
      <c r="R115" s="195">
        <f>Q115*H115</f>
        <v>0</v>
      </c>
      <c r="S115" s="195">
        <v>0</v>
      </c>
      <c r="T115" s="196">
        <f>S115*H115</f>
        <v>0</v>
      </c>
      <c r="AR115" s="22" t="s">
        <v>135</v>
      </c>
      <c r="AT115" s="22" t="s">
        <v>130</v>
      </c>
      <c r="AU115" s="22" t="s">
        <v>84</v>
      </c>
      <c r="AY115" s="22" t="s">
        <v>128</v>
      </c>
      <c r="BE115" s="197">
        <f>IF(N115="základní",J115,0)</f>
        <v>0</v>
      </c>
      <c r="BF115" s="197">
        <f>IF(N115="snížená",J115,0)</f>
        <v>0</v>
      </c>
      <c r="BG115" s="197">
        <f>IF(N115="zákl. přenesená",J115,0)</f>
        <v>0</v>
      </c>
      <c r="BH115" s="197">
        <f>IF(N115="sníž. přenesená",J115,0)</f>
        <v>0</v>
      </c>
      <c r="BI115" s="197">
        <f>IF(N115="nulová",J115,0)</f>
        <v>0</v>
      </c>
      <c r="BJ115" s="22" t="s">
        <v>82</v>
      </c>
      <c r="BK115" s="197">
        <f>ROUND(I115*H115,2)</f>
        <v>0</v>
      </c>
      <c r="BL115" s="22" t="s">
        <v>135</v>
      </c>
      <c r="BM115" s="22" t="s">
        <v>171</v>
      </c>
    </row>
    <row r="116" spans="2:65" s="1" customFormat="1" ht="27">
      <c r="B116" s="39"/>
      <c r="C116" s="61"/>
      <c r="D116" s="198" t="s">
        <v>137</v>
      </c>
      <c r="E116" s="61"/>
      <c r="F116" s="199" t="s">
        <v>172</v>
      </c>
      <c r="G116" s="61"/>
      <c r="H116" s="61"/>
      <c r="I116" s="157"/>
      <c r="J116" s="61"/>
      <c r="K116" s="61"/>
      <c r="L116" s="59"/>
      <c r="M116" s="200"/>
      <c r="N116" s="40"/>
      <c r="O116" s="40"/>
      <c r="P116" s="40"/>
      <c r="Q116" s="40"/>
      <c r="R116" s="40"/>
      <c r="S116" s="40"/>
      <c r="T116" s="76"/>
      <c r="AT116" s="22" t="s">
        <v>137</v>
      </c>
      <c r="AU116" s="22" t="s">
        <v>84</v>
      </c>
    </row>
    <row r="117" spans="2:65" s="1" customFormat="1" ht="202.5">
      <c r="B117" s="39"/>
      <c r="C117" s="61"/>
      <c r="D117" s="198" t="s">
        <v>139</v>
      </c>
      <c r="E117" s="61"/>
      <c r="F117" s="201" t="s">
        <v>173</v>
      </c>
      <c r="G117" s="61"/>
      <c r="H117" s="61"/>
      <c r="I117" s="157"/>
      <c r="J117" s="61"/>
      <c r="K117" s="61"/>
      <c r="L117" s="59"/>
      <c r="M117" s="200"/>
      <c r="N117" s="40"/>
      <c r="O117" s="40"/>
      <c r="P117" s="40"/>
      <c r="Q117" s="40"/>
      <c r="R117" s="40"/>
      <c r="S117" s="40"/>
      <c r="T117" s="76"/>
      <c r="AT117" s="22" t="s">
        <v>139</v>
      </c>
      <c r="AU117" s="22" t="s">
        <v>84</v>
      </c>
    </row>
    <row r="118" spans="2:65" s="11" customFormat="1" ht="13.5">
      <c r="B118" s="202"/>
      <c r="C118" s="203"/>
      <c r="D118" s="198" t="s">
        <v>141</v>
      </c>
      <c r="E118" s="204" t="s">
        <v>30</v>
      </c>
      <c r="F118" s="205" t="s">
        <v>174</v>
      </c>
      <c r="G118" s="203"/>
      <c r="H118" s="206">
        <v>80.64</v>
      </c>
      <c r="I118" s="207"/>
      <c r="J118" s="203"/>
      <c r="K118" s="203"/>
      <c r="L118" s="208"/>
      <c r="M118" s="209"/>
      <c r="N118" s="210"/>
      <c r="O118" s="210"/>
      <c r="P118" s="210"/>
      <c r="Q118" s="210"/>
      <c r="R118" s="210"/>
      <c r="S118" s="210"/>
      <c r="T118" s="211"/>
      <c r="AT118" s="212" t="s">
        <v>141</v>
      </c>
      <c r="AU118" s="212" t="s">
        <v>84</v>
      </c>
      <c r="AV118" s="11" t="s">
        <v>84</v>
      </c>
      <c r="AW118" s="11" t="s">
        <v>37</v>
      </c>
      <c r="AX118" s="11" t="s">
        <v>82</v>
      </c>
      <c r="AY118" s="212" t="s">
        <v>128</v>
      </c>
    </row>
    <row r="119" spans="2:65" s="1" customFormat="1" ht="16.5" customHeight="1">
      <c r="B119" s="39"/>
      <c r="C119" s="186" t="s">
        <v>175</v>
      </c>
      <c r="D119" s="186" t="s">
        <v>130</v>
      </c>
      <c r="E119" s="187" t="s">
        <v>176</v>
      </c>
      <c r="F119" s="188" t="s">
        <v>177</v>
      </c>
      <c r="G119" s="189" t="s">
        <v>133</v>
      </c>
      <c r="H119" s="190">
        <v>80.64</v>
      </c>
      <c r="I119" s="191"/>
      <c r="J119" s="192">
        <f>ROUND(I119*H119,2)</f>
        <v>0</v>
      </c>
      <c r="K119" s="188" t="s">
        <v>134</v>
      </c>
      <c r="L119" s="59"/>
      <c r="M119" s="193" t="s">
        <v>30</v>
      </c>
      <c r="N119" s="194" t="s">
        <v>45</v>
      </c>
      <c r="O119" s="40"/>
      <c r="P119" s="195">
        <f>O119*H119</f>
        <v>0</v>
      </c>
      <c r="Q119" s="195">
        <v>0</v>
      </c>
      <c r="R119" s="195">
        <f>Q119*H119</f>
        <v>0</v>
      </c>
      <c r="S119" s="195">
        <v>0</v>
      </c>
      <c r="T119" s="196">
        <f>S119*H119</f>
        <v>0</v>
      </c>
      <c r="AR119" s="22" t="s">
        <v>135</v>
      </c>
      <c r="AT119" s="22" t="s">
        <v>130</v>
      </c>
      <c r="AU119" s="22" t="s">
        <v>84</v>
      </c>
      <c r="AY119" s="22" t="s">
        <v>128</v>
      </c>
      <c r="BE119" s="197">
        <f>IF(N119="základní",J119,0)</f>
        <v>0</v>
      </c>
      <c r="BF119" s="197">
        <f>IF(N119="snížená",J119,0)</f>
        <v>0</v>
      </c>
      <c r="BG119" s="197">
        <f>IF(N119="zákl. přenesená",J119,0)</f>
        <v>0</v>
      </c>
      <c r="BH119" s="197">
        <f>IF(N119="sníž. přenesená",J119,0)</f>
        <v>0</v>
      </c>
      <c r="BI119" s="197">
        <f>IF(N119="nulová",J119,0)</f>
        <v>0</v>
      </c>
      <c r="BJ119" s="22" t="s">
        <v>82</v>
      </c>
      <c r="BK119" s="197">
        <f>ROUND(I119*H119,2)</f>
        <v>0</v>
      </c>
      <c r="BL119" s="22" t="s">
        <v>135</v>
      </c>
      <c r="BM119" s="22" t="s">
        <v>178</v>
      </c>
    </row>
    <row r="120" spans="2:65" s="1" customFormat="1" ht="27">
      <c r="B120" s="39"/>
      <c r="C120" s="61"/>
      <c r="D120" s="198" t="s">
        <v>137</v>
      </c>
      <c r="E120" s="61"/>
      <c r="F120" s="199" t="s">
        <v>179</v>
      </c>
      <c r="G120" s="61"/>
      <c r="H120" s="61"/>
      <c r="I120" s="157"/>
      <c r="J120" s="61"/>
      <c r="K120" s="61"/>
      <c r="L120" s="59"/>
      <c r="M120" s="200"/>
      <c r="N120" s="40"/>
      <c r="O120" s="40"/>
      <c r="P120" s="40"/>
      <c r="Q120" s="40"/>
      <c r="R120" s="40"/>
      <c r="S120" s="40"/>
      <c r="T120" s="76"/>
      <c r="AT120" s="22" t="s">
        <v>137</v>
      </c>
      <c r="AU120" s="22" t="s">
        <v>84</v>
      </c>
    </row>
    <row r="121" spans="2:65" s="1" customFormat="1" ht="202.5">
      <c r="B121" s="39"/>
      <c r="C121" s="61"/>
      <c r="D121" s="198" t="s">
        <v>139</v>
      </c>
      <c r="E121" s="61"/>
      <c r="F121" s="201" t="s">
        <v>173</v>
      </c>
      <c r="G121" s="61"/>
      <c r="H121" s="61"/>
      <c r="I121" s="157"/>
      <c r="J121" s="61"/>
      <c r="K121" s="61"/>
      <c r="L121" s="59"/>
      <c r="M121" s="200"/>
      <c r="N121" s="40"/>
      <c r="O121" s="40"/>
      <c r="P121" s="40"/>
      <c r="Q121" s="40"/>
      <c r="R121" s="40"/>
      <c r="S121" s="40"/>
      <c r="T121" s="76"/>
      <c r="AT121" s="22" t="s">
        <v>139</v>
      </c>
      <c r="AU121" s="22" t="s">
        <v>84</v>
      </c>
    </row>
    <row r="122" spans="2:65" s="11" customFormat="1" ht="13.5">
      <c r="B122" s="202"/>
      <c r="C122" s="203"/>
      <c r="D122" s="198" t="s">
        <v>141</v>
      </c>
      <c r="E122" s="204" t="s">
        <v>30</v>
      </c>
      <c r="F122" s="205" t="s">
        <v>180</v>
      </c>
      <c r="G122" s="203"/>
      <c r="H122" s="206">
        <v>80.64</v>
      </c>
      <c r="I122" s="207"/>
      <c r="J122" s="203"/>
      <c r="K122" s="203"/>
      <c r="L122" s="208"/>
      <c r="M122" s="209"/>
      <c r="N122" s="210"/>
      <c r="O122" s="210"/>
      <c r="P122" s="210"/>
      <c r="Q122" s="210"/>
      <c r="R122" s="210"/>
      <c r="S122" s="210"/>
      <c r="T122" s="211"/>
      <c r="AT122" s="212" t="s">
        <v>141</v>
      </c>
      <c r="AU122" s="212" t="s">
        <v>84</v>
      </c>
      <c r="AV122" s="11" t="s">
        <v>84</v>
      </c>
      <c r="AW122" s="11" t="s">
        <v>37</v>
      </c>
      <c r="AX122" s="11" t="s">
        <v>82</v>
      </c>
      <c r="AY122" s="212" t="s">
        <v>128</v>
      </c>
    </row>
    <row r="123" spans="2:65" s="1" customFormat="1" ht="16.5" customHeight="1">
      <c r="B123" s="39"/>
      <c r="C123" s="186" t="s">
        <v>181</v>
      </c>
      <c r="D123" s="186" t="s">
        <v>130</v>
      </c>
      <c r="E123" s="187" t="s">
        <v>182</v>
      </c>
      <c r="F123" s="188" t="s">
        <v>183</v>
      </c>
      <c r="G123" s="189" t="s">
        <v>133</v>
      </c>
      <c r="H123" s="190">
        <v>36</v>
      </c>
      <c r="I123" s="191"/>
      <c r="J123" s="192">
        <f>ROUND(I123*H123,2)</f>
        <v>0</v>
      </c>
      <c r="K123" s="188" t="s">
        <v>134</v>
      </c>
      <c r="L123" s="59"/>
      <c r="M123" s="193" t="s">
        <v>30</v>
      </c>
      <c r="N123" s="194" t="s">
        <v>45</v>
      </c>
      <c r="O123" s="40"/>
      <c r="P123" s="195">
        <f>O123*H123</f>
        <v>0</v>
      </c>
      <c r="Q123" s="195">
        <v>0</v>
      </c>
      <c r="R123" s="195">
        <f>Q123*H123</f>
        <v>0</v>
      </c>
      <c r="S123" s="195">
        <v>0</v>
      </c>
      <c r="T123" s="196">
        <f>S123*H123</f>
        <v>0</v>
      </c>
      <c r="AR123" s="22" t="s">
        <v>135</v>
      </c>
      <c r="AT123" s="22" t="s">
        <v>130</v>
      </c>
      <c r="AU123" s="22" t="s">
        <v>84</v>
      </c>
      <c r="AY123" s="22" t="s">
        <v>128</v>
      </c>
      <c r="BE123" s="197">
        <f>IF(N123="základní",J123,0)</f>
        <v>0</v>
      </c>
      <c r="BF123" s="197">
        <f>IF(N123="snížená",J123,0)</f>
        <v>0</v>
      </c>
      <c r="BG123" s="197">
        <f>IF(N123="zákl. přenesená",J123,0)</f>
        <v>0</v>
      </c>
      <c r="BH123" s="197">
        <f>IF(N123="sníž. přenesená",J123,0)</f>
        <v>0</v>
      </c>
      <c r="BI123" s="197">
        <f>IF(N123="nulová",J123,0)</f>
        <v>0</v>
      </c>
      <c r="BJ123" s="22" t="s">
        <v>82</v>
      </c>
      <c r="BK123" s="197">
        <f>ROUND(I123*H123,2)</f>
        <v>0</v>
      </c>
      <c r="BL123" s="22" t="s">
        <v>135</v>
      </c>
      <c r="BM123" s="22" t="s">
        <v>184</v>
      </c>
    </row>
    <row r="124" spans="2:65" s="1" customFormat="1" ht="27">
      <c r="B124" s="39"/>
      <c r="C124" s="61"/>
      <c r="D124" s="198" t="s">
        <v>137</v>
      </c>
      <c r="E124" s="61"/>
      <c r="F124" s="199" t="s">
        <v>185</v>
      </c>
      <c r="G124" s="61"/>
      <c r="H124" s="61"/>
      <c r="I124" s="157"/>
      <c r="J124" s="61"/>
      <c r="K124" s="61"/>
      <c r="L124" s="59"/>
      <c r="M124" s="200"/>
      <c r="N124" s="40"/>
      <c r="O124" s="40"/>
      <c r="P124" s="40"/>
      <c r="Q124" s="40"/>
      <c r="R124" s="40"/>
      <c r="S124" s="40"/>
      <c r="T124" s="76"/>
      <c r="AT124" s="22" t="s">
        <v>137</v>
      </c>
      <c r="AU124" s="22" t="s">
        <v>84</v>
      </c>
    </row>
    <row r="125" spans="2:65" s="1" customFormat="1" ht="189">
      <c r="B125" s="39"/>
      <c r="C125" s="61"/>
      <c r="D125" s="198" t="s">
        <v>139</v>
      </c>
      <c r="E125" s="61"/>
      <c r="F125" s="201" t="s">
        <v>186</v>
      </c>
      <c r="G125" s="61"/>
      <c r="H125" s="61"/>
      <c r="I125" s="157"/>
      <c r="J125" s="61"/>
      <c r="K125" s="61"/>
      <c r="L125" s="59"/>
      <c r="M125" s="200"/>
      <c r="N125" s="40"/>
      <c r="O125" s="40"/>
      <c r="P125" s="40"/>
      <c r="Q125" s="40"/>
      <c r="R125" s="40"/>
      <c r="S125" s="40"/>
      <c r="T125" s="76"/>
      <c r="AT125" s="22" t="s">
        <v>139</v>
      </c>
      <c r="AU125" s="22" t="s">
        <v>84</v>
      </c>
    </row>
    <row r="126" spans="2:65" s="11" customFormat="1" ht="13.5">
      <c r="B126" s="202"/>
      <c r="C126" s="203"/>
      <c r="D126" s="198" t="s">
        <v>141</v>
      </c>
      <c r="E126" s="204" t="s">
        <v>30</v>
      </c>
      <c r="F126" s="205" t="s">
        <v>187</v>
      </c>
      <c r="G126" s="203"/>
      <c r="H126" s="206">
        <v>6</v>
      </c>
      <c r="I126" s="207"/>
      <c r="J126" s="203"/>
      <c r="K126" s="203"/>
      <c r="L126" s="208"/>
      <c r="M126" s="209"/>
      <c r="N126" s="210"/>
      <c r="O126" s="210"/>
      <c r="P126" s="210"/>
      <c r="Q126" s="210"/>
      <c r="R126" s="210"/>
      <c r="S126" s="210"/>
      <c r="T126" s="211"/>
      <c r="AT126" s="212" t="s">
        <v>141</v>
      </c>
      <c r="AU126" s="212" t="s">
        <v>84</v>
      </c>
      <c r="AV126" s="11" t="s">
        <v>84</v>
      </c>
      <c r="AW126" s="11" t="s">
        <v>37</v>
      </c>
      <c r="AX126" s="11" t="s">
        <v>74</v>
      </c>
      <c r="AY126" s="212" t="s">
        <v>128</v>
      </c>
    </row>
    <row r="127" spans="2:65" s="11" customFormat="1" ht="13.5">
      <c r="B127" s="202"/>
      <c r="C127" s="203"/>
      <c r="D127" s="198" t="s">
        <v>141</v>
      </c>
      <c r="E127" s="204" t="s">
        <v>30</v>
      </c>
      <c r="F127" s="205" t="s">
        <v>188</v>
      </c>
      <c r="G127" s="203"/>
      <c r="H127" s="206">
        <v>30</v>
      </c>
      <c r="I127" s="207"/>
      <c r="J127" s="203"/>
      <c r="K127" s="203"/>
      <c r="L127" s="208"/>
      <c r="M127" s="209"/>
      <c r="N127" s="210"/>
      <c r="O127" s="210"/>
      <c r="P127" s="210"/>
      <c r="Q127" s="210"/>
      <c r="R127" s="210"/>
      <c r="S127" s="210"/>
      <c r="T127" s="211"/>
      <c r="AT127" s="212" t="s">
        <v>141</v>
      </c>
      <c r="AU127" s="212" t="s">
        <v>84</v>
      </c>
      <c r="AV127" s="11" t="s">
        <v>84</v>
      </c>
      <c r="AW127" s="11" t="s">
        <v>37</v>
      </c>
      <c r="AX127" s="11" t="s">
        <v>74</v>
      </c>
      <c r="AY127" s="212" t="s">
        <v>128</v>
      </c>
    </row>
    <row r="128" spans="2:65" s="12" customFormat="1" ht="13.5">
      <c r="B128" s="213"/>
      <c r="C128" s="214"/>
      <c r="D128" s="198" t="s">
        <v>141</v>
      </c>
      <c r="E128" s="215" t="s">
        <v>30</v>
      </c>
      <c r="F128" s="216" t="s">
        <v>143</v>
      </c>
      <c r="G128" s="214"/>
      <c r="H128" s="217">
        <v>36</v>
      </c>
      <c r="I128" s="218"/>
      <c r="J128" s="214"/>
      <c r="K128" s="214"/>
      <c r="L128" s="219"/>
      <c r="M128" s="220"/>
      <c r="N128" s="221"/>
      <c r="O128" s="221"/>
      <c r="P128" s="221"/>
      <c r="Q128" s="221"/>
      <c r="R128" s="221"/>
      <c r="S128" s="221"/>
      <c r="T128" s="222"/>
      <c r="AT128" s="223" t="s">
        <v>141</v>
      </c>
      <c r="AU128" s="223" t="s">
        <v>84</v>
      </c>
      <c r="AV128" s="12" t="s">
        <v>135</v>
      </c>
      <c r="AW128" s="12" t="s">
        <v>37</v>
      </c>
      <c r="AX128" s="12" t="s">
        <v>82</v>
      </c>
      <c r="AY128" s="223" t="s">
        <v>128</v>
      </c>
    </row>
    <row r="129" spans="2:65" s="1" customFormat="1" ht="16.5" customHeight="1">
      <c r="B129" s="39"/>
      <c r="C129" s="186" t="s">
        <v>189</v>
      </c>
      <c r="D129" s="186" t="s">
        <v>130</v>
      </c>
      <c r="E129" s="187" t="s">
        <v>190</v>
      </c>
      <c r="F129" s="188" t="s">
        <v>191</v>
      </c>
      <c r="G129" s="189" t="s">
        <v>133</v>
      </c>
      <c r="H129" s="190">
        <v>36</v>
      </c>
      <c r="I129" s="191"/>
      <c r="J129" s="192">
        <f>ROUND(I129*H129,2)</f>
        <v>0</v>
      </c>
      <c r="K129" s="188" t="s">
        <v>134</v>
      </c>
      <c r="L129" s="59"/>
      <c r="M129" s="193" t="s">
        <v>30</v>
      </c>
      <c r="N129" s="194" t="s">
        <v>45</v>
      </c>
      <c r="O129" s="40"/>
      <c r="P129" s="195">
        <f>O129*H129</f>
        <v>0</v>
      </c>
      <c r="Q129" s="195">
        <v>0</v>
      </c>
      <c r="R129" s="195">
        <f>Q129*H129</f>
        <v>0</v>
      </c>
      <c r="S129" s="195">
        <v>0</v>
      </c>
      <c r="T129" s="196">
        <f>S129*H129</f>
        <v>0</v>
      </c>
      <c r="AR129" s="22" t="s">
        <v>135</v>
      </c>
      <c r="AT129" s="22" t="s">
        <v>130</v>
      </c>
      <c r="AU129" s="22" t="s">
        <v>84</v>
      </c>
      <c r="AY129" s="22" t="s">
        <v>128</v>
      </c>
      <c r="BE129" s="197">
        <f>IF(N129="základní",J129,0)</f>
        <v>0</v>
      </c>
      <c r="BF129" s="197">
        <f>IF(N129="snížená",J129,0)</f>
        <v>0</v>
      </c>
      <c r="BG129" s="197">
        <f>IF(N129="zákl. přenesená",J129,0)</f>
        <v>0</v>
      </c>
      <c r="BH129" s="197">
        <f>IF(N129="sníž. přenesená",J129,0)</f>
        <v>0</v>
      </c>
      <c r="BI129" s="197">
        <f>IF(N129="nulová",J129,0)</f>
        <v>0</v>
      </c>
      <c r="BJ129" s="22" t="s">
        <v>82</v>
      </c>
      <c r="BK129" s="197">
        <f>ROUND(I129*H129,2)</f>
        <v>0</v>
      </c>
      <c r="BL129" s="22" t="s">
        <v>135</v>
      </c>
      <c r="BM129" s="22" t="s">
        <v>192</v>
      </c>
    </row>
    <row r="130" spans="2:65" s="1" customFormat="1" ht="27">
      <c r="B130" s="39"/>
      <c r="C130" s="61"/>
      <c r="D130" s="198" t="s">
        <v>137</v>
      </c>
      <c r="E130" s="61"/>
      <c r="F130" s="199" t="s">
        <v>193</v>
      </c>
      <c r="G130" s="61"/>
      <c r="H130" s="61"/>
      <c r="I130" s="157"/>
      <c r="J130" s="61"/>
      <c r="K130" s="61"/>
      <c r="L130" s="59"/>
      <c r="M130" s="200"/>
      <c r="N130" s="40"/>
      <c r="O130" s="40"/>
      <c r="P130" s="40"/>
      <c r="Q130" s="40"/>
      <c r="R130" s="40"/>
      <c r="S130" s="40"/>
      <c r="T130" s="76"/>
      <c r="AT130" s="22" t="s">
        <v>137</v>
      </c>
      <c r="AU130" s="22" t="s">
        <v>84</v>
      </c>
    </row>
    <row r="131" spans="2:65" s="1" customFormat="1" ht="189">
      <c r="B131" s="39"/>
      <c r="C131" s="61"/>
      <c r="D131" s="198" t="s">
        <v>139</v>
      </c>
      <c r="E131" s="61"/>
      <c r="F131" s="201" t="s">
        <v>186</v>
      </c>
      <c r="G131" s="61"/>
      <c r="H131" s="61"/>
      <c r="I131" s="157"/>
      <c r="J131" s="61"/>
      <c r="K131" s="61"/>
      <c r="L131" s="59"/>
      <c r="M131" s="200"/>
      <c r="N131" s="40"/>
      <c r="O131" s="40"/>
      <c r="P131" s="40"/>
      <c r="Q131" s="40"/>
      <c r="R131" s="40"/>
      <c r="S131" s="40"/>
      <c r="T131" s="76"/>
      <c r="AT131" s="22" t="s">
        <v>139</v>
      </c>
      <c r="AU131" s="22" t="s">
        <v>84</v>
      </c>
    </row>
    <row r="132" spans="2:65" s="11" customFormat="1" ht="13.5">
      <c r="B132" s="202"/>
      <c r="C132" s="203"/>
      <c r="D132" s="198" t="s">
        <v>141</v>
      </c>
      <c r="E132" s="204" t="s">
        <v>30</v>
      </c>
      <c r="F132" s="205" t="s">
        <v>194</v>
      </c>
      <c r="G132" s="203"/>
      <c r="H132" s="206">
        <v>36</v>
      </c>
      <c r="I132" s="207"/>
      <c r="J132" s="203"/>
      <c r="K132" s="203"/>
      <c r="L132" s="208"/>
      <c r="M132" s="209"/>
      <c r="N132" s="210"/>
      <c r="O132" s="210"/>
      <c r="P132" s="210"/>
      <c r="Q132" s="210"/>
      <c r="R132" s="210"/>
      <c r="S132" s="210"/>
      <c r="T132" s="211"/>
      <c r="AT132" s="212" t="s">
        <v>141</v>
      </c>
      <c r="AU132" s="212" t="s">
        <v>84</v>
      </c>
      <c r="AV132" s="11" t="s">
        <v>84</v>
      </c>
      <c r="AW132" s="11" t="s">
        <v>37</v>
      </c>
      <c r="AX132" s="11" t="s">
        <v>82</v>
      </c>
      <c r="AY132" s="212" t="s">
        <v>128</v>
      </c>
    </row>
    <row r="133" spans="2:65" s="1" customFormat="1" ht="16.5" customHeight="1">
      <c r="B133" s="39"/>
      <c r="C133" s="186" t="s">
        <v>195</v>
      </c>
      <c r="D133" s="186" t="s">
        <v>130</v>
      </c>
      <c r="E133" s="187" t="s">
        <v>196</v>
      </c>
      <c r="F133" s="188" t="s">
        <v>197</v>
      </c>
      <c r="G133" s="189" t="s">
        <v>133</v>
      </c>
      <c r="H133" s="190">
        <v>49.6</v>
      </c>
      <c r="I133" s="191"/>
      <c r="J133" s="192">
        <f>ROUND(I133*H133,2)</f>
        <v>0</v>
      </c>
      <c r="K133" s="188" t="s">
        <v>134</v>
      </c>
      <c r="L133" s="59"/>
      <c r="M133" s="193" t="s">
        <v>30</v>
      </c>
      <c r="N133" s="194" t="s">
        <v>45</v>
      </c>
      <c r="O133" s="40"/>
      <c r="P133" s="195">
        <f>O133*H133</f>
        <v>0</v>
      </c>
      <c r="Q133" s="195">
        <v>0</v>
      </c>
      <c r="R133" s="195">
        <f>Q133*H133</f>
        <v>0</v>
      </c>
      <c r="S133" s="195">
        <v>0</v>
      </c>
      <c r="T133" s="196">
        <f>S133*H133</f>
        <v>0</v>
      </c>
      <c r="AR133" s="22" t="s">
        <v>135</v>
      </c>
      <c r="AT133" s="22" t="s">
        <v>130</v>
      </c>
      <c r="AU133" s="22" t="s">
        <v>84</v>
      </c>
      <c r="AY133" s="22" t="s">
        <v>128</v>
      </c>
      <c r="BE133" s="197">
        <f>IF(N133="základní",J133,0)</f>
        <v>0</v>
      </c>
      <c r="BF133" s="197">
        <f>IF(N133="snížená",J133,0)</f>
        <v>0</v>
      </c>
      <c r="BG133" s="197">
        <f>IF(N133="zákl. přenesená",J133,0)</f>
        <v>0</v>
      </c>
      <c r="BH133" s="197">
        <f>IF(N133="sníž. přenesená",J133,0)</f>
        <v>0</v>
      </c>
      <c r="BI133" s="197">
        <f>IF(N133="nulová",J133,0)</f>
        <v>0</v>
      </c>
      <c r="BJ133" s="22" t="s">
        <v>82</v>
      </c>
      <c r="BK133" s="197">
        <f>ROUND(I133*H133,2)</f>
        <v>0</v>
      </c>
      <c r="BL133" s="22" t="s">
        <v>135</v>
      </c>
      <c r="BM133" s="22" t="s">
        <v>198</v>
      </c>
    </row>
    <row r="134" spans="2:65" s="1" customFormat="1" ht="40.5">
      <c r="B134" s="39"/>
      <c r="C134" s="61"/>
      <c r="D134" s="198" t="s">
        <v>137</v>
      </c>
      <c r="E134" s="61"/>
      <c r="F134" s="199" t="s">
        <v>199</v>
      </c>
      <c r="G134" s="61"/>
      <c r="H134" s="61"/>
      <c r="I134" s="157"/>
      <c r="J134" s="61"/>
      <c r="K134" s="61"/>
      <c r="L134" s="59"/>
      <c r="M134" s="200"/>
      <c r="N134" s="40"/>
      <c r="O134" s="40"/>
      <c r="P134" s="40"/>
      <c r="Q134" s="40"/>
      <c r="R134" s="40"/>
      <c r="S134" s="40"/>
      <c r="T134" s="76"/>
      <c r="AT134" s="22" t="s">
        <v>137</v>
      </c>
      <c r="AU134" s="22" t="s">
        <v>84</v>
      </c>
    </row>
    <row r="135" spans="2:65" s="1" customFormat="1" ht="189">
      <c r="B135" s="39"/>
      <c r="C135" s="61"/>
      <c r="D135" s="198" t="s">
        <v>139</v>
      </c>
      <c r="E135" s="61"/>
      <c r="F135" s="201" t="s">
        <v>200</v>
      </c>
      <c r="G135" s="61"/>
      <c r="H135" s="61"/>
      <c r="I135" s="157"/>
      <c r="J135" s="61"/>
      <c r="K135" s="61"/>
      <c r="L135" s="59"/>
      <c r="M135" s="200"/>
      <c r="N135" s="40"/>
      <c r="O135" s="40"/>
      <c r="P135" s="40"/>
      <c r="Q135" s="40"/>
      <c r="R135" s="40"/>
      <c r="S135" s="40"/>
      <c r="T135" s="76"/>
      <c r="AT135" s="22" t="s">
        <v>139</v>
      </c>
      <c r="AU135" s="22" t="s">
        <v>84</v>
      </c>
    </row>
    <row r="136" spans="2:65" s="11" customFormat="1" ht="13.5">
      <c r="B136" s="202"/>
      <c r="C136" s="203"/>
      <c r="D136" s="198" t="s">
        <v>141</v>
      </c>
      <c r="E136" s="204" t="s">
        <v>30</v>
      </c>
      <c r="F136" s="205" t="s">
        <v>201</v>
      </c>
      <c r="G136" s="203"/>
      <c r="H136" s="206">
        <v>7</v>
      </c>
      <c r="I136" s="207"/>
      <c r="J136" s="203"/>
      <c r="K136" s="203"/>
      <c r="L136" s="208"/>
      <c r="M136" s="209"/>
      <c r="N136" s="210"/>
      <c r="O136" s="210"/>
      <c r="P136" s="210"/>
      <c r="Q136" s="210"/>
      <c r="R136" s="210"/>
      <c r="S136" s="210"/>
      <c r="T136" s="211"/>
      <c r="AT136" s="212" t="s">
        <v>141</v>
      </c>
      <c r="AU136" s="212" t="s">
        <v>84</v>
      </c>
      <c r="AV136" s="11" t="s">
        <v>84</v>
      </c>
      <c r="AW136" s="11" t="s">
        <v>37</v>
      </c>
      <c r="AX136" s="11" t="s">
        <v>74</v>
      </c>
      <c r="AY136" s="212" t="s">
        <v>128</v>
      </c>
    </row>
    <row r="137" spans="2:65" s="11" customFormat="1" ht="13.5">
      <c r="B137" s="202"/>
      <c r="C137" s="203"/>
      <c r="D137" s="198" t="s">
        <v>141</v>
      </c>
      <c r="E137" s="204" t="s">
        <v>30</v>
      </c>
      <c r="F137" s="205" t="s">
        <v>202</v>
      </c>
      <c r="G137" s="203"/>
      <c r="H137" s="206">
        <v>21.3</v>
      </c>
      <c r="I137" s="207"/>
      <c r="J137" s="203"/>
      <c r="K137" s="203"/>
      <c r="L137" s="208"/>
      <c r="M137" s="209"/>
      <c r="N137" s="210"/>
      <c r="O137" s="210"/>
      <c r="P137" s="210"/>
      <c r="Q137" s="210"/>
      <c r="R137" s="210"/>
      <c r="S137" s="210"/>
      <c r="T137" s="211"/>
      <c r="AT137" s="212" t="s">
        <v>141</v>
      </c>
      <c r="AU137" s="212" t="s">
        <v>84</v>
      </c>
      <c r="AV137" s="11" t="s">
        <v>84</v>
      </c>
      <c r="AW137" s="11" t="s">
        <v>37</v>
      </c>
      <c r="AX137" s="11" t="s">
        <v>74</v>
      </c>
      <c r="AY137" s="212" t="s">
        <v>128</v>
      </c>
    </row>
    <row r="138" spans="2:65" s="11" customFormat="1" ht="13.5">
      <c r="B138" s="202"/>
      <c r="C138" s="203"/>
      <c r="D138" s="198" t="s">
        <v>141</v>
      </c>
      <c r="E138" s="204" t="s">
        <v>30</v>
      </c>
      <c r="F138" s="205" t="s">
        <v>203</v>
      </c>
      <c r="G138" s="203"/>
      <c r="H138" s="206">
        <v>21.3</v>
      </c>
      <c r="I138" s="207"/>
      <c r="J138" s="203"/>
      <c r="K138" s="203"/>
      <c r="L138" s="208"/>
      <c r="M138" s="209"/>
      <c r="N138" s="210"/>
      <c r="O138" s="210"/>
      <c r="P138" s="210"/>
      <c r="Q138" s="210"/>
      <c r="R138" s="210"/>
      <c r="S138" s="210"/>
      <c r="T138" s="211"/>
      <c r="AT138" s="212" t="s">
        <v>141</v>
      </c>
      <c r="AU138" s="212" t="s">
        <v>84</v>
      </c>
      <c r="AV138" s="11" t="s">
        <v>84</v>
      </c>
      <c r="AW138" s="11" t="s">
        <v>37</v>
      </c>
      <c r="AX138" s="11" t="s">
        <v>74</v>
      </c>
      <c r="AY138" s="212" t="s">
        <v>128</v>
      </c>
    </row>
    <row r="139" spans="2:65" s="12" customFormat="1" ht="13.5">
      <c r="B139" s="213"/>
      <c r="C139" s="214"/>
      <c r="D139" s="198" t="s">
        <v>141</v>
      </c>
      <c r="E139" s="215" t="s">
        <v>30</v>
      </c>
      <c r="F139" s="216" t="s">
        <v>143</v>
      </c>
      <c r="G139" s="214"/>
      <c r="H139" s="217">
        <v>49.6</v>
      </c>
      <c r="I139" s="218"/>
      <c r="J139" s="214"/>
      <c r="K139" s="214"/>
      <c r="L139" s="219"/>
      <c r="M139" s="220"/>
      <c r="N139" s="221"/>
      <c r="O139" s="221"/>
      <c r="P139" s="221"/>
      <c r="Q139" s="221"/>
      <c r="R139" s="221"/>
      <c r="S139" s="221"/>
      <c r="T139" s="222"/>
      <c r="AT139" s="223" t="s">
        <v>141</v>
      </c>
      <c r="AU139" s="223" t="s">
        <v>84</v>
      </c>
      <c r="AV139" s="12" t="s">
        <v>135</v>
      </c>
      <c r="AW139" s="12" t="s">
        <v>37</v>
      </c>
      <c r="AX139" s="12" t="s">
        <v>82</v>
      </c>
      <c r="AY139" s="223" t="s">
        <v>128</v>
      </c>
    </row>
    <row r="140" spans="2:65" s="1" customFormat="1" ht="16.5" customHeight="1">
      <c r="B140" s="39"/>
      <c r="C140" s="186" t="s">
        <v>204</v>
      </c>
      <c r="D140" s="186" t="s">
        <v>130</v>
      </c>
      <c r="E140" s="187" t="s">
        <v>205</v>
      </c>
      <c r="F140" s="188" t="s">
        <v>206</v>
      </c>
      <c r="G140" s="189" t="s">
        <v>133</v>
      </c>
      <c r="H140" s="190">
        <v>162.92599999999999</v>
      </c>
      <c r="I140" s="191"/>
      <c r="J140" s="192">
        <f>ROUND(I140*H140,2)</f>
        <v>0</v>
      </c>
      <c r="K140" s="188" t="s">
        <v>134</v>
      </c>
      <c r="L140" s="59"/>
      <c r="M140" s="193" t="s">
        <v>30</v>
      </c>
      <c r="N140" s="194" t="s">
        <v>45</v>
      </c>
      <c r="O140" s="40"/>
      <c r="P140" s="195">
        <f>O140*H140</f>
        <v>0</v>
      </c>
      <c r="Q140" s="195">
        <v>0</v>
      </c>
      <c r="R140" s="195">
        <f>Q140*H140</f>
        <v>0</v>
      </c>
      <c r="S140" s="195">
        <v>0</v>
      </c>
      <c r="T140" s="196">
        <f>S140*H140</f>
        <v>0</v>
      </c>
      <c r="AR140" s="22" t="s">
        <v>135</v>
      </c>
      <c r="AT140" s="22" t="s">
        <v>130</v>
      </c>
      <c r="AU140" s="22" t="s">
        <v>84</v>
      </c>
      <c r="AY140" s="22" t="s">
        <v>128</v>
      </c>
      <c r="BE140" s="197">
        <f>IF(N140="základní",J140,0)</f>
        <v>0</v>
      </c>
      <c r="BF140" s="197">
        <f>IF(N140="snížená",J140,0)</f>
        <v>0</v>
      </c>
      <c r="BG140" s="197">
        <f>IF(N140="zákl. přenesená",J140,0)</f>
        <v>0</v>
      </c>
      <c r="BH140" s="197">
        <f>IF(N140="sníž. přenesená",J140,0)</f>
        <v>0</v>
      </c>
      <c r="BI140" s="197">
        <f>IF(N140="nulová",J140,0)</f>
        <v>0</v>
      </c>
      <c r="BJ140" s="22" t="s">
        <v>82</v>
      </c>
      <c r="BK140" s="197">
        <f>ROUND(I140*H140,2)</f>
        <v>0</v>
      </c>
      <c r="BL140" s="22" t="s">
        <v>135</v>
      </c>
      <c r="BM140" s="22" t="s">
        <v>207</v>
      </c>
    </row>
    <row r="141" spans="2:65" s="1" customFormat="1" ht="40.5">
      <c r="B141" s="39"/>
      <c r="C141" s="61"/>
      <c r="D141" s="198" t="s">
        <v>137</v>
      </c>
      <c r="E141" s="61"/>
      <c r="F141" s="199" t="s">
        <v>208</v>
      </c>
      <c r="G141" s="61"/>
      <c r="H141" s="61"/>
      <c r="I141" s="157"/>
      <c r="J141" s="61"/>
      <c r="K141" s="61"/>
      <c r="L141" s="59"/>
      <c r="M141" s="200"/>
      <c r="N141" s="40"/>
      <c r="O141" s="40"/>
      <c r="P141" s="40"/>
      <c r="Q141" s="40"/>
      <c r="R141" s="40"/>
      <c r="S141" s="40"/>
      <c r="T141" s="76"/>
      <c r="AT141" s="22" t="s">
        <v>137</v>
      </c>
      <c r="AU141" s="22" t="s">
        <v>84</v>
      </c>
    </row>
    <row r="142" spans="2:65" s="1" customFormat="1" ht="189">
      <c r="B142" s="39"/>
      <c r="C142" s="61"/>
      <c r="D142" s="198" t="s">
        <v>139</v>
      </c>
      <c r="E142" s="61"/>
      <c r="F142" s="201" t="s">
        <v>200</v>
      </c>
      <c r="G142" s="61"/>
      <c r="H142" s="61"/>
      <c r="I142" s="157"/>
      <c r="J142" s="61"/>
      <c r="K142" s="61"/>
      <c r="L142" s="59"/>
      <c r="M142" s="200"/>
      <c r="N142" s="40"/>
      <c r="O142" s="40"/>
      <c r="P142" s="40"/>
      <c r="Q142" s="40"/>
      <c r="R142" s="40"/>
      <c r="S142" s="40"/>
      <c r="T142" s="76"/>
      <c r="AT142" s="22" t="s">
        <v>139</v>
      </c>
      <c r="AU142" s="22" t="s">
        <v>84</v>
      </c>
    </row>
    <row r="143" spans="2:65" s="11" customFormat="1" ht="13.5">
      <c r="B143" s="202"/>
      <c r="C143" s="203"/>
      <c r="D143" s="198" t="s">
        <v>141</v>
      </c>
      <c r="E143" s="204" t="s">
        <v>30</v>
      </c>
      <c r="F143" s="205" t="s">
        <v>209</v>
      </c>
      <c r="G143" s="203"/>
      <c r="H143" s="206">
        <v>162.92599999999999</v>
      </c>
      <c r="I143" s="207"/>
      <c r="J143" s="203"/>
      <c r="K143" s="203"/>
      <c r="L143" s="208"/>
      <c r="M143" s="209"/>
      <c r="N143" s="210"/>
      <c r="O143" s="210"/>
      <c r="P143" s="210"/>
      <c r="Q143" s="210"/>
      <c r="R143" s="210"/>
      <c r="S143" s="210"/>
      <c r="T143" s="211"/>
      <c r="AT143" s="212" t="s">
        <v>141</v>
      </c>
      <c r="AU143" s="212" t="s">
        <v>84</v>
      </c>
      <c r="AV143" s="11" t="s">
        <v>84</v>
      </c>
      <c r="AW143" s="11" t="s">
        <v>37</v>
      </c>
      <c r="AX143" s="11" t="s">
        <v>82</v>
      </c>
      <c r="AY143" s="212" t="s">
        <v>128</v>
      </c>
    </row>
    <row r="144" spans="2:65" s="1" customFormat="1" ht="16.5" customHeight="1">
      <c r="B144" s="39"/>
      <c r="C144" s="186" t="s">
        <v>210</v>
      </c>
      <c r="D144" s="186" t="s">
        <v>130</v>
      </c>
      <c r="E144" s="187" t="s">
        <v>211</v>
      </c>
      <c r="F144" s="188" t="s">
        <v>212</v>
      </c>
      <c r="G144" s="189" t="s">
        <v>133</v>
      </c>
      <c r="H144" s="190">
        <v>28.3</v>
      </c>
      <c r="I144" s="191"/>
      <c r="J144" s="192">
        <f>ROUND(I144*H144,2)</f>
        <v>0</v>
      </c>
      <c r="K144" s="188" t="s">
        <v>134</v>
      </c>
      <c r="L144" s="59"/>
      <c r="M144" s="193" t="s">
        <v>30</v>
      </c>
      <c r="N144" s="194" t="s">
        <v>45</v>
      </c>
      <c r="O144" s="40"/>
      <c r="P144" s="195">
        <f>O144*H144</f>
        <v>0</v>
      </c>
      <c r="Q144" s="195">
        <v>0</v>
      </c>
      <c r="R144" s="195">
        <f>Q144*H144</f>
        <v>0</v>
      </c>
      <c r="S144" s="195">
        <v>0</v>
      </c>
      <c r="T144" s="196">
        <f>S144*H144</f>
        <v>0</v>
      </c>
      <c r="AR144" s="22" t="s">
        <v>135</v>
      </c>
      <c r="AT144" s="22" t="s">
        <v>130</v>
      </c>
      <c r="AU144" s="22" t="s">
        <v>84</v>
      </c>
      <c r="AY144" s="22" t="s">
        <v>128</v>
      </c>
      <c r="BE144" s="197">
        <f>IF(N144="základní",J144,0)</f>
        <v>0</v>
      </c>
      <c r="BF144" s="197">
        <f>IF(N144="snížená",J144,0)</f>
        <v>0</v>
      </c>
      <c r="BG144" s="197">
        <f>IF(N144="zákl. přenesená",J144,0)</f>
        <v>0</v>
      </c>
      <c r="BH144" s="197">
        <f>IF(N144="sníž. přenesená",J144,0)</f>
        <v>0</v>
      </c>
      <c r="BI144" s="197">
        <f>IF(N144="nulová",J144,0)</f>
        <v>0</v>
      </c>
      <c r="BJ144" s="22" t="s">
        <v>82</v>
      </c>
      <c r="BK144" s="197">
        <f>ROUND(I144*H144,2)</f>
        <v>0</v>
      </c>
      <c r="BL144" s="22" t="s">
        <v>135</v>
      </c>
      <c r="BM144" s="22" t="s">
        <v>213</v>
      </c>
    </row>
    <row r="145" spans="2:65" s="1" customFormat="1" ht="27">
      <c r="B145" s="39"/>
      <c r="C145" s="61"/>
      <c r="D145" s="198" t="s">
        <v>137</v>
      </c>
      <c r="E145" s="61"/>
      <c r="F145" s="199" t="s">
        <v>214</v>
      </c>
      <c r="G145" s="61"/>
      <c r="H145" s="61"/>
      <c r="I145" s="157"/>
      <c r="J145" s="61"/>
      <c r="K145" s="61"/>
      <c r="L145" s="59"/>
      <c r="M145" s="200"/>
      <c r="N145" s="40"/>
      <c r="O145" s="40"/>
      <c r="P145" s="40"/>
      <c r="Q145" s="40"/>
      <c r="R145" s="40"/>
      <c r="S145" s="40"/>
      <c r="T145" s="76"/>
      <c r="AT145" s="22" t="s">
        <v>137</v>
      </c>
      <c r="AU145" s="22" t="s">
        <v>84</v>
      </c>
    </row>
    <row r="146" spans="2:65" s="1" customFormat="1" ht="148.5">
      <c r="B146" s="39"/>
      <c r="C146" s="61"/>
      <c r="D146" s="198" t="s">
        <v>139</v>
      </c>
      <c r="E146" s="61"/>
      <c r="F146" s="201" t="s">
        <v>215</v>
      </c>
      <c r="G146" s="61"/>
      <c r="H146" s="61"/>
      <c r="I146" s="157"/>
      <c r="J146" s="61"/>
      <c r="K146" s="61"/>
      <c r="L146" s="59"/>
      <c r="M146" s="200"/>
      <c r="N146" s="40"/>
      <c r="O146" s="40"/>
      <c r="P146" s="40"/>
      <c r="Q146" s="40"/>
      <c r="R146" s="40"/>
      <c r="S146" s="40"/>
      <c r="T146" s="76"/>
      <c r="AT146" s="22" t="s">
        <v>139</v>
      </c>
      <c r="AU146" s="22" t="s">
        <v>84</v>
      </c>
    </row>
    <row r="147" spans="2:65" s="11" customFormat="1" ht="13.5">
      <c r="B147" s="202"/>
      <c r="C147" s="203"/>
      <c r="D147" s="198" t="s">
        <v>141</v>
      </c>
      <c r="E147" s="204" t="s">
        <v>30</v>
      </c>
      <c r="F147" s="205" t="s">
        <v>216</v>
      </c>
      <c r="G147" s="203"/>
      <c r="H147" s="206">
        <v>21.3</v>
      </c>
      <c r="I147" s="207"/>
      <c r="J147" s="203"/>
      <c r="K147" s="203"/>
      <c r="L147" s="208"/>
      <c r="M147" s="209"/>
      <c r="N147" s="210"/>
      <c r="O147" s="210"/>
      <c r="P147" s="210"/>
      <c r="Q147" s="210"/>
      <c r="R147" s="210"/>
      <c r="S147" s="210"/>
      <c r="T147" s="211"/>
      <c r="AT147" s="212" t="s">
        <v>141</v>
      </c>
      <c r="AU147" s="212" t="s">
        <v>84</v>
      </c>
      <c r="AV147" s="11" t="s">
        <v>84</v>
      </c>
      <c r="AW147" s="11" t="s">
        <v>37</v>
      </c>
      <c r="AX147" s="11" t="s">
        <v>74</v>
      </c>
      <c r="AY147" s="212" t="s">
        <v>128</v>
      </c>
    </row>
    <row r="148" spans="2:65" s="11" customFormat="1" ht="13.5">
      <c r="B148" s="202"/>
      <c r="C148" s="203"/>
      <c r="D148" s="198" t="s">
        <v>141</v>
      </c>
      <c r="E148" s="204" t="s">
        <v>30</v>
      </c>
      <c r="F148" s="205" t="s">
        <v>175</v>
      </c>
      <c r="G148" s="203"/>
      <c r="H148" s="206">
        <v>7</v>
      </c>
      <c r="I148" s="207"/>
      <c r="J148" s="203"/>
      <c r="K148" s="203"/>
      <c r="L148" s="208"/>
      <c r="M148" s="209"/>
      <c r="N148" s="210"/>
      <c r="O148" s="210"/>
      <c r="P148" s="210"/>
      <c r="Q148" s="210"/>
      <c r="R148" s="210"/>
      <c r="S148" s="210"/>
      <c r="T148" s="211"/>
      <c r="AT148" s="212" t="s">
        <v>141</v>
      </c>
      <c r="AU148" s="212" t="s">
        <v>84</v>
      </c>
      <c r="AV148" s="11" t="s">
        <v>84</v>
      </c>
      <c r="AW148" s="11" t="s">
        <v>37</v>
      </c>
      <c r="AX148" s="11" t="s">
        <v>74</v>
      </c>
      <c r="AY148" s="212" t="s">
        <v>128</v>
      </c>
    </row>
    <row r="149" spans="2:65" s="12" customFormat="1" ht="13.5">
      <c r="B149" s="213"/>
      <c r="C149" s="214"/>
      <c r="D149" s="198" t="s">
        <v>141</v>
      </c>
      <c r="E149" s="215" t="s">
        <v>30</v>
      </c>
      <c r="F149" s="216" t="s">
        <v>143</v>
      </c>
      <c r="G149" s="214"/>
      <c r="H149" s="217">
        <v>28.3</v>
      </c>
      <c r="I149" s="218"/>
      <c r="J149" s="214"/>
      <c r="K149" s="214"/>
      <c r="L149" s="219"/>
      <c r="M149" s="220"/>
      <c r="N149" s="221"/>
      <c r="O149" s="221"/>
      <c r="P149" s="221"/>
      <c r="Q149" s="221"/>
      <c r="R149" s="221"/>
      <c r="S149" s="221"/>
      <c r="T149" s="222"/>
      <c r="AT149" s="223" t="s">
        <v>141</v>
      </c>
      <c r="AU149" s="223" t="s">
        <v>84</v>
      </c>
      <c r="AV149" s="12" t="s">
        <v>135</v>
      </c>
      <c r="AW149" s="12" t="s">
        <v>37</v>
      </c>
      <c r="AX149" s="12" t="s">
        <v>82</v>
      </c>
      <c r="AY149" s="223" t="s">
        <v>128</v>
      </c>
    </row>
    <row r="150" spans="2:65" s="1" customFormat="1" ht="16.5" customHeight="1">
      <c r="B150" s="39"/>
      <c r="C150" s="186" t="s">
        <v>217</v>
      </c>
      <c r="D150" s="186" t="s">
        <v>130</v>
      </c>
      <c r="E150" s="187" t="s">
        <v>218</v>
      </c>
      <c r="F150" s="188" t="s">
        <v>219</v>
      </c>
      <c r="G150" s="189" t="s">
        <v>133</v>
      </c>
      <c r="H150" s="190">
        <v>21.3</v>
      </c>
      <c r="I150" s="191"/>
      <c r="J150" s="192">
        <f>ROUND(I150*H150,2)</f>
        <v>0</v>
      </c>
      <c r="K150" s="188" t="s">
        <v>134</v>
      </c>
      <c r="L150" s="59"/>
      <c r="M150" s="193" t="s">
        <v>30</v>
      </c>
      <c r="N150" s="194" t="s">
        <v>45</v>
      </c>
      <c r="O150" s="40"/>
      <c r="P150" s="195">
        <f>O150*H150</f>
        <v>0</v>
      </c>
      <c r="Q150" s="195">
        <v>0</v>
      </c>
      <c r="R150" s="195">
        <f>Q150*H150</f>
        <v>0</v>
      </c>
      <c r="S150" s="195">
        <v>0</v>
      </c>
      <c r="T150" s="196">
        <f>S150*H150</f>
        <v>0</v>
      </c>
      <c r="AR150" s="22" t="s">
        <v>135</v>
      </c>
      <c r="AT150" s="22" t="s">
        <v>130</v>
      </c>
      <c r="AU150" s="22" t="s">
        <v>84</v>
      </c>
      <c r="AY150" s="22" t="s">
        <v>128</v>
      </c>
      <c r="BE150" s="197">
        <f>IF(N150="základní",J150,0)</f>
        <v>0</v>
      </c>
      <c r="BF150" s="197">
        <f>IF(N150="snížená",J150,0)</f>
        <v>0</v>
      </c>
      <c r="BG150" s="197">
        <f>IF(N150="zákl. přenesená",J150,0)</f>
        <v>0</v>
      </c>
      <c r="BH150" s="197">
        <f>IF(N150="sníž. přenesená",J150,0)</f>
        <v>0</v>
      </c>
      <c r="BI150" s="197">
        <f>IF(N150="nulová",J150,0)</f>
        <v>0</v>
      </c>
      <c r="BJ150" s="22" t="s">
        <v>82</v>
      </c>
      <c r="BK150" s="197">
        <f>ROUND(I150*H150,2)</f>
        <v>0</v>
      </c>
      <c r="BL150" s="22" t="s">
        <v>135</v>
      </c>
      <c r="BM150" s="22" t="s">
        <v>220</v>
      </c>
    </row>
    <row r="151" spans="2:65" s="1" customFormat="1" ht="13.5">
      <c r="B151" s="39"/>
      <c r="C151" s="61"/>
      <c r="D151" s="198" t="s">
        <v>137</v>
      </c>
      <c r="E151" s="61"/>
      <c r="F151" s="199" t="s">
        <v>221</v>
      </c>
      <c r="G151" s="61"/>
      <c r="H151" s="61"/>
      <c r="I151" s="157"/>
      <c r="J151" s="61"/>
      <c r="K151" s="61"/>
      <c r="L151" s="59"/>
      <c r="M151" s="200"/>
      <c r="N151" s="40"/>
      <c r="O151" s="40"/>
      <c r="P151" s="40"/>
      <c r="Q151" s="40"/>
      <c r="R151" s="40"/>
      <c r="S151" s="40"/>
      <c r="T151" s="76"/>
      <c r="AT151" s="22" t="s">
        <v>137</v>
      </c>
      <c r="AU151" s="22" t="s">
        <v>84</v>
      </c>
    </row>
    <row r="152" spans="2:65" s="1" customFormat="1" ht="283.5">
      <c r="B152" s="39"/>
      <c r="C152" s="61"/>
      <c r="D152" s="198" t="s">
        <v>139</v>
      </c>
      <c r="E152" s="61"/>
      <c r="F152" s="201" t="s">
        <v>222</v>
      </c>
      <c r="G152" s="61"/>
      <c r="H152" s="61"/>
      <c r="I152" s="157"/>
      <c r="J152" s="61"/>
      <c r="K152" s="61"/>
      <c r="L152" s="59"/>
      <c r="M152" s="200"/>
      <c r="N152" s="40"/>
      <c r="O152" s="40"/>
      <c r="P152" s="40"/>
      <c r="Q152" s="40"/>
      <c r="R152" s="40"/>
      <c r="S152" s="40"/>
      <c r="T152" s="76"/>
      <c r="AT152" s="22" t="s">
        <v>139</v>
      </c>
      <c r="AU152" s="22" t="s">
        <v>84</v>
      </c>
    </row>
    <row r="153" spans="2:65" s="11" customFormat="1" ht="13.5">
      <c r="B153" s="202"/>
      <c r="C153" s="203"/>
      <c r="D153" s="198" t="s">
        <v>141</v>
      </c>
      <c r="E153" s="204" t="s">
        <v>30</v>
      </c>
      <c r="F153" s="205" t="s">
        <v>223</v>
      </c>
      <c r="G153" s="203"/>
      <c r="H153" s="206">
        <v>21.3</v>
      </c>
      <c r="I153" s="207"/>
      <c r="J153" s="203"/>
      <c r="K153" s="203"/>
      <c r="L153" s="208"/>
      <c r="M153" s="209"/>
      <c r="N153" s="210"/>
      <c r="O153" s="210"/>
      <c r="P153" s="210"/>
      <c r="Q153" s="210"/>
      <c r="R153" s="210"/>
      <c r="S153" s="210"/>
      <c r="T153" s="211"/>
      <c r="AT153" s="212" t="s">
        <v>141</v>
      </c>
      <c r="AU153" s="212" t="s">
        <v>84</v>
      </c>
      <c r="AV153" s="11" t="s">
        <v>84</v>
      </c>
      <c r="AW153" s="11" t="s">
        <v>37</v>
      </c>
      <c r="AX153" s="11" t="s">
        <v>82</v>
      </c>
      <c r="AY153" s="212" t="s">
        <v>128</v>
      </c>
    </row>
    <row r="154" spans="2:65" s="1" customFormat="1" ht="16.5" customHeight="1">
      <c r="B154" s="39"/>
      <c r="C154" s="186" t="s">
        <v>224</v>
      </c>
      <c r="D154" s="186" t="s">
        <v>130</v>
      </c>
      <c r="E154" s="187" t="s">
        <v>225</v>
      </c>
      <c r="F154" s="188" t="s">
        <v>226</v>
      </c>
      <c r="G154" s="189" t="s">
        <v>227</v>
      </c>
      <c r="H154" s="190">
        <v>301.41300000000001</v>
      </c>
      <c r="I154" s="191"/>
      <c r="J154" s="192">
        <f>ROUND(I154*H154,2)</f>
        <v>0</v>
      </c>
      <c r="K154" s="188" t="s">
        <v>134</v>
      </c>
      <c r="L154" s="59"/>
      <c r="M154" s="193" t="s">
        <v>30</v>
      </c>
      <c r="N154" s="194" t="s">
        <v>45</v>
      </c>
      <c r="O154" s="40"/>
      <c r="P154" s="195">
        <f>O154*H154</f>
        <v>0</v>
      </c>
      <c r="Q154" s="195">
        <v>0</v>
      </c>
      <c r="R154" s="195">
        <f>Q154*H154</f>
        <v>0</v>
      </c>
      <c r="S154" s="195">
        <v>0</v>
      </c>
      <c r="T154" s="196">
        <f>S154*H154</f>
        <v>0</v>
      </c>
      <c r="AR154" s="22" t="s">
        <v>135</v>
      </c>
      <c r="AT154" s="22" t="s">
        <v>130</v>
      </c>
      <c r="AU154" s="22" t="s">
        <v>84</v>
      </c>
      <c r="AY154" s="22" t="s">
        <v>128</v>
      </c>
      <c r="BE154" s="197">
        <f>IF(N154="základní",J154,0)</f>
        <v>0</v>
      </c>
      <c r="BF154" s="197">
        <f>IF(N154="snížená",J154,0)</f>
        <v>0</v>
      </c>
      <c r="BG154" s="197">
        <f>IF(N154="zákl. přenesená",J154,0)</f>
        <v>0</v>
      </c>
      <c r="BH154" s="197">
        <f>IF(N154="sníž. přenesená",J154,0)</f>
        <v>0</v>
      </c>
      <c r="BI154" s="197">
        <f>IF(N154="nulová",J154,0)</f>
        <v>0</v>
      </c>
      <c r="BJ154" s="22" t="s">
        <v>82</v>
      </c>
      <c r="BK154" s="197">
        <f>ROUND(I154*H154,2)</f>
        <v>0</v>
      </c>
      <c r="BL154" s="22" t="s">
        <v>135</v>
      </c>
      <c r="BM154" s="22" t="s">
        <v>228</v>
      </c>
    </row>
    <row r="155" spans="2:65" s="1" customFormat="1" ht="27">
      <c r="B155" s="39"/>
      <c r="C155" s="61"/>
      <c r="D155" s="198" t="s">
        <v>137</v>
      </c>
      <c r="E155" s="61"/>
      <c r="F155" s="199" t="s">
        <v>229</v>
      </c>
      <c r="G155" s="61"/>
      <c r="H155" s="61"/>
      <c r="I155" s="157"/>
      <c r="J155" s="61"/>
      <c r="K155" s="61"/>
      <c r="L155" s="59"/>
      <c r="M155" s="200"/>
      <c r="N155" s="40"/>
      <c r="O155" s="40"/>
      <c r="P155" s="40"/>
      <c r="Q155" s="40"/>
      <c r="R155" s="40"/>
      <c r="S155" s="40"/>
      <c r="T155" s="76"/>
      <c r="AT155" s="22" t="s">
        <v>137</v>
      </c>
      <c r="AU155" s="22" t="s">
        <v>84</v>
      </c>
    </row>
    <row r="156" spans="2:65" s="1" customFormat="1" ht="27">
      <c r="B156" s="39"/>
      <c r="C156" s="61"/>
      <c r="D156" s="198" t="s">
        <v>139</v>
      </c>
      <c r="E156" s="61"/>
      <c r="F156" s="201" t="s">
        <v>230</v>
      </c>
      <c r="G156" s="61"/>
      <c r="H156" s="61"/>
      <c r="I156" s="157"/>
      <c r="J156" s="61"/>
      <c r="K156" s="61"/>
      <c r="L156" s="59"/>
      <c r="M156" s="200"/>
      <c r="N156" s="40"/>
      <c r="O156" s="40"/>
      <c r="P156" s="40"/>
      <c r="Q156" s="40"/>
      <c r="R156" s="40"/>
      <c r="S156" s="40"/>
      <c r="T156" s="76"/>
      <c r="AT156" s="22" t="s">
        <v>139</v>
      </c>
      <c r="AU156" s="22" t="s">
        <v>84</v>
      </c>
    </row>
    <row r="157" spans="2:65" s="11" customFormat="1" ht="13.5">
      <c r="B157" s="202"/>
      <c r="C157" s="203"/>
      <c r="D157" s="198" t="s">
        <v>141</v>
      </c>
      <c r="E157" s="204" t="s">
        <v>30</v>
      </c>
      <c r="F157" s="205" t="s">
        <v>231</v>
      </c>
      <c r="G157" s="203"/>
      <c r="H157" s="206">
        <v>301.41300000000001</v>
      </c>
      <c r="I157" s="207"/>
      <c r="J157" s="203"/>
      <c r="K157" s="203"/>
      <c r="L157" s="208"/>
      <c r="M157" s="209"/>
      <c r="N157" s="210"/>
      <c r="O157" s="210"/>
      <c r="P157" s="210"/>
      <c r="Q157" s="210"/>
      <c r="R157" s="210"/>
      <c r="S157" s="210"/>
      <c r="T157" s="211"/>
      <c r="AT157" s="212" t="s">
        <v>141</v>
      </c>
      <c r="AU157" s="212" t="s">
        <v>84</v>
      </c>
      <c r="AV157" s="11" t="s">
        <v>84</v>
      </c>
      <c r="AW157" s="11" t="s">
        <v>37</v>
      </c>
      <c r="AX157" s="11" t="s">
        <v>82</v>
      </c>
      <c r="AY157" s="212" t="s">
        <v>128</v>
      </c>
    </row>
    <row r="158" spans="2:65" s="1" customFormat="1" ht="16.5" customHeight="1">
      <c r="B158" s="39"/>
      <c r="C158" s="186" t="s">
        <v>10</v>
      </c>
      <c r="D158" s="186" t="s">
        <v>130</v>
      </c>
      <c r="E158" s="187" t="s">
        <v>232</v>
      </c>
      <c r="F158" s="188" t="s">
        <v>233</v>
      </c>
      <c r="G158" s="189" t="s">
        <v>133</v>
      </c>
      <c r="H158" s="190">
        <v>117.114</v>
      </c>
      <c r="I158" s="191"/>
      <c r="J158" s="192">
        <f>ROUND(I158*H158,2)</f>
        <v>0</v>
      </c>
      <c r="K158" s="188" t="s">
        <v>134</v>
      </c>
      <c r="L158" s="59"/>
      <c r="M158" s="193" t="s">
        <v>30</v>
      </c>
      <c r="N158" s="194" t="s">
        <v>45</v>
      </c>
      <c r="O158" s="40"/>
      <c r="P158" s="195">
        <f>O158*H158</f>
        <v>0</v>
      </c>
      <c r="Q158" s="195">
        <v>0</v>
      </c>
      <c r="R158" s="195">
        <f>Q158*H158</f>
        <v>0</v>
      </c>
      <c r="S158" s="195">
        <v>0</v>
      </c>
      <c r="T158" s="196">
        <f>S158*H158</f>
        <v>0</v>
      </c>
      <c r="AR158" s="22" t="s">
        <v>135</v>
      </c>
      <c r="AT158" s="22" t="s">
        <v>130</v>
      </c>
      <c r="AU158" s="22" t="s">
        <v>84</v>
      </c>
      <c r="AY158" s="22" t="s">
        <v>128</v>
      </c>
      <c r="BE158" s="197">
        <f>IF(N158="základní",J158,0)</f>
        <v>0</v>
      </c>
      <c r="BF158" s="197">
        <f>IF(N158="snížená",J158,0)</f>
        <v>0</v>
      </c>
      <c r="BG158" s="197">
        <f>IF(N158="zákl. přenesená",J158,0)</f>
        <v>0</v>
      </c>
      <c r="BH158" s="197">
        <f>IF(N158="sníž. přenesená",J158,0)</f>
        <v>0</v>
      </c>
      <c r="BI158" s="197">
        <f>IF(N158="nulová",J158,0)</f>
        <v>0</v>
      </c>
      <c r="BJ158" s="22" t="s">
        <v>82</v>
      </c>
      <c r="BK158" s="197">
        <f>ROUND(I158*H158,2)</f>
        <v>0</v>
      </c>
      <c r="BL158" s="22" t="s">
        <v>135</v>
      </c>
      <c r="BM158" s="22" t="s">
        <v>234</v>
      </c>
    </row>
    <row r="159" spans="2:65" s="1" customFormat="1" ht="27">
      <c r="B159" s="39"/>
      <c r="C159" s="61"/>
      <c r="D159" s="198" t="s">
        <v>137</v>
      </c>
      <c r="E159" s="61"/>
      <c r="F159" s="199" t="s">
        <v>235</v>
      </c>
      <c r="G159" s="61"/>
      <c r="H159" s="61"/>
      <c r="I159" s="157"/>
      <c r="J159" s="61"/>
      <c r="K159" s="61"/>
      <c r="L159" s="59"/>
      <c r="M159" s="200"/>
      <c r="N159" s="40"/>
      <c r="O159" s="40"/>
      <c r="P159" s="40"/>
      <c r="Q159" s="40"/>
      <c r="R159" s="40"/>
      <c r="S159" s="40"/>
      <c r="T159" s="76"/>
      <c r="AT159" s="22" t="s">
        <v>137</v>
      </c>
      <c r="AU159" s="22" t="s">
        <v>84</v>
      </c>
    </row>
    <row r="160" spans="2:65" s="1" customFormat="1" ht="409.5">
      <c r="B160" s="39"/>
      <c r="C160" s="61"/>
      <c r="D160" s="198" t="s">
        <v>139</v>
      </c>
      <c r="E160" s="61"/>
      <c r="F160" s="201" t="s">
        <v>236</v>
      </c>
      <c r="G160" s="61"/>
      <c r="H160" s="61"/>
      <c r="I160" s="157"/>
      <c r="J160" s="61"/>
      <c r="K160" s="61"/>
      <c r="L160" s="59"/>
      <c r="M160" s="200"/>
      <c r="N160" s="40"/>
      <c r="O160" s="40"/>
      <c r="P160" s="40"/>
      <c r="Q160" s="40"/>
      <c r="R160" s="40"/>
      <c r="S160" s="40"/>
      <c r="T160" s="76"/>
      <c r="AT160" s="22" t="s">
        <v>139</v>
      </c>
      <c r="AU160" s="22" t="s">
        <v>84</v>
      </c>
    </row>
    <row r="161" spans="2:65" s="11" customFormat="1" ht="13.5">
      <c r="B161" s="202"/>
      <c r="C161" s="203"/>
      <c r="D161" s="198" t="s">
        <v>141</v>
      </c>
      <c r="E161" s="204" t="s">
        <v>30</v>
      </c>
      <c r="F161" s="205" t="s">
        <v>237</v>
      </c>
      <c r="G161" s="203"/>
      <c r="H161" s="206">
        <v>78.209999999999994</v>
      </c>
      <c r="I161" s="207"/>
      <c r="J161" s="203"/>
      <c r="K161" s="203"/>
      <c r="L161" s="208"/>
      <c r="M161" s="209"/>
      <c r="N161" s="210"/>
      <c r="O161" s="210"/>
      <c r="P161" s="210"/>
      <c r="Q161" s="210"/>
      <c r="R161" s="210"/>
      <c r="S161" s="210"/>
      <c r="T161" s="211"/>
      <c r="AT161" s="212" t="s">
        <v>141</v>
      </c>
      <c r="AU161" s="212" t="s">
        <v>84</v>
      </c>
      <c r="AV161" s="11" t="s">
        <v>84</v>
      </c>
      <c r="AW161" s="11" t="s">
        <v>37</v>
      </c>
      <c r="AX161" s="11" t="s">
        <v>74</v>
      </c>
      <c r="AY161" s="212" t="s">
        <v>128</v>
      </c>
    </row>
    <row r="162" spans="2:65" s="11" customFormat="1" ht="13.5">
      <c r="B162" s="202"/>
      <c r="C162" s="203"/>
      <c r="D162" s="198" t="s">
        <v>141</v>
      </c>
      <c r="E162" s="204" t="s">
        <v>30</v>
      </c>
      <c r="F162" s="205" t="s">
        <v>238</v>
      </c>
      <c r="G162" s="203"/>
      <c r="H162" s="206">
        <v>3.6</v>
      </c>
      <c r="I162" s="207"/>
      <c r="J162" s="203"/>
      <c r="K162" s="203"/>
      <c r="L162" s="208"/>
      <c r="M162" s="209"/>
      <c r="N162" s="210"/>
      <c r="O162" s="210"/>
      <c r="P162" s="210"/>
      <c r="Q162" s="210"/>
      <c r="R162" s="210"/>
      <c r="S162" s="210"/>
      <c r="T162" s="211"/>
      <c r="AT162" s="212" t="s">
        <v>141</v>
      </c>
      <c r="AU162" s="212" t="s">
        <v>84</v>
      </c>
      <c r="AV162" s="11" t="s">
        <v>84</v>
      </c>
      <c r="AW162" s="11" t="s">
        <v>37</v>
      </c>
      <c r="AX162" s="11" t="s">
        <v>74</v>
      </c>
      <c r="AY162" s="212" t="s">
        <v>128</v>
      </c>
    </row>
    <row r="163" spans="2:65" s="11" customFormat="1" ht="13.5">
      <c r="B163" s="202"/>
      <c r="C163" s="203"/>
      <c r="D163" s="198" t="s">
        <v>141</v>
      </c>
      <c r="E163" s="204" t="s">
        <v>30</v>
      </c>
      <c r="F163" s="205" t="s">
        <v>239</v>
      </c>
      <c r="G163" s="203"/>
      <c r="H163" s="206">
        <v>28.303999999999998</v>
      </c>
      <c r="I163" s="207"/>
      <c r="J163" s="203"/>
      <c r="K163" s="203"/>
      <c r="L163" s="208"/>
      <c r="M163" s="209"/>
      <c r="N163" s="210"/>
      <c r="O163" s="210"/>
      <c r="P163" s="210"/>
      <c r="Q163" s="210"/>
      <c r="R163" s="210"/>
      <c r="S163" s="210"/>
      <c r="T163" s="211"/>
      <c r="AT163" s="212" t="s">
        <v>141</v>
      </c>
      <c r="AU163" s="212" t="s">
        <v>84</v>
      </c>
      <c r="AV163" s="11" t="s">
        <v>84</v>
      </c>
      <c r="AW163" s="11" t="s">
        <v>37</v>
      </c>
      <c r="AX163" s="11" t="s">
        <v>74</v>
      </c>
      <c r="AY163" s="212" t="s">
        <v>128</v>
      </c>
    </row>
    <row r="164" spans="2:65" s="11" customFormat="1" ht="13.5">
      <c r="B164" s="202"/>
      <c r="C164" s="203"/>
      <c r="D164" s="198" t="s">
        <v>141</v>
      </c>
      <c r="E164" s="204" t="s">
        <v>30</v>
      </c>
      <c r="F164" s="205" t="s">
        <v>240</v>
      </c>
      <c r="G164" s="203"/>
      <c r="H164" s="206">
        <v>7</v>
      </c>
      <c r="I164" s="207"/>
      <c r="J164" s="203"/>
      <c r="K164" s="203"/>
      <c r="L164" s="208"/>
      <c r="M164" s="209"/>
      <c r="N164" s="210"/>
      <c r="O164" s="210"/>
      <c r="P164" s="210"/>
      <c r="Q164" s="210"/>
      <c r="R164" s="210"/>
      <c r="S164" s="210"/>
      <c r="T164" s="211"/>
      <c r="AT164" s="212" t="s">
        <v>141</v>
      </c>
      <c r="AU164" s="212" t="s">
        <v>84</v>
      </c>
      <c r="AV164" s="11" t="s">
        <v>84</v>
      </c>
      <c r="AW164" s="11" t="s">
        <v>37</v>
      </c>
      <c r="AX164" s="11" t="s">
        <v>74</v>
      </c>
      <c r="AY164" s="212" t="s">
        <v>128</v>
      </c>
    </row>
    <row r="165" spans="2:65" s="12" customFormat="1" ht="13.5">
      <c r="B165" s="213"/>
      <c r="C165" s="214"/>
      <c r="D165" s="198" t="s">
        <v>141</v>
      </c>
      <c r="E165" s="215" t="s">
        <v>30</v>
      </c>
      <c r="F165" s="216" t="s">
        <v>143</v>
      </c>
      <c r="G165" s="214"/>
      <c r="H165" s="217">
        <v>117.114</v>
      </c>
      <c r="I165" s="218"/>
      <c r="J165" s="214"/>
      <c r="K165" s="214"/>
      <c r="L165" s="219"/>
      <c r="M165" s="220"/>
      <c r="N165" s="221"/>
      <c r="O165" s="221"/>
      <c r="P165" s="221"/>
      <c r="Q165" s="221"/>
      <c r="R165" s="221"/>
      <c r="S165" s="221"/>
      <c r="T165" s="222"/>
      <c r="AT165" s="223" t="s">
        <v>141</v>
      </c>
      <c r="AU165" s="223" t="s">
        <v>84</v>
      </c>
      <c r="AV165" s="12" t="s">
        <v>135</v>
      </c>
      <c r="AW165" s="12" t="s">
        <v>37</v>
      </c>
      <c r="AX165" s="12" t="s">
        <v>82</v>
      </c>
      <c r="AY165" s="223" t="s">
        <v>128</v>
      </c>
    </row>
    <row r="166" spans="2:65" s="1" customFormat="1" ht="16.5" customHeight="1">
      <c r="B166" s="39"/>
      <c r="C166" s="186" t="s">
        <v>241</v>
      </c>
      <c r="D166" s="186" t="s">
        <v>130</v>
      </c>
      <c r="E166" s="187" t="s">
        <v>242</v>
      </c>
      <c r="F166" s="188" t="s">
        <v>243</v>
      </c>
      <c r="G166" s="189" t="s">
        <v>133</v>
      </c>
      <c r="H166" s="190">
        <v>29.84</v>
      </c>
      <c r="I166" s="191"/>
      <c r="J166" s="192">
        <f>ROUND(I166*H166,2)</f>
        <v>0</v>
      </c>
      <c r="K166" s="188" t="s">
        <v>134</v>
      </c>
      <c r="L166" s="59"/>
      <c r="M166" s="193" t="s">
        <v>30</v>
      </c>
      <c r="N166" s="194" t="s">
        <v>45</v>
      </c>
      <c r="O166" s="40"/>
      <c r="P166" s="195">
        <f>O166*H166</f>
        <v>0</v>
      </c>
      <c r="Q166" s="195">
        <v>0</v>
      </c>
      <c r="R166" s="195">
        <f>Q166*H166</f>
        <v>0</v>
      </c>
      <c r="S166" s="195">
        <v>0</v>
      </c>
      <c r="T166" s="196">
        <f>S166*H166</f>
        <v>0</v>
      </c>
      <c r="AR166" s="22" t="s">
        <v>135</v>
      </c>
      <c r="AT166" s="22" t="s">
        <v>130</v>
      </c>
      <c r="AU166" s="22" t="s">
        <v>84</v>
      </c>
      <c r="AY166" s="22" t="s">
        <v>128</v>
      </c>
      <c r="BE166" s="197">
        <f>IF(N166="základní",J166,0)</f>
        <v>0</v>
      </c>
      <c r="BF166" s="197">
        <f>IF(N166="snížená",J166,0)</f>
        <v>0</v>
      </c>
      <c r="BG166" s="197">
        <f>IF(N166="zákl. přenesená",J166,0)</f>
        <v>0</v>
      </c>
      <c r="BH166" s="197">
        <f>IF(N166="sníž. přenesená",J166,0)</f>
        <v>0</v>
      </c>
      <c r="BI166" s="197">
        <f>IF(N166="nulová",J166,0)</f>
        <v>0</v>
      </c>
      <c r="BJ166" s="22" t="s">
        <v>82</v>
      </c>
      <c r="BK166" s="197">
        <f>ROUND(I166*H166,2)</f>
        <v>0</v>
      </c>
      <c r="BL166" s="22" t="s">
        <v>135</v>
      </c>
      <c r="BM166" s="22" t="s">
        <v>244</v>
      </c>
    </row>
    <row r="167" spans="2:65" s="1" customFormat="1" ht="40.5">
      <c r="B167" s="39"/>
      <c r="C167" s="61"/>
      <c r="D167" s="198" t="s">
        <v>137</v>
      </c>
      <c r="E167" s="61"/>
      <c r="F167" s="199" t="s">
        <v>245</v>
      </c>
      <c r="G167" s="61"/>
      <c r="H167" s="61"/>
      <c r="I167" s="157"/>
      <c r="J167" s="61"/>
      <c r="K167" s="61"/>
      <c r="L167" s="59"/>
      <c r="M167" s="200"/>
      <c r="N167" s="40"/>
      <c r="O167" s="40"/>
      <c r="P167" s="40"/>
      <c r="Q167" s="40"/>
      <c r="R167" s="40"/>
      <c r="S167" s="40"/>
      <c r="T167" s="76"/>
      <c r="AT167" s="22" t="s">
        <v>137</v>
      </c>
      <c r="AU167" s="22" t="s">
        <v>84</v>
      </c>
    </row>
    <row r="168" spans="2:65" s="1" customFormat="1" ht="94.5">
      <c r="B168" s="39"/>
      <c r="C168" s="61"/>
      <c r="D168" s="198" t="s">
        <v>139</v>
      </c>
      <c r="E168" s="61"/>
      <c r="F168" s="201" t="s">
        <v>246</v>
      </c>
      <c r="G168" s="61"/>
      <c r="H168" s="61"/>
      <c r="I168" s="157"/>
      <c r="J168" s="61"/>
      <c r="K168" s="61"/>
      <c r="L168" s="59"/>
      <c r="M168" s="200"/>
      <c r="N168" s="40"/>
      <c r="O168" s="40"/>
      <c r="P168" s="40"/>
      <c r="Q168" s="40"/>
      <c r="R168" s="40"/>
      <c r="S168" s="40"/>
      <c r="T168" s="76"/>
      <c r="AT168" s="22" t="s">
        <v>139</v>
      </c>
      <c r="AU168" s="22" t="s">
        <v>84</v>
      </c>
    </row>
    <row r="169" spans="2:65" s="11" customFormat="1" ht="13.5">
      <c r="B169" s="202"/>
      <c r="C169" s="203"/>
      <c r="D169" s="198" t="s">
        <v>141</v>
      </c>
      <c r="E169" s="204" t="s">
        <v>30</v>
      </c>
      <c r="F169" s="205" t="s">
        <v>247</v>
      </c>
      <c r="G169" s="203"/>
      <c r="H169" s="206">
        <v>10.4</v>
      </c>
      <c r="I169" s="207"/>
      <c r="J169" s="203"/>
      <c r="K169" s="203"/>
      <c r="L169" s="208"/>
      <c r="M169" s="209"/>
      <c r="N169" s="210"/>
      <c r="O169" s="210"/>
      <c r="P169" s="210"/>
      <c r="Q169" s="210"/>
      <c r="R169" s="210"/>
      <c r="S169" s="210"/>
      <c r="T169" s="211"/>
      <c r="AT169" s="212" t="s">
        <v>141</v>
      </c>
      <c r="AU169" s="212" t="s">
        <v>84</v>
      </c>
      <c r="AV169" s="11" t="s">
        <v>84</v>
      </c>
      <c r="AW169" s="11" t="s">
        <v>37</v>
      </c>
      <c r="AX169" s="11" t="s">
        <v>74</v>
      </c>
      <c r="AY169" s="212" t="s">
        <v>128</v>
      </c>
    </row>
    <row r="170" spans="2:65" s="11" customFormat="1" ht="13.5">
      <c r="B170" s="202"/>
      <c r="C170" s="203"/>
      <c r="D170" s="198" t="s">
        <v>141</v>
      </c>
      <c r="E170" s="204" t="s">
        <v>30</v>
      </c>
      <c r="F170" s="205" t="s">
        <v>248</v>
      </c>
      <c r="G170" s="203"/>
      <c r="H170" s="206">
        <v>19.440000000000001</v>
      </c>
      <c r="I170" s="207"/>
      <c r="J170" s="203"/>
      <c r="K170" s="203"/>
      <c r="L170" s="208"/>
      <c r="M170" s="209"/>
      <c r="N170" s="210"/>
      <c r="O170" s="210"/>
      <c r="P170" s="210"/>
      <c r="Q170" s="210"/>
      <c r="R170" s="210"/>
      <c r="S170" s="210"/>
      <c r="T170" s="211"/>
      <c r="AT170" s="212" t="s">
        <v>141</v>
      </c>
      <c r="AU170" s="212" t="s">
        <v>84</v>
      </c>
      <c r="AV170" s="11" t="s">
        <v>84</v>
      </c>
      <c r="AW170" s="11" t="s">
        <v>37</v>
      </c>
      <c r="AX170" s="11" t="s">
        <v>74</v>
      </c>
      <c r="AY170" s="212" t="s">
        <v>128</v>
      </c>
    </row>
    <row r="171" spans="2:65" s="12" customFormat="1" ht="13.5">
      <c r="B171" s="213"/>
      <c r="C171" s="214"/>
      <c r="D171" s="198" t="s">
        <v>141</v>
      </c>
      <c r="E171" s="215" t="s">
        <v>30</v>
      </c>
      <c r="F171" s="216" t="s">
        <v>143</v>
      </c>
      <c r="G171" s="214"/>
      <c r="H171" s="217">
        <v>29.84</v>
      </c>
      <c r="I171" s="218"/>
      <c r="J171" s="214"/>
      <c r="K171" s="214"/>
      <c r="L171" s="219"/>
      <c r="M171" s="220"/>
      <c r="N171" s="221"/>
      <c r="O171" s="221"/>
      <c r="P171" s="221"/>
      <c r="Q171" s="221"/>
      <c r="R171" s="221"/>
      <c r="S171" s="221"/>
      <c r="T171" s="222"/>
      <c r="AT171" s="223" t="s">
        <v>141</v>
      </c>
      <c r="AU171" s="223" t="s">
        <v>84</v>
      </c>
      <c r="AV171" s="12" t="s">
        <v>135</v>
      </c>
      <c r="AW171" s="12" t="s">
        <v>37</v>
      </c>
      <c r="AX171" s="12" t="s">
        <v>82</v>
      </c>
      <c r="AY171" s="223" t="s">
        <v>128</v>
      </c>
    </row>
    <row r="172" spans="2:65" s="1" customFormat="1" ht="16.5" customHeight="1">
      <c r="B172" s="39"/>
      <c r="C172" s="224" t="s">
        <v>249</v>
      </c>
      <c r="D172" s="224" t="s">
        <v>250</v>
      </c>
      <c r="E172" s="225" t="s">
        <v>251</v>
      </c>
      <c r="F172" s="226" t="s">
        <v>252</v>
      </c>
      <c r="G172" s="227" t="s">
        <v>227</v>
      </c>
      <c r="H172" s="228">
        <v>66.88</v>
      </c>
      <c r="I172" s="229"/>
      <c r="J172" s="230">
        <f>ROUND(I172*H172,2)</f>
        <v>0</v>
      </c>
      <c r="K172" s="226" t="s">
        <v>134</v>
      </c>
      <c r="L172" s="231"/>
      <c r="M172" s="232" t="s">
        <v>30</v>
      </c>
      <c r="N172" s="233" t="s">
        <v>45</v>
      </c>
      <c r="O172" s="40"/>
      <c r="P172" s="195">
        <f>O172*H172</f>
        <v>0</v>
      </c>
      <c r="Q172" s="195">
        <v>1</v>
      </c>
      <c r="R172" s="195">
        <f>Q172*H172</f>
        <v>66.88</v>
      </c>
      <c r="S172" s="195">
        <v>0</v>
      </c>
      <c r="T172" s="196">
        <f>S172*H172</f>
        <v>0</v>
      </c>
      <c r="AR172" s="22" t="s">
        <v>181</v>
      </c>
      <c r="AT172" s="22" t="s">
        <v>250</v>
      </c>
      <c r="AU172" s="22" t="s">
        <v>84</v>
      </c>
      <c r="AY172" s="22" t="s">
        <v>128</v>
      </c>
      <c r="BE172" s="197">
        <f>IF(N172="základní",J172,0)</f>
        <v>0</v>
      </c>
      <c r="BF172" s="197">
        <f>IF(N172="snížená",J172,0)</f>
        <v>0</v>
      </c>
      <c r="BG172" s="197">
        <f>IF(N172="zákl. přenesená",J172,0)</f>
        <v>0</v>
      </c>
      <c r="BH172" s="197">
        <f>IF(N172="sníž. přenesená",J172,0)</f>
        <v>0</v>
      </c>
      <c r="BI172" s="197">
        <f>IF(N172="nulová",J172,0)</f>
        <v>0</v>
      </c>
      <c r="BJ172" s="22" t="s">
        <v>82</v>
      </c>
      <c r="BK172" s="197">
        <f>ROUND(I172*H172,2)</f>
        <v>0</v>
      </c>
      <c r="BL172" s="22" t="s">
        <v>135</v>
      </c>
      <c r="BM172" s="22" t="s">
        <v>253</v>
      </c>
    </row>
    <row r="173" spans="2:65" s="1" customFormat="1" ht="13.5">
      <c r="B173" s="39"/>
      <c r="C173" s="61"/>
      <c r="D173" s="198" t="s">
        <v>137</v>
      </c>
      <c r="E173" s="61"/>
      <c r="F173" s="199" t="s">
        <v>252</v>
      </c>
      <c r="G173" s="61"/>
      <c r="H173" s="61"/>
      <c r="I173" s="157"/>
      <c r="J173" s="61"/>
      <c r="K173" s="61"/>
      <c r="L173" s="59"/>
      <c r="M173" s="200"/>
      <c r="N173" s="40"/>
      <c r="O173" s="40"/>
      <c r="P173" s="40"/>
      <c r="Q173" s="40"/>
      <c r="R173" s="40"/>
      <c r="S173" s="40"/>
      <c r="T173" s="76"/>
      <c r="AT173" s="22" t="s">
        <v>137</v>
      </c>
      <c r="AU173" s="22" t="s">
        <v>84</v>
      </c>
    </row>
    <row r="174" spans="2:65" s="11" customFormat="1" ht="13.5">
      <c r="B174" s="202"/>
      <c r="C174" s="203"/>
      <c r="D174" s="198" t="s">
        <v>141</v>
      </c>
      <c r="E174" s="204" t="s">
        <v>30</v>
      </c>
      <c r="F174" s="205" t="s">
        <v>254</v>
      </c>
      <c r="G174" s="203"/>
      <c r="H174" s="206">
        <v>33.44</v>
      </c>
      <c r="I174" s="207"/>
      <c r="J174" s="203"/>
      <c r="K174" s="203"/>
      <c r="L174" s="208"/>
      <c r="M174" s="209"/>
      <c r="N174" s="210"/>
      <c r="O174" s="210"/>
      <c r="P174" s="210"/>
      <c r="Q174" s="210"/>
      <c r="R174" s="210"/>
      <c r="S174" s="210"/>
      <c r="T174" s="211"/>
      <c r="AT174" s="212" t="s">
        <v>141</v>
      </c>
      <c r="AU174" s="212" t="s">
        <v>84</v>
      </c>
      <c r="AV174" s="11" t="s">
        <v>84</v>
      </c>
      <c r="AW174" s="11" t="s">
        <v>37</v>
      </c>
      <c r="AX174" s="11" t="s">
        <v>82</v>
      </c>
      <c r="AY174" s="212" t="s">
        <v>128</v>
      </c>
    </row>
    <row r="175" spans="2:65" s="11" customFormat="1" ht="13.5">
      <c r="B175" s="202"/>
      <c r="C175" s="203"/>
      <c r="D175" s="198" t="s">
        <v>141</v>
      </c>
      <c r="E175" s="203"/>
      <c r="F175" s="205" t="s">
        <v>255</v>
      </c>
      <c r="G175" s="203"/>
      <c r="H175" s="206">
        <v>66.88</v>
      </c>
      <c r="I175" s="207"/>
      <c r="J175" s="203"/>
      <c r="K175" s="203"/>
      <c r="L175" s="208"/>
      <c r="M175" s="209"/>
      <c r="N175" s="210"/>
      <c r="O175" s="210"/>
      <c r="P175" s="210"/>
      <c r="Q175" s="210"/>
      <c r="R175" s="210"/>
      <c r="S175" s="210"/>
      <c r="T175" s="211"/>
      <c r="AT175" s="212" t="s">
        <v>141</v>
      </c>
      <c r="AU175" s="212" t="s">
        <v>84</v>
      </c>
      <c r="AV175" s="11" t="s">
        <v>84</v>
      </c>
      <c r="AW175" s="11" t="s">
        <v>6</v>
      </c>
      <c r="AX175" s="11" t="s">
        <v>82</v>
      </c>
      <c r="AY175" s="212" t="s">
        <v>128</v>
      </c>
    </row>
    <row r="176" spans="2:65" s="1" customFormat="1" ht="25.5" customHeight="1">
      <c r="B176" s="39"/>
      <c r="C176" s="186" t="s">
        <v>256</v>
      </c>
      <c r="D176" s="186" t="s">
        <v>130</v>
      </c>
      <c r="E176" s="187" t="s">
        <v>257</v>
      </c>
      <c r="F176" s="188" t="s">
        <v>258</v>
      </c>
      <c r="G176" s="189" t="s">
        <v>259</v>
      </c>
      <c r="H176" s="190">
        <v>142</v>
      </c>
      <c r="I176" s="191"/>
      <c r="J176" s="192">
        <f>ROUND(I176*H176,2)</f>
        <v>0</v>
      </c>
      <c r="K176" s="188" t="s">
        <v>134</v>
      </c>
      <c r="L176" s="59"/>
      <c r="M176" s="193" t="s">
        <v>30</v>
      </c>
      <c r="N176" s="194" t="s">
        <v>45</v>
      </c>
      <c r="O176" s="40"/>
      <c r="P176" s="195">
        <f>O176*H176</f>
        <v>0</v>
      </c>
      <c r="Q176" s="195">
        <v>0</v>
      </c>
      <c r="R176" s="195">
        <f>Q176*H176</f>
        <v>0</v>
      </c>
      <c r="S176" s="195">
        <v>0</v>
      </c>
      <c r="T176" s="196">
        <f>S176*H176</f>
        <v>0</v>
      </c>
      <c r="AR176" s="22" t="s">
        <v>135</v>
      </c>
      <c r="AT176" s="22" t="s">
        <v>130</v>
      </c>
      <c r="AU176" s="22" t="s">
        <v>84</v>
      </c>
      <c r="AY176" s="22" t="s">
        <v>128</v>
      </c>
      <c r="BE176" s="197">
        <f>IF(N176="základní",J176,0)</f>
        <v>0</v>
      </c>
      <c r="BF176" s="197">
        <f>IF(N176="snížená",J176,0)</f>
        <v>0</v>
      </c>
      <c r="BG176" s="197">
        <f>IF(N176="zákl. přenesená",J176,0)</f>
        <v>0</v>
      </c>
      <c r="BH176" s="197">
        <f>IF(N176="sníž. přenesená",J176,0)</f>
        <v>0</v>
      </c>
      <c r="BI176" s="197">
        <f>IF(N176="nulová",J176,0)</f>
        <v>0</v>
      </c>
      <c r="BJ176" s="22" t="s">
        <v>82</v>
      </c>
      <c r="BK176" s="197">
        <f>ROUND(I176*H176,2)</f>
        <v>0</v>
      </c>
      <c r="BL176" s="22" t="s">
        <v>135</v>
      </c>
      <c r="BM176" s="22" t="s">
        <v>260</v>
      </c>
    </row>
    <row r="177" spans="2:65" s="1" customFormat="1" ht="27">
      <c r="B177" s="39"/>
      <c r="C177" s="61"/>
      <c r="D177" s="198" t="s">
        <v>137</v>
      </c>
      <c r="E177" s="61"/>
      <c r="F177" s="199" t="s">
        <v>261</v>
      </c>
      <c r="G177" s="61"/>
      <c r="H177" s="61"/>
      <c r="I177" s="157"/>
      <c r="J177" s="61"/>
      <c r="K177" s="61"/>
      <c r="L177" s="59"/>
      <c r="M177" s="200"/>
      <c r="N177" s="40"/>
      <c r="O177" s="40"/>
      <c r="P177" s="40"/>
      <c r="Q177" s="40"/>
      <c r="R177" s="40"/>
      <c r="S177" s="40"/>
      <c r="T177" s="76"/>
      <c r="AT177" s="22" t="s">
        <v>137</v>
      </c>
      <c r="AU177" s="22" t="s">
        <v>84</v>
      </c>
    </row>
    <row r="178" spans="2:65" s="1" customFormat="1" ht="94.5">
      <c r="B178" s="39"/>
      <c r="C178" s="61"/>
      <c r="D178" s="198" t="s">
        <v>139</v>
      </c>
      <c r="E178" s="61"/>
      <c r="F178" s="201" t="s">
        <v>262</v>
      </c>
      <c r="G178" s="61"/>
      <c r="H178" s="61"/>
      <c r="I178" s="157"/>
      <c r="J178" s="61"/>
      <c r="K178" s="61"/>
      <c r="L178" s="59"/>
      <c r="M178" s="200"/>
      <c r="N178" s="40"/>
      <c r="O178" s="40"/>
      <c r="P178" s="40"/>
      <c r="Q178" s="40"/>
      <c r="R178" s="40"/>
      <c r="S178" s="40"/>
      <c r="T178" s="76"/>
      <c r="AT178" s="22" t="s">
        <v>139</v>
      </c>
      <c r="AU178" s="22" t="s">
        <v>84</v>
      </c>
    </row>
    <row r="179" spans="2:65" s="11" customFormat="1" ht="13.5">
      <c r="B179" s="202"/>
      <c r="C179" s="203"/>
      <c r="D179" s="198" t="s">
        <v>141</v>
      </c>
      <c r="E179" s="204" t="s">
        <v>30</v>
      </c>
      <c r="F179" s="205" t="s">
        <v>263</v>
      </c>
      <c r="G179" s="203"/>
      <c r="H179" s="206">
        <v>142</v>
      </c>
      <c r="I179" s="207"/>
      <c r="J179" s="203"/>
      <c r="K179" s="203"/>
      <c r="L179" s="208"/>
      <c r="M179" s="209"/>
      <c r="N179" s="210"/>
      <c r="O179" s="210"/>
      <c r="P179" s="210"/>
      <c r="Q179" s="210"/>
      <c r="R179" s="210"/>
      <c r="S179" s="210"/>
      <c r="T179" s="211"/>
      <c r="AT179" s="212" t="s">
        <v>141</v>
      </c>
      <c r="AU179" s="212" t="s">
        <v>84</v>
      </c>
      <c r="AV179" s="11" t="s">
        <v>84</v>
      </c>
      <c r="AW179" s="11" t="s">
        <v>37</v>
      </c>
      <c r="AX179" s="11" t="s">
        <v>82</v>
      </c>
      <c r="AY179" s="212" t="s">
        <v>128</v>
      </c>
    </row>
    <row r="180" spans="2:65" s="1" customFormat="1" ht="25.5" customHeight="1">
      <c r="B180" s="39"/>
      <c r="C180" s="186" t="s">
        <v>264</v>
      </c>
      <c r="D180" s="186" t="s">
        <v>130</v>
      </c>
      <c r="E180" s="187" t="s">
        <v>265</v>
      </c>
      <c r="F180" s="188" t="s">
        <v>266</v>
      </c>
      <c r="G180" s="189" t="s">
        <v>259</v>
      </c>
      <c r="H180" s="190">
        <v>142</v>
      </c>
      <c r="I180" s="191"/>
      <c r="J180" s="192">
        <f>ROUND(I180*H180,2)</f>
        <v>0</v>
      </c>
      <c r="K180" s="188" t="s">
        <v>134</v>
      </c>
      <c r="L180" s="59"/>
      <c r="M180" s="193" t="s">
        <v>30</v>
      </c>
      <c r="N180" s="194" t="s">
        <v>45</v>
      </c>
      <c r="O180" s="40"/>
      <c r="P180" s="195">
        <f>O180*H180</f>
        <v>0</v>
      </c>
      <c r="Q180" s="195">
        <v>0</v>
      </c>
      <c r="R180" s="195">
        <f>Q180*H180</f>
        <v>0</v>
      </c>
      <c r="S180" s="195">
        <v>0</v>
      </c>
      <c r="T180" s="196">
        <f>S180*H180</f>
        <v>0</v>
      </c>
      <c r="AR180" s="22" t="s">
        <v>135</v>
      </c>
      <c r="AT180" s="22" t="s">
        <v>130</v>
      </c>
      <c r="AU180" s="22" t="s">
        <v>84</v>
      </c>
      <c r="AY180" s="22" t="s">
        <v>128</v>
      </c>
      <c r="BE180" s="197">
        <f>IF(N180="základní",J180,0)</f>
        <v>0</v>
      </c>
      <c r="BF180" s="197">
        <f>IF(N180="snížená",J180,0)</f>
        <v>0</v>
      </c>
      <c r="BG180" s="197">
        <f>IF(N180="zákl. přenesená",J180,0)</f>
        <v>0</v>
      </c>
      <c r="BH180" s="197">
        <f>IF(N180="sníž. přenesená",J180,0)</f>
        <v>0</v>
      </c>
      <c r="BI180" s="197">
        <f>IF(N180="nulová",J180,0)</f>
        <v>0</v>
      </c>
      <c r="BJ180" s="22" t="s">
        <v>82</v>
      </c>
      <c r="BK180" s="197">
        <f>ROUND(I180*H180,2)</f>
        <v>0</v>
      </c>
      <c r="BL180" s="22" t="s">
        <v>135</v>
      </c>
      <c r="BM180" s="22" t="s">
        <v>267</v>
      </c>
    </row>
    <row r="181" spans="2:65" s="1" customFormat="1" ht="27">
      <c r="B181" s="39"/>
      <c r="C181" s="61"/>
      <c r="D181" s="198" t="s">
        <v>137</v>
      </c>
      <c r="E181" s="61"/>
      <c r="F181" s="199" t="s">
        <v>268</v>
      </c>
      <c r="G181" s="61"/>
      <c r="H181" s="61"/>
      <c r="I181" s="157"/>
      <c r="J181" s="61"/>
      <c r="K181" s="61"/>
      <c r="L181" s="59"/>
      <c r="M181" s="200"/>
      <c r="N181" s="40"/>
      <c r="O181" s="40"/>
      <c r="P181" s="40"/>
      <c r="Q181" s="40"/>
      <c r="R181" s="40"/>
      <c r="S181" s="40"/>
      <c r="T181" s="76"/>
      <c r="AT181" s="22" t="s">
        <v>137</v>
      </c>
      <c r="AU181" s="22" t="s">
        <v>84</v>
      </c>
    </row>
    <row r="182" spans="2:65" s="1" customFormat="1" ht="121.5">
      <c r="B182" s="39"/>
      <c r="C182" s="61"/>
      <c r="D182" s="198" t="s">
        <v>139</v>
      </c>
      <c r="E182" s="61"/>
      <c r="F182" s="201" t="s">
        <v>269</v>
      </c>
      <c r="G182" s="61"/>
      <c r="H182" s="61"/>
      <c r="I182" s="157"/>
      <c r="J182" s="61"/>
      <c r="K182" s="61"/>
      <c r="L182" s="59"/>
      <c r="M182" s="200"/>
      <c r="N182" s="40"/>
      <c r="O182" s="40"/>
      <c r="P182" s="40"/>
      <c r="Q182" s="40"/>
      <c r="R182" s="40"/>
      <c r="S182" s="40"/>
      <c r="T182" s="76"/>
      <c r="AT182" s="22" t="s">
        <v>139</v>
      </c>
      <c r="AU182" s="22" t="s">
        <v>84</v>
      </c>
    </row>
    <row r="183" spans="2:65" s="11" customFormat="1" ht="13.5">
      <c r="B183" s="202"/>
      <c r="C183" s="203"/>
      <c r="D183" s="198" t="s">
        <v>141</v>
      </c>
      <c r="E183" s="204" t="s">
        <v>30</v>
      </c>
      <c r="F183" s="205" t="s">
        <v>263</v>
      </c>
      <c r="G183" s="203"/>
      <c r="H183" s="206">
        <v>142</v>
      </c>
      <c r="I183" s="207"/>
      <c r="J183" s="203"/>
      <c r="K183" s="203"/>
      <c r="L183" s="208"/>
      <c r="M183" s="209"/>
      <c r="N183" s="210"/>
      <c r="O183" s="210"/>
      <c r="P183" s="210"/>
      <c r="Q183" s="210"/>
      <c r="R183" s="210"/>
      <c r="S183" s="210"/>
      <c r="T183" s="211"/>
      <c r="AT183" s="212" t="s">
        <v>141</v>
      </c>
      <c r="AU183" s="212" t="s">
        <v>84</v>
      </c>
      <c r="AV183" s="11" t="s">
        <v>84</v>
      </c>
      <c r="AW183" s="11" t="s">
        <v>37</v>
      </c>
      <c r="AX183" s="11" t="s">
        <v>82</v>
      </c>
      <c r="AY183" s="212" t="s">
        <v>128</v>
      </c>
    </row>
    <row r="184" spans="2:65" s="1" customFormat="1" ht="25.5" customHeight="1">
      <c r="B184" s="39"/>
      <c r="C184" s="186" t="s">
        <v>270</v>
      </c>
      <c r="D184" s="186" t="s">
        <v>130</v>
      </c>
      <c r="E184" s="187" t="s">
        <v>271</v>
      </c>
      <c r="F184" s="188" t="s">
        <v>272</v>
      </c>
      <c r="G184" s="189" t="s">
        <v>259</v>
      </c>
      <c r="H184" s="190">
        <v>142</v>
      </c>
      <c r="I184" s="191"/>
      <c r="J184" s="192">
        <f>ROUND(I184*H184,2)</f>
        <v>0</v>
      </c>
      <c r="K184" s="188" t="s">
        <v>134</v>
      </c>
      <c r="L184" s="59"/>
      <c r="M184" s="193" t="s">
        <v>30</v>
      </c>
      <c r="N184" s="194" t="s">
        <v>45</v>
      </c>
      <c r="O184" s="40"/>
      <c r="P184" s="195">
        <f>O184*H184</f>
        <v>0</v>
      </c>
      <c r="Q184" s="195">
        <v>0</v>
      </c>
      <c r="R184" s="195">
        <f>Q184*H184</f>
        <v>0</v>
      </c>
      <c r="S184" s="195">
        <v>0</v>
      </c>
      <c r="T184" s="196">
        <f>S184*H184</f>
        <v>0</v>
      </c>
      <c r="AR184" s="22" t="s">
        <v>135</v>
      </c>
      <c r="AT184" s="22" t="s">
        <v>130</v>
      </c>
      <c r="AU184" s="22" t="s">
        <v>84</v>
      </c>
      <c r="AY184" s="22" t="s">
        <v>128</v>
      </c>
      <c r="BE184" s="197">
        <f>IF(N184="základní",J184,0)</f>
        <v>0</v>
      </c>
      <c r="BF184" s="197">
        <f>IF(N184="snížená",J184,0)</f>
        <v>0</v>
      </c>
      <c r="BG184" s="197">
        <f>IF(N184="zákl. přenesená",J184,0)</f>
        <v>0</v>
      </c>
      <c r="BH184" s="197">
        <f>IF(N184="sníž. přenesená",J184,0)</f>
        <v>0</v>
      </c>
      <c r="BI184" s="197">
        <f>IF(N184="nulová",J184,0)</f>
        <v>0</v>
      </c>
      <c r="BJ184" s="22" t="s">
        <v>82</v>
      </c>
      <c r="BK184" s="197">
        <f>ROUND(I184*H184,2)</f>
        <v>0</v>
      </c>
      <c r="BL184" s="22" t="s">
        <v>135</v>
      </c>
      <c r="BM184" s="22" t="s">
        <v>273</v>
      </c>
    </row>
    <row r="185" spans="2:65" s="1" customFormat="1" ht="27">
      <c r="B185" s="39"/>
      <c r="C185" s="61"/>
      <c r="D185" s="198" t="s">
        <v>137</v>
      </c>
      <c r="E185" s="61"/>
      <c r="F185" s="199" t="s">
        <v>274</v>
      </c>
      <c r="G185" s="61"/>
      <c r="H185" s="61"/>
      <c r="I185" s="157"/>
      <c r="J185" s="61"/>
      <c r="K185" s="61"/>
      <c r="L185" s="59"/>
      <c r="M185" s="200"/>
      <c r="N185" s="40"/>
      <c r="O185" s="40"/>
      <c r="P185" s="40"/>
      <c r="Q185" s="40"/>
      <c r="R185" s="40"/>
      <c r="S185" s="40"/>
      <c r="T185" s="76"/>
      <c r="AT185" s="22" t="s">
        <v>137</v>
      </c>
      <c r="AU185" s="22" t="s">
        <v>84</v>
      </c>
    </row>
    <row r="186" spans="2:65" s="1" customFormat="1" ht="121.5">
      <c r="B186" s="39"/>
      <c r="C186" s="61"/>
      <c r="D186" s="198" t="s">
        <v>139</v>
      </c>
      <c r="E186" s="61"/>
      <c r="F186" s="201" t="s">
        <v>275</v>
      </c>
      <c r="G186" s="61"/>
      <c r="H186" s="61"/>
      <c r="I186" s="157"/>
      <c r="J186" s="61"/>
      <c r="K186" s="61"/>
      <c r="L186" s="59"/>
      <c r="M186" s="200"/>
      <c r="N186" s="40"/>
      <c r="O186" s="40"/>
      <c r="P186" s="40"/>
      <c r="Q186" s="40"/>
      <c r="R186" s="40"/>
      <c r="S186" s="40"/>
      <c r="T186" s="76"/>
      <c r="AT186" s="22" t="s">
        <v>139</v>
      </c>
      <c r="AU186" s="22" t="s">
        <v>84</v>
      </c>
    </row>
    <row r="187" spans="2:65" s="11" customFormat="1" ht="13.5">
      <c r="B187" s="202"/>
      <c r="C187" s="203"/>
      <c r="D187" s="198" t="s">
        <v>141</v>
      </c>
      <c r="E187" s="204" t="s">
        <v>30</v>
      </c>
      <c r="F187" s="205" t="s">
        <v>263</v>
      </c>
      <c r="G187" s="203"/>
      <c r="H187" s="206">
        <v>142</v>
      </c>
      <c r="I187" s="207"/>
      <c r="J187" s="203"/>
      <c r="K187" s="203"/>
      <c r="L187" s="208"/>
      <c r="M187" s="209"/>
      <c r="N187" s="210"/>
      <c r="O187" s="210"/>
      <c r="P187" s="210"/>
      <c r="Q187" s="210"/>
      <c r="R187" s="210"/>
      <c r="S187" s="210"/>
      <c r="T187" s="211"/>
      <c r="AT187" s="212" t="s">
        <v>141</v>
      </c>
      <c r="AU187" s="212" t="s">
        <v>84</v>
      </c>
      <c r="AV187" s="11" t="s">
        <v>84</v>
      </c>
      <c r="AW187" s="11" t="s">
        <v>37</v>
      </c>
      <c r="AX187" s="11" t="s">
        <v>82</v>
      </c>
      <c r="AY187" s="212" t="s">
        <v>128</v>
      </c>
    </row>
    <row r="188" spans="2:65" s="1" customFormat="1" ht="16.5" customHeight="1">
      <c r="B188" s="39"/>
      <c r="C188" s="224" t="s">
        <v>9</v>
      </c>
      <c r="D188" s="224" t="s">
        <v>250</v>
      </c>
      <c r="E188" s="225" t="s">
        <v>276</v>
      </c>
      <c r="F188" s="226" t="s">
        <v>277</v>
      </c>
      <c r="G188" s="227" t="s">
        <v>278</v>
      </c>
      <c r="H188" s="228">
        <v>4.26</v>
      </c>
      <c r="I188" s="229"/>
      <c r="J188" s="230">
        <f>ROUND(I188*H188,2)</f>
        <v>0</v>
      </c>
      <c r="K188" s="226" t="s">
        <v>134</v>
      </c>
      <c r="L188" s="231"/>
      <c r="M188" s="232" t="s">
        <v>30</v>
      </c>
      <c r="N188" s="233" t="s">
        <v>45</v>
      </c>
      <c r="O188" s="40"/>
      <c r="P188" s="195">
        <f>O188*H188</f>
        <v>0</v>
      </c>
      <c r="Q188" s="195">
        <v>1E-3</v>
      </c>
      <c r="R188" s="195">
        <f>Q188*H188</f>
        <v>4.2599999999999999E-3</v>
      </c>
      <c r="S188" s="195">
        <v>0</v>
      </c>
      <c r="T188" s="196">
        <f>S188*H188</f>
        <v>0</v>
      </c>
      <c r="AR188" s="22" t="s">
        <v>181</v>
      </c>
      <c r="AT188" s="22" t="s">
        <v>250</v>
      </c>
      <c r="AU188" s="22" t="s">
        <v>84</v>
      </c>
      <c r="AY188" s="22" t="s">
        <v>128</v>
      </c>
      <c r="BE188" s="197">
        <f>IF(N188="základní",J188,0)</f>
        <v>0</v>
      </c>
      <c r="BF188" s="197">
        <f>IF(N188="snížená",J188,0)</f>
        <v>0</v>
      </c>
      <c r="BG188" s="197">
        <f>IF(N188="zákl. přenesená",J188,0)</f>
        <v>0</v>
      </c>
      <c r="BH188" s="197">
        <f>IF(N188="sníž. přenesená",J188,0)</f>
        <v>0</v>
      </c>
      <c r="BI188" s="197">
        <f>IF(N188="nulová",J188,0)</f>
        <v>0</v>
      </c>
      <c r="BJ188" s="22" t="s">
        <v>82</v>
      </c>
      <c r="BK188" s="197">
        <f>ROUND(I188*H188,2)</f>
        <v>0</v>
      </c>
      <c r="BL188" s="22" t="s">
        <v>135</v>
      </c>
      <c r="BM188" s="22" t="s">
        <v>279</v>
      </c>
    </row>
    <row r="189" spans="2:65" s="1" customFormat="1" ht="13.5">
      <c r="B189" s="39"/>
      <c r="C189" s="61"/>
      <c r="D189" s="198" t="s">
        <v>137</v>
      </c>
      <c r="E189" s="61"/>
      <c r="F189" s="199" t="s">
        <v>277</v>
      </c>
      <c r="G189" s="61"/>
      <c r="H189" s="61"/>
      <c r="I189" s="157"/>
      <c r="J189" s="61"/>
      <c r="K189" s="61"/>
      <c r="L189" s="59"/>
      <c r="M189" s="200"/>
      <c r="N189" s="40"/>
      <c r="O189" s="40"/>
      <c r="P189" s="40"/>
      <c r="Q189" s="40"/>
      <c r="R189" s="40"/>
      <c r="S189" s="40"/>
      <c r="T189" s="76"/>
      <c r="AT189" s="22" t="s">
        <v>137</v>
      </c>
      <c r="AU189" s="22" t="s">
        <v>84</v>
      </c>
    </row>
    <row r="190" spans="2:65" s="11" customFormat="1" ht="13.5">
      <c r="B190" s="202"/>
      <c r="C190" s="203"/>
      <c r="D190" s="198" t="s">
        <v>141</v>
      </c>
      <c r="E190" s="204" t="s">
        <v>30</v>
      </c>
      <c r="F190" s="205" t="s">
        <v>280</v>
      </c>
      <c r="G190" s="203"/>
      <c r="H190" s="206">
        <v>4.26</v>
      </c>
      <c r="I190" s="207"/>
      <c r="J190" s="203"/>
      <c r="K190" s="203"/>
      <c r="L190" s="208"/>
      <c r="M190" s="209"/>
      <c r="N190" s="210"/>
      <c r="O190" s="210"/>
      <c r="P190" s="210"/>
      <c r="Q190" s="210"/>
      <c r="R190" s="210"/>
      <c r="S190" s="210"/>
      <c r="T190" s="211"/>
      <c r="AT190" s="212" t="s">
        <v>141</v>
      </c>
      <c r="AU190" s="212" t="s">
        <v>84</v>
      </c>
      <c r="AV190" s="11" t="s">
        <v>84</v>
      </c>
      <c r="AW190" s="11" t="s">
        <v>37</v>
      </c>
      <c r="AX190" s="11" t="s">
        <v>82</v>
      </c>
      <c r="AY190" s="212" t="s">
        <v>128</v>
      </c>
    </row>
    <row r="191" spans="2:65" s="1" customFormat="1" ht="16.5" customHeight="1">
      <c r="B191" s="39"/>
      <c r="C191" s="186" t="s">
        <v>281</v>
      </c>
      <c r="D191" s="186" t="s">
        <v>130</v>
      </c>
      <c r="E191" s="187" t="s">
        <v>282</v>
      </c>
      <c r="F191" s="188" t="s">
        <v>283</v>
      </c>
      <c r="G191" s="189" t="s">
        <v>259</v>
      </c>
      <c r="H191" s="190">
        <v>992.5</v>
      </c>
      <c r="I191" s="191"/>
      <c r="J191" s="192">
        <f>ROUND(I191*H191,2)</f>
        <v>0</v>
      </c>
      <c r="K191" s="188" t="s">
        <v>134</v>
      </c>
      <c r="L191" s="59"/>
      <c r="M191" s="193" t="s">
        <v>30</v>
      </c>
      <c r="N191" s="194" t="s">
        <v>45</v>
      </c>
      <c r="O191" s="40"/>
      <c r="P191" s="195">
        <f>O191*H191</f>
        <v>0</v>
      </c>
      <c r="Q191" s="195">
        <v>0</v>
      </c>
      <c r="R191" s="195">
        <f>Q191*H191</f>
        <v>0</v>
      </c>
      <c r="S191" s="195">
        <v>0</v>
      </c>
      <c r="T191" s="196">
        <f>S191*H191</f>
        <v>0</v>
      </c>
      <c r="AR191" s="22" t="s">
        <v>135</v>
      </c>
      <c r="AT191" s="22" t="s">
        <v>130</v>
      </c>
      <c r="AU191" s="22" t="s">
        <v>84</v>
      </c>
      <c r="AY191" s="22" t="s">
        <v>128</v>
      </c>
      <c r="BE191" s="197">
        <f>IF(N191="základní",J191,0)</f>
        <v>0</v>
      </c>
      <c r="BF191" s="197">
        <f>IF(N191="snížená",J191,0)</f>
        <v>0</v>
      </c>
      <c r="BG191" s="197">
        <f>IF(N191="zákl. přenesená",J191,0)</f>
        <v>0</v>
      </c>
      <c r="BH191" s="197">
        <f>IF(N191="sníž. přenesená",J191,0)</f>
        <v>0</v>
      </c>
      <c r="BI191" s="197">
        <f>IF(N191="nulová",J191,0)</f>
        <v>0</v>
      </c>
      <c r="BJ191" s="22" t="s">
        <v>82</v>
      </c>
      <c r="BK191" s="197">
        <f>ROUND(I191*H191,2)</f>
        <v>0</v>
      </c>
      <c r="BL191" s="22" t="s">
        <v>135</v>
      </c>
      <c r="BM191" s="22" t="s">
        <v>284</v>
      </c>
    </row>
    <row r="192" spans="2:65" s="1" customFormat="1" ht="13.5">
      <c r="B192" s="39"/>
      <c r="C192" s="61"/>
      <c r="D192" s="198" t="s">
        <v>137</v>
      </c>
      <c r="E192" s="61"/>
      <c r="F192" s="199" t="s">
        <v>285</v>
      </c>
      <c r="G192" s="61"/>
      <c r="H192" s="61"/>
      <c r="I192" s="157"/>
      <c r="J192" s="61"/>
      <c r="K192" s="61"/>
      <c r="L192" s="59"/>
      <c r="M192" s="200"/>
      <c r="N192" s="40"/>
      <c r="O192" s="40"/>
      <c r="P192" s="40"/>
      <c r="Q192" s="40"/>
      <c r="R192" s="40"/>
      <c r="S192" s="40"/>
      <c r="T192" s="76"/>
      <c r="AT192" s="22" t="s">
        <v>137</v>
      </c>
      <c r="AU192" s="22" t="s">
        <v>84</v>
      </c>
    </row>
    <row r="193" spans="2:65" s="1" customFormat="1" ht="162">
      <c r="B193" s="39"/>
      <c r="C193" s="61"/>
      <c r="D193" s="198" t="s">
        <v>139</v>
      </c>
      <c r="E193" s="61"/>
      <c r="F193" s="201" t="s">
        <v>286</v>
      </c>
      <c r="G193" s="61"/>
      <c r="H193" s="61"/>
      <c r="I193" s="157"/>
      <c r="J193" s="61"/>
      <c r="K193" s="61"/>
      <c r="L193" s="59"/>
      <c r="M193" s="200"/>
      <c r="N193" s="40"/>
      <c r="O193" s="40"/>
      <c r="P193" s="40"/>
      <c r="Q193" s="40"/>
      <c r="R193" s="40"/>
      <c r="S193" s="40"/>
      <c r="T193" s="76"/>
      <c r="AT193" s="22" t="s">
        <v>139</v>
      </c>
      <c r="AU193" s="22" t="s">
        <v>84</v>
      </c>
    </row>
    <row r="194" spans="2:65" s="11" customFormat="1" ht="13.5">
      <c r="B194" s="202"/>
      <c r="C194" s="203"/>
      <c r="D194" s="198" t="s">
        <v>141</v>
      </c>
      <c r="E194" s="204" t="s">
        <v>30</v>
      </c>
      <c r="F194" s="205" t="s">
        <v>287</v>
      </c>
      <c r="G194" s="203"/>
      <c r="H194" s="206">
        <v>992.5</v>
      </c>
      <c r="I194" s="207"/>
      <c r="J194" s="203"/>
      <c r="K194" s="203"/>
      <c r="L194" s="208"/>
      <c r="M194" s="209"/>
      <c r="N194" s="210"/>
      <c r="O194" s="210"/>
      <c r="P194" s="210"/>
      <c r="Q194" s="210"/>
      <c r="R194" s="210"/>
      <c r="S194" s="210"/>
      <c r="T194" s="211"/>
      <c r="AT194" s="212" t="s">
        <v>141</v>
      </c>
      <c r="AU194" s="212" t="s">
        <v>84</v>
      </c>
      <c r="AV194" s="11" t="s">
        <v>84</v>
      </c>
      <c r="AW194" s="11" t="s">
        <v>37</v>
      </c>
      <c r="AX194" s="11" t="s">
        <v>82</v>
      </c>
      <c r="AY194" s="212" t="s">
        <v>128</v>
      </c>
    </row>
    <row r="195" spans="2:65" s="1" customFormat="1" ht="25.5" customHeight="1">
      <c r="B195" s="39"/>
      <c r="C195" s="186" t="s">
        <v>288</v>
      </c>
      <c r="D195" s="186" t="s">
        <v>130</v>
      </c>
      <c r="E195" s="187" t="s">
        <v>289</v>
      </c>
      <c r="F195" s="188" t="s">
        <v>290</v>
      </c>
      <c r="G195" s="189" t="s">
        <v>259</v>
      </c>
      <c r="H195" s="190">
        <v>142</v>
      </c>
      <c r="I195" s="191"/>
      <c r="J195" s="192">
        <f>ROUND(I195*H195,2)</f>
        <v>0</v>
      </c>
      <c r="K195" s="188" t="s">
        <v>134</v>
      </c>
      <c r="L195" s="59"/>
      <c r="M195" s="193" t="s">
        <v>30</v>
      </c>
      <c r="N195" s="194" t="s">
        <v>45</v>
      </c>
      <c r="O195" s="40"/>
      <c r="P195" s="195">
        <f>O195*H195</f>
        <v>0</v>
      </c>
      <c r="Q195" s="195">
        <v>0</v>
      </c>
      <c r="R195" s="195">
        <f>Q195*H195</f>
        <v>0</v>
      </c>
      <c r="S195" s="195">
        <v>0</v>
      </c>
      <c r="T195" s="196">
        <f>S195*H195</f>
        <v>0</v>
      </c>
      <c r="AR195" s="22" t="s">
        <v>135</v>
      </c>
      <c r="AT195" s="22" t="s">
        <v>130</v>
      </c>
      <c r="AU195" s="22" t="s">
        <v>84</v>
      </c>
      <c r="AY195" s="22" t="s">
        <v>128</v>
      </c>
      <c r="BE195" s="197">
        <f>IF(N195="základní",J195,0)</f>
        <v>0</v>
      </c>
      <c r="BF195" s="197">
        <f>IF(N195="snížená",J195,0)</f>
        <v>0</v>
      </c>
      <c r="BG195" s="197">
        <f>IF(N195="zákl. přenesená",J195,0)</f>
        <v>0</v>
      </c>
      <c r="BH195" s="197">
        <f>IF(N195="sníž. přenesená",J195,0)</f>
        <v>0</v>
      </c>
      <c r="BI195" s="197">
        <f>IF(N195="nulová",J195,0)</f>
        <v>0</v>
      </c>
      <c r="BJ195" s="22" t="s">
        <v>82</v>
      </c>
      <c r="BK195" s="197">
        <f>ROUND(I195*H195,2)</f>
        <v>0</v>
      </c>
      <c r="BL195" s="22" t="s">
        <v>135</v>
      </c>
      <c r="BM195" s="22" t="s">
        <v>291</v>
      </c>
    </row>
    <row r="196" spans="2:65" s="1" customFormat="1" ht="27">
      <c r="B196" s="39"/>
      <c r="C196" s="61"/>
      <c r="D196" s="198" t="s">
        <v>137</v>
      </c>
      <c r="E196" s="61"/>
      <c r="F196" s="199" t="s">
        <v>292</v>
      </c>
      <c r="G196" s="61"/>
      <c r="H196" s="61"/>
      <c r="I196" s="157"/>
      <c r="J196" s="61"/>
      <c r="K196" s="61"/>
      <c r="L196" s="59"/>
      <c r="M196" s="200"/>
      <c r="N196" s="40"/>
      <c r="O196" s="40"/>
      <c r="P196" s="40"/>
      <c r="Q196" s="40"/>
      <c r="R196" s="40"/>
      <c r="S196" s="40"/>
      <c r="T196" s="76"/>
      <c r="AT196" s="22" t="s">
        <v>137</v>
      </c>
      <c r="AU196" s="22" t="s">
        <v>84</v>
      </c>
    </row>
    <row r="197" spans="2:65" s="1" customFormat="1" ht="121.5">
      <c r="B197" s="39"/>
      <c r="C197" s="61"/>
      <c r="D197" s="198" t="s">
        <v>139</v>
      </c>
      <c r="E197" s="61"/>
      <c r="F197" s="201" t="s">
        <v>293</v>
      </c>
      <c r="G197" s="61"/>
      <c r="H197" s="61"/>
      <c r="I197" s="157"/>
      <c r="J197" s="61"/>
      <c r="K197" s="61"/>
      <c r="L197" s="59"/>
      <c r="M197" s="200"/>
      <c r="N197" s="40"/>
      <c r="O197" s="40"/>
      <c r="P197" s="40"/>
      <c r="Q197" s="40"/>
      <c r="R197" s="40"/>
      <c r="S197" s="40"/>
      <c r="T197" s="76"/>
      <c r="AT197" s="22" t="s">
        <v>139</v>
      </c>
      <c r="AU197" s="22" t="s">
        <v>84</v>
      </c>
    </row>
    <row r="198" spans="2:65" s="11" customFormat="1" ht="13.5">
      <c r="B198" s="202"/>
      <c r="C198" s="203"/>
      <c r="D198" s="198" t="s">
        <v>141</v>
      </c>
      <c r="E198" s="204" t="s">
        <v>30</v>
      </c>
      <c r="F198" s="205" t="s">
        <v>263</v>
      </c>
      <c r="G198" s="203"/>
      <c r="H198" s="206">
        <v>142</v>
      </c>
      <c r="I198" s="207"/>
      <c r="J198" s="203"/>
      <c r="K198" s="203"/>
      <c r="L198" s="208"/>
      <c r="M198" s="209"/>
      <c r="N198" s="210"/>
      <c r="O198" s="210"/>
      <c r="P198" s="210"/>
      <c r="Q198" s="210"/>
      <c r="R198" s="210"/>
      <c r="S198" s="210"/>
      <c r="T198" s="211"/>
      <c r="AT198" s="212" t="s">
        <v>141</v>
      </c>
      <c r="AU198" s="212" t="s">
        <v>84</v>
      </c>
      <c r="AV198" s="11" t="s">
        <v>84</v>
      </c>
      <c r="AW198" s="11" t="s">
        <v>37</v>
      </c>
      <c r="AX198" s="11" t="s">
        <v>82</v>
      </c>
      <c r="AY198" s="212" t="s">
        <v>128</v>
      </c>
    </row>
    <row r="199" spans="2:65" s="1" customFormat="1" ht="25.5" customHeight="1">
      <c r="B199" s="39"/>
      <c r="C199" s="186" t="s">
        <v>294</v>
      </c>
      <c r="D199" s="186" t="s">
        <v>130</v>
      </c>
      <c r="E199" s="187" t="s">
        <v>295</v>
      </c>
      <c r="F199" s="188" t="s">
        <v>296</v>
      </c>
      <c r="G199" s="189" t="s">
        <v>259</v>
      </c>
      <c r="H199" s="190">
        <v>142</v>
      </c>
      <c r="I199" s="191"/>
      <c r="J199" s="192">
        <f>ROUND(I199*H199,2)</f>
        <v>0</v>
      </c>
      <c r="K199" s="188" t="s">
        <v>134</v>
      </c>
      <c r="L199" s="59"/>
      <c r="M199" s="193" t="s">
        <v>30</v>
      </c>
      <c r="N199" s="194" t="s">
        <v>45</v>
      </c>
      <c r="O199" s="40"/>
      <c r="P199" s="195">
        <f>O199*H199</f>
        <v>0</v>
      </c>
      <c r="Q199" s="195">
        <v>0</v>
      </c>
      <c r="R199" s="195">
        <f>Q199*H199</f>
        <v>0</v>
      </c>
      <c r="S199" s="195">
        <v>0</v>
      </c>
      <c r="T199" s="196">
        <f>S199*H199</f>
        <v>0</v>
      </c>
      <c r="AR199" s="22" t="s">
        <v>135</v>
      </c>
      <c r="AT199" s="22" t="s">
        <v>130</v>
      </c>
      <c r="AU199" s="22" t="s">
        <v>84</v>
      </c>
      <c r="AY199" s="22" t="s">
        <v>128</v>
      </c>
      <c r="BE199" s="197">
        <f>IF(N199="základní",J199,0)</f>
        <v>0</v>
      </c>
      <c r="BF199" s="197">
        <f>IF(N199="snížená",J199,0)</f>
        <v>0</v>
      </c>
      <c r="BG199" s="197">
        <f>IF(N199="zákl. přenesená",J199,0)</f>
        <v>0</v>
      </c>
      <c r="BH199" s="197">
        <f>IF(N199="sníž. přenesená",J199,0)</f>
        <v>0</v>
      </c>
      <c r="BI199" s="197">
        <f>IF(N199="nulová",J199,0)</f>
        <v>0</v>
      </c>
      <c r="BJ199" s="22" t="s">
        <v>82</v>
      </c>
      <c r="BK199" s="197">
        <f>ROUND(I199*H199,2)</f>
        <v>0</v>
      </c>
      <c r="BL199" s="22" t="s">
        <v>135</v>
      </c>
      <c r="BM199" s="22" t="s">
        <v>297</v>
      </c>
    </row>
    <row r="200" spans="2:65" s="1" customFormat="1" ht="27">
      <c r="B200" s="39"/>
      <c r="C200" s="61"/>
      <c r="D200" s="198" t="s">
        <v>137</v>
      </c>
      <c r="E200" s="61"/>
      <c r="F200" s="199" t="s">
        <v>298</v>
      </c>
      <c r="G200" s="61"/>
      <c r="H200" s="61"/>
      <c r="I200" s="157"/>
      <c r="J200" s="61"/>
      <c r="K200" s="61"/>
      <c r="L200" s="59"/>
      <c r="M200" s="200"/>
      <c r="N200" s="40"/>
      <c r="O200" s="40"/>
      <c r="P200" s="40"/>
      <c r="Q200" s="40"/>
      <c r="R200" s="40"/>
      <c r="S200" s="40"/>
      <c r="T200" s="76"/>
      <c r="AT200" s="22" t="s">
        <v>137</v>
      </c>
      <c r="AU200" s="22" t="s">
        <v>84</v>
      </c>
    </row>
    <row r="201" spans="2:65" s="1" customFormat="1" ht="148.5">
      <c r="B201" s="39"/>
      <c r="C201" s="61"/>
      <c r="D201" s="198" t="s">
        <v>139</v>
      </c>
      <c r="E201" s="61"/>
      <c r="F201" s="201" t="s">
        <v>299</v>
      </c>
      <c r="G201" s="61"/>
      <c r="H201" s="61"/>
      <c r="I201" s="157"/>
      <c r="J201" s="61"/>
      <c r="K201" s="61"/>
      <c r="L201" s="59"/>
      <c r="M201" s="200"/>
      <c r="N201" s="40"/>
      <c r="O201" s="40"/>
      <c r="P201" s="40"/>
      <c r="Q201" s="40"/>
      <c r="R201" s="40"/>
      <c r="S201" s="40"/>
      <c r="T201" s="76"/>
      <c r="AT201" s="22" t="s">
        <v>139</v>
      </c>
      <c r="AU201" s="22" t="s">
        <v>84</v>
      </c>
    </row>
    <row r="202" spans="2:65" s="11" customFormat="1" ht="13.5">
      <c r="B202" s="202"/>
      <c r="C202" s="203"/>
      <c r="D202" s="198" t="s">
        <v>141</v>
      </c>
      <c r="E202" s="204" t="s">
        <v>30</v>
      </c>
      <c r="F202" s="205" t="s">
        <v>263</v>
      </c>
      <c r="G202" s="203"/>
      <c r="H202" s="206">
        <v>142</v>
      </c>
      <c r="I202" s="207"/>
      <c r="J202" s="203"/>
      <c r="K202" s="203"/>
      <c r="L202" s="208"/>
      <c r="M202" s="209"/>
      <c r="N202" s="210"/>
      <c r="O202" s="210"/>
      <c r="P202" s="210"/>
      <c r="Q202" s="210"/>
      <c r="R202" s="210"/>
      <c r="S202" s="210"/>
      <c r="T202" s="211"/>
      <c r="AT202" s="212" t="s">
        <v>141</v>
      </c>
      <c r="AU202" s="212" t="s">
        <v>84</v>
      </c>
      <c r="AV202" s="11" t="s">
        <v>84</v>
      </c>
      <c r="AW202" s="11" t="s">
        <v>37</v>
      </c>
      <c r="AX202" s="11" t="s">
        <v>82</v>
      </c>
      <c r="AY202" s="212" t="s">
        <v>128</v>
      </c>
    </row>
    <row r="203" spans="2:65" s="1" customFormat="1" ht="16.5" customHeight="1">
      <c r="B203" s="39"/>
      <c r="C203" s="186" t="s">
        <v>300</v>
      </c>
      <c r="D203" s="186" t="s">
        <v>130</v>
      </c>
      <c r="E203" s="187" t="s">
        <v>301</v>
      </c>
      <c r="F203" s="188" t="s">
        <v>302</v>
      </c>
      <c r="G203" s="189" t="s">
        <v>133</v>
      </c>
      <c r="H203" s="190">
        <v>3.55</v>
      </c>
      <c r="I203" s="191"/>
      <c r="J203" s="192">
        <f>ROUND(I203*H203,2)</f>
        <v>0</v>
      </c>
      <c r="K203" s="188" t="s">
        <v>134</v>
      </c>
      <c r="L203" s="59"/>
      <c r="M203" s="193" t="s">
        <v>30</v>
      </c>
      <c r="N203" s="194" t="s">
        <v>45</v>
      </c>
      <c r="O203" s="40"/>
      <c r="P203" s="195">
        <f>O203*H203</f>
        <v>0</v>
      </c>
      <c r="Q203" s="195">
        <v>0</v>
      </c>
      <c r="R203" s="195">
        <f>Q203*H203</f>
        <v>0</v>
      </c>
      <c r="S203" s="195">
        <v>0</v>
      </c>
      <c r="T203" s="196">
        <f>S203*H203</f>
        <v>0</v>
      </c>
      <c r="AR203" s="22" t="s">
        <v>135</v>
      </c>
      <c r="AT203" s="22" t="s">
        <v>130</v>
      </c>
      <c r="AU203" s="22" t="s">
        <v>84</v>
      </c>
      <c r="AY203" s="22" t="s">
        <v>128</v>
      </c>
      <c r="BE203" s="197">
        <f>IF(N203="základní",J203,0)</f>
        <v>0</v>
      </c>
      <c r="BF203" s="197">
        <f>IF(N203="snížená",J203,0)</f>
        <v>0</v>
      </c>
      <c r="BG203" s="197">
        <f>IF(N203="zákl. přenesená",J203,0)</f>
        <v>0</v>
      </c>
      <c r="BH203" s="197">
        <f>IF(N203="sníž. přenesená",J203,0)</f>
        <v>0</v>
      </c>
      <c r="BI203" s="197">
        <f>IF(N203="nulová",J203,0)</f>
        <v>0</v>
      </c>
      <c r="BJ203" s="22" t="s">
        <v>82</v>
      </c>
      <c r="BK203" s="197">
        <f>ROUND(I203*H203,2)</f>
        <v>0</v>
      </c>
      <c r="BL203" s="22" t="s">
        <v>135</v>
      </c>
      <c r="BM203" s="22" t="s">
        <v>303</v>
      </c>
    </row>
    <row r="204" spans="2:65" s="1" customFormat="1" ht="13.5">
      <c r="B204" s="39"/>
      <c r="C204" s="61"/>
      <c r="D204" s="198" t="s">
        <v>137</v>
      </c>
      <c r="E204" s="61"/>
      <c r="F204" s="199" t="s">
        <v>304</v>
      </c>
      <c r="G204" s="61"/>
      <c r="H204" s="61"/>
      <c r="I204" s="157"/>
      <c r="J204" s="61"/>
      <c r="K204" s="61"/>
      <c r="L204" s="59"/>
      <c r="M204" s="200"/>
      <c r="N204" s="40"/>
      <c r="O204" s="40"/>
      <c r="P204" s="40"/>
      <c r="Q204" s="40"/>
      <c r="R204" s="40"/>
      <c r="S204" s="40"/>
      <c r="T204" s="76"/>
      <c r="AT204" s="22" t="s">
        <v>137</v>
      </c>
      <c r="AU204" s="22" t="s">
        <v>84</v>
      </c>
    </row>
    <row r="205" spans="2:65" s="1" customFormat="1" ht="54">
      <c r="B205" s="39"/>
      <c r="C205" s="61"/>
      <c r="D205" s="198" t="s">
        <v>139</v>
      </c>
      <c r="E205" s="61"/>
      <c r="F205" s="201" t="s">
        <v>305</v>
      </c>
      <c r="G205" s="61"/>
      <c r="H205" s="61"/>
      <c r="I205" s="157"/>
      <c r="J205" s="61"/>
      <c r="K205" s="61"/>
      <c r="L205" s="59"/>
      <c r="M205" s="200"/>
      <c r="N205" s="40"/>
      <c r="O205" s="40"/>
      <c r="P205" s="40"/>
      <c r="Q205" s="40"/>
      <c r="R205" s="40"/>
      <c r="S205" s="40"/>
      <c r="T205" s="76"/>
      <c r="AT205" s="22" t="s">
        <v>139</v>
      </c>
      <c r="AU205" s="22" t="s">
        <v>84</v>
      </c>
    </row>
    <row r="206" spans="2:65" s="11" customFormat="1" ht="13.5">
      <c r="B206" s="202"/>
      <c r="C206" s="203"/>
      <c r="D206" s="198" t="s">
        <v>141</v>
      </c>
      <c r="E206" s="204" t="s">
        <v>30</v>
      </c>
      <c r="F206" s="205" t="s">
        <v>306</v>
      </c>
      <c r="G206" s="203"/>
      <c r="H206" s="206">
        <v>3.55</v>
      </c>
      <c r="I206" s="207"/>
      <c r="J206" s="203"/>
      <c r="K206" s="203"/>
      <c r="L206" s="208"/>
      <c r="M206" s="209"/>
      <c r="N206" s="210"/>
      <c r="O206" s="210"/>
      <c r="P206" s="210"/>
      <c r="Q206" s="210"/>
      <c r="R206" s="210"/>
      <c r="S206" s="210"/>
      <c r="T206" s="211"/>
      <c r="AT206" s="212" t="s">
        <v>141</v>
      </c>
      <c r="AU206" s="212" t="s">
        <v>84</v>
      </c>
      <c r="AV206" s="11" t="s">
        <v>84</v>
      </c>
      <c r="AW206" s="11" t="s">
        <v>37</v>
      </c>
      <c r="AX206" s="11" t="s">
        <v>82</v>
      </c>
      <c r="AY206" s="212" t="s">
        <v>128</v>
      </c>
    </row>
    <row r="207" spans="2:65" s="10" customFormat="1" ht="29.85" customHeight="1">
      <c r="B207" s="170"/>
      <c r="C207" s="171"/>
      <c r="D207" s="172" t="s">
        <v>73</v>
      </c>
      <c r="E207" s="184" t="s">
        <v>84</v>
      </c>
      <c r="F207" s="184" t="s">
        <v>307</v>
      </c>
      <c r="G207" s="171"/>
      <c r="H207" s="171"/>
      <c r="I207" s="174"/>
      <c r="J207" s="185">
        <f>BK207</f>
        <v>0</v>
      </c>
      <c r="K207" s="171"/>
      <c r="L207" s="176"/>
      <c r="M207" s="177"/>
      <c r="N207" s="178"/>
      <c r="O207" s="178"/>
      <c r="P207" s="179">
        <f>SUM(P208:P220)</f>
        <v>0</v>
      </c>
      <c r="Q207" s="178"/>
      <c r="R207" s="179">
        <f>SUM(R208:R220)</f>
        <v>5.3000000000000005E-2</v>
      </c>
      <c r="S207" s="178"/>
      <c r="T207" s="180">
        <f>SUM(T208:T220)</f>
        <v>0</v>
      </c>
      <c r="AR207" s="181" t="s">
        <v>82</v>
      </c>
      <c r="AT207" s="182" t="s">
        <v>73</v>
      </c>
      <c r="AU207" s="182" t="s">
        <v>82</v>
      </c>
      <c r="AY207" s="181" t="s">
        <v>128</v>
      </c>
      <c r="BK207" s="183">
        <f>SUM(BK208:BK220)</f>
        <v>0</v>
      </c>
    </row>
    <row r="208" spans="2:65" s="1" customFormat="1" ht="16.5" customHeight="1">
      <c r="B208" s="39"/>
      <c r="C208" s="186" t="s">
        <v>308</v>
      </c>
      <c r="D208" s="186" t="s">
        <v>130</v>
      </c>
      <c r="E208" s="187" t="s">
        <v>309</v>
      </c>
      <c r="F208" s="188" t="s">
        <v>310</v>
      </c>
      <c r="G208" s="189" t="s">
        <v>133</v>
      </c>
      <c r="H208" s="190">
        <v>30</v>
      </c>
      <c r="I208" s="191"/>
      <c r="J208" s="192">
        <f>ROUND(I208*H208,2)</f>
        <v>0</v>
      </c>
      <c r="K208" s="188" t="s">
        <v>30</v>
      </c>
      <c r="L208" s="59"/>
      <c r="M208" s="193" t="s">
        <v>30</v>
      </c>
      <c r="N208" s="194" t="s">
        <v>45</v>
      </c>
      <c r="O208" s="40"/>
      <c r="P208" s="195">
        <f>O208*H208</f>
        <v>0</v>
      </c>
      <c r="Q208" s="195">
        <v>0</v>
      </c>
      <c r="R208" s="195">
        <f>Q208*H208</f>
        <v>0</v>
      </c>
      <c r="S208" s="195">
        <v>0</v>
      </c>
      <c r="T208" s="196">
        <f>S208*H208</f>
        <v>0</v>
      </c>
      <c r="AR208" s="22" t="s">
        <v>135</v>
      </c>
      <c r="AT208" s="22" t="s">
        <v>130</v>
      </c>
      <c r="AU208" s="22" t="s">
        <v>84</v>
      </c>
      <c r="AY208" s="22" t="s">
        <v>128</v>
      </c>
      <c r="BE208" s="197">
        <f>IF(N208="základní",J208,0)</f>
        <v>0</v>
      </c>
      <c r="BF208" s="197">
        <f>IF(N208="snížená",J208,0)</f>
        <v>0</v>
      </c>
      <c r="BG208" s="197">
        <f>IF(N208="zákl. přenesená",J208,0)</f>
        <v>0</v>
      </c>
      <c r="BH208" s="197">
        <f>IF(N208="sníž. přenesená",J208,0)</f>
        <v>0</v>
      </c>
      <c r="BI208" s="197">
        <f>IF(N208="nulová",J208,0)</f>
        <v>0</v>
      </c>
      <c r="BJ208" s="22" t="s">
        <v>82</v>
      </c>
      <c r="BK208" s="197">
        <f>ROUND(I208*H208,2)</f>
        <v>0</v>
      </c>
      <c r="BL208" s="22" t="s">
        <v>135</v>
      </c>
      <c r="BM208" s="22" t="s">
        <v>311</v>
      </c>
    </row>
    <row r="209" spans="2:65" s="1" customFormat="1" ht="27">
      <c r="B209" s="39"/>
      <c r="C209" s="61"/>
      <c r="D209" s="198" t="s">
        <v>137</v>
      </c>
      <c r="E209" s="61"/>
      <c r="F209" s="199" t="s">
        <v>312</v>
      </c>
      <c r="G209" s="61"/>
      <c r="H209" s="61"/>
      <c r="I209" s="157"/>
      <c r="J209" s="61"/>
      <c r="K209" s="61"/>
      <c r="L209" s="59"/>
      <c r="M209" s="200"/>
      <c r="N209" s="40"/>
      <c r="O209" s="40"/>
      <c r="P209" s="40"/>
      <c r="Q209" s="40"/>
      <c r="R209" s="40"/>
      <c r="S209" s="40"/>
      <c r="T209" s="76"/>
      <c r="AT209" s="22" t="s">
        <v>137</v>
      </c>
      <c r="AU209" s="22" t="s">
        <v>84</v>
      </c>
    </row>
    <row r="210" spans="2:65" s="1" customFormat="1" ht="81">
      <c r="B210" s="39"/>
      <c r="C210" s="61"/>
      <c r="D210" s="198" t="s">
        <v>139</v>
      </c>
      <c r="E210" s="61"/>
      <c r="F210" s="201" t="s">
        <v>313</v>
      </c>
      <c r="G210" s="61"/>
      <c r="H210" s="61"/>
      <c r="I210" s="157"/>
      <c r="J210" s="61"/>
      <c r="K210" s="61"/>
      <c r="L210" s="59"/>
      <c r="M210" s="200"/>
      <c r="N210" s="40"/>
      <c r="O210" s="40"/>
      <c r="P210" s="40"/>
      <c r="Q210" s="40"/>
      <c r="R210" s="40"/>
      <c r="S210" s="40"/>
      <c r="T210" s="76"/>
      <c r="AT210" s="22" t="s">
        <v>139</v>
      </c>
      <c r="AU210" s="22" t="s">
        <v>84</v>
      </c>
    </row>
    <row r="211" spans="2:65" s="1" customFormat="1" ht="27">
      <c r="B211" s="39"/>
      <c r="C211" s="61"/>
      <c r="D211" s="198" t="s">
        <v>314</v>
      </c>
      <c r="E211" s="61"/>
      <c r="F211" s="201" t="s">
        <v>315</v>
      </c>
      <c r="G211" s="61"/>
      <c r="H211" s="61"/>
      <c r="I211" s="157"/>
      <c r="J211" s="61"/>
      <c r="K211" s="61"/>
      <c r="L211" s="59"/>
      <c r="M211" s="200"/>
      <c r="N211" s="40"/>
      <c r="O211" s="40"/>
      <c r="P211" s="40"/>
      <c r="Q211" s="40"/>
      <c r="R211" s="40"/>
      <c r="S211" s="40"/>
      <c r="T211" s="76"/>
      <c r="AT211" s="22" t="s">
        <v>314</v>
      </c>
      <c r="AU211" s="22" t="s">
        <v>84</v>
      </c>
    </row>
    <row r="212" spans="2:65" s="11" customFormat="1" ht="13.5">
      <c r="B212" s="202"/>
      <c r="C212" s="203"/>
      <c r="D212" s="198" t="s">
        <v>141</v>
      </c>
      <c r="E212" s="204" t="s">
        <v>30</v>
      </c>
      <c r="F212" s="205" t="s">
        <v>316</v>
      </c>
      <c r="G212" s="203"/>
      <c r="H212" s="206">
        <v>30</v>
      </c>
      <c r="I212" s="207"/>
      <c r="J212" s="203"/>
      <c r="K212" s="203"/>
      <c r="L212" s="208"/>
      <c r="M212" s="209"/>
      <c r="N212" s="210"/>
      <c r="O212" s="210"/>
      <c r="P212" s="210"/>
      <c r="Q212" s="210"/>
      <c r="R212" s="210"/>
      <c r="S212" s="210"/>
      <c r="T212" s="211"/>
      <c r="AT212" s="212" t="s">
        <v>141</v>
      </c>
      <c r="AU212" s="212" t="s">
        <v>84</v>
      </c>
      <c r="AV212" s="11" t="s">
        <v>84</v>
      </c>
      <c r="AW212" s="11" t="s">
        <v>37</v>
      </c>
      <c r="AX212" s="11" t="s">
        <v>82</v>
      </c>
      <c r="AY212" s="212" t="s">
        <v>128</v>
      </c>
    </row>
    <row r="213" spans="2:65" s="1" customFormat="1" ht="25.5" customHeight="1">
      <c r="B213" s="39"/>
      <c r="C213" s="186" t="s">
        <v>317</v>
      </c>
      <c r="D213" s="186" t="s">
        <v>130</v>
      </c>
      <c r="E213" s="187" t="s">
        <v>318</v>
      </c>
      <c r="F213" s="188" t="s">
        <v>319</v>
      </c>
      <c r="G213" s="189" t="s">
        <v>259</v>
      </c>
      <c r="H213" s="190">
        <v>100</v>
      </c>
      <c r="I213" s="191"/>
      <c r="J213" s="192">
        <f>ROUND(I213*H213,2)</f>
        <v>0</v>
      </c>
      <c r="K213" s="188" t="s">
        <v>134</v>
      </c>
      <c r="L213" s="59"/>
      <c r="M213" s="193" t="s">
        <v>30</v>
      </c>
      <c r="N213" s="194" t="s">
        <v>45</v>
      </c>
      <c r="O213" s="40"/>
      <c r="P213" s="195">
        <f>O213*H213</f>
        <v>0</v>
      </c>
      <c r="Q213" s="195">
        <v>3.1E-4</v>
      </c>
      <c r="R213" s="195">
        <f>Q213*H213</f>
        <v>3.1E-2</v>
      </c>
      <c r="S213" s="195">
        <v>0</v>
      </c>
      <c r="T213" s="196">
        <f>S213*H213</f>
        <v>0</v>
      </c>
      <c r="AR213" s="22" t="s">
        <v>135</v>
      </c>
      <c r="AT213" s="22" t="s">
        <v>130</v>
      </c>
      <c r="AU213" s="22" t="s">
        <v>84</v>
      </c>
      <c r="AY213" s="22" t="s">
        <v>128</v>
      </c>
      <c r="BE213" s="197">
        <f>IF(N213="základní",J213,0)</f>
        <v>0</v>
      </c>
      <c r="BF213" s="197">
        <f>IF(N213="snížená",J213,0)</f>
        <v>0</v>
      </c>
      <c r="BG213" s="197">
        <f>IF(N213="zákl. přenesená",J213,0)</f>
        <v>0</v>
      </c>
      <c r="BH213" s="197">
        <f>IF(N213="sníž. přenesená",J213,0)</f>
        <v>0</v>
      </c>
      <c r="BI213" s="197">
        <f>IF(N213="nulová",J213,0)</f>
        <v>0</v>
      </c>
      <c r="BJ213" s="22" t="s">
        <v>82</v>
      </c>
      <c r="BK213" s="197">
        <f>ROUND(I213*H213,2)</f>
        <v>0</v>
      </c>
      <c r="BL213" s="22" t="s">
        <v>135</v>
      </c>
      <c r="BM213" s="22" t="s">
        <v>320</v>
      </c>
    </row>
    <row r="214" spans="2:65" s="1" customFormat="1" ht="27">
      <c r="B214" s="39"/>
      <c r="C214" s="61"/>
      <c r="D214" s="198" t="s">
        <v>137</v>
      </c>
      <c r="E214" s="61"/>
      <c r="F214" s="199" t="s">
        <v>321</v>
      </c>
      <c r="G214" s="61"/>
      <c r="H214" s="61"/>
      <c r="I214" s="157"/>
      <c r="J214" s="61"/>
      <c r="K214" s="61"/>
      <c r="L214" s="59"/>
      <c r="M214" s="200"/>
      <c r="N214" s="40"/>
      <c r="O214" s="40"/>
      <c r="P214" s="40"/>
      <c r="Q214" s="40"/>
      <c r="R214" s="40"/>
      <c r="S214" s="40"/>
      <c r="T214" s="76"/>
      <c r="AT214" s="22" t="s">
        <v>137</v>
      </c>
      <c r="AU214" s="22" t="s">
        <v>84</v>
      </c>
    </row>
    <row r="215" spans="2:65" s="1" customFormat="1" ht="189">
      <c r="B215" s="39"/>
      <c r="C215" s="61"/>
      <c r="D215" s="198" t="s">
        <v>139</v>
      </c>
      <c r="E215" s="61"/>
      <c r="F215" s="201" t="s">
        <v>322</v>
      </c>
      <c r="G215" s="61"/>
      <c r="H215" s="61"/>
      <c r="I215" s="157"/>
      <c r="J215" s="61"/>
      <c r="K215" s="61"/>
      <c r="L215" s="59"/>
      <c r="M215" s="200"/>
      <c r="N215" s="40"/>
      <c r="O215" s="40"/>
      <c r="P215" s="40"/>
      <c r="Q215" s="40"/>
      <c r="R215" s="40"/>
      <c r="S215" s="40"/>
      <c r="T215" s="76"/>
      <c r="AT215" s="22" t="s">
        <v>139</v>
      </c>
      <c r="AU215" s="22" t="s">
        <v>84</v>
      </c>
    </row>
    <row r="216" spans="2:65" s="11" customFormat="1" ht="13.5">
      <c r="B216" s="202"/>
      <c r="C216" s="203"/>
      <c r="D216" s="198" t="s">
        <v>141</v>
      </c>
      <c r="E216" s="204" t="s">
        <v>30</v>
      </c>
      <c r="F216" s="205" t="s">
        <v>323</v>
      </c>
      <c r="G216" s="203"/>
      <c r="H216" s="206">
        <v>100</v>
      </c>
      <c r="I216" s="207"/>
      <c r="J216" s="203"/>
      <c r="K216" s="203"/>
      <c r="L216" s="208"/>
      <c r="M216" s="209"/>
      <c r="N216" s="210"/>
      <c r="O216" s="210"/>
      <c r="P216" s="210"/>
      <c r="Q216" s="210"/>
      <c r="R216" s="210"/>
      <c r="S216" s="210"/>
      <c r="T216" s="211"/>
      <c r="AT216" s="212" t="s">
        <v>141</v>
      </c>
      <c r="AU216" s="212" t="s">
        <v>84</v>
      </c>
      <c r="AV216" s="11" t="s">
        <v>84</v>
      </c>
      <c r="AW216" s="11" t="s">
        <v>37</v>
      </c>
      <c r="AX216" s="11" t="s">
        <v>82</v>
      </c>
      <c r="AY216" s="212" t="s">
        <v>128</v>
      </c>
    </row>
    <row r="217" spans="2:65" s="1" customFormat="1" ht="16.5" customHeight="1">
      <c r="B217" s="39"/>
      <c r="C217" s="224" t="s">
        <v>324</v>
      </c>
      <c r="D217" s="224" t="s">
        <v>250</v>
      </c>
      <c r="E217" s="225" t="s">
        <v>325</v>
      </c>
      <c r="F217" s="226" t="s">
        <v>326</v>
      </c>
      <c r="G217" s="227" t="s">
        <v>259</v>
      </c>
      <c r="H217" s="228">
        <v>110</v>
      </c>
      <c r="I217" s="229"/>
      <c r="J217" s="230">
        <f>ROUND(I217*H217,2)</f>
        <v>0</v>
      </c>
      <c r="K217" s="226" t="s">
        <v>134</v>
      </c>
      <c r="L217" s="231"/>
      <c r="M217" s="232" t="s">
        <v>30</v>
      </c>
      <c r="N217" s="233" t="s">
        <v>45</v>
      </c>
      <c r="O217" s="40"/>
      <c r="P217" s="195">
        <f>O217*H217</f>
        <v>0</v>
      </c>
      <c r="Q217" s="195">
        <v>2.0000000000000001E-4</v>
      </c>
      <c r="R217" s="195">
        <f>Q217*H217</f>
        <v>2.2000000000000002E-2</v>
      </c>
      <c r="S217" s="195">
        <v>0</v>
      </c>
      <c r="T217" s="196">
        <f>S217*H217</f>
        <v>0</v>
      </c>
      <c r="AR217" s="22" t="s">
        <v>181</v>
      </c>
      <c r="AT217" s="22" t="s">
        <v>250</v>
      </c>
      <c r="AU217" s="22" t="s">
        <v>84</v>
      </c>
      <c r="AY217" s="22" t="s">
        <v>128</v>
      </c>
      <c r="BE217" s="197">
        <f>IF(N217="základní",J217,0)</f>
        <v>0</v>
      </c>
      <c r="BF217" s="197">
        <f>IF(N217="snížená",J217,0)</f>
        <v>0</v>
      </c>
      <c r="BG217" s="197">
        <f>IF(N217="zákl. přenesená",J217,0)</f>
        <v>0</v>
      </c>
      <c r="BH217" s="197">
        <f>IF(N217="sníž. přenesená",J217,0)</f>
        <v>0</v>
      </c>
      <c r="BI217" s="197">
        <f>IF(N217="nulová",J217,0)</f>
        <v>0</v>
      </c>
      <c r="BJ217" s="22" t="s">
        <v>82</v>
      </c>
      <c r="BK217" s="197">
        <f>ROUND(I217*H217,2)</f>
        <v>0</v>
      </c>
      <c r="BL217" s="22" t="s">
        <v>135</v>
      </c>
      <c r="BM217" s="22" t="s">
        <v>327</v>
      </c>
    </row>
    <row r="218" spans="2:65" s="1" customFormat="1" ht="13.5">
      <c r="B218" s="39"/>
      <c r="C218" s="61"/>
      <c r="D218" s="198" t="s">
        <v>137</v>
      </c>
      <c r="E218" s="61"/>
      <c r="F218" s="199" t="s">
        <v>326</v>
      </c>
      <c r="G218" s="61"/>
      <c r="H218" s="61"/>
      <c r="I218" s="157"/>
      <c r="J218" s="61"/>
      <c r="K218" s="61"/>
      <c r="L218" s="59"/>
      <c r="M218" s="200"/>
      <c r="N218" s="40"/>
      <c r="O218" s="40"/>
      <c r="P218" s="40"/>
      <c r="Q218" s="40"/>
      <c r="R218" s="40"/>
      <c r="S218" s="40"/>
      <c r="T218" s="76"/>
      <c r="AT218" s="22" t="s">
        <v>137</v>
      </c>
      <c r="AU218" s="22" t="s">
        <v>84</v>
      </c>
    </row>
    <row r="219" spans="2:65" s="11" customFormat="1" ht="13.5">
      <c r="B219" s="202"/>
      <c r="C219" s="203"/>
      <c r="D219" s="198" t="s">
        <v>141</v>
      </c>
      <c r="E219" s="204" t="s">
        <v>30</v>
      </c>
      <c r="F219" s="205" t="s">
        <v>323</v>
      </c>
      <c r="G219" s="203"/>
      <c r="H219" s="206">
        <v>100</v>
      </c>
      <c r="I219" s="207"/>
      <c r="J219" s="203"/>
      <c r="K219" s="203"/>
      <c r="L219" s="208"/>
      <c r="M219" s="209"/>
      <c r="N219" s="210"/>
      <c r="O219" s="210"/>
      <c r="P219" s="210"/>
      <c r="Q219" s="210"/>
      <c r="R219" s="210"/>
      <c r="S219" s="210"/>
      <c r="T219" s="211"/>
      <c r="AT219" s="212" t="s">
        <v>141</v>
      </c>
      <c r="AU219" s="212" t="s">
        <v>84</v>
      </c>
      <c r="AV219" s="11" t="s">
        <v>84</v>
      </c>
      <c r="AW219" s="11" t="s">
        <v>37</v>
      </c>
      <c r="AX219" s="11" t="s">
        <v>82</v>
      </c>
      <c r="AY219" s="212" t="s">
        <v>128</v>
      </c>
    </row>
    <row r="220" spans="2:65" s="11" customFormat="1" ht="13.5">
      <c r="B220" s="202"/>
      <c r="C220" s="203"/>
      <c r="D220" s="198" t="s">
        <v>141</v>
      </c>
      <c r="E220" s="203"/>
      <c r="F220" s="205" t="s">
        <v>328</v>
      </c>
      <c r="G220" s="203"/>
      <c r="H220" s="206">
        <v>110</v>
      </c>
      <c r="I220" s="207"/>
      <c r="J220" s="203"/>
      <c r="K220" s="203"/>
      <c r="L220" s="208"/>
      <c r="M220" s="209"/>
      <c r="N220" s="210"/>
      <c r="O220" s="210"/>
      <c r="P220" s="210"/>
      <c r="Q220" s="210"/>
      <c r="R220" s="210"/>
      <c r="S220" s="210"/>
      <c r="T220" s="211"/>
      <c r="AT220" s="212" t="s">
        <v>141</v>
      </c>
      <c r="AU220" s="212" t="s">
        <v>84</v>
      </c>
      <c r="AV220" s="11" t="s">
        <v>84</v>
      </c>
      <c r="AW220" s="11" t="s">
        <v>6</v>
      </c>
      <c r="AX220" s="11" t="s">
        <v>82</v>
      </c>
      <c r="AY220" s="212" t="s">
        <v>128</v>
      </c>
    </row>
    <row r="221" spans="2:65" s="10" customFormat="1" ht="29.85" customHeight="1">
      <c r="B221" s="170"/>
      <c r="C221" s="171"/>
      <c r="D221" s="172" t="s">
        <v>73</v>
      </c>
      <c r="E221" s="184" t="s">
        <v>135</v>
      </c>
      <c r="F221" s="184" t="s">
        <v>329</v>
      </c>
      <c r="G221" s="171"/>
      <c r="H221" s="171"/>
      <c r="I221" s="174"/>
      <c r="J221" s="185">
        <f>BK221</f>
        <v>0</v>
      </c>
      <c r="K221" s="171"/>
      <c r="L221" s="176"/>
      <c r="M221" s="177"/>
      <c r="N221" s="178"/>
      <c r="O221" s="178"/>
      <c r="P221" s="179">
        <f>SUM(P222:P231)</f>
        <v>0</v>
      </c>
      <c r="Q221" s="178"/>
      <c r="R221" s="179">
        <f>SUM(R222:R231)</f>
        <v>0</v>
      </c>
      <c r="S221" s="178"/>
      <c r="T221" s="180">
        <f>SUM(T222:T231)</f>
        <v>0</v>
      </c>
      <c r="AR221" s="181" t="s">
        <v>82</v>
      </c>
      <c r="AT221" s="182" t="s">
        <v>73</v>
      </c>
      <c r="AU221" s="182" t="s">
        <v>82</v>
      </c>
      <c r="AY221" s="181" t="s">
        <v>128</v>
      </c>
      <c r="BK221" s="183">
        <f>SUM(BK222:BK231)</f>
        <v>0</v>
      </c>
    </row>
    <row r="222" spans="2:65" s="1" customFormat="1" ht="16.5" customHeight="1">
      <c r="B222" s="39"/>
      <c r="C222" s="186" t="s">
        <v>330</v>
      </c>
      <c r="D222" s="186" t="s">
        <v>130</v>
      </c>
      <c r="E222" s="187" t="s">
        <v>331</v>
      </c>
      <c r="F222" s="188" t="s">
        <v>332</v>
      </c>
      <c r="G222" s="189" t="s">
        <v>133</v>
      </c>
      <c r="H222" s="190">
        <v>14.49</v>
      </c>
      <c r="I222" s="191"/>
      <c r="J222" s="192">
        <f>ROUND(I222*H222,2)</f>
        <v>0</v>
      </c>
      <c r="K222" s="188" t="s">
        <v>134</v>
      </c>
      <c r="L222" s="59"/>
      <c r="M222" s="193" t="s">
        <v>30</v>
      </c>
      <c r="N222" s="194" t="s">
        <v>45</v>
      </c>
      <c r="O222" s="40"/>
      <c r="P222" s="195">
        <f>O222*H222</f>
        <v>0</v>
      </c>
      <c r="Q222" s="195">
        <v>0</v>
      </c>
      <c r="R222" s="195">
        <f>Q222*H222</f>
        <v>0</v>
      </c>
      <c r="S222" s="195">
        <v>0</v>
      </c>
      <c r="T222" s="196">
        <f>S222*H222</f>
        <v>0</v>
      </c>
      <c r="AR222" s="22" t="s">
        <v>135</v>
      </c>
      <c r="AT222" s="22" t="s">
        <v>130</v>
      </c>
      <c r="AU222" s="22" t="s">
        <v>84</v>
      </c>
      <c r="AY222" s="22" t="s">
        <v>128</v>
      </c>
      <c r="BE222" s="197">
        <f>IF(N222="základní",J222,0)</f>
        <v>0</v>
      </c>
      <c r="BF222" s="197">
        <f>IF(N222="snížená",J222,0)</f>
        <v>0</v>
      </c>
      <c r="BG222" s="197">
        <f>IF(N222="zákl. přenesená",J222,0)</f>
        <v>0</v>
      </c>
      <c r="BH222" s="197">
        <f>IF(N222="sníž. přenesená",J222,0)</f>
        <v>0</v>
      </c>
      <c r="BI222" s="197">
        <f>IF(N222="nulová",J222,0)</f>
        <v>0</v>
      </c>
      <c r="BJ222" s="22" t="s">
        <v>82</v>
      </c>
      <c r="BK222" s="197">
        <f>ROUND(I222*H222,2)</f>
        <v>0</v>
      </c>
      <c r="BL222" s="22" t="s">
        <v>135</v>
      </c>
      <c r="BM222" s="22" t="s">
        <v>333</v>
      </c>
    </row>
    <row r="223" spans="2:65" s="1" customFormat="1" ht="13.5">
      <c r="B223" s="39"/>
      <c r="C223" s="61"/>
      <c r="D223" s="198" t="s">
        <v>137</v>
      </c>
      <c r="E223" s="61"/>
      <c r="F223" s="199" t="s">
        <v>334</v>
      </c>
      <c r="G223" s="61"/>
      <c r="H223" s="61"/>
      <c r="I223" s="157"/>
      <c r="J223" s="61"/>
      <c r="K223" s="61"/>
      <c r="L223" s="59"/>
      <c r="M223" s="200"/>
      <c r="N223" s="40"/>
      <c r="O223" s="40"/>
      <c r="P223" s="40"/>
      <c r="Q223" s="40"/>
      <c r="R223" s="40"/>
      <c r="S223" s="40"/>
      <c r="T223" s="76"/>
      <c r="AT223" s="22" t="s">
        <v>137</v>
      </c>
      <c r="AU223" s="22" t="s">
        <v>84</v>
      </c>
    </row>
    <row r="224" spans="2:65" s="1" customFormat="1" ht="54">
      <c r="B224" s="39"/>
      <c r="C224" s="61"/>
      <c r="D224" s="198" t="s">
        <v>139</v>
      </c>
      <c r="E224" s="61"/>
      <c r="F224" s="201" t="s">
        <v>335</v>
      </c>
      <c r="G224" s="61"/>
      <c r="H224" s="61"/>
      <c r="I224" s="157"/>
      <c r="J224" s="61"/>
      <c r="K224" s="61"/>
      <c r="L224" s="59"/>
      <c r="M224" s="200"/>
      <c r="N224" s="40"/>
      <c r="O224" s="40"/>
      <c r="P224" s="40"/>
      <c r="Q224" s="40"/>
      <c r="R224" s="40"/>
      <c r="S224" s="40"/>
      <c r="T224" s="76"/>
      <c r="AT224" s="22" t="s">
        <v>139</v>
      </c>
      <c r="AU224" s="22" t="s">
        <v>84</v>
      </c>
    </row>
    <row r="225" spans="2:65" s="11" customFormat="1" ht="13.5">
      <c r="B225" s="202"/>
      <c r="C225" s="203"/>
      <c r="D225" s="198" t="s">
        <v>141</v>
      </c>
      <c r="E225" s="204" t="s">
        <v>30</v>
      </c>
      <c r="F225" s="205" t="s">
        <v>336</v>
      </c>
      <c r="G225" s="203"/>
      <c r="H225" s="206">
        <v>5.85</v>
      </c>
      <c r="I225" s="207"/>
      <c r="J225" s="203"/>
      <c r="K225" s="203"/>
      <c r="L225" s="208"/>
      <c r="M225" s="209"/>
      <c r="N225" s="210"/>
      <c r="O225" s="210"/>
      <c r="P225" s="210"/>
      <c r="Q225" s="210"/>
      <c r="R225" s="210"/>
      <c r="S225" s="210"/>
      <c r="T225" s="211"/>
      <c r="AT225" s="212" t="s">
        <v>141</v>
      </c>
      <c r="AU225" s="212" t="s">
        <v>84</v>
      </c>
      <c r="AV225" s="11" t="s">
        <v>84</v>
      </c>
      <c r="AW225" s="11" t="s">
        <v>37</v>
      </c>
      <c r="AX225" s="11" t="s">
        <v>74</v>
      </c>
      <c r="AY225" s="212" t="s">
        <v>128</v>
      </c>
    </row>
    <row r="226" spans="2:65" s="11" customFormat="1" ht="13.5">
      <c r="B226" s="202"/>
      <c r="C226" s="203"/>
      <c r="D226" s="198" t="s">
        <v>141</v>
      </c>
      <c r="E226" s="204" t="s">
        <v>30</v>
      </c>
      <c r="F226" s="205" t="s">
        <v>337</v>
      </c>
      <c r="G226" s="203"/>
      <c r="H226" s="206">
        <v>8.64</v>
      </c>
      <c r="I226" s="207"/>
      <c r="J226" s="203"/>
      <c r="K226" s="203"/>
      <c r="L226" s="208"/>
      <c r="M226" s="209"/>
      <c r="N226" s="210"/>
      <c r="O226" s="210"/>
      <c r="P226" s="210"/>
      <c r="Q226" s="210"/>
      <c r="R226" s="210"/>
      <c r="S226" s="210"/>
      <c r="T226" s="211"/>
      <c r="AT226" s="212" t="s">
        <v>141</v>
      </c>
      <c r="AU226" s="212" t="s">
        <v>84</v>
      </c>
      <c r="AV226" s="11" t="s">
        <v>84</v>
      </c>
      <c r="AW226" s="11" t="s">
        <v>37</v>
      </c>
      <c r="AX226" s="11" t="s">
        <v>74</v>
      </c>
      <c r="AY226" s="212" t="s">
        <v>128</v>
      </c>
    </row>
    <row r="227" spans="2:65" s="12" customFormat="1" ht="13.5">
      <c r="B227" s="213"/>
      <c r="C227" s="214"/>
      <c r="D227" s="198" t="s">
        <v>141</v>
      </c>
      <c r="E227" s="215" t="s">
        <v>30</v>
      </c>
      <c r="F227" s="216" t="s">
        <v>143</v>
      </c>
      <c r="G227" s="214"/>
      <c r="H227" s="217">
        <v>14.49</v>
      </c>
      <c r="I227" s="218"/>
      <c r="J227" s="214"/>
      <c r="K227" s="214"/>
      <c r="L227" s="219"/>
      <c r="M227" s="220"/>
      <c r="N227" s="221"/>
      <c r="O227" s="221"/>
      <c r="P227" s="221"/>
      <c r="Q227" s="221"/>
      <c r="R227" s="221"/>
      <c r="S227" s="221"/>
      <c r="T227" s="222"/>
      <c r="AT227" s="223" t="s">
        <v>141</v>
      </c>
      <c r="AU227" s="223" t="s">
        <v>84</v>
      </c>
      <c r="AV227" s="12" t="s">
        <v>135</v>
      </c>
      <c r="AW227" s="12" t="s">
        <v>37</v>
      </c>
      <c r="AX227" s="12" t="s">
        <v>82</v>
      </c>
      <c r="AY227" s="223" t="s">
        <v>128</v>
      </c>
    </row>
    <row r="228" spans="2:65" s="1" customFormat="1" ht="16.5" customHeight="1">
      <c r="B228" s="39"/>
      <c r="C228" s="186" t="s">
        <v>316</v>
      </c>
      <c r="D228" s="186" t="s">
        <v>130</v>
      </c>
      <c r="E228" s="187" t="s">
        <v>338</v>
      </c>
      <c r="F228" s="188" t="s">
        <v>339</v>
      </c>
      <c r="G228" s="189" t="s">
        <v>133</v>
      </c>
      <c r="H228" s="190">
        <v>0.28799999999999998</v>
      </c>
      <c r="I228" s="191"/>
      <c r="J228" s="192">
        <f>ROUND(I228*H228,2)</f>
        <v>0</v>
      </c>
      <c r="K228" s="188" t="s">
        <v>134</v>
      </c>
      <c r="L228" s="59"/>
      <c r="M228" s="193" t="s">
        <v>30</v>
      </c>
      <c r="N228" s="194" t="s">
        <v>45</v>
      </c>
      <c r="O228" s="40"/>
      <c r="P228" s="195">
        <f>O228*H228</f>
        <v>0</v>
      </c>
      <c r="Q228" s="195">
        <v>0</v>
      </c>
      <c r="R228" s="195">
        <f>Q228*H228</f>
        <v>0</v>
      </c>
      <c r="S228" s="195">
        <v>0</v>
      </c>
      <c r="T228" s="196">
        <f>S228*H228</f>
        <v>0</v>
      </c>
      <c r="AR228" s="22" t="s">
        <v>135</v>
      </c>
      <c r="AT228" s="22" t="s">
        <v>130</v>
      </c>
      <c r="AU228" s="22" t="s">
        <v>84</v>
      </c>
      <c r="AY228" s="22" t="s">
        <v>128</v>
      </c>
      <c r="BE228" s="197">
        <f>IF(N228="základní",J228,0)</f>
        <v>0</v>
      </c>
      <c r="BF228" s="197">
        <f>IF(N228="snížená",J228,0)</f>
        <v>0</v>
      </c>
      <c r="BG228" s="197">
        <f>IF(N228="zákl. přenesená",J228,0)</f>
        <v>0</v>
      </c>
      <c r="BH228" s="197">
        <f>IF(N228="sníž. přenesená",J228,0)</f>
        <v>0</v>
      </c>
      <c r="BI228" s="197">
        <f>IF(N228="nulová",J228,0)</f>
        <v>0</v>
      </c>
      <c r="BJ228" s="22" t="s">
        <v>82</v>
      </c>
      <c r="BK228" s="197">
        <f>ROUND(I228*H228,2)</f>
        <v>0</v>
      </c>
      <c r="BL228" s="22" t="s">
        <v>135</v>
      </c>
      <c r="BM228" s="22" t="s">
        <v>340</v>
      </c>
    </row>
    <row r="229" spans="2:65" s="1" customFormat="1" ht="27">
      <c r="B229" s="39"/>
      <c r="C229" s="61"/>
      <c r="D229" s="198" t="s">
        <v>137</v>
      </c>
      <c r="E229" s="61"/>
      <c r="F229" s="199" t="s">
        <v>341</v>
      </c>
      <c r="G229" s="61"/>
      <c r="H229" s="61"/>
      <c r="I229" s="157"/>
      <c r="J229" s="61"/>
      <c r="K229" s="61"/>
      <c r="L229" s="59"/>
      <c r="M229" s="200"/>
      <c r="N229" s="40"/>
      <c r="O229" s="40"/>
      <c r="P229" s="40"/>
      <c r="Q229" s="40"/>
      <c r="R229" s="40"/>
      <c r="S229" s="40"/>
      <c r="T229" s="76"/>
      <c r="AT229" s="22" t="s">
        <v>137</v>
      </c>
      <c r="AU229" s="22" t="s">
        <v>84</v>
      </c>
    </row>
    <row r="230" spans="2:65" s="1" customFormat="1" ht="40.5">
      <c r="B230" s="39"/>
      <c r="C230" s="61"/>
      <c r="D230" s="198" t="s">
        <v>139</v>
      </c>
      <c r="E230" s="61"/>
      <c r="F230" s="201" t="s">
        <v>342</v>
      </c>
      <c r="G230" s="61"/>
      <c r="H230" s="61"/>
      <c r="I230" s="157"/>
      <c r="J230" s="61"/>
      <c r="K230" s="61"/>
      <c r="L230" s="59"/>
      <c r="M230" s="200"/>
      <c r="N230" s="40"/>
      <c r="O230" s="40"/>
      <c r="P230" s="40"/>
      <c r="Q230" s="40"/>
      <c r="R230" s="40"/>
      <c r="S230" s="40"/>
      <c r="T230" s="76"/>
      <c r="AT230" s="22" t="s">
        <v>139</v>
      </c>
      <c r="AU230" s="22" t="s">
        <v>84</v>
      </c>
    </row>
    <row r="231" spans="2:65" s="11" customFormat="1" ht="13.5">
      <c r="B231" s="202"/>
      <c r="C231" s="203"/>
      <c r="D231" s="198" t="s">
        <v>141</v>
      </c>
      <c r="E231" s="204" t="s">
        <v>30</v>
      </c>
      <c r="F231" s="205" t="s">
        <v>343</v>
      </c>
      <c r="G231" s="203"/>
      <c r="H231" s="206">
        <v>0.28799999999999998</v>
      </c>
      <c r="I231" s="207"/>
      <c r="J231" s="203"/>
      <c r="K231" s="203"/>
      <c r="L231" s="208"/>
      <c r="M231" s="209"/>
      <c r="N231" s="210"/>
      <c r="O231" s="210"/>
      <c r="P231" s="210"/>
      <c r="Q231" s="210"/>
      <c r="R231" s="210"/>
      <c r="S231" s="210"/>
      <c r="T231" s="211"/>
      <c r="AT231" s="212" t="s">
        <v>141</v>
      </c>
      <c r="AU231" s="212" t="s">
        <v>84</v>
      </c>
      <c r="AV231" s="11" t="s">
        <v>84</v>
      </c>
      <c r="AW231" s="11" t="s">
        <v>37</v>
      </c>
      <c r="AX231" s="11" t="s">
        <v>82</v>
      </c>
      <c r="AY231" s="212" t="s">
        <v>128</v>
      </c>
    </row>
    <row r="232" spans="2:65" s="10" customFormat="1" ht="29.85" customHeight="1">
      <c r="B232" s="170"/>
      <c r="C232" s="171"/>
      <c r="D232" s="172" t="s">
        <v>73</v>
      </c>
      <c r="E232" s="184" t="s">
        <v>162</v>
      </c>
      <c r="F232" s="184" t="s">
        <v>344</v>
      </c>
      <c r="G232" s="171"/>
      <c r="H232" s="171"/>
      <c r="I232" s="174"/>
      <c r="J232" s="185">
        <f>BK232</f>
        <v>0</v>
      </c>
      <c r="K232" s="171"/>
      <c r="L232" s="176"/>
      <c r="M232" s="177"/>
      <c r="N232" s="178"/>
      <c r="O232" s="178"/>
      <c r="P232" s="179">
        <f>SUM(P233:P303)</f>
        <v>0</v>
      </c>
      <c r="Q232" s="178"/>
      <c r="R232" s="179">
        <f>SUM(R233:R303)</f>
        <v>137.15725799999998</v>
      </c>
      <c r="S232" s="178"/>
      <c r="T232" s="180">
        <f>SUM(T233:T303)</f>
        <v>0</v>
      </c>
      <c r="AR232" s="181" t="s">
        <v>82</v>
      </c>
      <c r="AT232" s="182" t="s">
        <v>73</v>
      </c>
      <c r="AU232" s="182" t="s">
        <v>82</v>
      </c>
      <c r="AY232" s="181" t="s">
        <v>128</v>
      </c>
      <c r="BK232" s="183">
        <f>SUM(BK233:BK303)</f>
        <v>0</v>
      </c>
    </row>
    <row r="233" spans="2:65" s="1" customFormat="1" ht="16.5" customHeight="1">
      <c r="B233" s="39"/>
      <c r="C233" s="186" t="s">
        <v>345</v>
      </c>
      <c r="D233" s="186" t="s">
        <v>130</v>
      </c>
      <c r="E233" s="187" t="s">
        <v>346</v>
      </c>
      <c r="F233" s="188" t="s">
        <v>347</v>
      </c>
      <c r="G233" s="189" t="s">
        <v>259</v>
      </c>
      <c r="H233" s="190">
        <v>127.5</v>
      </c>
      <c r="I233" s="191"/>
      <c r="J233" s="192">
        <f>ROUND(I233*H233,2)</f>
        <v>0</v>
      </c>
      <c r="K233" s="188" t="s">
        <v>134</v>
      </c>
      <c r="L233" s="59"/>
      <c r="M233" s="193" t="s">
        <v>30</v>
      </c>
      <c r="N233" s="194" t="s">
        <v>45</v>
      </c>
      <c r="O233" s="40"/>
      <c r="P233" s="195">
        <f>O233*H233</f>
        <v>0</v>
      </c>
      <c r="Q233" s="195">
        <v>0</v>
      </c>
      <c r="R233" s="195">
        <f>Q233*H233</f>
        <v>0</v>
      </c>
      <c r="S233" s="195">
        <v>0</v>
      </c>
      <c r="T233" s="196">
        <f>S233*H233</f>
        <v>0</v>
      </c>
      <c r="AR233" s="22" t="s">
        <v>135</v>
      </c>
      <c r="AT233" s="22" t="s">
        <v>130</v>
      </c>
      <c r="AU233" s="22" t="s">
        <v>84</v>
      </c>
      <c r="AY233" s="22" t="s">
        <v>128</v>
      </c>
      <c r="BE233" s="197">
        <f>IF(N233="základní",J233,0)</f>
        <v>0</v>
      </c>
      <c r="BF233" s="197">
        <f>IF(N233="snížená",J233,0)</f>
        <v>0</v>
      </c>
      <c r="BG233" s="197">
        <f>IF(N233="zákl. přenesená",J233,0)</f>
        <v>0</v>
      </c>
      <c r="BH233" s="197">
        <f>IF(N233="sníž. přenesená",J233,0)</f>
        <v>0</v>
      </c>
      <c r="BI233" s="197">
        <f>IF(N233="nulová",J233,0)</f>
        <v>0</v>
      </c>
      <c r="BJ233" s="22" t="s">
        <v>82</v>
      </c>
      <c r="BK233" s="197">
        <f>ROUND(I233*H233,2)</f>
        <v>0</v>
      </c>
      <c r="BL233" s="22" t="s">
        <v>135</v>
      </c>
      <c r="BM233" s="22" t="s">
        <v>348</v>
      </c>
    </row>
    <row r="234" spans="2:65" s="1" customFormat="1" ht="13.5">
      <c r="B234" s="39"/>
      <c r="C234" s="61"/>
      <c r="D234" s="198" t="s">
        <v>137</v>
      </c>
      <c r="E234" s="61"/>
      <c r="F234" s="199" t="s">
        <v>349</v>
      </c>
      <c r="G234" s="61"/>
      <c r="H234" s="61"/>
      <c r="I234" s="157"/>
      <c r="J234" s="61"/>
      <c r="K234" s="61"/>
      <c r="L234" s="59"/>
      <c r="M234" s="200"/>
      <c r="N234" s="40"/>
      <c r="O234" s="40"/>
      <c r="P234" s="40"/>
      <c r="Q234" s="40"/>
      <c r="R234" s="40"/>
      <c r="S234" s="40"/>
      <c r="T234" s="76"/>
      <c r="AT234" s="22" t="s">
        <v>137</v>
      </c>
      <c r="AU234" s="22" t="s">
        <v>84</v>
      </c>
    </row>
    <row r="235" spans="2:65" s="11" customFormat="1" ht="13.5">
      <c r="B235" s="202"/>
      <c r="C235" s="203"/>
      <c r="D235" s="198" t="s">
        <v>141</v>
      </c>
      <c r="E235" s="204" t="s">
        <v>30</v>
      </c>
      <c r="F235" s="205" t="s">
        <v>350</v>
      </c>
      <c r="G235" s="203"/>
      <c r="H235" s="206">
        <v>127.5</v>
      </c>
      <c r="I235" s="207"/>
      <c r="J235" s="203"/>
      <c r="K235" s="203"/>
      <c r="L235" s="208"/>
      <c r="M235" s="209"/>
      <c r="N235" s="210"/>
      <c r="O235" s="210"/>
      <c r="P235" s="210"/>
      <c r="Q235" s="210"/>
      <c r="R235" s="210"/>
      <c r="S235" s="210"/>
      <c r="T235" s="211"/>
      <c r="AT235" s="212" t="s">
        <v>141</v>
      </c>
      <c r="AU235" s="212" t="s">
        <v>84</v>
      </c>
      <c r="AV235" s="11" t="s">
        <v>84</v>
      </c>
      <c r="AW235" s="11" t="s">
        <v>37</v>
      </c>
      <c r="AX235" s="11" t="s">
        <v>82</v>
      </c>
      <c r="AY235" s="212" t="s">
        <v>128</v>
      </c>
    </row>
    <row r="236" spans="2:65" s="1" customFormat="1" ht="16.5" customHeight="1">
      <c r="B236" s="39"/>
      <c r="C236" s="186" t="s">
        <v>351</v>
      </c>
      <c r="D236" s="186" t="s">
        <v>130</v>
      </c>
      <c r="E236" s="187" t="s">
        <v>352</v>
      </c>
      <c r="F236" s="188" t="s">
        <v>353</v>
      </c>
      <c r="G236" s="189" t="s">
        <v>259</v>
      </c>
      <c r="H236" s="190">
        <v>93</v>
      </c>
      <c r="I236" s="191"/>
      <c r="J236" s="192">
        <f>ROUND(I236*H236,2)</f>
        <v>0</v>
      </c>
      <c r="K236" s="188" t="s">
        <v>134</v>
      </c>
      <c r="L236" s="59"/>
      <c r="M236" s="193" t="s">
        <v>30</v>
      </c>
      <c r="N236" s="194" t="s">
        <v>45</v>
      </c>
      <c r="O236" s="40"/>
      <c r="P236" s="195">
        <f>O236*H236</f>
        <v>0</v>
      </c>
      <c r="Q236" s="195">
        <v>0</v>
      </c>
      <c r="R236" s="195">
        <f>Q236*H236</f>
        <v>0</v>
      </c>
      <c r="S236" s="195">
        <v>0</v>
      </c>
      <c r="T236" s="196">
        <f>S236*H236</f>
        <v>0</v>
      </c>
      <c r="AR236" s="22" t="s">
        <v>135</v>
      </c>
      <c r="AT236" s="22" t="s">
        <v>130</v>
      </c>
      <c r="AU236" s="22" t="s">
        <v>84</v>
      </c>
      <c r="AY236" s="22" t="s">
        <v>128</v>
      </c>
      <c r="BE236" s="197">
        <f>IF(N236="základní",J236,0)</f>
        <v>0</v>
      </c>
      <c r="BF236" s="197">
        <f>IF(N236="snížená",J236,0)</f>
        <v>0</v>
      </c>
      <c r="BG236" s="197">
        <f>IF(N236="zákl. přenesená",J236,0)</f>
        <v>0</v>
      </c>
      <c r="BH236" s="197">
        <f>IF(N236="sníž. přenesená",J236,0)</f>
        <v>0</v>
      </c>
      <c r="BI236" s="197">
        <f>IF(N236="nulová",J236,0)</f>
        <v>0</v>
      </c>
      <c r="BJ236" s="22" t="s">
        <v>82</v>
      </c>
      <c r="BK236" s="197">
        <f>ROUND(I236*H236,2)</f>
        <v>0</v>
      </c>
      <c r="BL236" s="22" t="s">
        <v>135</v>
      </c>
      <c r="BM236" s="22" t="s">
        <v>354</v>
      </c>
    </row>
    <row r="237" spans="2:65" s="1" customFormat="1" ht="13.5">
      <c r="B237" s="39"/>
      <c r="C237" s="61"/>
      <c r="D237" s="198" t="s">
        <v>137</v>
      </c>
      <c r="E237" s="61"/>
      <c r="F237" s="199" t="s">
        <v>355</v>
      </c>
      <c r="G237" s="61"/>
      <c r="H237" s="61"/>
      <c r="I237" s="157"/>
      <c r="J237" s="61"/>
      <c r="K237" s="61"/>
      <c r="L237" s="59"/>
      <c r="M237" s="200"/>
      <c r="N237" s="40"/>
      <c r="O237" s="40"/>
      <c r="P237" s="40"/>
      <c r="Q237" s="40"/>
      <c r="R237" s="40"/>
      <c r="S237" s="40"/>
      <c r="T237" s="76"/>
      <c r="AT237" s="22" t="s">
        <v>137</v>
      </c>
      <c r="AU237" s="22" t="s">
        <v>84</v>
      </c>
    </row>
    <row r="238" spans="2:65" s="11" customFormat="1" ht="13.5">
      <c r="B238" s="202"/>
      <c r="C238" s="203"/>
      <c r="D238" s="198" t="s">
        <v>141</v>
      </c>
      <c r="E238" s="204" t="s">
        <v>30</v>
      </c>
      <c r="F238" s="205" t="s">
        <v>356</v>
      </c>
      <c r="G238" s="203"/>
      <c r="H238" s="206">
        <v>93</v>
      </c>
      <c r="I238" s="207"/>
      <c r="J238" s="203"/>
      <c r="K238" s="203"/>
      <c r="L238" s="208"/>
      <c r="M238" s="209"/>
      <c r="N238" s="210"/>
      <c r="O238" s="210"/>
      <c r="P238" s="210"/>
      <c r="Q238" s="210"/>
      <c r="R238" s="210"/>
      <c r="S238" s="210"/>
      <c r="T238" s="211"/>
      <c r="AT238" s="212" t="s">
        <v>141</v>
      </c>
      <c r="AU238" s="212" t="s">
        <v>84</v>
      </c>
      <c r="AV238" s="11" t="s">
        <v>84</v>
      </c>
      <c r="AW238" s="11" t="s">
        <v>37</v>
      </c>
      <c r="AX238" s="11" t="s">
        <v>82</v>
      </c>
      <c r="AY238" s="212" t="s">
        <v>128</v>
      </c>
    </row>
    <row r="239" spans="2:65" s="1" customFormat="1" ht="16.5" customHeight="1">
      <c r="B239" s="39"/>
      <c r="C239" s="186" t="s">
        <v>357</v>
      </c>
      <c r="D239" s="186" t="s">
        <v>130</v>
      </c>
      <c r="E239" s="187" t="s">
        <v>358</v>
      </c>
      <c r="F239" s="188" t="s">
        <v>359</v>
      </c>
      <c r="G239" s="189" t="s">
        <v>259</v>
      </c>
      <c r="H239" s="190">
        <v>363</v>
      </c>
      <c r="I239" s="191"/>
      <c r="J239" s="192">
        <f>ROUND(I239*H239,2)</f>
        <v>0</v>
      </c>
      <c r="K239" s="188" t="s">
        <v>134</v>
      </c>
      <c r="L239" s="59"/>
      <c r="M239" s="193" t="s">
        <v>30</v>
      </c>
      <c r="N239" s="194" t="s">
        <v>45</v>
      </c>
      <c r="O239" s="40"/>
      <c r="P239" s="195">
        <f>O239*H239</f>
        <v>0</v>
      </c>
      <c r="Q239" s="195">
        <v>0</v>
      </c>
      <c r="R239" s="195">
        <f>Q239*H239</f>
        <v>0</v>
      </c>
      <c r="S239" s="195">
        <v>0</v>
      </c>
      <c r="T239" s="196">
        <f>S239*H239</f>
        <v>0</v>
      </c>
      <c r="AR239" s="22" t="s">
        <v>135</v>
      </c>
      <c r="AT239" s="22" t="s">
        <v>130</v>
      </c>
      <c r="AU239" s="22" t="s">
        <v>84</v>
      </c>
      <c r="AY239" s="22" t="s">
        <v>128</v>
      </c>
      <c r="BE239" s="197">
        <f>IF(N239="základní",J239,0)</f>
        <v>0</v>
      </c>
      <c r="BF239" s="197">
        <f>IF(N239="snížená",J239,0)</f>
        <v>0</v>
      </c>
      <c r="BG239" s="197">
        <f>IF(N239="zákl. přenesená",J239,0)</f>
        <v>0</v>
      </c>
      <c r="BH239" s="197">
        <f>IF(N239="sníž. přenesená",J239,0)</f>
        <v>0</v>
      </c>
      <c r="BI239" s="197">
        <f>IF(N239="nulová",J239,0)</f>
        <v>0</v>
      </c>
      <c r="BJ239" s="22" t="s">
        <v>82</v>
      </c>
      <c r="BK239" s="197">
        <f>ROUND(I239*H239,2)</f>
        <v>0</v>
      </c>
      <c r="BL239" s="22" t="s">
        <v>135</v>
      </c>
      <c r="BM239" s="22" t="s">
        <v>360</v>
      </c>
    </row>
    <row r="240" spans="2:65" s="1" customFormat="1" ht="13.5">
      <c r="B240" s="39"/>
      <c r="C240" s="61"/>
      <c r="D240" s="198" t="s">
        <v>137</v>
      </c>
      <c r="E240" s="61"/>
      <c r="F240" s="199" t="s">
        <v>361</v>
      </c>
      <c r="G240" s="61"/>
      <c r="H240" s="61"/>
      <c r="I240" s="157"/>
      <c r="J240" s="61"/>
      <c r="K240" s="61"/>
      <c r="L240" s="59"/>
      <c r="M240" s="200"/>
      <c r="N240" s="40"/>
      <c r="O240" s="40"/>
      <c r="P240" s="40"/>
      <c r="Q240" s="40"/>
      <c r="R240" s="40"/>
      <c r="S240" s="40"/>
      <c r="T240" s="76"/>
      <c r="AT240" s="22" t="s">
        <v>137</v>
      </c>
      <c r="AU240" s="22" t="s">
        <v>84</v>
      </c>
    </row>
    <row r="241" spans="2:65" s="11" customFormat="1" ht="13.5">
      <c r="B241" s="202"/>
      <c r="C241" s="203"/>
      <c r="D241" s="198" t="s">
        <v>141</v>
      </c>
      <c r="E241" s="204" t="s">
        <v>30</v>
      </c>
      <c r="F241" s="205" t="s">
        <v>362</v>
      </c>
      <c r="G241" s="203"/>
      <c r="H241" s="206">
        <v>363</v>
      </c>
      <c r="I241" s="207"/>
      <c r="J241" s="203"/>
      <c r="K241" s="203"/>
      <c r="L241" s="208"/>
      <c r="M241" s="209"/>
      <c r="N241" s="210"/>
      <c r="O241" s="210"/>
      <c r="P241" s="210"/>
      <c r="Q241" s="210"/>
      <c r="R241" s="210"/>
      <c r="S241" s="210"/>
      <c r="T241" s="211"/>
      <c r="AT241" s="212" t="s">
        <v>141</v>
      </c>
      <c r="AU241" s="212" t="s">
        <v>84</v>
      </c>
      <c r="AV241" s="11" t="s">
        <v>84</v>
      </c>
      <c r="AW241" s="11" t="s">
        <v>37</v>
      </c>
      <c r="AX241" s="11" t="s">
        <v>82</v>
      </c>
      <c r="AY241" s="212" t="s">
        <v>128</v>
      </c>
    </row>
    <row r="242" spans="2:65" s="1" customFormat="1" ht="16.5" customHeight="1">
      <c r="B242" s="39"/>
      <c r="C242" s="186" t="s">
        <v>363</v>
      </c>
      <c r="D242" s="186" t="s">
        <v>130</v>
      </c>
      <c r="E242" s="187" t="s">
        <v>364</v>
      </c>
      <c r="F242" s="188" t="s">
        <v>365</v>
      </c>
      <c r="G242" s="189" t="s">
        <v>259</v>
      </c>
      <c r="H242" s="190">
        <v>409</v>
      </c>
      <c r="I242" s="191"/>
      <c r="J242" s="192">
        <f>ROUND(I242*H242,2)</f>
        <v>0</v>
      </c>
      <c r="K242" s="188" t="s">
        <v>134</v>
      </c>
      <c r="L242" s="59"/>
      <c r="M242" s="193" t="s">
        <v>30</v>
      </c>
      <c r="N242" s="194" t="s">
        <v>45</v>
      </c>
      <c r="O242" s="40"/>
      <c r="P242" s="195">
        <f>O242*H242</f>
        <v>0</v>
      </c>
      <c r="Q242" s="195">
        <v>0</v>
      </c>
      <c r="R242" s="195">
        <f>Q242*H242</f>
        <v>0</v>
      </c>
      <c r="S242" s="195">
        <v>0</v>
      </c>
      <c r="T242" s="196">
        <f>S242*H242</f>
        <v>0</v>
      </c>
      <c r="AR242" s="22" t="s">
        <v>135</v>
      </c>
      <c r="AT242" s="22" t="s">
        <v>130</v>
      </c>
      <c r="AU242" s="22" t="s">
        <v>84</v>
      </c>
      <c r="AY242" s="22" t="s">
        <v>128</v>
      </c>
      <c r="BE242" s="197">
        <f>IF(N242="základní",J242,0)</f>
        <v>0</v>
      </c>
      <c r="BF242" s="197">
        <f>IF(N242="snížená",J242,0)</f>
        <v>0</v>
      </c>
      <c r="BG242" s="197">
        <f>IF(N242="zákl. přenesená",J242,0)</f>
        <v>0</v>
      </c>
      <c r="BH242" s="197">
        <f>IF(N242="sníž. přenesená",J242,0)</f>
        <v>0</v>
      </c>
      <c r="BI242" s="197">
        <f>IF(N242="nulová",J242,0)</f>
        <v>0</v>
      </c>
      <c r="BJ242" s="22" t="s">
        <v>82</v>
      </c>
      <c r="BK242" s="197">
        <f>ROUND(I242*H242,2)</f>
        <v>0</v>
      </c>
      <c r="BL242" s="22" t="s">
        <v>135</v>
      </c>
      <c r="BM242" s="22" t="s">
        <v>366</v>
      </c>
    </row>
    <row r="243" spans="2:65" s="1" customFormat="1" ht="13.5">
      <c r="B243" s="39"/>
      <c r="C243" s="61"/>
      <c r="D243" s="198" t="s">
        <v>137</v>
      </c>
      <c r="E243" s="61"/>
      <c r="F243" s="199" t="s">
        <v>367</v>
      </c>
      <c r="G243" s="61"/>
      <c r="H243" s="61"/>
      <c r="I243" s="157"/>
      <c r="J243" s="61"/>
      <c r="K243" s="61"/>
      <c r="L243" s="59"/>
      <c r="M243" s="200"/>
      <c r="N243" s="40"/>
      <c r="O243" s="40"/>
      <c r="P243" s="40"/>
      <c r="Q243" s="40"/>
      <c r="R243" s="40"/>
      <c r="S243" s="40"/>
      <c r="T243" s="76"/>
      <c r="AT243" s="22" t="s">
        <v>137</v>
      </c>
      <c r="AU243" s="22" t="s">
        <v>84</v>
      </c>
    </row>
    <row r="244" spans="2:65" s="11" customFormat="1" ht="13.5">
      <c r="B244" s="202"/>
      <c r="C244" s="203"/>
      <c r="D244" s="198" t="s">
        <v>141</v>
      </c>
      <c r="E244" s="204" t="s">
        <v>30</v>
      </c>
      <c r="F244" s="205" t="s">
        <v>368</v>
      </c>
      <c r="G244" s="203"/>
      <c r="H244" s="206">
        <v>409</v>
      </c>
      <c r="I244" s="207"/>
      <c r="J244" s="203"/>
      <c r="K244" s="203"/>
      <c r="L244" s="208"/>
      <c r="M244" s="209"/>
      <c r="N244" s="210"/>
      <c r="O244" s="210"/>
      <c r="P244" s="210"/>
      <c r="Q244" s="210"/>
      <c r="R244" s="210"/>
      <c r="S244" s="210"/>
      <c r="T244" s="211"/>
      <c r="AT244" s="212" t="s">
        <v>141</v>
      </c>
      <c r="AU244" s="212" t="s">
        <v>84</v>
      </c>
      <c r="AV244" s="11" t="s">
        <v>84</v>
      </c>
      <c r="AW244" s="11" t="s">
        <v>37</v>
      </c>
      <c r="AX244" s="11" t="s">
        <v>82</v>
      </c>
      <c r="AY244" s="212" t="s">
        <v>128</v>
      </c>
    </row>
    <row r="245" spans="2:65" s="1" customFormat="1" ht="16.5" customHeight="1">
      <c r="B245" s="39"/>
      <c r="C245" s="186" t="s">
        <v>369</v>
      </c>
      <c r="D245" s="186" t="s">
        <v>130</v>
      </c>
      <c r="E245" s="187" t="s">
        <v>370</v>
      </c>
      <c r="F245" s="188" t="s">
        <v>371</v>
      </c>
      <c r="G245" s="189" t="s">
        <v>259</v>
      </c>
      <c r="H245" s="190">
        <v>363</v>
      </c>
      <c r="I245" s="191"/>
      <c r="J245" s="192">
        <f>ROUND(I245*H245,2)</f>
        <v>0</v>
      </c>
      <c r="K245" s="188" t="s">
        <v>134</v>
      </c>
      <c r="L245" s="59"/>
      <c r="M245" s="193" t="s">
        <v>30</v>
      </c>
      <c r="N245" s="194" t="s">
        <v>45</v>
      </c>
      <c r="O245" s="40"/>
      <c r="P245" s="195">
        <f>O245*H245</f>
        <v>0</v>
      </c>
      <c r="Q245" s="195">
        <v>0</v>
      </c>
      <c r="R245" s="195">
        <f>Q245*H245</f>
        <v>0</v>
      </c>
      <c r="S245" s="195">
        <v>0</v>
      </c>
      <c r="T245" s="196">
        <f>S245*H245</f>
        <v>0</v>
      </c>
      <c r="AR245" s="22" t="s">
        <v>135</v>
      </c>
      <c r="AT245" s="22" t="s">
        <v>130</v>
      </c>
      <c r="AU245" s="22" t="s">
        <v>84</v>
      </c>
      <c r="AY245" s="22" t="s">
        <v>128</v>
      </c>
      <c r="BE245" s="197">
        <f>IF(N245="základní",J245,0)</f>
        <v>0</v>
      </c>
      <c r="BF245" s="197">
        <f>IF(N245="snížená",J245,0)</f>
        <v>0</v>
      </c>
      <c r="BG245" s="197">
        <f>IF(N245="zákl. přenesená",J245,0)</f>
        <v>0</v>
      </c>
      <c r="BH245" s="197">
        <f>IF(N245="sníž. přenesená",J245,0)</f>
        <v>0</v>
      </c>
      <c r="BI245" s="197">
        <f>IF(N245="nulová",J245,0)</f>
        <v>0</v>
      </c>
      <c r="BJ245" s="22" t="s">
        <v>82</v>
      </c>
      <c r="BK245" s="197">
        <f>ROUND(I245*H245,2)</f>
        <v>0</v>
      </c>
      <c r="BL245" s="22" t="s">
        <v>135</v>
      </c>
      <c r="BM245" s="22" t="s">
        <v>372</v>
      </c>
    </row>
    <row r="246" spans="2:65" s="1" customFormat="1" ht="13.5">
      <c r="B246" s="39"/>
      <c r="C246" s="61"/>
      <c r="D246" s="198" t="s">
        <v>137</v>
      </c>
      <c r="E246" s="61"/>
      <c r="F246" s="199" t="s">
        <v>373</v>
      </c>
      <c r="G246" s="61"/>
      <c r="H246" s="61"/>
      <c r="I246" s="157"/>
      <c r="J246" s="61"/>
      <c r="K246" s="61"/>
      <c r="L246" s="59"/>
      <c r="M246" s="200"/>
      <c r="N246" s="40"/>
      <c r="O246" s="40"/>
      <c r="P246" s="40"/>
      <c r="Q246" s="40"/>
      <c r="R246" s="40"/>
      <c r="S246" s="40"/>
      <c r="T246" s="76"/>
      <c r="AT246" s="22" t="s">
        <v>137</v>
      </c>
      <c r="AU246" s="22" t="s">
        <v>84</v>
      </c>
    </row>
    <row r="247" spans="2:65" s="11" customFormat="1" ht="13.5">
      <c r="B247" s="202"/>
      <c r="C247" s="203"/>
      <c r="D247" s="198" t="s">
        <v>141</v>
      </c>
      <c r="E247" s="204" t="s">
        <v>30</v>
      </c>
      <c r="F247" s="205" t="s">
        <v>362</v>
      </c>
      <c r="G247" s="203"/>
      <c r="H247" s="206">
        <v>363</v>
      </c>
      <c r="I247" s="207"/>
      <c r="J247" s="203"/>
      <c r="K247" s="203"/>
      <c r="L247" s="208"/>
      <c r="M247" s="209"/>
      <c r="N247" s="210"/>
      <c r="O247" s="210"/>
      <c r="P247" s="210"/>
      <c r="Q247" s="210"/>
      <c r="R247" s="210"/>
      <c r="S247" s="210"/>
      <c r="T247" s="211"/>
      <c r="AT247" s="212" t="s">
        <v>141</v>
      </c>
      <c r="AU247" s="212" t="s">
        <v>84</v>
      </c>
      <c r="AV247" s="11" t="s">
        <v>84</v>
      </c>
      <c r="AW247" s="11" t="s">
        <v>37</v>
      </c>
      <c r="AX247" s="11" t="s">
        <v>82</v>
      </c>
      <c r="AY247" s="212" t="s">
        <v>128</v>
      </c>
    </row>
    <row r="248" spans="2:65" s="1" customFormat="1" ht="16.5" customHeight="1">
      <c r="B248" s="39"/>
      <c r="C248" s="186" t="s">
        <v>194</v>
      </c>
      <c r="D248" s="186" t="s">
        <v>130</v>
      </c>
      <c r="E248" s="187" t="s">
        <v>374</v>
      </c>
      <c r="F248" s="188" t="s">
        <v>375</v>
      </c>
      <c r="G248" s="189" t="s">
        <v>259</v>
      </c>
      <c r="H248" s="190">
        <v>363</v>
      </c>
      <c r="I248" s="191"/>
      <c r="J248" s="192">
        <f>ROUND(I248*H248,2)</f>
        <v>0</v>
      </c>
      <c r="K248" s="188" t="s">
        <v>134</v>
      </c>
      <c r="L248" s="59"/>
      <c r="M248" s="193" t="s">
        <v>30</v>
      </c>
      <c r="N248" s="194" t="s">
        <v>45</v>
      </c>
      <c r="O248" s="40"/>
      <c r="P248" s="195">
        <f>O248*H248</f>
        <v>0</v>
      </c>
      <c r="Q248" s="195">
        <v>0</v>
      </c>
      <c r="R248" s="195">
        <f>Q248*H248</f>
        <v>0</v>
      </c>
      <c r="S248" s="195">
        <v>0</v>
      </c>
      <c r="T248" s="196">
        <f>S248*H248</f>
        <v>0</v>
      </c>
      <c r="AR248" s="22" t="s">
        <v>135</v>
      </c>
      <c r="AT248" s="22" t="s">
        <v>130</v>
      </c>
      <c r="AU248" s="22" t="s">
        <v>84</v>
      </c>
      <c r="AY248" s="22" t="s">
        <v>128</v>
      </c>
      <c r="BE248" s="197">
        <f>IF(N248="základní",J248,0)</f>
        <v>0</v>
      </c>
      <c r="BF248" s="197">
        <f>IF(N248="snížená",J248,0)</f>
        <v>0</v>
      </c>
      <c r="BG248" s="197">
        <f>IF(N248="zákl. přenesená",J248,0)</f>
        <v>0</v>
      </c>
      <c r="BH248" s="197">
        <f>IF(N248="sníž. přenesená",J248,0)</f>
        <v>0</v>
      </c>
      <c r="BI248" s="197">
        <f>IF(N248="nulová",J248,0)</f>
        <v>0</v>
      </c>
      <c r="BJ248" s="22" t="s">
        <v>82</v>
      </c>
      <c r="BK248" s="197">
        <f>ROUND(I248*H248,2)</f>
        <v>0</v>
      </c>
      <c r="BL248" s="22" t="s">
        <v>135</v>
      </c>
      <c r="BM248" s="22" t="s">
        <v>376</v>
      </c>
    </row>
    <row r="249" spans="2:65" s="1" customFormat="1" ht="13.5">
      <c r="B249" s="39"/>
      <c r="C249" s="61"/>
      <c r="D249" s="198" t="s">
        <v>137</v>
      </c>
      <c r="E249" s="61"/>
      <c r="F249" s="199" t="s">
        <v>377</v>
      </c>
      <c r="G249" s="61"/>
      <c r="H249" s="61"/>
      <c r="I249" s="157"/>
      <c r="J249" s="61"/>
      <c r="K249" s="61"/>
      <c r="L249" s="59"/>
      <c r="M249" s="200"/>
      <c r="N249" s="40"/>
      <c r="O249" s="40"/>
      <c r="P249" s="40"/>
      <c r="Q249" s="40"/>
      <c r="R249" s="40"/>
      <c r="S249" s="40"/>
      <c r="T249" s="76"/>
      <c r="AT249" s="22" t="s">
        <v>137</v>
      </c>
      <c r="AU249" s="22" t="s">
        <v>84</v>
      </c>
    </row>
    <row r="250" spans="2:65" s="11" customFormat="1" ht="13.5">
      <c r="B250" s="202"/>
      <c r="C250" s="203"/>
      <c r="D250" s="198" t="s">
        <v>141</v>
      </c>
      <c r="E250" s="204" t="s">
        <v>30</v>
      </c>
      <c r="F250" s="205" t="s">
        <v>362</v>
      </c>
      <c r="G250" s="203"/>
      <c r="H250" s="206">
        <v>363</v>
      </c>
      <c r="I250" s="207"/>
      <c r="J250" s="203"/>
      <c r="K250" s="203"/>
      <c r="L250" s="208"/>
      <c r="M250" s="209"/>
      <c r="N250" s="210"/>
      <c r="O250" s="210"/>
      <c r="P250" s="210"/>
      <c r="Q250" s="210"/>
      <c r="R250" s="210"/>
      <c r="S250" s="210"/>
      <c r="T250" s="211"/>
      <c r="AT250" s="212" t="s">
        <v>141</v>
      </c>
      <c r="AU250" s="212" t="s">
        <v>84</v>
      </c>
      <c r="AV250" s="11" t="s">
        <v>84</v>
      </c>
      <c r="AW250" s="11" t="s">
        <v>37</v>
      </c>
      <c r="AX250" s="11" t="s">
        <v>82</v>
      </c>
      <c r="AY250" s="212" t="s">
        <v>128</v>
      </c>
    </row>
    <row r="251" spans="2:65" s="1" customFormat="1" ht="25.5" customHeight="1">
      <c r="B251" s="39"/>
      <c r="C251" s="186" t="s">
        <v>378</v>
      </c>
      <c r="D251" s="186" t="s">
        <v>130</v>
      </c>
      <c r="E251" s="187" t="s">
        <v>379</v>
      </c>
      <c r="F251" s="188" t="s">
        <v>380</v>
      </c>
      <c r="G251" s="189" t="s">
        <v>259</v>
      </c>
      <c r="H251" s="190">
        <v>363</v>
      </c>
      <c r="I251" s="191"/>
      <c r="J251" s="192">
        <f>ROUND(I251*H251,2)</f>
        <v>0</v>
      </c>
      <c r="K251" s="188" t="s">
        <v>134</v>
      </c>
      <c r="L251" s="59"/>
      <c r="M251" s="193" t="s">
        <v>30</v>
      </c>
      <c r="N251" s="194" t="s">
        <v>45</v>
      </c>
      <c r="O251" s="40"/>
      <c r="P251" s="195">
        <f>O251*H251</f>
        <v>0</v>
      </c>
      <c r="Q251" s="195">
        <v>0</v>
      </c>
      <c r="R251" s="195">
        <f>Q251*H251</f>
        <v>0</v>
      </c>
      <c r="S251" s="195">
        <v>0</v>
      </c>
      <c r="T251" s="196">
        <f>S251*H251</f>
        <v>0</v>
      </c>
      <c r="AR251" s="22" t="s">
        <v>135</v>
      </c>
      <c r="AT251" s="22" t="s">
        <v>130</v>
      </c>
      <c r="AU251" s="22" t="s">
        <v>84</v>
      </c>
      <c r="AY251" s="22" t="s">
        <v>128</v>
      </c>
      <c r="BE251" s="197">
        <f>IF(N251="základní",J251,0)</f>
        <v>0</v>
      </c>
      <c r="BF251" s="197">
        <f>IF(N251="snížená",J251,0)</f>
        <v>0</v>
      </c>
      <c r="BG251" s="197">
        <f>IF(N251="zákl. přenesená",J251,0)</f>
        <v>0</v>
      </c>
      <c r="BH251" s="197">
        <f>IF(N251="sníž. přenesená",J251,0)</f>
        <v>0</v>
      </c>
      <c r="BI251" s="197">
        <f>IF(N251="nulová",J251,0)</f>
        <v>0</v>
      </c>
      <c r="BJ251" s="22" t="s">
        <v>82</v>
      </c>
      <c r="BK251" s="197">
        <f>ROUND(I251*H251,2)</f>
        <v>0</v>
      </c>
      <c r="BL251" s="22" t="s">
        <v>135</v>
      </c>
      <c r="BM251" s="22" t="s">
        <v>381</v>
      </c>
    </row>
    <row r="252" spans="2:65" s="1" customFormat="1" ht="27">
      <c r="B252" s="39"/>
      <c r="C252" s="61"/>
      <c r="D252" s="198" t="s">
        <v>137</v>
      </c>
      <c r="E252" s="61"/>
      <c r="F252" s="199" t="s">
        <v>382</v>
      </c>
      <c r="G252" s="61"/>
      <c r="H252" s="61"/>
      <c r="I252" s="157"/>
      <c r="J252" s="61"/>
      <c r="K252" s="61"/>
      <c r="L252" s="59"/>
      <c r="M252" s="200"/>
      <c r="N252" s="40"/>
      <c r="O252" s="40"/>
      <c r="P252" s="40"/>
      <c r="Q252" s="40"/>
      <c r="R252" s="40"/>
      <c r="S252" s="40"/>
      <c r="T252" s="76"/>
      <c r="AT252" s="22" t="s">
        <v>137</v>
      </c>
      <c r="AU252" s="22" t="s">
        <v>84</v>
      </c>
    </row>
    <row r="253" spans="2:65" s="1" customFormat="1" ht="27">
      <c r="B253" s="39"/>
      <c r="C253" s="61"/>
      <c r="D253" s="198" t="s">
        <v>139</v>
      </c>
      <c r="E253" s="61"/>
      <c r="F253" s="201" t="s">
        <v>383</v>
      </c>
      <c r="G253" s="61"/>
      <c r="H253" s="61"/>
      <c r="I253" s="157"/>
      <c r="J253" s="61"/>
      <c r="K253" s="61"/>
      <c r="L253" s="59"/>
      <c r="M253" s="200"/>
      <c r="N253" s="40"/>
      <c r="O253" s="40"/>
      <c r="P253" s="40"/>
      <c r="Q253" s="40"/>
      <c r="R253" s="40"/>
      <c r="S253" s="40"/>
      <c r="T253" s="76"/>
      <c r="AT253" s="22" t="s">
        <v>139</v>
      </c>
      <c r="AU253" s="22" t="s">
        <v>84</v>
      </c>
    </row>
    <row r="254" spans="2:65" s="11" customFormat="1" ht="13.5">
      <c r="B254" s="202"/>
      <c r="C254" s="203"/>
      <c r="D254" s="198" t="s">
        <v>141</v>
      </c>
      <c r="E254" s="204" t="s">
        <v>30</v>
      </c>
      <c r="F254" s="205" t="s">
        <v>362</v>
      </c>
      <c r="G254" s="203"/>
      <c r="H254" s="206">
        <v>363</v>
      </c>
      <c r="I254" s="207"/>
      <c r="J254" s="203"/>
      <c r="K254" s="203"/>
      <c r="L254" s="208"/>
      <c r="M254" s="209"/>
      <c r="N254" s="210"/>
      <c r="O254" s="210"/>
      <c r="P254" s="210"/>
      <c r="Q254" s="210"/>
      <c r="R254" s="210"/>
      <c r="S254" s="210"/>
      <c r="T254" s="211"/>
      <c r="AT254" s="212" t="s">
        <v>141</v>
      </c>
      <c r="AU254" s="212" t="s">
        <v>84</v>
      </c>
      <c r="AV254" s="11" t="s">
        <v>84</v>
      </c>
      <c r="AW254" s="11" t="s">
        <v>37</v>
      </c>
      <c r="AX254" s="11" t="s">
        <v>82</v>
      </c>
      <c r="AY254" s="212" t="s">
        <v>128</v>
      </c>
    </row>
    <row r="255" spans="2:65" s="1" customFormat="1" ht="25.5" customHeight="1">
      <c r="B255" s="39"/>
      <c r="C255" s="186" t="s">
        <v>384</v>
      </c>
      <c r="D255" s="186" t="s">
        <v>130</v>
      </c>
      <c r="E255" s="187" t="s">
        <v>385</v>
      </c>
      <c r="F255" s="188" t="s">
        <v>386</v>
      </c>
      <c r="G255" s="189" t="s">
        <v>259</v>
      </c>
      <c r="H255" s="190">
        <v>93.6</v>
      </c>
      <c r="I255" s="191"/>
      <c r="J255" s="192">
        <f>ROUND(I255*H255,2)</f>
        <v>0</v>
      </c>
      <c r="K255" s="188" t="s">
        <v>134</v>
      </c>
      <c r="L255" s="59"/>
      <c r="M255" s="193" t="s">
        <v>30</v>
      </c>
      <c r="N255" s="194" t="s">
        <v>45</v>
      </c>
      <c r="O255" s="40"/>
      <c r="P255" s="195">
        <f>O255*H255</f>
        <v>0</v>
      </c>
      <c r="Q255" s="195">
        <v>8.4250000000000005E-2</v>
      </c>
      <c r="R255" s="195">
        <f>Q255*H255</f>
        <v>7.8857999999999997</v>
      </c>
      <c r="S255" s="195">
        <v>0</v>
      </c>
      <c r="T255" s="196">
        <f>S255*H255</f>
        <v>0</v>
      </c>
      <c r="AR255" s="22" t="s">
        <v>135</v>
      </c>
      <c r="AT255" s="22" t="s">
        <v>130</v>
      </c>
      <c r="AU255" s="22" t="s">
        <v>84</v>
      </c>
      <c r="AY255" s="22" t="s">
        <v>128</v>
      </c>
      <c r="BE255" s="197">
        <f>IF(N255="základní",J255,0)</f>
        <v>0</v>
      </c>
      <c r="BF255" s="197">
        <f>IF(N255="snížená",J255,0)</f>
        <v>0</v>
      </c>
      <c r="BG255" s="197">
        <f>IF(N255="zákl. přenesená",J255,0)</f>
        <v>0</v>
      </c>
      <c r="BH255" s="197">
        <f>IF(N255="sníž. přenesená",J255,0)</f>
        <v>0</v>
      </c>
      <c r="BI255" s="197">
        <f>IF(N255="nulová",J255,0)</f>
        <v>0</v>
      </c>
      <c r="BJ255" s="22" t="s">
        <v>82</v>
      </c>
      <c r="BK255" s="197">
        <f>ROUND(I255*H255,2)</f>
        <v>0</v>
      </c>
      <c r="BL255" s="22" t="s">
        <v>135</v>
      </c>
      <c r="BM255" s="22" t="s">
        <v>387</v>
      </c>
    </row>
    <row r="256" spans="2:65" s="1" customFormat="1" ht="40.5">
      <c r="B256" s="39"/>
      <c r="C256" s="61"/>
      <c r="D256" s="198" t="s">
        <v>137</v>
      </c>
      <c r="E256" s="61"/>
      <c r="F256" s="199" t="s">
        <v>388</v>
      </c>
      <c r="G256" s="61"/>
      <c r="H256" s="61"/>
      <c r="I256" s="157"/>
      <c r="J256" s="61"/>
      <c r="K256" s="61"/>
      <c r="L256" s="59"/>
      <c r="M256" s="200"/>
      <c r="N256" s="40"/>
      <c r="O256" s="40"/>
      <c r="P256" s="40"/>
      <c r="Q256" s="40"/>
      <c r="R256" s="40"/>
      <c r="S256" s="40"/>
      <c r="T256" s="76"/>
      <c r="AT256" s="22" t="s">
        <v>137</v>
      </c>
      <c r="AU256" s="22" t="s">
        <v>84</v>
      </c>
    </row>
    <row r="257" spans="2:65" s="1" customFormat="1" ht="121.5">
      <c r="B257" s="39"/>
      <c r="C257" s="61"/>
      <c r="D257" s="198" t="s">
        <v>139</v>
      </c>
      <c r="E257" s="61"/>
      <c r="F257" s="201" t="s">
        <v>389</v>
      </c>
      <c r="G257" s="61"/>
      <c r="H257" s="61"/>
      <c r="I257" s="157"/>
      <c r="J257" s="61"/>
      <c r="K257" s="61"/>
      <c r="L257" s="59"/>
      <c r="M257" s="200"/>
      <c r="N257" s="40"/>
      <c r="O257" s="40"/>
      <c r="P257" s="40"/>
      <c r="Q257" s="40"/>
      <c r="R257" s="40"/>
      <c r="S257" s="40"/>
      <c r="T257" s="76"/>
      <c r="AT257" s="22" t="s">
        <v>139</v>
      </c>
      <c r="AU257" s="22" t="s">
        <v>84</v>
      </c>
    </row>
    <row r="258" spans="2:65" s="11" customFormat="1" ht="13.5">
      <c r="B258" s="202"/>
      <c r="C258" s="203"/>
      <c r="D258" s="198" t="s">
        <v>141</v>
      </c>
      <c r="E258" s="204" t="s">
        <v>30</v>
      </c>
      <c r="F258" s="205" t="s">
        <v>390</v>
      </c>
      <c r="G258" s="203"/>
      <c r="H258" s="206">
        <v>93.6</v>
      </c>
      <c r="I258" s="207"/>
      <c r="J258" s="203"/>
      <c r="K258" s="203"/>
      <c r="L258" s="208"/>
      <c r="M258" s="209"/>
      <c r="N258" s="210"/>
      <c r="O258" s="210"/>
      <c r="P258" s="210"/>
      <c r="Q258" s="210"/>
      <c r="R258" s="210"/>
      <c r="S258" s="210"/>
      <c r="T258" s="211"/>
      <c r="AT258" s="212" t="s">
        <v>141</v>
      </c>
      <c r="AU258" s="212" t="s">
        <v>84</v>
      </c>
      <c r="AV258" s="11" t="s">
        <v>84</v>
      </c>
      <c r="AW258" s="11" t="s">
        <v>37</v>
      </c>
      <c r="AX258" s="11" t="s">
        <v>82</v>
      </c>
      <c r="AY258" s="212" t="s">
        <v>128</v>
      </c>
    </row>
    <row r="259" spans="2:65" s="1" customFormat="1" ht="16.5" customHeight="1">
      <c r="B259" s="39"/>
      <c r="C259" s="224" t="s">
        <v>391</v>
      </c>
      <c r="D259" s="224" t="s">
        <v>250</v>
      </c>
      <c r="E259" s="225" t="s">
        <v>392</v>
      </c>
      <c r="F259" s="226" t="s">
        <v>393</v>
      </c>
      <c r="G259" s="227" t="s">
        <v>259</v>
      </c>
      <c r="H259" s="228">
        <v>0.61799999999999999</v>
      </c>
      <c r="I259" s="229"/>
      <c r="J259" s="230">
        <f>ROUND(I259*H259,2)</f>
        <v>0</v>
      </c>
      <c r="K259" s="226" t="s">
        <v>134</v>
      </c>
      <c r="L259" s="231"/>
      <c r="M259" s="232" t="s">
        <v>30</v>
      </c>
      <c r="N259" s="233" t="s">
        <v>45</v>
      </c>
      <c r="O259" s="40"/>
      <c r="P259" s="195">
        <f>O259*H259</f>
        <v>0</v>
      </c>
      <c r="Q259" s="195">
        <v>0.13100000000000001</v>
      </c>
      <c r="R259" s="195">
        <f>Q259*H259</f>
        <v>8.0958000000000002E-2</v>
      </c>
      <c r="S259" s="195">
        <v>0</v>
      </c>
      <c r="T259" s="196">
        <f>S259*H259</f>
        <v>0</v>
      </c>
      <c r="AR259" s="22" t="s">
        <v>181</v>
      </c>
      <c r="AT259" s="22" t="s">
        <v>250</v>
      </c>
      <c r="AU259" s="22" t="s">
        <v>84</v>
      </c>
      <c r="AY259" s="22" t="s">
        <v>128</v>
      </c>
      <c r="BE259" s="197">
        <f>IF(N259="základní",J259,0)</f>
        <v>0</v>
      </c>
      <c r="BF259" s="197">
        <f>IF(N259="snížená",J259,0)</f>
        <v>0</v>
      </c>
      <c r="BG259" s="197">
        <f>IF(N259="zákl. přenesená",J259,0)</f>
        <v>0</v>
      </c>
      <c r="BH259" s="197">
        <f>IF(N259="sníž. přenesená",J259,0)</f>
        <v>0</v>
      </c>
      <c r="BI259" s="197">
        <f>IF(N259="nulová",J259,0)</f>
        <v>0</v>
      </c>
      <c r="BJ259" s="22" t="s">
        <v>82</v>
      </c>
      <c r="BK259" s="197">
        <f>ROUND(I259*H259,2)</f>
        <v>0</v>
      </c>
      <c r="BL259" s="22" t="s">
        <v>135</v>
      </c>
      <c r="BM259" s="22" t="s">
        <v>394</v>
      </c>
    </row>
    <row r="260" spans="2:65" s="1" customFormat="1" ht="13.5">
      <c r="B260" s="39"/>
      <c r="C260" s="61"/>
      <c r="D260" s="198" t="s">
        <v>137</v>
      </c>
      <c r="E260" s="61"/>
      <c r="F260" s="199" t="s">
        <v>395</v>
      </c>
      <c r="G260" s="61"/>
      <c r="H260" s="61"/>
      <c r="I260" s="157"/>
      <c r="J260" s="61"/>
      <c r="K260" s="61"/>
      <c r="L260" s="59"/>
      <c r="M260" s="200"/>
      <c r="N260" s="40"/>
      <c r="O260" s="40"/>
      <c r="P260" s="40"/>
      <c r="Q260" s="40"/>
      <c r="R260" s="40"/>
      <c r="S260" s="40"/>
      <c r="T260" s="76"/>
      <c r="AT260" s="22" t="s">
        <v>137</v>
      </c>
      <c r="AU260" s="22" t="s">
        <v>84</v>
      </c>
    </row>
    <row r="261" spans="2:65" s="11" customFormat="1" ht="13.5">
      <c r="B261" s="202"/>
      <c r="C261" s="203"/>
      <c r="D261" s="198" t="s">
        <v>141</v>
      </c>
      <c r="E261" s="204" t="s">
        <v>30</v>
      </c>
      <c r="F261" s="205" t="s">
        <v>396</v>
      </c>
      <c r="G261" s="203"/>
      <c r="H261" s="206">
        <v>0.6</v>
      </c>
      <c r="I261" s="207"/>
      <c r="J261" s="203"/>
      <c r="K261" s="203"/>
      <c r="L261" s="208"/>
      <c r="M261" s="209"/>
      <c r="N261" s="210"/>
      <c r="O261" s="210"/>
      <c r="P261" s="210"/>
      <c r="Q261" s="210"/>
      <c r="R261" s="210"/>
      <c r="S261" s="210"/>
      <c r="T261" s="211"/>
      <c r="AT261" s="212" t="s">
        <v>141</v>
      </c>
      <c r="AU261" s="212" t="s">
        <v>84</v>
      </c>
      <c r="AV261" s="11" t="s">
        <v>84</v>
      </c>
      <c r="AW261" s="11" t="s">
        <v>37</v>
      </c>
      <c r="AX261" s="11" t="s">
        <v>82</v>
      </c>
      <c r="AY261" s="212" t="s">
        <v>128</v>
      </c>
    </row>
    <row r="262" spans="2:65" s="11" customFormat="1" ht="13.5">
      <c r="B262" s="202"/>
      <c r="C262" s="203"/>
      <c r="D262" s="198" t="s">
        <v>141</v>
      </c>
      <c r="E262" s="203"/>
      <c r="F262" s="205" t="s">
        <v>397</v>
      </c>
      <c r="G262" s="203"/>
      <c r="H262" s="206">
        <v>0.61799999999999999</v>
      </c>
      <c r="I262" s="207"/>
      <c r="J262" s="203"/>
      <c r="K262" s="203"/>
      <c r="L262" s="208"/>
      <c r="M262" s="209"/>
      <c r="N262" s="210"/>
      <c r="O262" s="210"/>
      <c r="P262" s="210"/>
      <c r="Q262" s="210"/>
      <c r="R262" s="210"/>
      <c r="S262" s="210"/>
      <c r="T262" s="211"/>
      <c r="AT262" s="212" t="s">
        <v>141</v>
      </c>
      <c r="AU262" s="212" t="s">
        <v>84</v>
      </c>
      <c r="AV262" s="11" t="s">
        <v>84</v>
      </c>
      <c r="AW262" s="11" t="s">
        <v>6</v>
      </c>
      <c r="AX262" s="11" t="s">
        <v>82</v>
      </c>
      <c r="AY262" s="212" t="s">
        <v>128</v>
      </c>
    </row>
    <row r="263" spans="2:65" s="1" customFormat="1" ht="16.5" customHeight="1">
      <c r="B263" s="39"/>
      <c r="C263" s="224" t="s">
        <v>398</v>
      </c>
      <c r="D263" s="224" t="s">
        <v>250</v>
      </c>
      <c r="E263" s="225" t="s">
        <v>399</v>
      </c>
      <c r="F263" s="226" t="s">
        <v>400</v>
      </c>
      <c r="G263" s="227" t="s">
        <v>259</v>
      </c>
      <c r="H263" s="228">
        <v>95.79</v>
      </c>
      <c r="I263" s="229"/>
      <c r="J263" s="230">
        <f>ROUND(I263*H263,2)</f>
        <v>0</v>
      </c>
      <c r="K263" s="226" t="s">
        <v>134</v>
      </c>
      <c r="L263" s="231"/>
      <c r="M263" s="232" t="s">
        <v>30</v>
      </c>
      <c r="N263" s="233" t="s">
        <v>45</v>
      </c>
      <c r="O263" s="40"/>
      <c r="P263" s="195">
        <f>O263*H263</f>
        <v>0</v>
      </c>
      <c r="Q263" s="195">
        <v>0.13100000000000001</v>
      </c>
      <c r="R263" s="195">
        <f>Q263*H263</f>
        <v>12.548490000000001</v>
      </c>
      <c r="S263" s="195">
        <v>0</v>
      </c>
      <c r="T263" s="196">
        <f>S263*H263</f>
        <v>0</v>
      </c>
      <c r="AR263" s="22" t="s">
        <v>181</v>
      </c>
      <c r="AT263" s="22" t="s">
        <v>250</v>
      </c>
      <c r="AU263" s="22" t="s">
        <v>84</v>
      </c>
      <c r="AY263" s="22" t="s">
        <v>128</v>
      </c>
      <c r="BE263" s="197">
        <f>IF(N263="základní",J263,0)</f>
        <v>0</v>
      </c>
      <c r="BF263" s="197">
        <f>IF(N263="snížená",J263,0)</f>
        <v>0</v>
      </c>
      <c r="BG263" s="197">
        <f>IF(N263="zákl. přenesená",J263,0)</f>
        <v>0</v>
      </c>
      <c r="BH263" s="197">
        <f>IF(N263="sníž. přenesená",J263,0)</f>
        <v>0</v>
      </c>
      <c r="BI263" s="197">
        <f>IF(N263="nulová",J263,0)</f>
        <v>0</v>
      </c>
      <c r="BJ263" s="22" t="s">
        <v>82</v>
      </c>
      <c r="BK263" s="197">
        <f>ROUND(I263*H263,2)</f>
        <v>0</v>
      </c>
      <c r="BL263" s="22" t="s">
        <v>135</v>
      </c>
      <c r="BM263" s="22" t="s">
        <v>401</v>
      </c>
    </row>
    <row r="264" spans="2:65" s="1" customFormat="1" ht="13.5">
      <c r="B264" s="39"/>
      <c r="C264" s="61"/>
      <c r="D264" s="198" t="s">
        <v>137</v>
      </c>
      <c r="E264" s="61"/>
      <c r="F264" s="199" t="s">
        <v>400</v>
      </c>
      <c r="G264" s="61"/>
      <c r="H264" s="61"/>
      <c r="I264" s="157"/>
      <c r="J264" s="61"/>
      <c r="K264" s="61"/>
      <c r="L264" s="59"/>
      <c r="M264" s="200"/>
      <c r="N264" s="40"/>
      <c r="O264" s="40"/>
      <c r="P264" s="40"/>
      <c r="Q264" s="40"/>
      <c r="R264" s="40"/>
      <c r="S264" s="40"/>
      <c r="T264" s="76"/>
      <c r="AT264" s="22" t="s">
        <v>137</v>
      </c>
      <c r="AU264" s="22" t="s">
        <v>84</v>
      </c>
    </row>
    <row r="265" spans="2:65" s="11" customFormat="1" ht="13.5">
      <c r="B265" s="202"/>
      <c r="C265" s="203"/>
      <c r="D265" s="198" t="s">
        <v>141</v>
      </c>
      <c r="E265" s="204" t="s">
        <v>30</v>
      </c>
      <c r="F265" s="205" t="s">
        <v>356</v>
      </c>
      <c r="G265" s="203"/>
      <c r="H265" s="206">
        <v>93</v>
      </c>
      <c r="I265" s="207"/>
      <c r="J265" s="203"/>
      <c r="K265" s="203"/>
      <c r="L265" s="208"/>
      <c r="M265" s="209"/>
      <c r="N265" s="210"/>
      <c r="O265" s="210"/>
      <c r="P265" s="210"/>
      <c r="Q265" s="210"/>
      <c r="R265" s="210"/>
      <c r="S265" s="210"/>
      <c r="T265" s="211"/>
      <c r="AT265" s="212" t="s">
        <v>141</v>
      </c>
      <c r="AU265" s="212" t="s">
        <v>84</v>
      </c>
      <c r="AV265" s="11" t="s">
        <v>84</v>
      </c>
      <c r="AW265" s="11" t="s">
        <v>37</v>
      </c>
      <c r="AX265" s="11" t="s">
        <v>82</v>
      </c>
      <c r="AY265" s="212" t="s">
        <v>128</v>
      </c>
    </row>
    <row r="266" spans="2:65" s="11" customFormat="1" ht="13.5">
      <c r="B266" s="202"/>
      <c r="C266" s="203"/>
      <c r="D266" s="198" t="s">
        <v>141</v>
      </c>
      <c r="E266" s="203"/>
      <c r="F266" s="205" t="s">
        <v>402</v>
      </c>
      <c r="G266" s="203"/>
      <c r="H266" s="206">
        <v>95.79</v>
      </c>
      <c r="I266" s="207"/>
      <c r="J266" s="203"/>
      <c r="K266" s="203"/>
      <c r="L266" s="208"/>
      <c r="M266" s="209"/>
      <c r="N266" s="210"/>
      <c r="O266" s="210"/>
      <c r="P266" s="210"/>
      <c r="Q266" s="210"/>
      <c r="R266" s="210"/>
      <c r="S266" s="210"/>
      <c r="T266" s="211"/>
      <c r="AT266" s="212" t="s">
        <v>141</v>
      </c>
      <c r="AU266" s="212" t="s">
        <v>84</v>
      </c>
      <c r="AV266" s="11" t="s">
        <v>84</v>
      </c>
      <c r="AW266" s="11" t="s">
        <v>6</v>
      </c>
      <c r="AX266" s="11" t="s">
        <v>82</v>
      </c>
      <c r="AY266" s="212" t="s">
        <v>128</v>
      </c>
    </row>
    <row r="267" spans="2:65" s="1" customFormat="1" ht="25.5" customHeight="1">
      <c r="B267" s="39"/>
      <c r="C267" s="186" t="s">
        <v>403</v>
      </c>
      <c r="D267" s="186" t="s">
        <v>130</v>
      </c>
      <c r="E267" s="187" t="s">
        <v>404</v>
      </c>
      <c r="F267" s="188" t="s">
        <v>405</v>
      </c>
      <c r="G267" s="189" t="s">
        <v>259</v>
      </c>
      <c r="H267" s="190">
        <v>4.5</v>
      </c>
      <c r="I267" s="191"/>
      <c r="J267" s="192">
        <f>ROUND(I267*H267,2)</f>
        <v>0</v>
      </c>
      <c r="K267" s="188" t="s">
        <v>134</v>
      </c>
      <c r="L267" s="59"/>
      <c r="M267" s="193" t="s">
        <v>30</v>
      </c>
      <c r="N267" s="194" t="s">
        <v>45</v>
      </c>
      <c r="O267" s="40"/>
      <c r="P267" s="195">
        <f>O267*H267</f>
        <v>0</v>
      </c>
      <c r="Q267" s="195">
        <v>0.10362</v>
      </c>
      <c r="R267" s="195">
        <f>Q267*H267</f>
        <v>0.46629000000000004</v>
      </c>
      <c r="S267" s="195">
        <v>0</v>
      </c>
      <c r="T267" s="196">
        <f>S267*H267</f>
        <v>0</v>
      </c>
      <c r="AR267" s="22" t="s">
        <v>135</v>
      </c>
      <c r="AT267" s="22" t="s">
        <v>130</v>
      </c>
      <c r="AU267" s="22" t="s">
        <v>84</v>
      </c>
      <c r="AY267" s="22" t="s">
        <v>128</v>
      </c>
      <c r="BE267" s="197">
        <f>IF(N267="základní",J267,0)</f>
        <v>0</v>
      </c>
      <c r="BF267" s="197">
        <f>IF(N267="snížená",J267,0)</f>
        <v>0</v>
      </c>
      <c r="BG267" s="197">
        <f>IF(N267="zákl. přenesená",J267,0)</f>
        <v>0</v>
      </c>
      <c r="BH267" s="197">
        <f>IF(N267="sníž. přenesená",J267,0)</f>
        <v>0</v>
      </c>
      <c r="BI267" s="197">
        <f>IF(N267="nulová",J267,0)</f>
        <v>0</v>
      </c>
      <c r="BJ267" s="22" t="s">
        <v>82</v>
      </c>
      <c r="BK267" s="197">
        <f>ROUND(I267*H267,2)</f>
        <v>0</v>
      </c>
      <c r="BL267" s="22" t="s">
        <v>135</v>
      </c>
      <c r="BM267" s="22" t="s">
        <v>406</v>
      </c>
    </row>
    <row r="268" spans="2:65" s="1" customFormat="1" ht="40.5">
      <c r="B268" s="39"/>
      <c r="C268" s="61"/>
      <c r="D268" s="198" t="s">
        <v>137</v>
      </c>
      <c r="E268" s="61"/>
      <c r="F268" s="199" t="s">
        <v>407</v>
      </c>
      <c r="G268" s="61"/>
      <c r="H268" s="61"/>
      <c r="I268" s="157"/>
      <c r="J268" s="61"/>
      <c r="K268" s="61"/>
      <c r="L268" s="59"/>
      <c r="M268" s="200"/>
      <c r="N268" s="40"/>
      <c r="O268" s="40"/>
      <c r="P268" s="40"/>
      <c r="Q268" s="40"/>
      <c r="R268" s="40"/>
      <c r="S268" s="40"/>
      <c r="T268" s="76"/>
      <c r="AT268" s="22" t="s">
        <v>137</v>
      </c>
      <c r="AU268" s="22" t="s">
        <v>84</v>
      </c>
    </row>
    <row r="269" spans="2:65" s="1" customFormat="1" ht="121.5">
      <c r="B269" s="39"/>
      <c r="C269" s="61"/>
      <c r="D269" s="198" t="s">
        <v>139</v>
      </c>
      <c r="E269" s="61"/>
      <c r="F269" s="201" t="s">
        <v>408</v>
      </c>
      <c r="G269" s="61"/>
      <c r="H269" s="61"/>
      <c r="I269" s="157"/>
      <c r="J269" s="61"/>
      <c r="K269" s="61"/>
      <c r="L269" s="59"/>
      <c r="M269" s="200"/>
      <c r="N269" s="40"/>
      <c r="O269" s="40"/>
      <c r="P269" s="40"/>
      <c r="Q269" s="40"/>
      <c r="R269" s="40"/>
      <c r="S269" s="40"/>
      <c r="T269" s="76"/>
      <c r="AT269" s="22" t="s">
        <v>139</v>
      </c>
      <c r="AU269" s="22" t="s">
        <v>84</v>
      </c>
    </row>
    <row r="270" spans="2:65" s="11" customFormat="1" ht="13.5">
      <c r="B270" s="202"/>
      <c r="C270" s="203"/>
      <c r="D270" s="198" t="s">
        <v>141</v>
      </c>
      <c r="E270" s="204" t="s">
        <v>30</v>
      </c>
      <c r="F270" s="205" t="s">
        <v>409</v>
      </c>
      <c r="G270" s="203"/>
      <c r="H270" s="206">
        <v>4.5</v>
      </c>
      <c r="I270" s="207"/>
      <c r="J270" s="203"/>
      <c r="K270" s="203"/>
      <c r="L270" s="208"/>
      <c r="M270" s="209"/>
      <c r="N270" s="210"/>
      <c r="O270" s="210"/>
      <c r="P270" s="210"/>
      <c r="Q270" s="210"/>
      <c r="R270" s="210"/>
      <c r="S270" s="210"/>
      <c r="T270" s="211"/>
      <c r="AT270" s="212" t="s">
        <v>141</v>
      </c>
      <c r="AU270" s="212" t="s">
        <v>84</v>
      </c>
      <c r="AV270" s="11" t="s">
        <v>84</v>
      </c>
      <c r="AW270" s="11" t="s">
        <v>37</v>
      </c>
      <c r="AX270" s="11" t="s">
        <v>82</v>
      </c>
      <c r="AY270" s="212" t="s">
        <v>128</v>
      </c>
    </row>
    <row r="271" spans="2:65" s="1" customFormat="1" ht="16.5" customHeight="1">
      <c r="B271" s="39"/>
      <c r="C271" s="224" t="s">
        <v>410</v>
      </c>
      <c r="D271" s="224" t="s">
        <v>250</v>
      </c>
      <c r="E271" s="225" t="s">
        <v>411</v>
      </c>
      <c r="F271" s="226" t="s">
        <v>412</v>
      </c>
      <c r="G271" s="227" t="s">
        <v>259</v>
      </c>
      <c r="H271" s="228">
        <v>1.5449999999999999</v>
      </c>
      <c r="I271" s="229"/>
      <c r="J271" s="230">
        <f>ROUND(I271*H271,2)</f>
        <v>0</v>
      </c>
      <c r="K271" s="226" t="s">
        <v>30</v>
      </c>
      <c r="L271" s="231"/>
      <c r="M271" s="232" t="s">
        <v>30</v>
      </c>
      <c r="N271" s="233" t="s">
        <v>45</v>
      </c>
      <c r="O271" s="40"/>
      <c r="P271" s="195">
        <f>O271*H271</f>
        <v>0</v>
      </c>
      <c r="Q271" s="195">
        <v>0.17599999999999999</v>
      </c>
      <c r="R271" s="195">
        <f>Q271*H271</f>
        <v>0.27192</v>
      </c>
      <c r="S271" s="195">
        <v>0</v>
      </c>
      <c r="T271" s="196">
        <f>S271*H271</f>
        <v>0</v>
      </c>
      <c r="AR271" s="22" t="s">
        <v>181</v>
      </c>
      <c r="AT271" s="22" t="s">
        <v>250</v>
      </c>
      <c r="AU271" s="22" t="s">
        <v>84</v>
      </c>
      <c r="AY271" s="22" t="s">
        <v>128</v>
      </c>
      <c r="BE271" s="197">
        <f>IF(N271="základní",J271,0)</f>
        <v>0</v>
      </c>
      <c r="BF271" s="197">
        <f>IF(N271="snížená",J271,0)</f>
        <v>0</v>
      </c>
      <c r="BG271" s="197">
        <f>IF(N271="zákl. přenesená",J271,0)</f>
        <v>0</v>
      </c>
      <c r="BH271" s="197">
        <f>IF(N271="sníž. přenesená",J271,0)</f>
        <v>0</v>
      </c>
      <c r="BI271" s="197">
        <f>IF(N271="nulová",J271,0)</f>
        <v>0</v>
      </c>
      <c r="BJ271" s="22" t="s">
        <v>82</v>
      </c>
      <c r="BK271" s="197">
        <f>ROUND(I271*H271,2)</f>
        <v>0</v>
      </c>
      <c r="BL271" s="22" t="s">
        <v>135</v>
      </c>
      <c r="BM271" s="22" t="s">
        <v>413</v>
      </c>
    </row>
    <row r="272" spans="2:65" s="1" customFormat="1" ht="40.5">
      <c r="B272" s="39"/>
      <c r="C272" s="61"/>
      <c r="D272" s="198" t="s">
        <v>137</v>
      </c>
      <c r="E272" s="61"/>
      <c r="F272" s="199" t="s">
        <v>414</v>
      </c>
      <c r="G272" s="61"/>
      <c r="H272" s="61"/>
      <c r="I272" s="157"/>
      <c r="J272" s="61"/>
      <c r="K272" s="61"/>
      <c r="L272" s="59"/>
      <c r="M272" s="200"/>
      <c r="N272" s="40"/>
      <c r="O272" s="40"/>
      <c r="P272" s="40"/>
      <c r="Q272" s="40"/>
      <c r="R272" s="40"/>
      <c r="S272" s="40"/>
      <c r="T272" s="76"/>
      <c r="AT272" s="22" t="s">
        <v>137</v>
      </c>
      <c r="AU272" s="22" t="s">
        <v>84</v>
      </c>
    </row>
    <row r="273" spans="2:65" s="11" customFormat="1" ht="13.5">
      <c r="B273" s="202"/>
      <c r="C273" s="203"/>
      <c r="D273" s="198" t="s">
        <v>141</v>
      </c>
      <c r="E273" s="204" t="s">
        <v>30</v>
      </c>
      <c r="F273" s="205" t="s">
        <v>415</v>
      </c>
      <c r="G273" s="203"/>
      <c r="H273" s="206">
        <v>1.5</v>
      </c>
      <c r="I273" s="207"/>
      <c r="J273" s="203"/>
      <c r="K273" s="203"/>
      <c r="L273" s="208"/>
      <c r="M273" s="209"/>
      <c r="N273" s="210"/>
      <c r="O273" s="210"/>
      <c r="P273" s="210"/>
      <c r="Q273" s="210"/>
      <c r="R273" s="210"/>
      <c r="S273" s="210"/>
      <c r="T273" s="211"/>
      <c r="AT273" s="212" t="s">
        <v>141</v>
      </c>
      <c r="AU273" s="212" t="s">
        <v>84</v>
      </c>
      <c r="AV273" s="11" t="s">
        <v>84</v>
      </c>
      <c r="AW273" s="11" t="s">
        <v>37</v>
      </c>
      <c r="AX273" s="11" t="s">
        <v>82</v>
      </c>
      <c r="AY273" s="212" t="s">
        <v>128</v>
      </c>
    </row>
    <row r="274" spans="2:65" s="11" customFormat="1" ht="13.5">
      <c r="B274" s="202"/>
      <c r="C274" s="203"/>
      <c r="D274" s="198" t="s">
        <v>141</v>
      </c>
      <c r="E274" s="203"/>
      <c r="F274" s="205" t="s">
        <v>416</v>
      </c>
      <c r="G274" s="203"/>
      <c r="H274" s="206">
        <v>1.5449999999999999</v>
      </c>
      <c r="I274" s="207"/>
      <c r="J274" s="203"/>
      <c r="K274" s="203"/>
      <c r="L274" s="208"/>
      <c r="M274" s="209"/>
      <c r="N274" s="210"/>
      <c r="O274" s="210"/>
      <c r="P274" s="210"/>
      <c r="Q274" s="210"/>
      <c r="R274" s="210"/>
      <c r="S274" s="210"/>
      <c r="T274" s="211"/>
      <c r="AT274" s="212" t="s">
        <v>141</v>
      </c>
      <c r="AU274" s="212" t="s">
        <v>84</v>
      </c>
      <c r="AV274" s="11" t="s">
        <v>84</v>
      </c>
      <c r="AW274" s="11" t="s">
        <v>6</v>
      </c>
      <c r="AX274" s="11" t="s">
        <v>82</v>
      </c>
      <c r="AY274" s="212" t="s">
        <v>128</v>
      </c>
    </row>
    <row r="275" spans="2:65" s="1" customFormat="1" ht="16.5" customHeight="1">
      <c r="B275" s="39"/>
      <c r="C275" s="224" t="s">
        <v>417</v>
      </c>
      <c r="D275" s="224" t="s">
        <v>250</v>
      </c>
      <c r="E275" s="225" t="s">
        <v>418</v>
      </c>
      <c r="F275" s="226" t="s">
        <v>419</v>
      </c>
      <c r="G275" s="227" t="s">
        <v>259</v>
      </c>
      <c r="H275" s="228">
        <v>3.09</v>
      </c>
      <c r="I275" s="229"/>
      <c r="J275" s="230">
        <f>ROUND(I275*H275,2)</f>
        <v>0</v>
      </c>
      <c r="K275" s="226" t="s">
        <v>134</v>
      </c>
      <c r="L275" s="231"/>
      <c r="M275" s="232" t="s">
        <v>30</v>
      </c>
      <c r="N275" s="233" t="s">
        <v>45</v>
      </c>
      <c r="O275" s="40"/>
      <c r="P275" s="195">
        <f>O275*H275</f>
        <v>0</v>
      </c>
      <c r="Q275" s="195">
        <v>0.17599999999999999</v>
      </c>
      <c r="R275" s="195">
        <f>Q275*H275</f>
        <v>0.54383999999999999</v>
      </c>
      <c r="S275" s="195">
        <v>0</v>
      </c>
      <c r="T275" s="196">
        <f>S275*H275</f>
        <v>0</v>
      </c>
      <c r="AR275" s="22" t="s">
        <v>181</v>
      </c>
      <c r="AT275" s="22" t="s">
        <v>250</v>
      </c>
      <c r="AU275" s="22" t="s">
        <v>84</v>
      </c>
      <c r="AY275" s="22" t="s">
        <v>128</v>
      </c>
      <c r="BE275" s="197">
        <f>IF(N275="základní",J275,0)</f>
        <v>0</v>
      </c>
      <c r="BF275" s="197">
        <f>IF(N275="snížená",J275,0)</f>
        <v>0</v>
      </c>
      <c r="BG275" s="197">
        <f>IF(N275="zákl. přenesená",J275,0)</f>
        <v>0</v>
      </c>
      <c r="BH275" s="197">
        <f>IF(N275="sníž. přenesená",J275,0)</f>
        <v>0</v>
      </c>
      <c r="BI275" s="197">
        <f>IF(N275="nulová",J275,0)</f>
        <v>0</v>
      </c>
      <c r="BJ275" s="22" t="s">
        <v>82</v>
      </c>
      <c r="BK275" s="197">
        <f>ROUND(I275*H275,2)</f>
        <v>0</v>
      </c>
      <c r="BL275" s="22" t="s">
        <v>135</v>
      </c>
      <c r="BM275" s="22" t="s">
        <v>420</v>
      </c>
    </row>
    <row r="276" spans="2:65" s="1" customFormat="1" ht="13.5">
      <c r="B276" s="39"/>
      <c r="C276" s="61"/>
      <c r="D276" s="198" t="s">
        <v>137</v>
      </c>
      <c r="E276" s="61"/>
      <c r="F276" s="199" t="s">
        <v>421</v>
      </c>
      <c r="G276" s="61"/>
      <c r="H276" s="61"/>
      <c r="I276" s="157"/>
      <c r="J276" s="61"/>
      <c r="K276" s="61"/>
      <c r="L276" s="59"/>
      <c r="M276" s="200"/>
      <c r="N276" s="40"/>
      <c r="O276" s="40"/>
      <c r="P276" s="40"/>
      <c r="Q276" s="40"/>
      <c r="R276" s="40"/>
      <c r="S276" s="40"/>
      <c r="T276" s="76"/>
      <c r="AT276" s="22" t="s">
        <v>137</v>
      </c>
      <c r="AU276" s="22" t="s">
        <v>84</v>
      </c>
    </row>
    <row r="277" spans="2:65" s="11" customFormat="1" ht="13.5">
      <c r="B277" s="202"/>
      <c r="C277" s="203"/>
      <c r="D277" s="198" t="s">
        <v>141</v>
      </c>
      <c r="E277" s="204" t="s">
        <v>30</v>
      </c>
      <c r="F277" s="205" t="s">
        <v>150</v>
      </c>
      <c r="G277" s="203"/>
      <c r="H277" s="206">
        <v>3</v>
      </c>
      <c r="I277" s="207"/>
      <c r="J277" s="203"/>
      <c r="K277" s="203"/>
      <c r="L277" s="208"/>
      <c r="M277" s="209"/>
      <c r="N277" s="210"/>
      <c r="O277" s="210"/>
      <c r="P277" s="210"/>
      <c r="Q277" s="210"/>
      <c r="R277" s="210"/>
      <c r="S277" s="210"/>
      <c r="T277" s="211"/>
      <c r="AT277" s="212" t="s">
        <v>141</v>
      </c>
      <c r="AU277" s="212" t="s">
        <v>84</v>
      </c>
      <c r="AV277" s="11" t="s">
        <v>84</v>
      </c>
      <c r="AW277" s="11" t="s">
        <v>37</v>
      </c>
      <c r="AX277" s="11" t="s">
        <v>82</v>
      </c>
      <c r="AY277" s="212" t="s">
        <v>128</v>
      </c>
    </row>
    <row r="278" spans="2:65" s="11" customFormat="1" ht="13.5">
      <c r="B278" s="202"/>
      <c r="C278" s="203"/>
      <c r="D278" s="198" t="s">
        <v>141</v>
      </c>
      <c r="E278" s="203"/>
      <c r="F278" s="205" t="s">
        <v>422</v>
      </c>
      <c r="G278" s="203"/>
      <c r="H278" s="206">
        <v>3.09</v>
      </c>
      <c r="I278" s="207"/>
      <c r="J278" s="203"/>
      <c r="K278" s="203"/>
      <c r="L278" s="208"/>
      <c r="M278" s="209"/>
      <c r="N278" s="210"/>
      <c r="O278" s="210"/>
      <c r="P278" s="210"/>
      <c r="Q278" s="210"/>
      <c r="R278" s="210"/>
      <c r="S278" s="210"/>
      <c r="T278" s="211"/>
      <c r="AT278" s="212" t="s">
        <v>141</v>
      </c>
      <c r="AU278" s="212" t="s">
        <v>84</v>
      </c>
      <c r="AV278" s="11" t="s">
        <v>84</v>
      </c>
      <c r="AW278" s="11" t="s">
        <v>6</v>
      </c>
      <c r="AX278" s="11" t="s">
        <v>82</v>
      </c>
      <c r="AY278" s="212" t="s">
        <v>128</v>
      </c>
    </row>
    <row r="279" spans="2:65" s="1" customFormat="1" ht="25.5" customHeight="1">
      <c r="B279" s="39"/>
      <c r="C279" s="186" t="s">
        <v>423</v>
      </c>
      <c r="D279" s="186" t="s">
        <v>130</v>
      </c>
      <c r="E279" s="187" t="s">
        <v>424</v>
      </c>
      <c r="F279" s="188" t="s">
        <v>425</v>
      </c>
      <c r="G279" s="189" t="s">
        <v>259</v>
      </c>
      <c r="H279" s="190">
        <v>258</v>
      </c>
      <c r="I279" s="191"/>
      <c r="J279" s="192">
        <f>ROUND(I279*H279,2)</f>
        <v>0</v>
      </c>
      <c r="K279" s="188" t="s">
        <v>134</v>
      </c>
      <c r="L279" s="59"/>
      <c r="M279" s="193" t="s">
        <v>30</v>
      </c>
      <c r="N279" s="194" t="s">
        <v>45</v>
      </c>
      <c r="O279" s="40"/>
      <c r="P279" s="195">
        <f>O279*H279</f>
        <v>0</v>
      </c>
      <c r="Q279" s="195">
        <v>0.10362</v>
      </c>
      <c r="R279" s="195">
        <f>Q279*H279</f>
        <v>26.73396</v>
      </c>
      <c r="S279" s="195">
        <v>0</v>
      </c>
      <c r="T279" s="196">
        <f>S279*H279</f>
        <v>0</v>
      </c>
      <c r="AR279" s="22" t="s">
        <v>135</v>
      </c>
      <c r="AT279" s="22" t="s">
        <v>130</v>
      </c>
      <c r="AU279" s="22" t="s">
        <v>84</v>
      </c>
      <c r="AY279" s="22" t="s">
        <v>128</v>
      </c>
      <c r="BE279" s="197">
        <f>IF(N279="základní",J279,0)</f>
        <v>0</v>
      </c>
      <c r="BF279" s="197">
        <f>IF(N279="snížená",J279,0)</f>
        <v>0</v>
      </c>
      <c r="BG279" s="197">
        <f>IF(N279="zákl. přenesená",J279,0)</f>
        <v>0</v>
      </c>
      <c r="BH279" s="197">
        <f>IF(N279="sníž. přenesená",J279,0)</f>
        <v>0</v>
      </c>
      <c r="BI279" s="197">
        <f>IF(N279="nulová",J279,0)</f>
        <v>0</v>
      </c>
      <c r="BJ279" s="22" t="s">
        <v>82</v>
      </c>
      <c r="BK279" s="197">
        <f>ROUND(I279*H279,2)</f>
        <v>0</v>
      </c>
      <c r="BL279" s="22" t="s">
        <v>135</v>
      </c>
      <c r="BM279" s="22" t="s">
        <v>426</v>
      </c>
    </row>
    <row r="280" spans="2:65" s="1" customFormat="1" ht="40.5">
      <c r="B280" s="39"/>
      <c r="C280" s="61"/>
      <c r="D280" s="198" t="s">
        <v>137</v>
      </c>
      <c r="E280" s="61"/>
      <c r="F280" s="199" t="s">
        <v>427</v>
      </c>
      <c r="G280" s="61"/>
      <c r="H280" s="61"/>
      <c r="I280" s="157"/>
      <c r="J280" s="61"/>
      <c r="K280" s="61"/>
      <c r="L280" s="59"/>
      <c r="M280" s="200"/>
      <c r="N280" s="40"/>
      <c r="O280" s="40"/>
      <c r="P280" s="40"/>
      <c r="Q280" s="40"/>
      <c r="R280" s="40"/>
      <c r="S280" s="40"/>
      <c r="T280" s="76"/>
      <c r="AT280" s="22" t="s">
        <v>137</v>
      </c>
      <c r="AU280" s="22" t="s">
        <v>84</v>
      </c>
    </row>
    <row r="281" spans="2:65" s="1" customFormat="1" ht="121.5">
      <c r="B281" s="39"/>
      <c r="C281" s="61"/>
      <c r="D281" s="198" t="s">
        <v>139</v>
      </c>
      <c r="E281" s="61"/>
      <c r="F281" s="201" t="s">
        <v>408</v>
      </c>
      <c r="G281" s="61"/>
      <c r="H281" s="61"/>
      <c r="I281" s="157"/>
      <c r="J281" s="61"/>
      <c r="K281" s="61"/>
      <c r="L281" s="59"/>
      <c r="M281" s="200"/>
      <c r="N281" s="40"/>
      <c r="O281" s="40"/>
      <c r="P281" s="40"/>
      <c r="Q281" s="40"/>
      <c r="R281" s="40"/>
      <c r="S281" s="40"/>
      <c r="T281" s="76"/>
      <c r="AT281" s="22" t="s">
        <v>139</v>
      </c>
      <c r="AU281" s="22" t="s">
        <v>84</v>
      </c>
    </row>
    <row r="282" spans="2:65" s="11" customFormat="1" ht="13.5">
      <c r="B282" s="202"/>
      <c r="C282" s="203"/>
      <c r="D282" s="198" t="s">
        <v>141</v>
      </c>
      <c r="E282" s="204" t="s">
        <v>30</v>
      </c>
      <c r="F282" s="205" t="s">
        <v>428</v>
      </c>
      <c r="G282" s="203"/>
      <c r="H282" s="206">
        <v>258</v>
      </c>
      <c r="I282" s="207"/>
      <c r="J282" s="203"/>
      <c r="K282" s="203"/>
      <c r="L282" s="208"/>
      <c r="M282" s="209"/>
      <c r="N282" s="210"/>
      <c r="O282" s="210"/>
      <c r="P282" s="210"/>
      <c r="Q282" s="210"/>
      <c r="R282" s="210"/>
      <c r="S282" s="210"/>
      <c r="T282" s="211"/>
      <c r="AT282" s="212" t="s">
        <v>141</v>
      </c>
      <c r="AU282" s="212" t="s">
        <v>84</v>
      </c>
      <c r="AV282" s="11" t="s">
        <v>84</v>
      </c>
      <c r="AW282" s="11" t="s">
        <v>37</v>
      </c>
      <c r="AX282" s="11" t="s">
        <v>82</v>
      </c>
      <c r="AY282" s="212" t="s">
        <v>128</v>
      </c>
    </row>
    <row r="283" spans="2:65" s="1" customFormat="1" ht="16.5" customHeight="1">
      <c r="B283" s="39"/>
      <c r="C283" s="224" t="s">
        <v>429</v>
      </c>
      <c r="D283" s="224" t="s">
        <v>250</v>
      </c>
      <c r="E283" s="225" t="s">
        <v>430</v>
      </c>
      <c r="F283" s="226" t="s">
        <v>431</v>
      </c>
      <c r="G283" s="227" t="s">
        <v>259</v>
      </c>
      <c r="H283" s="228">
        <v>118.32</v>
      </c>
      <c r="I283" s="229"/>
      <c r="J283" s="230">
        <f>ROUND(I283*H283,2)</f>
        <v>0</v>
      </c>
      <c r="K283" s="226" t="s">
        <v>134</v>
      </c>
      <c r="L283" s="231"/>
      <c r="M283" s="232" t="s">
        <v>30</v>
      </c>
      <c r="N283" s="233" t="s">
        <v>45</v>
      </c>
      <c r="O283" s="40"/>
      <c r="P283" s="195">
        <f>O283*H283</f>
        <v>0</v>
      </c>
      <c r="Q283" s="195">
        <v>0.17599999999999999</v>
      </c>
      <c r="R283" s="195">
        <f>Q283*H283</f>
        <v>20.824319999999997</v>
      </c>
      <c r="S283" s="195">
        <v>0</v>
      </c>
      <c r="T283" s="196">
        <f>S283*H283</f>
        <v>0</v>
      </c>
      <c r="AR283" s="22" t="s">
        <v>181</v>
      </c>
      <c r="AT283" s="22" t="s">
        <v>250</v>
      </c>
      <c r="AU283" s="22" t="s">
        <v>84</v>
      </c>
      <c r="AY283" s="22" t="s">
        <v>128</v>
      </c>
      <c r="BE283" s="197">
        <f>IF(N283="základní",J283,0)</f>
        <v>0</v>
      </c>
      <c r="BF283" s="197">
        <f>IF(N283="snížená",J283,0)</f>
        <v>0</v>
      </c>
      <c r="BG283" s="197">
        <f>IF(N283="zákl. přenesená",J283,0)</f>
        <v>0</v>
      </c>
      <c r="BH283" s="197">
        <f>IF(N283="sníž. přenesená",J283,0)</f>
        <v>0</v>
      </c>
      <c r="BI283" s="197">
        <f>IF(N283="nulová",J283,0)</f>
        <v>0</v>
      </c>
      <c r="BJ283" s="22" t="s">
        <v>82</v>
      </c>
      <c r="BK283" s="197">
        <f>ROUND(I283*H283,2)</f>
        <v>0</v>
      </c>
      <c r="BL283" s="22" t="s">
        <v>135</v>
      </c>
      <c r="BM283" s="22" t="s">
        <v>432</v>
      </c>
    </row>
    <row r="284" spans="2:65" s="1" customFormat="1" ht="13.5">
      <c r="B284" s="39"/>
      <c r="C284" s="61"/>
      <c r="D284" s="198" t="s">
        <v>137</v>
      </c>
      <c r="E284" s="61"/>
      <c r="F284" s="199" t="s">
        <v>431</v>
      </c>
      <c r="G284" s="61"/>
      <c r="H284" s="61"/>
      <c r="I284" s="157"/>
      <c r="J284" s="61"/>
      <c r="K284" s="61"/>
      <c r="L284" s="59"/>
      <c r="M284" s="200"/>
      <c r="N284" s="40"/>
      <c r="O284" s="40"/>
      <c r="P284" s="40"/>
      <c r="Q284" s="40"/>
      <c r="R284" s="40"/>
      <c r="S284" s="40"/>
      <c r="T284" s="76"/>
      <c r="AT284" s="22" t="s">
        <v>137</v>
      </c>
      <c r="AU284" s="22" t="s">
        <v>84</v>
      </c>
    </row>
    <row r="285" spans="2:65" s="11" customFormat="1" ht="13.5">
      <c r="B285" s="202"/>
      <c r="C285" s="203"/>
      <c r="D285" s="198" t="s">
        <v>141</v>
      </c>
      <c r="E285" s="204" t="s">
        <v>30</v>
      </c>
      <c r="F285" s="205" t="s">
        <v>433</v>
      </c>
      <c r="G285" s="203"/>
      <c r="H285" s="206">
        <v>116</v>
      </c>
      <c r="I285" s="207"/>
      <c r="J285" s="203"/>
      <c r="K285" s="203"/>
      <c r="L285" s="208"/>
      <c r="M285" s="209"/>
      <c r="N285" s="210"/>
      <c r="O285" s="210"/>
      <c r="P285" s="210"/>
      <c r="Q285" s="210"/>
      <c r="R285" s="210"/>
      <c r="S285" s="210"/>
      <c r="T285" s="211"/>
      <c r="AT285" s="212" t="s">
        <v>141</v>
      </c>
      <c r="AU285" s="212" t="s">
        <v>84</v>
      </c>
      <c r="AV285" s="11" t="s">
        <v>84</v>
      </c>
      <c r="AW285" s="11" t="s">
        <v>37</v>
      </c>
      <c r="AX285" s="11" t="s">
        <v>82</v>
      </c>
      <c r="AY285" s="212" t="s">
        <v>128</v>
      </c>
    </row>
    <row r="286" spans="2:65" s="11" customFormat="1" ht="13.5">
      <c r="B286" s="202"/>
      <c r="C286" s="203"/>
      <c r="D286" s="198" t="s">
        <v>141</v>
      </c>
      <c r="E286" s="203"/>
      <c r="F286" s="205" t="s">
        <v>434</v>
      </c>
      <c r="G286" s="203"/>
      <c r="H286" s="206">
        <v>118.32</v>
      </c>
      <c r="I286" s="207"/>
      <c r="J286" s="203"/>
      <c r="K286" s="203"/>
      <c r="L286" s="208"/>
      <c r="M286" s="209"/>
      <c r="N286" s="210"/>
      <c r="O286" s="210"/>
      <c r="P286" s="210"/>
      <c r="Q286" s="210"/>
      <c r="R286" s="210"/>
      <c r="S286" s="210"/>
      <c r="T286" s="211"/>
      <c r="AT286" s="212" t="s">
        <v>141</v>
      </c>
      <c r="AU286" s="212" t="s">
        <v>84</v>
      </c>
      <c r="AV286" s="11" t="s">
        <v>84</v>
      </c>
      <c r="AW286" s="11" t="s">
        <v>6</v>
      </c>
      <c r="AX286" s="11" t="s">
        <v>82</v>
      </c>
      <c r="AY286" s="212" t="s">
        <v>128</v>
      </c>
    </row>
    <row r="287" spans="2:65" s="1" customFormat="1" ht="16.5" customHeight="1">
      <c r="B287" s="39"/>
      <c r="C287" s="224" t="s">
        <v>435</v>
      </c>
      <c r="D287" s="224" t="s">
        <v>250</v>
      </c>
      <c r="E287" s="225" t="s">
        <v>436</v>
      </c>
      <c r="F287" s="226" t="s">
        <v>437</v>
      </c>
      <c r="G287" s="227" t="s">
        <v>259</v>
      </c>
      <c r="H287" s="228">
        <v>144.84</v>
      </c>
      <c r="I287" s="229"/>
      <c r="J287" s="230">
        <f>ROUND(I287*H287,2)</f>
        <v>0</v>
      </c>
      <c r="K287" s="226" t="s">
        <v>30</v>
      </c>
      <c r="L287" s="231"/>
      <c r="M287" s="232" t="s">
        <v>30</v>
      </c>
      <c r="N287" s="233" t="s">
        <v>45</v>
      </c>
      <c r="O287" s="40"/>
      <c r="P287" s="195">
        <f>O287*H287</f>
        <v>0</v>
      </c>
      <c r="Q287" s="195">
        <v>0.17599999999999999</v>
      </c>
      <c r="R287" s="195">
        <f>Q287*H287</f>
        <v>25.49184</v>
      </c>
      <c r="S287" s="195">
        <v>0</v>
      </c>
      <c r="T287" s="196">
        <f>S287*H287</f>
        <v>0</v>
      </c>
      <c r="AR287" s="22" t="s">
        <v>181</v>
      </c>
      <c r="AT287" s="22" t="s">
        <v>250</v>
      </c>
      <c r="AU287" s="22" t="s">
        <v>84</v>
      </c>
      <c r="AY287" s="22" t="s">
        <v>128</v>
      </c>
      <c r="BE287" s="197">
        <f>IF(N287="základní",J287,0)</f>
        <v>0</v>
      </c>
      <c r="BF287" s="197">
        <f>IF(N287="snížená",J287,0)</f>
        <v>0</v>
      </c>
      <c r="BG287" s="197">
        <f>IF(N287="zákl. přenesená",J287,0)</f>
        <v>0</v>
      </c>
      <c r="BH287" s="197">
        <f>IF(N287="sníž. přenesená",J287,0)</f>
        <v>0</v>
      </c>
      <c r="BI287" s="197">
        <f>IF(N287="nulová",J287,0)</f>
        <v>0</v>
      </c>
      <c r="BJ287" s="22" t="s">
        <v>82</v>
      </c>
      <c r="BK287" s="197">
        <f>ROUND(I287*H287,2)</f>
        <v>0</v>
      </c>
      <c r="BL287" s="22" t="s">
        <v>135</v>
      </c>
      <c r="BM287" s="22" t="s">
        <v>438</v>
      </c>
    </row>
    <row r="288" spans="2:65" s="1" customFormat="1" ht="13.5">
      <c r="B288" s="39"/>
      <c r="C288" s="61"/>
      <c r="D288" s="198" t="s">
        <v>137</v>
      </c>
      <c r="E288" s="61"/>
      <c r="F288" s="199" t="s">
        <v>421</v>
      </c>
      <c r="G288" s="61"/>
      <c r="H288" s="61"/>
      <c r="I288" s="157"/>
      <c r="J288" s="61"/>
      <c r="K288" s="61"/>
      <c r="L288" s="59"/>
      <c r="M288" s="200"/>
      <c r="N288" s="40"/>
      <c r="O288" s="40"/>
      <c r="P288" s="40"/>
      <c r="Q288" s="40"/>
      <c r="R288" s="40"/>
      <c r="S288" s="40"/>
      <c r="T288" s="76"/>
      <c r="AT288" s="22" t="s">
        <v>137</v>
      </c>
      <c r="AU288" s="22" t="s">
        <v>84</v>
      </c>
    </row>
    <row r="289" spans="2:65" s="11" customFormat="1" ht="13.5">
      <c r="B289" s="202"/>
      <c r="C289" s="203"/>
      <c r="D289" s="198" t="s">
        <v>141</v>
      </c>
      <c r="E289" s="204" t="s">
        <v>30</v>
      </c>
      <c r="F289" s="205" t="s">
        <v>263</v>
      </c>
      <c r="G289" s="203"/>
      <c r="H289" s="206">
        <v>142</v>
      </c>
      <c r="I289" s="207"/>
      <c r="J289" s="203"/>
      <c r="K289" s="203"/>
      <c r="L289" s="208"/>
      <c r="M289" s="209"/>
      <c r="N289" s="210"/>
      <c r="O289" s="210"/>
      <c r="P289" s="210"/>
      <c r="Q289" s="210"/>
      <c r="R289" s="210"/>
      <c r="S289" s="210"/>
      <c r="T289" s="211"/>
      <c r="AT289" s="212" t="s">
        <v>141</v>
      </c>
      <c r="AU289" s="212" t="s">
        <v>84</v>
      </c>
      <c r="AV289" s="11" t="s">
        <v>84</v>
      </c>
      <c r="AW289" s="11" t="s">
        <v>37</v>
      </c>
      <c r="AX289" s="11" t="s">
        <v>82</v>
      </c>
      <c r="AY289" s="212" t="s">
        <v>128</v>
      </c>
    </row>
    <row r="290" spans="2:65" s="11" customFormat="1" ht="13.5">
      <c r="B290" s="202"/>
      <c r="C290" s="203"/>
      <c r="D290" s="198" t="s">
        <v>141</v>
      </c>
      <c r="E290" s="203"/>
      <c r="F290" s="205" t="s">
        <v>439</v>
      </c>
      <c r="G290" s="203"/>
      <c r="H290" s="206">
        <v>144.84</v>
      </c>
      <c r="I290" s="207"/>
      <c r="J290" s="203"/>
      <c r="K290" s="203"/>
      <c r="L290" s="208"/>
      <c r="M290" s="209"/>
      <c r="N290" s="210"/>
      <c r="O290" s="210"/>
      <c r="P290" s="210"/>
      <c r="Q290" s="210"/>
      <c r="R290" s="210"/>
      <c r="S290" s="210"/>
      <c r="T290" s="211"/>
      <c r="AT290" s="212" t="s">
        <v>141</v>
      </c>
      <c r="AU290" s="212" t="s">
        <v>84</v>
      </c>
      <c r="AV290" s="11" t="s">
        <v>84</v>
      </c>
      <c r="AW290" s="11" t="s">
        <v>6</v>
      </c>
      <c r="AX290" s="11" t="s">
        <v>82</v>
      </c>
      <c r="AY290" s="212" t="s">
        <v>128</v>
      </c>
    </row>
    <row r="291" spans="2:65" s="1" customFormat="1" ht="25.5" customHeight="1">
      <c r="B291" s="39"/>
      <c r="C291" s="186" t="s">
        <v>440</v>
      </c>
      <c r="D291" s="186" t="s">
        <v>130</v>
      </c>
      <c r="E291" s="187" t="s">
        <v>441</v>
      </c>
      <c r="F291" s="188" t="s">
        <v>442</v>
      </c>
      <c r="G291" s="189" t="s">
        <v>259</v>
      </c>
      <c r="H291" s="190">
        <v>148</v>
      </c>
      <c r="I291" s="191"/>
      <c r="J291" s="192">
        <f>ROUND(I291*H291,2)</f>
        <v>0</v>
      </c>
      <c r="K291" s="188" t="s">
        <v>134</v>
      </c>
      <c r="L291" s="59"/>
      <c r="M291" s="193" t="s">
        <v>30</v>
      </c>
      <c r="N291" s="194" t="s">
        <v>45</v>
      </c>
      <c r="O291" s="40"/>
      <c r="P291" s="195">
        <f>O291*H291</f>
        <v>0</v>
      </c>
      <c r="Q291" s="195">
        <v>9.8000000000000004E-2</v>
      </c>
      <c r="R291" s="195">
        <f>Q291*H291</f>
        <v>14.504000000000001</v>
      </c>
      <c r="S291" s="195">
        <v>0</v>
      </c>
      <c r="T291" s="196">
        <f>S291*H291</f>
        <v>0</v>
      </c>
      <c r="AR291" s="22" t="s">
        <v>135</v>
      </c>
      <c r="AT291" s="22" t="s">
        <v>130</v>
      </c>
      <c r="AU291" s="22" t="s">
        <v>84</v>
      </c>
      <c r="AY291" s="22" t="s">
        <v>128</v>
      </c>
      <c r="BE291" s="197">
        <f>IF(N291="základní",J291,0)</f>
        <v>0</v>
      </c>
      <c r="BF291" s="197">
        <f>IF(N291="snížená",J291,0)</f>
        <v>0</v>
      </c>
      <c r="BG291" s="197">
        <f>IF(N291="zákl. přenesená",J291,0)</f>
        <v>0</v>
      </c>
      <c r="BH291" s="197">
        <f>IF(N291="sníž. přenesená",J291,0)</f>
        <v>0</v>
      </c>
      <c r="BI291" s="197">
        <f>IF(N291="nulová",J291,0)</f>
        <v>0</v>
      </c>
      <c r="BJ291" s="22" t="s">
        <v>82</v>
      </c>
      <c r="BK291" s="197">
        <f>ROUND(I291*H291,2)</f>
        <v>0</v>
      </c>
      <c r="BL291" s="22" t="s">
        <v>135</v>
      </c>
      <c r="BM291" s="22" t="s">
        <v>443</v>
      </c>
    </row>
    <row r="292" spans="2:65" s="1" customFormat="1" ht="40.5">
      <c r="B292" s="39"/>
      <c r="C292" s="61"/>
      <c r="D292" s="198" t="s">
        <v>137</v>
      </c>
      <c r="E292" s="61"/>
      <c r="F292" s="199" t="s">
        <v>444</v>
      </c>
      <c r="G292" s="61"/>
      <c r="H292" s="61"/>
      <c r="I292" s="157"/>
      <c r="J292" s="61"/>
      <c r="K292" s="61"/>
      <c r="L292" s="59"/>
      <c r="M292" s="200"/>
      <c r="N292" s="40"/>
      <c r="O292" s="40"/>
      <c r="P292" s="40"/>
      <c r="Q292" s="40"/>
      <c r="R292" s="40"/>
      <c r="S292" s="40"/>
      <c r="T292" s="76"/>
      <c r="AT292" s="22" t="s">
        <v>137</v>
      </c>
      <c r="AU292" s="22" t="s">
        <v>84</v>
      </c>
    </row>
    <row r="293" spans="2:65" s="1" customFormat="1" ht="108">
      <c r="B293" s="39"/>
      <c r="C293" s="61"/>
      <c r="D293" s="198" t="s">
        <v>139</v>
      </c>
      <c r="E293" s="61"/>
      <c r="F293" s="201" t="s">
        <v>445</v>
      </c>
      <c r="G293" s="61"/>
      <c r="H293" s="61"/>
      <c r="I293" s="157"/>
      <c r="J293" s="61"/>
      <c r="K293" s="61"/>
      <c r="L293" s="59"/>
      <c r="M293" s="200"/>
      <c r="N293" s="40"/>
      <c r="O293" s="40"/>
      <c r="P293" s="40"/>
      <c r="Q293" s="40"/>
      <c r="R293" s="40"/>
      <c r="S293" s="40"/>
      <c r="T293" s="76"/>
      <c r="AT293" s="22" t="s">
        <v>139</v>
      </c>
      <c r="AU293" s="22" t="s">
        <v>84</v>
      </c>
    </row>
    <row r="294" spans="2:65" s="11" customFormat="1" ht="13.5">
      <c r="B294" s="202"/>
      <c r="C294" s="203"/>
      <c r="D294" s="198" t="s">
        <v>141</v>
      </c>
      <c r="E294" s="204" t="s">
        <v>30</v>
      </c>
      <c r="F294" s="205" t="s">
        <v>446</v>
      </c>
      <c r="G294" s="203"/>
      <c r="H294" s="206">
        <v>148</v>
      </c>
      <c r="I294" s="207"/>
      <c r="J294" s="203"/>
      <c r="K294" s="203"/>
      <c r="L294" s="208"/>
      <c r="M294" s="209"/>
      <c r="N294" s="210"/>
      <c r="O294" s="210"/>
      <c r="P294" s="210"/>
      <c r="Q294" s="210"/>
      <c r="R294" s="210"/>
      <c r="S294" s="210"/>
      <c r="T294" s="211"/>
      <c r="AT294" s="212" t="s">
        <v>141</v>
      </c>
      <c r="AU294" s="212" t="s">
        <v>84</v>
      </c>
      <c r="AV294" s="11" t="s">
        <v>84</v>
      </c>
      <c r="AW294" s="11" t="s">
        <v>37</v>
      </c>
      <c r="AX294" s="11" t="s">
        <v>82</v>
      </c>
      <c r="AY294" s="212" t="s">
        <v>128</v>
      </c>
    </row>
    <row r="295" spans="2:65" s="1" customFormat="1" ht="16.5" customHeight="1">
      <c r="B295" s="39"/>
      <c r="C295" s="224" t="s">
        <v>447</v>
      </c>
      <c r="D295" s="224" t="s">
        <v>250</v>
      </c>
      <c r="E295" s="225" t="s">
        <v>448</v>
      </c>
      <c r="F295" s="226" t="s">
        <v>449</v>
      </c>
      <c r="G295" s="227" t="s">
        <v>259</v>
      </c>
      <c r="H295" s="228">
        <v>150.96</v>
      </c>
      <c r="I295" s="229"/>
      <c r="J295" s="230">
        <f>ROUND(I295*H295,2)</f>
        <v>0</v>
      </c>
      <c r="K295" s="226" t="s">
        <v>30</v>
      </c>
      <c r="L295" s="231"/>
      <c r="M295" s="232" t="s">
        <v>30</v>
      </c>
      <c r="N295" s="233" t="s">
        <v>45</v>
      </c>
      <c r="O295" s="40"/>
      <c r="P295" s="195">
        <f>O295*H295</f>
        <v>0</v>
      </c>
      <c r="Q295" s="195">
        <v>0.154</v>
      </c>
      <c r="R295" s="195">
        <f>Q295*H295</f>
        <v>23.24784</v>
      </c>
      <c r="S295" s="195">
        <v>0</v>
      </c>
      <c r="T295" s="196">
        <f>S295*H295</f>
        <v>0</v>
      </c>
      <c r="AR295" s="22" t="s">
        <v>181</v>
      </c>
      <c r="AT295" s="22" t="s">
        <v>250</v>
      </c>
      <c r="AU295" s="22" t="s">
        <v>84</v>
      </c>
      <c r="AY295" s="22" t="s">
        <v>128</v>
      </c>
      <c r="BE295" s="197">
        <f>IF(N295="základní",J295,0)</f>
        <v>0</v>
      </c>
      <c r="BF295" s="197">
        <f>IF(N295="snížená",J295,0)</f>
        <v>0</v>
      </c>
      <c r="BG295" s="197">
        <f>IF(N295="zákl. přenesená",J295,0)</f>
        <v>0</v>
      </c>
      <c r="BH295" s="197">
        <f>IF(N295="sníž. přenesená",J295,0)</f>
        <v>0</v>
      </c>
      <c r="BI295" s="197">
        <f>IF(N295="nulová",J295,0)</f>
        <v>0</v>
      </c>
      <c r="BJ295" s="22" t="s">
        <v>82</v>
      </c>
      <c r="BK295" s="197">
        <f>ROUND(I295*H295,2)</f>
        <v>0</v>
      </c>
      <c r="BL295" s="22" t="s">
        <v>135</v>
      </c>
      <c r="BM295" s="22" t="s">
        <v>450</v>
      </c>
    </row>
    <row r="296" spans="2:65" s="1" customFormat="1" ht="54">
      <c r="B296" s="39"/>
      <c r="C296" s="61"/>
      <c r="D296" s="198" t="s">
        <v>137</v>
      </c>
      <c r="E296" s="61"/>
      <c r="F296" s="199" t="s">
        <v>451</v>
      </c>
      <c r="G296" s="61"/>
      <c r="H296" s="61"/>
      <c r="I296" s="157"/>
      <c r="J296" s="61"/>
      <c r="K296" s="61"/>
      <c r="L296" s="59"/>
      <c r="M296" s="200"/>
      <c r="N296" s="40"/>
      <c r="O296" s="40"/>
      <c r="P296" s="40"/>
      <c r="Q296" s="40"/>
      <c r="R296" s="40"/>
      <c r="S296" s="40"/>
      <c r="T296" s="76"/>
      <c r="AT296" s="22" t="s">
        <v>137</v>
      </c>
      <c r="AU296" s="22" t="s">
        <v>84</v>
      </c>
    </row>
    <row r="297" spans="2:65" s="1" customFormat="1" ht="40.5">
      <c r="B297" s="39"/>
      <c r="C297" s="61"/>
      <c r="D297" s="198" t="s">
        <v>314</v>
      </c>
      <c r="E297" s="61"/>
      <c r="F297" s="201" t="s">
        <v>452</v>
      </c>
      <c r="G297" s="61"/>
      <c r="H297" s="61"/>
      <c r="I297" s="157"/>
      <c r="J297" s="61"/>
      <c r="K297" s="61"/>
      <c r="L297" s="59"/>
      <c r="M297" s="200"/>
      <c r="N297" s="40"/>
      <c r="O297" s="40"/>
      <c r="P297" s="40"/>
      <c r="Q297" s="40"/>
      <c r="R297" s="40"/>
      <c r="S297" s="40"/>
      <c r="T297" s="76"/>
      <c r="AT297" s="22" t="s">
        <v>314</v>
      </c>
      <c r="AU297" s="22" t="s">
        <v>84</v>
      </c>
    </row>
    <row r="298" spans="2:65" s="11" customFormat="1" ht="13.5">
      <c r="B298" s="202"/>
      <c r="C298" s="203"/>
      <c r="D298" s="198" t="s">
        <v>141</v>
      </c>
      <c r="E298" s="204" t="s">
        <v>30</v>
      </c>
      <c r="F298" s="205" t="s">
        <v>446</v>
      </c>
      <c r="G298" s="203"/>
      <c r="H298" s="206">
        <v>148</v>
      </c>
      <c r="I298" s="207"/>
      <c r="J298" s="203"/>
      <c r="K298" s="203"/>
      <c r="L298" s="208"/>
      <c r="M298" s="209"/>
      <c r="N298" s="210"/>
      <c r="O298" s="210"/>
      <c r="P298" s="210"/>
      <c r="Q298" s="210"/>
      <c r="R298" s="210"/>
      <c r="S298" s="210"/>
      <c r="T298" s="211"/>
      <c r="AT298" s="212" t="s">
        <v>141</v>
      </c>
      <c r="AU298" s="212" t="s">
        <v>84</v>
      </c>
      <c r="AV298" s="11" t="s">
        <v>84</v>
      </c>
      <c r="AW298" s="11" t="s">
        <v>37</v>
      </c>
      <c r="AX298" s="11" t="s">
        <v>82</v>
      </c>
      <c r="AY298" s="212" t="s">
        <v>128</v>
      </c>
    </row>
    <row r="299" spans="2:65" s="11" customFormat="1" ht="13.5">
      <c r="B299" s="202"/>
      <c r="C299" s="203"/>
      <c r="D299" s="198" t="s">
        <v>141</v>
      </c>
      <c r="E299" s="203"/>
      <c r="F299" s="205" t="s">
        <v>453</v>
      </c>
      <c r="G299" s="203"/>
      <c r="H299" s="206">
        <v>150.96</v>
      </c>
      <c r="I299" s="207"/>
      <c r="J299" s="203"/>
      <c r="K299" s="203"/>
      <c r="L299" s="208"/>
      <c r="M299" s="209"/>
      <c r="N299" s="210"/>
      <c r="O299" s="210"/>
      <c r="P299" s="210"/>
      <c r="Q299" s="210"/>
      <c r="R299" s="210"/>
      <c r="S299" s="210"/>
      <c r="T299" s="211"/>
      <c r="AT299" s="212" t="s">
        <v>141</v>
      </c>
      <c r="AU299" s="212" t="s">
        <v>84</v>
      </c>
      <c r="AV299" s="11" t="s">
        <v>84</v>
      </c>
      <c r="AW299" s="11" t="s">
        <v>6</v>
      </c>
      <c r="AX299" s="11" t="s">
        <v>82</v>
      </c>
      <c r="AY299" s="212" t="s">
        <v>128</v>
      </c>
    </row>
    <row r="300" spans="2:65" s="1" customFormat="1" ht="16.5" customHeight="1">
      <c r="B300" s="39"/>
      <c r="C300" s="224" t="s">
        <v>454</v>
      </c>
      <c r="D300" s="224" t="s">
        <v>250</v>
      </c>
      <c r="E300" s="225" t="s">
        <v>455</v>
      </c>
      <c r="F300" s="226" t="s">
        <v>456</v>
      </c>
      <c r="G300" s="227" t="s">
        <v>227</v>
      </c>
      <c r="H300" s="228">
        <v>4.5579999999999998</v>
      </c>
      <c r="I300" s="229"/>
      <c r="J300" s="230">
        <f>ROUND(I300*H300,2)</f>
        <v>0</v>
      </c>
      <c r="K300" s="226" t="s">
        <v>134</v>
      </c>
      <c r="L300" s="231"/>
      <c r="M300" s="232" t="s">
        <v>30</v>
      </c>
      <c r="N300" s="233" t="s">
        <v>45</v>
      </c>
      <c r="O300" s="40"/>
      <c r="P300" s="195">
        <f>O300*H300</f>
        <v>0</v>
      </c>
      <c r="Q300" s="195">
        <v>1</v>
      </c>
      <c r="R300" s="195">
        <f>Q300*H300</f>
        <v>4.5579999999999998</v>
      </c>
      <c r="S300" s="195">
        <v>0</v>
      </c>
      <c r="T300" s="196">
        <f>S300*H300</f>
        <v>0</v>
      </c>
      <c r="AR300" s="22" t="s">
        <v>181</v>
      </c>
      <c r="AT300" s="22" t="s">
        <v>250</v>
      </c>
      <c r="AU300" s="22" t="s">
        <v>84</v>
      </c>
      <c r="AY300" s="22" t="s">
        <v>128</v>
      </c>
      <c r="BE300" s="197">
        <f>IF(N300="základní",J300,0)</f>
        <v>0</v>
      </c>
      <c r="BF300" s="197">
        <f>IF(N300="snížená",J300,0)</f>
        <v>0</v>
      </c>
      <c r="BG300" s="197">
        <f>IF(N300="zákl. přenesená",J300,0)</f>
        <v>0</v>
      </c>
      <c r="BH300" s="197">
        <f>IF(N300="sníž. přenesená",J300,0)</f>
        <v>0</v>
      </c>
      <c r="BI300" s="197">
        <f>IF(N300="nulová",J300,0)</f>
        <v>0</v>
      </c>
      <c r="BJ300" s="22" t="s">
        <v>82</v>
      </c>
      <c r="BK300" s="197">
        <f>ROUND(I300*H300,2)</f>
        <v>0</v>
      </c>
      <c r="BL300" s="22" t="s">
        <v>135</v>
      </c>
      <c r="BM300" s="22" t="s">
        <v>457</v>
      </c>
    </row>
    <row r="301" spans="2:65" s="1" customFormat="1" ht="13.5">
      <c r="B301" s="39"/>
      <c r="C301" s="61"/>
      <c r="D301" s="198" t="s">
        <v>137</v>
      </c>
      <c r="E301" s="61"/>
      <c r="F301" s="199" t="s">
        <v>456</v>
      </c>
      <c r="G301" s="61"/>
      <c r="H301" s="61"/>
      <c r="I301" s="157"/>
      <c r="J301" s="61"/>
      <c r="K301" s="61"/>
      <c r="L301" s="59"/>
      <c r="M301" s="200"/>
      <c r="N301" s="40"/>
      <c r="O301" s="40"/>
      <c r="P301" s="40"/>
      <c r="Q301" s="40"/>
      <c r="R301" s="40"/>
      <c r="S301" s="40"/>
      <c r="T301" s="76"/>
      <c r="AT301" s="22" t="s">
        <v>137</v>
      </c>
      <c r="AU301" s="22" t="s">
        <v>84</v>
      </c>
    </row>
    <row r="302" spans="2:65" s="11" customFormat="1" ht="13.5">
      <c r="B302" s="202"/>
      <c r="C302" s="203"/>
      <c r="D302" s="198" t="s">
        <v>141</v>
      </c>
      <c r="E302" s="204" t="s">
        <v>30</v>
      </c>
      <c r="F302" s="205" t="s">
        <v>458</v>
      </c>
      <c r="G302" s="203"/>
      <c r="H302" s="206">
        <v>2.2789999999999999</v>
      </c>
      <c r="I302" s="207"/>
      <c r="J302" s="203"/>
      <c r="K302" s="203"/>
      <c r="L302" s="208"/>
      <c r="M302" s="209"/>
      <c r="N302" s="210"/>
      <c r="O302" s="210"/>
      <c r="P302" s="210"/>
      <c r="Q302" s="210"/>
      <c r="R302" s="210"/>
      <c r="S302" s="210"/>
      <c r="T302" s="211"/>
      <c r="AT302" s="212" t="s">
        <v>141</v>
      </c>
      <c r="AU302" s="212" t="s">
        <v>84</v>
      </c>
      <c r="AV302" s="11" t="s">
        <v>84</v>
      </c>
      <c r="AW302" s="11" t="s">
        <v>37</v>
      </c>
      <c r="AX302" s="11" t="s">
        <v>82</v>
      </c>
      <c r="AY302" s="212" t="s">
        <v>128</v>
      </c>
    </row>
    <row r="303" spans="2:65" s="11" customFormat="1" ht="13.5">
      <c r="B303" s="202"/>
      <c r="C303" s="203"/>
      <c r="D303" s="198" t="s">
        <v>141</v>
      </c>
      <c r="E303" s="203"/>
      <c r="F303" s="205" t="s">
        <v>459</v>
      </c>
      <c r="G303" s="203"/>
      <c r="H303" s="206">
        <v>4.5579999999999998</v>
      </c>
      <c r="I303" s="207"/>
      <c r="J303" s="203"/>
      <c r="K303" s="203"/>
      <c r="L303" s="208"/>
      <c r="M303" s="209"/>
      <c r="N303" s="210"/>
      <c r="O303" s="210"/>
      <c r="P303" s="210"/>
      <c r="Q303" s="210"/>
      <c r="R303" s="210"/>
      <c r="S303" s="210"/>
      <c r="T303" s="211"/>
      <c r="AT303" s="212" t="s">
        <v>141</v>
      </c>
      <c r="AU303" s="212" t="s">
        <v>84</v>
      </c>
      <c r="AV303" s="11" t="s">
        <v>84</v>
      </c>
      <c r="AW303" s="11" t="s">
        <v>6</v>
      </c>
      <c r="AX303" s="11" t="s">
        <v>82</v>
      </c>
      <c r="AY303" s="212" t="s">
        <v>128</v>
      </c>
    </row>
    <row r="304" spans="2:65" s="10" customFormat="1" ht="29.85" customHeight="1">
      <c r="B304" s="170"/>
      <c r="C304" s="171"/>
      <c r="D304" s="172" t="s">
        <v>73</v>
      </c>
      <c r="E304" s="184" t="s">
        <v>181</v>
      </c>
      <c r="F304" s="184" t="s">
        <v>460</v>
      </c>
      <c r="G304" s="171"/>
      <c r="H304" s="171"/>
      <c r="I304" s="174"/>
      <c r="J304" s="185">
        <f>BK304</f>
        <v>0</v>
      </c>
      <c r="K304" s="171"/>
      <c r="L304" s="176"/>
      <c r="M304" s="177"/>
      <c r="N304" s="178"/>
      <c r="O304" s="178"/>
      <c r="P304" s="179">
        <f>SUM(P305:P398)</f>
        <v>0</v>
      </c>
      <c r="Q304" s="178"/>
      <c r="R304" s="179">
        <f>SUM(R305:R398)</f>
        <v>31.872790000000002</v>
      </c>
      <c r="S304" s="178"/>
      <c r="T304" s="180">
        <f>SUM(T305:T398)</f>
        <v>0.70000000000000007</v>
      </c>
      <c r="AR304" s="181" t="s">
        <v>82</v>
      </c>
      <c r="AT304" s="182" t="s">
        <v>73</v>
      </c>
      <c r="AU304" s="182" t="s">
        <v>82</v>
      </c>
      <c r="AY304" s="181" t="s">
        <v>128</v>
      </c>
      <c r="BK304" s="183">
        <f>SUM(BK305:BK398)</f>
        <v>0</v>
      </c>
    </row>
    <row r="305" spans="2:65" s="1" customFormat="1" ht="16.5" customHeight="1">
      <c r="B305" s="39"/>
      <c r="C305" s="186" t="s">
        <v>461</v>
      </c>
      <c r="D305" s="186" t="s">
        <v>130</v>
      </c>
      <c r="E305" s="187" t="s">
        <v>462</v>
      </c>
      <c r="F305" s="188" t="s">
        <v>463</v>
      </c>
      <c r="G305" s="189" t="s">
        <v>464</v>
      </c>
      <c r="H305" s="190">
        <v>65</v>
      </c>
      <c r="I305" s="191"/>
      <c r="J305" s="192">
        <f>ROUND(I305*H305,2)</f>
        <v>0</v>
      </c>
      <c r="K305" s="188" t="s">
        <v>134</v>
      </c>
      <c r="L305" s="59"/>
      <c r="M305" s="193" t="s">
        <v>30</v>
      </c>
      <c r="N305" s="194" t="s">
        <v>45</v>
      </c>
      <c r="O305" s="40"/>
      <c r="P305" s="195">
        <f>O305*H305</f>
        <v>0</v>
      </c>
      <c r="Q305" s="195">
        <v>2.6800000000000001E-3</v>
      </c>
      <c r="R305" s="195">
        <f>Q305*H305</f>
        <v>0.17419999999999999</v>
      </c>
      <c r="S305" s="195">
        <v>0</v>
      </c>
      <c r="T305" s="196">
        <f>S305*H305</f>
        <v>0</v>
      </c>
      <c r="AR305" s="22" t="s">
        <v>135</v>
      </c>
      <c r="AT305" s="22" t="s">
        <v>130</v>
      </c>
      <c r="AU305" s="22" t="s">
        <v>84</v>
      </c>
      <c r="AY305" s="22" t="s">
        <v>128</v>
      </c>
      <c r="BE305" s="197">
        <f>IF(N305="základní",J305,0)</f>
        <v>0</v>
      </c>
      <c r="BF305" s="197">
        <f>IF(N305="snížená",J305,0)</f>
        <v>0</v>
      </c>
      <c r="BG305" s="197">
        <f>IF(N305="zákl. přenesená",J305,0)</f>
        <v>0</v>
      </c>
      <c r="BH305" s="197">
        <f>IF(N305="sníž. přenesená",J305,0)</f>
        <v>0</v>
      </c>
      <c r="BI305" s="197">
        <f>IF(N305="nulová",J305,0)</f>
        <v>0</v>
      </c>
      <c r="BJ305" s="22" t="s">
        <v>82</v>
      </c>
      <c r="BK305" s="197">
        <f>ROUND(I305*H305,2)</f>
        <v>0</v>
      </c>
      <c r="BL305" s="22" t="s">
        <v>135</v>
      </c>
      <c r="BM305" s="22" t="s">
        <v>465</v>
      </c>
    </row>
    <row r="306" spans="2:65" s="1" customFormat="1" ht="27">
      <c r="B306" s="39"/>
      <c r="C306" s="61"/>
      <c r="D306" s="198" t="s">
        <v>137</v>
      </c>
      <c r="E306" s="61"/>
      <c r="F306" s="199" t="s">
        <v>466</v>
      </c>
      <c r="G306" s="61"/>
      <c r="H306" s="61"/>
      <c r="I306" s="157"/>
      <c r="J306" s="61"/>
      <c r="K306" s="61"/>
      <c r="L306" s="59"/>
      <c r="M306" s="200"/>
      <c r="N306" s="40"/>
      <c r="O306" s="40"/>
      <c r="P306" s="40"/>
      <c r="Q306" s="40"/>
      <c r="R306" s="40"/>
      <c r="S306" s="40"/>
      <c r="T306" s="76"/>
      <c r="AT306" s="22" t="s">
        <v>137</v>
      </c>
      <c r="AU306" s="22" t="s">
        <v>84</v>
      </c>
    </row>
    <row r="307" spans="2:65" s="1" customFormat="1" ht="108">
      <c r="B307" s="39"/>
      <c r="C307" s="61"/>
      <c r="D307" s="198" t="s">
        <v>139</v>
      </c>
      <c r="E307" s="61"/>
      <c r="F307" s="201" t="s">
        <v>467</v>
      </c>
      <c r="G307" s="61"/>
      <c r="H307" s="61"/>
      <c r="I307" s="157"/>
      <c r="J307" s="61"/>
      <c r="K307" s="61"/>
      <c r="L307" s="59"/>
      <c r="M307" s="200"/>
      <c r="N307" s="40"/>
      <c r="O307" s="40"/>
      <c r="P307" s="40"/>
      <c r="Q307" s="40"/>
      <c r="R307" s="40"/>
      <c r="S307" s="40"/>
      <c r="T307" s="76"/>
      <c r="AT307" s="22" t="s">
        <v>139</v>
      </c>
      <c r="AU307" s="22" t="s">
        <v>84</v>
      </c>
    </row>
    <row r="308" spans="2:65" s="11" customFormat="1" ht="13.5">
      <c r="B308" s="202"/>
      <c r="C308" s="203"/>
      <c r="D308" s="198" t="s">
        <v>141</v>
      </c>
      <c r="E308" s="204" t="s">
        <v>30</v>
      </c>
      <c r="F308" s="205" t="s">
        <v>468</v>
      </c>
      <c r="G308" s="203"/>
      <c r="H308" s="206">
        <v>65</v>
      </c>
      <c r="I308" s="207"/>
      <c r="J308" s="203"/>
      <c r="K308" s="203"/>
      <c r="L308" s="208"/>
      <c r="M308" s="209"/>
      <c r="N308" s="210"/>
      <c r="O308" s="210"/>
      <c r="P308" s="210"/>
      <c r="Q308" s="210"/>
      <c r="R308" s="210"/>
      <c r="S308" s="210"/>
      <c r="T308" s="211"/>
      <c r="AT308" s="212" t="s">
        <v>141</v>
      </c>
      <c r="AU308" s="212" t="s">
        <v>84</v>
      </c>
      <c r="AV308" s="11" t="s">
        <v>84</v>
      </c>
      <c r="AW308" s="11" t="s">
        <v>37</v>
      </c>
      <c r="AX308" s="11" t="s">
        <v>82</v>
      </c>
      <c r="AY308" s="212" t="s">
        <v>128</v>
      </c>
    </row>
    <row r="309" spans="2:65" s="1" customFormat="1" ht="16.5" customHeight="1">
      <c r="B309" s="39"/>
      <c r="C309" s="186" t="s">
        <v>469</v>
      </c>
      <c r="D309" s="186" t="s">
        <v>130</v>
      </c>
      <c r="E309" s="187" t="s">
        <v>470</v>
      </c>
      <c r="F309" s="188" t="s">
        <v>471</v>
      </c>
      <c r="G309" s="189" t="s">
        <v>464</v>
      </c>
      <c r="H309" s="190">
        <v>72</v>
      </c>
      <c r="I309" s="191"/>
      <c r="J309" s="192">
        <f>ROUND(I309*H309,2)</f>
        <v>0</v>
      </c>
      <c r="K309" s="188" t="s">
        <v>134</v>
      </c>
      <c r="L309" s="59"/>
      <c r="M309" s="193" t="s">
        <v>30</v>
      </c>
      <c r="N309" s="194" t="s">
        <v>45</v>
      </c>
      <c r="O309" s="40"/>
      <c r="P309" s="195">
        <f>O309*H309</f>
        <v>0</v>
      </c>
      <c r="Q309" s="195">
        <v>7.26E-3</v>
      </c>
      <c r="R309" s="195">
        <f>Q309*H309</f>
        <v>0.52271999999999996</v>
      </c>
      <c r="S309" s="195">
        <v>0</v>
      </c>
      <c r="T309" s="196">
        <f>S309*H309</f>
        <v>0</v>
      </c>
      <c r="AR309" s="22" t="s">
        <v>135</v>
      </c>
      <c r="AT309" s="22" t="s">
        <v>130</v>
      </c>
      <c r="AU309" s="22" t="s">
        <v>84</v>
      </c>
      <c r="AY309" s="22" t="s">
        <v>128</v>
      </c>
      <c r="BE309" s="197">
        <f>IF(N309="základní",J309,0)</f>
        <v>0</v>
      </c>
      <c r="BF309" s="197">
        <f>IF(N309="snížená",J309,0)</f>
        <v>0</v>
      </c>
      <c r="BG309" s="197">
        <f>IF(N309="zákl. přenesená",J309,0)</f>
        <v>0</v>
      </c>
      <c r="BH309" s="197">
        <f>IF(N309="sníž. přenesená",J309,0)</f>
        <v>0</v>
      </c>
      <c r="BI309" s="197">
        <f>IF(N309="nulová",J309,0)</f>
        <v>0</v>
      </c>
      <c r="BJ309" s="22" t="s">
        <v>82</v>
      </c>
      <c r="BK309" s="197">
        <f>ROUND(I309*H309,2)</f>
        <v>0</v>
      </c>
      <c r="BL309" s="22" t="s">
        <v>135</v>
      </c>
      <c r="BM309" s="22" t="s">
        <v>472</v>
      </c>
    </row>
    <row r="310" spans="2:65" s="1" customFormat="1" ht="27">
      <c r="B310" s="39"/>
      <c r="C310" s="61"/>
      <c r="D310" s="198" t="s">
        <v>137</v>
      </c>
      <c r="E310" s="61"/>
      <c r="F310" s="199" t="s">
        <v>473</v>
      </c>
      <c r="G310" s="61"/>
      <c r="H310" s="61"/>
      <c r="I310" s="157"/>
      <c r="J310" s="61"/>
      <c r="K310" s="61"/>
      <c r="L310" s="59"/>
      <c r="M310" s="200"/>
      <c r="N310" s="40"/>
      <c r="O310" s="40"/>
      <c r="P310" s="40"/>
      <c r="Q310" s="40"/>
      <c r="R310" s="40"/>
      <c r="S310" s="40"/>
      <c r="T310" s="76"/>
      <c r="AT310" s="22" t="s">
        <v>137</v>
      </c>
      <c r="AU310" s="22" t="s">
        <v>84</v>
      </c>
    </row>
    <row r="311" spans="2:65" s="1" customFormat="1" ht="108">
      <c r="B311" s="39"/>
      <c r="C311" s="61"/>
      <c r="D311" s="198" t="s">
        <v>139</v>
      </c>
      <c r="E311" s="61"/>
      <c r="F311" s="201" t="s">
        <v>467</v>
      </c>
      <c r="G311" s="61"/>
      <c r="H311" s="61"/>
      <c r="I311" s="157"/>
      <c r="J311" s="61"/>
      <c r="K311" s="61"/>
      <c r="L311" s="59"/>
      <c r="M311" s="200"/>
      <c r="N311" s="40"/>
      <c r="O311" s="40"/>
      <c r="P311" s="40"/>
      <c r="Q311" s="40"/>
      <c r="R311" s="40"/>
      <c r="S311" s="40"/>
      <c r="T311" s="76"/>
      <c r="AT311" s="22" t="s">
        <v>139</v>
      </c>
      <c r="AU311" s="22" t="s">
        <v>84</v>
      </c>
    </row>
    <row r="312" spans="2:65" s="11" customFormat="1" ht="13.5">
      <c r="B312" s="202"/>
      <c r="C312" s="203"/>
      <c r="D312" s="198" t="s">
        <v>141</v>
      </c>
      <c r="E312" s="204" t="s">
        <v>30</v>
      </c>
      <c r="F312" s="205" t="s">
        <v>474</v>
      </c>
      <c r="G312" s="203"/>
      <c r="H312" s="206">
        <v>72</v>
      </c>
      <c r="I312" s="207"/>
      <c r="J312" s="203"/>
      <c r="K312" s="203"/>
      <c r="L312" s="208"/>
      <c r="M312" s="209"/>
      <c r="N312" s="210"/>
      <c r="O312" s="210"/>
      <c r="P312" s="210"/>
      <c r="Q312" s="210"/>
      <c r="R312" s="210"/>
      <c r="S312" s="210"/>
      <c r="T312" s="211"/>
      <c r="AT312" s="212" t="s">
        <v>141</v>
      </c>
      <c r="AU312" s="212" t="s">
        <v>84</v>
      </c>
      <c r="AV312" s="11" t="s">
        <v>84</v>
      </c>
      <c r="AW312" s="11" t="s">
        <v>37</v>
      </c>
      <c r="AX312" s="11" t="s">
        <v>82</v>
      </c>
      <c r="AY312" s="212" t="s">
        <v>128</v>
      </c>
    </row>
    <row r="313" spans="2:65" s="1" customFormat="1" ht="25.5" customHeight="1">
      <c r="B313" s="39"/>
      <c r="C313" s="186" t="s">
        <v>475</v>
      </c>
      <c r="D313" s="186" t="s">
        <v>130</v>
      </c>
      <c r="E313" s="187" t="s">
        <v>476</v>
      </c>
      <c r="F313" s="188" t="s">
        <v>477</v>
      </c>
      <c r="G313" s="189" t="s">
        <v>478</v>
      </c>
      <c r="H313" s="190">
        <v>1</v>
      </c>
      <c r="I313" s="191"/>
      <c r="J313" s="192">
        <f>ROUND(I313*H313,2)</f>
        <v>0</v>
      </c>
      <c r="K313" s="188" t="s">
        <v>134</v>
      </c>
      <c r="L313" s="59"/>
      <c r="M313" s="193" t="s">
        <v>30</v>
      </c>
      <c r="N313" s="194" t="s">
        <v>45</v>
      </c>
      <c r="O313" s="40"/>
      <c r="P313" s="195">
        <f>O313*H313</f>
        <v>0</v>
      </c>
      <c r="Q313" s="195">
        <v>0</v>
      </c>
      <c r="R313" s="195">
        <f>Q313*H313</f>
        <v>0</v>
      </c>
      <c r="S313" s="195">
        <v>0</v>
      </c>
      <c r="T313" s="196">
        <f>S313*H313</f>
        <v>0</v>
      </c>
      <c r="AR313" s="22" t="s">
        <v>135</v>
      </c>
      <c r="AT313" s="22" t="s">
        <v>130</v>
      </c>
      <c r="AU313" s="22" t="s">
        <v>84</v>
      </c>
      <c r="AY313" s="22" t="s">
        <v>128</v>
      </c>
      <c r="BE313" s="197">
        <f>IF(N313="základní",J313,0)</f>
        <v>0</v>
      </c>
      <c r="BF313" s="197">
        <f>IF(N313="snížená",J313,0)</f>
        <v>0</v>
      </c>
      <c r="BG313" s="197">
        <f>IF(N313="zákl. přenesená",J313,0)</f>
        <v>0</v>
      </c>
      <c r="BH313" s="197">
        <f>IF(N313="sníž. přenesená",J313,0)</f>
        <v>0</v>
      </c>
      <c r="BI313" s="197">
        <f>IF(N313="nulová",J313,0)</f>
        <v>0</v>
      </c>
      <c r="BJ313" s="22" t="s">
        <v>82</v>
      </c>
      <c r="BK313" s="197">
        <f>ROUND(I313*H313,2)</f>
        <v>0</v>
      </c>
      <c r="BL313" s="22" t="s">
        <v>135</v>
      </c>
      <c r="BM313" s="22" t="s">
        <v>479</v>
      </c>
    </row>
    <row r="314" spans="2:65" s="1" customFormat="1" ht="27">
      <c r="B314" s="39"/>
      <c r="C314" s="61"/>
      <c r="D314" s="198" t="s">
        <v>137</v>
      </c>
      <c r="E314" s="61"/>
      <c r="F314" s="199" t="s">
        <v>480</v>
      </c>
      <c r="G314" s="61"/>
      <c r="H314" s="61"/>
      <c r="I314" s="157"/>
      <c r="J314" s="61"/>
      <c r="K314" s="61"/>
      <c r="L314" s="59"/>
      <c r="M314" s="200"/>
      <c r="N314" s="40"/>
      <c r="O314" s="40"/>
      <c r="P314" s="40"/>
      <c r="Q314" s="40"/>
      <c r="R314" s="40"/>
      <c r="S314" s="40"/>
      <c r="T314" s="76"/>
      <c r="AT314" s="22" t="s">
        <v>137</v>
      </c>
      <c r="AU314" s="22" t="s">
        <v>84</v>
      </c>
    </row>
    <row r="315" spans="2:65" s="1" customFormat="1" ht="27">
      <c r="B315" s="39"/>
      <c r="C315" s="61"/>
      <c r="D315" s="198" t="s">
        <v>139</v>
      </c>
      <c r="E315" s="61"/>
      <c r="F315" s="201" t="s">
        <v>481</v>
      </c>
      <c r="G315" s="61"/>
      <c r="H315" s="61"/>
      <c r="I315" s="157"/>
      <c r="J315" s="61"/>
      <c r="K315" s="61"/>
      <c r="L315" s="59"/>
      <c r="M315" s="200"/>
      <c r="N315" s="40"/>
      <c r="O315" s="40"/>
      <c r="P315" s="40"/>
      <c r="Q315" s="40"/>
      <c r="R315" s="40"/>
      <c r="S315" s="40"/>
      <c r="T315" s="76"/>
      <c r="AT315" s="22" t="s">
        <v>139</v>
      </c>
      <c r="AU315" s="22" t="s">
        <v>84</v>
      </c>
    </row>
    <row r="316" spans="2:65" s="11" customFormat="1" ht="13.5">
      <c r="B316" s="202"/>
      <c r="C316" s="203"/>
      <c r="D316" s="198" t="s">
        <v>141</v>
      </c>
      <c r="E316" s="204" t="s">
        <v>30</v>
      </c>
      <c r="F316" s="205" t="s">
        <v>82</v>
      </c>
      <c r="G316" s="203"/>
      <c r="H316" s="206">
        <v>1</v>
      </c>
      <c r="I316" s="207"/>
      <c r="J316" s="203"/>
      <c r="K316" s="203"/>
      <c r="L316" s="208"/>
      <c r="M316" s="209"/>
      <c r="N316" s="210"/>
      <c r="O316" s="210"/>
      <c r="P316" s="210"/>
      <c r="Q316" s="210"/>
      <c r="R316" s="210"/>
      <c r="S316" s="210"/>
      <c r="T316" s="211"/>
      <c r="AT316" s="212" t="s">
        <v>141</v>
      </c>
      <c r="AU316" s="212" t="s">
        <v>84</v>
      </c>
      <c r="AV316" s="11" t="s">
        <v>84</v>
      </c>
      <c r="AW316" s="11" t="s">
        <v>37</v>
      </c>
      <c r="AX316" s="11" t="s">
        <v>82</v>
      </c>
      <c r="AY316" s="212" t="s">
        <v>128</v>
      </c>
    </row>
    <row r="317" spans="2:65" s="1" customFormat="1" ht="16.5" customHeight="1">
      <c r="B317" s="39"/>
      <c r="C317" s="224" t="s">
        <v>482</v>
      </c>
      <c r="D317" s="224" t="s">
        <v>250</v>
      </c>
      <c r="E317" s="225" t="s">
        <v>483</v>
      </c>
      <c r="F317" s="226" t="s">
        <v>484</v>
      </c>
      <c r="G317" s="227" t="s">
        <v>478</v>
      </c>
      <c r="H317" s="228">
        <v>1</v>
      </c>
      <c r="I317" s="229"/>
      <c r="J317" s="230">
        <f>ROUND(I317*H317,2)</f>
        <v>0</v>
      </c>
      <c r="K317" s="226" t="s">
        <v>134</v>
      </c>
      <c r="L317" s="231"/>
      <c r="M317" s="232" t="s">
        <v>30</v>
      </c>
      <c r="N317" s="233" t="s">
        <v>45</v>
      </c>
      <c r="O317" s="40"/>
      <c r="P317" s="195">
        <f>O317*H317</f>
        <v>0</v>
      </c>
      <c r="Q317" s="195">
        <v>6.4999999999999997E-4</v>
      </c>
      <c r="R317" s="195">
        <f>Q317*H317</f>
        <v>6.4999999999999997E-4</v>
      </c>
      <c r="S317" s="195">
        <v>0</v>
      </c>
      <c r="T317" s="196">
        <f>S317*H317</f>
        <v>0</v>
      </c>
      <c r="AR317" s="22" t="s">
        <v>181</v>
      </c>
      <c r="AT317" s="22" t="s">
        <v>250</v>
      </c>
      <c r="AU317" s="22" t="s">
        <v>84</v>
      </c>
      <c r="AY317" s="22" t="s">
        <v>128</v>
      </c>
      <c r="BE317" s="197">
        <f>IF(N317="základní",J317,0)</f>
        <v>0</v>
      </c>
      <c r="BF317" s="197">
        <f>IF(N317="snížená",J317,0)</f>
        <v>0</v>
      </c>
      <c r="BG317" s="197">
        <f>IF(N317="zákl. přenesená",J317,0)</f>
        <v>0</v>
      </c>
      <c r="BH317" s="197">
        <f>IF(N317="sníž. přenesená",J317,0)</f>
        <v>0</v>
      </c>
      <c r="BI317" s="197">
        <f>IF(N317="nulová",J317,0)</f>
        <v>0</v>
      </c>
      <c r="BJ317" s="22" t="s">
        <v>82</v>
      </c>
      <c r="BK317" s="197">
        <f>ROUND(I317*H317,2)</f>
        <v>0</v>
      </c>
      <c r="BL317" s="22" t="s">
        <v>135</v>
      </c>
      <c r="BM317" s="22" t="s">
        <v>485</v>
      </c>
    </row>
    <row r="318" spans="2:65" s="1" customFormat="1" ht="13.5">
      <c r="B318" s="39"/>
      <c r="C318" s="61"/>
      <c r="D318" s="198" t="s">
        <v>137</v>
      </c>
      <c r="E318" s="61"/>
      <c r="F318" s="199" t="s">
        <v>484</v>
      </c>
      <c r="G318" s="61"/>
      <c r="H318" s="61"/>
      <c r="I318" s="157"/>
      <c r="J318" s="61"/>
      <c r="K318" s="61"/>
      <c r="L318" s="59"/>
      <c r="M318" s="200"/>
      <c r="N318" s="40"/>
      <c r="O318" s="40"/>
      <c r="P318" s="40"/>
      <c r="Q318" s="40"/>
      <c r="R318" s="40"/>
      <c r="S318" s="40"/>
      <c r="T318" s="76"/>
      <c r="AT318" s="22" t="s">
        <v>137</v>
      </c>
      <c r="AU318" s="22" t="s">
        <v>84</v>
      </c>
    </row>
    <row r="319" spans="2:65" s="11" customFormat="1" ht="13.5">
      <c r="B319" s="202"/>
      <c r="C319" s="203"/>
      <c r="D319" s="198" t="s">
        <v>141</v>
      </c>
      <c r="E319" s="204" t="s">
        <v>30</v>
      </c>
      <c r="F319" s="205" t="s">
        <v>82</v>
      </c>
      <c r="G319" s="203"/>
      <c r="H319" s="206">
        <v>1</v>
      </c>
      <c r="I319" s="207"/>
      <c r="J319" s="203"/>
      <c r="K319" s="203"/>
      <c r="L319" s="208"/>
      <c r="M319" s="209"/>
      <c r="N319" s="210"/>
      <c r="O319" s="210"/>
      <c r="P319" s="210"/>
      <c r="Q319" s="210"/>
      <c r="R319" s="210"/>
      <c r="S319" s="210"/>
      <c r="T319" s="211"/>
      <c r="AT319" s="212" t="s">
        <v>141</v>
      </c>
      <c r="AU319" s="212" t="s">
        <v>84</v>
      </c>
      <c r="AV319" s="11" t="s">
        <v>84</v>
      </c>
      <c r="AW319" s="11" t="s">
        <v>37</v>
      </c>
      <c r="AX319" s="11" t="s">
        <v>82</v>
      </c>
      <c r="AY319" s="212" t="s">
        <v>128</v>
      </c>
    </row>
    <row r="320" spans="2:65" s="1" customFormat="1" ht="25.5" customHeight="1">
      <c r="B320" s="39"/>
      <c r="C320" s="186" t="s">
        <v>486</v>
      </c>
      <c r="D320" s="186" t="s">
        <v>130</v>
      </c>
      <c r="E320" s="187" t="s">
        <v>487</v>
      </c>
      <c r="F320" s="188" t="s">
        <v>488</v>
      </c>
      <c r="G320" s="189" t="s">
        <v>478</v>
      </c>
      <c r="H320" s="190">
        <v>3</v>
      </c>
      <c r="I320" s="191"/>
      <c r="J320" s="192">
        <f>ROUND(I320*H320,2)</f>
        <v>0</v>
      </c>
      <c r="K320" s="188" t="s">
        <v>134</v>
      </c>
      <c r="L320" s="59"/>
      <c r="M320" s="193" t="s">
        <v>30</v>
      </c>
      <c r="N320" s="194" t="s">
        <v>45</v>
      </c>
      <c r="O320" s="40"/>
      <c r="P320" s="195">
        <f>O320*H320</f>
        <v>0</v>
      </c>
      <c r="Q320" s="195">
        <v>2.0000000000000002E-5</v>
      </c>
      <c r="R320" s="195">
        <f>Q320*H320</f>
        <v>6.0000000000000008E-5</v>
      </c>
      <c r="S320" s="195">
        <v>0</v>
      </c>
      <c r="T320" s="196">
        <f>S320*H320</f>
        <v>0</v>
      </c>
      <c r="AR320" s="22" t="s">
        <v>135</v>
      </c>
      <c r="AT320" s="22" t="s">
        <v>130</v>
      </c>
      <c r="AU320" s="22" t="s">
        <v>84</v>
      </c>
      <c r="AY320" s="22" t="s">
        <v>128</v>
      </c>
      <c r="BE320" s="197">
        <f>IF(N320="základní",J320,0)</f>
        <v>0</v>
      </c>
      <c r="BF320" s="197">
        <f>IF(N320="snížená",J320,0)</f>
        <v>0</v>
      </c>
      <c r="BG320" s="197">
        <f>IF(N320="zákl. přenesená",J320,0)</f>
        <v>0</v>
      </c>
      <c r="BH320" s="197">
        <f>IF(N320="sníž. přenesená",J320,0)</f>
        <v>0</v>
      </c>
      <c r="BI320" s="197">
        <f>IF(N320="nulová",J320,0)</f>
        <v>0</v>
      </c>
      <c r="BJ320" s="22" t="s">
        <v>82</v>
      </c>
      <c r="BK320" s="197">
        <f>ROUND(I320*H320,2)</f>
        <v>0</v>
      </c>
      <c r="BL320" s="22" t="s">
        <v>135</v>
      </c>
      <c r="BM320" s="22" t="s">
        <v>489</v>
      </c>
    </row>
    <row r="321" spans="2:65" s="1" customFormat="1" ht="27">
      <c r="B321" s="39"/>
      <c r="C321" s="61"/>
      <c r="D321" s="198" t="s">
        <v>137</v>
      </c>
      <c r="E321" s="61"/>
      <c r="F321" s="199" t="s">
        <v>490</v>
      </c>
      <c r="G321" s="61"/>
      <c r="H321" s="61"/>
      <c r="I321" s="157"/>
      <c r="J321" s="61"/>
      <c r="K321" s="61"/>
      <c r="L321" s="59"/>
      <c r="M321" s="200"/>
      <c r="N321" s="40"/>
      <c r="O321" s="40"/>
      <c r="P321" s="40"/>
      <c r="Q321" s="40"/>
      <c r="R321" s="40"/>
      <c r="S321" s="40"/>
      <c r="T321" s="76"/>
      <c r="AT321" s="22" t="s">
        <v>137</v>
      </c>
      <c r="AU321" s="22" t="s">
        <v>84</v>
      </c>
    </row>
    <row r="322" spans="2:65" s="1" customFormat="1" ht="27">
      <c r="B322" s="39"/>
      <c r="C322" s="61"/>
      <c r="D322" s="198" t="s">
        <v>139</v>
      </c>
      <c r="E322" s="61"/>
      <c r="F322" s="201" t="s">
        <v>481</v>
      </c>
      <c r="G322" s="61"/>
      <c r="H322" s="61"/>
      <c r="I322" s="157"/>
      <c r="J322" s="61"/>
      <c r="K322" s="61"/>
      <c r="L322" s="59"/>
      <c r="M322" s="200"/>
      <c r="N322" s="40"/>
      <c r="O322" s="40"/>
      <c r="P322" s="40"/>
      <c r="Q322" s="40"/>
      <c r="R322" s="40"/>
      <c r="S322" s="40"/>
      <c r="T322" s="76"/>
      <c r="AT322" s="22" t="s">
        <v>139</v>
      </c>
      <c r="AU322" s="22" t="s">
        <v>84</v>
      </c>
    </row>
    <row r="323" spans="2:65" s="11" customFormat="1" ht="13.5">
      <c r="B323" s="202"/>
      <c r="C323" s="203"/>
      <c r="D323" s="198" t="s">
        <v>141</v>
      </c>
      <c r="E323" s="204" t="s">
        <v>30</v>
      </c>
      <c r="F323" s="205" t="s">
        <v>150</v>
      </c>
      <c r="G323" s="203"/>
      <c r="H323" s="206">
        <v>3</v>
      </c>
      <c r="I323" s="207"/>
      <c r="J323" s="203"/>
      <c r="K323" s="203"/>
      <c r="L323" s="208"/>
      <c r="M323" s="209"/>
      <c r="N323" s="210"/>
      <c r="O323" s="210"/>
      <c r="P323" s="210"/>
      <c r="Q323" s="210"/>
      <c r="R323" s="210"/>
      <c r="S323" s="210"/>
      <c r="T323" s="211"/>
      <c r="AT323" s="212" t="s">
        <v>141</v>
      </c>
      <c r="AU323" s="212" t="s">
        <v>84</v>
      </c>
      <c r="AV323" s="11" t="s">
        <v>84</v>
      </c>
      <c r="AW323" s="11" t="s">
        <v>37</v>
      </c>
      <c r="AX323" s="11" t="s">
        <v>82</v>
      </c>
      <c r="AY323" s="212" t="s">
        <v>128</v>
      </c>
    </row>
    <row r="324" spans="2:65" s="1" customFormat="1" ht="16.5" customHeight="1">
      <c r="B324" s="39"/>
      <c r="C324" s="224" t="s">
        <v>491</v>
      </c>
      <c r="D324" s="224" t="s">
        <v>250</v>
      </c>
      <c r="E324" s="225" t="s">
        <v>492</v>
      </c>
      <c r="F324" s="226" t="s">
        <v>493</v>
      </c>
      <c r="G324" s="227" t="s">
        <v>478</v>
      </c>
      <c r="H324" s="228">
        <v>3</v>
      </c>
      <c r="I324" s="229"/>
      <c r="J324" s="230">
        <f>ROUND(I324*H324,2)</f>
        <v>0</v>
      </c>
      <c r="K324" s="226" t="s">
        <v>134</v>
      </c>
      <c r="L324" s="231"/>
      <c r="M324" s="232" t="s">
        <v>30</v>
      </c>
      <c r="N324" s="233" t="s">
        <v>45</v>
      </c>
      <c r="O324" s="40"/>
      <c r="P324" s="195">
        <f>O324*H324</f>
        <v>0</v>
      </c>
      <c r="Q324" s="195">
        <v>7.1799999999999998E-3</v>
      </c>
      <c r="R324" s="195">
        <f>Q324*H324</f>
        <v>2.154E-2</v>
      </c>
      <c r="S324" s="195">
        <v>0</v>
      </c>
      <c r="T324" s="196">
        <f>S324*H324</f>
        <v>0</v>
      </c>
      <c r="AR324" s="22" t="s">
        <v>181</v>
      </c>
      <c r="AT324" s="22" t="s">
        <v>250</v>
      </c>
      <c r="AU324" s="22" t="s">
        <v>84</v>
      </c>
      <c r="AY324" s="22" t="s">
        <v>128</v>
      </c>
      <c r="BE324" s="197">
        <f>IF(N324="základní",J324,0)</f>
        <v>0</v>
      </c>
      <c r="BF324" s="197">
        <f>IF(N324="snížená",J324,0)</f>
        <v>0</v>
      </c>
      <c r="BG324" s="197">
        <f>IF(N324="zákl. přenesená",J324,0)</f>
        <v>0</v>
      </c>
      <c r="BH324" s="197">
        <f>IF(N324="sníž. přenesená",J324,0)</f>
        <v>0</v>
      </c>
      <c r="BI324" s="197">
        <f>IF(N324="nulová",J324,0)</f>
        <v>0</v>
      </c>
      <c r="BJ324" s="22" t="s">
        <v>82</v>
      </c>
      <c r="BK324" s="197">
        <f>ROUND(I324*H324,2)</f>
        <v>0</v>
      </c>
      <c r="BL324" s="22" t="s">
        <v>135</v>
      </c>
      <c r="BM324" s="22" t="s">
        <v>494</v>
      </c>
    </row>
    <row r="325" spans="2:65" s="1" customFormat="1" ht="13.5">
      <c r="B325" s="39"/>
      <c r="C325" s="61"/>
      <c r="D325" s="198" t="s">
        <v>137</v>
      </c>
      <c r="E325" s="61"/>
      <c r="F325" s="199" t="s">
        <v>493</v>
      </c>
      <c r="G325" s="61"/>
      <c r="H325" s="61"/>
      <c r="I325" s="157"/>
      <c r="J325" s="61"/>
      <c r="K325" s="61"/>
      <c r="L325" s="59"/>
      <c r="M325" s="200"/>
      <c r="N325" s="40"/>
      <c r="O325" s="40"/>
      <c r="P325" s="40"/>
      <c r="Q325" s="40"/>
      <c r="R325" s="40"/>
      <c r="S325" s="40"/>
      <c r="T325" s="76"/>
      <c r="AT325" s="22" t="s">
        <v>137</v>
      </c>
      <c r="AU325" s="22" t="s">
        <v>84</v>
      </c>
    </row>
    <row r="326" spans="2:65" s="11" customFormat="1" ht="13.5">
      <c r="B326" s="202"/>
      <c r="C326" s="203"/>
      <c r="D326" s="198" t="s">
        <v>141</v>
      </c>
      <c r="E326" s="204" t="s">
        <v>30</v>
      </c>
      <c r="F326" s="205" t="s">
        <v>150</v>
      </c>
      <c r="G326" s="203"/>
      <c r="H326" s="206">
        <v>3</v>
      </c>
      <c r="I326" s="207"/>
      <c r="J326" s="203"/>
      <c r="K326" s="203"/>
      <c r="L326" s="208"/>
      <c r="M326" s="209"/>
      <c r="N326" s="210"/>
      <c r="O326" s="210"/>
      <c r="P326" s="210"/>
      <c r="Q326" s="210"/>
      <c r="R326" s="210"/>
      <c r="S326" s="210"/>
      <c r="T326" s="211"/>
      <c r="AT326" s="212" t="s">
        <v>141</v>
      </c>
      <c r="AU326" s="212" t="s">
        <v>84</v>
      </c>
      <c r="AV326" s="11" t="s">
        <v>84</v>
      </c>
      <c r="AW326" s="11" t="s">
        <v>37</v>
      </c>
      <c r="AX326" s="11" t="s">
        <v>82</v>
      </c>
      <c r="AY326" s="212" t="s">
        <v>128</v>
      </c>
    </row>
    <row r="327" spans="2:65" s="1" customFormat="1" ht="25.5" customHeight="1">
      <c r="B327" s="39"/>
      <c r="C327" s="186" t="s">
        <v>495</v>
      </c>
      <c r="D327" s="186" t="s">
        <v>130</v>
      </c>
      <c r="E327" s="187" t="s">
        <v>496</v>
      </c>
      <c r="F327" s="188" t="s">
        <v>497</v>
      </c>
      <c r="G327" s="189" t="s">
        <v>478</v>
      </c>
      <c r="H327" s="190">
        <v>5</v>
      </c>
      <c r="I327" s="191"/>
      <c r="J327" s="192">
        <f>ROUND(I327*H327,2)</f>
        <v>0</v>
      </c>
      <c r="K327" s="188" t="s">
        <v>134</v>
      </c>
      <c r="L327" s="59"/>
      <c r="M327" s="193" t="s">
        <v>30</v>
      </c>
      <c r="N327" s="194" t="s">
        <v>45</v>
      </c>
      <c r="O327" s="40"/>
      <c r="P327" s="195">
        <f>O327*H327</f>
        <v>0</v>
      </c>
      <c r="Q327" s="195">
        <v>2.1167600000000002</v>
      </c>
      <c r="R327" s="195">
        <f>Q327*H327</f>
        <v>10.5838</v>
      </c>
      <c r="S327" s="195">
        <v>0</v>
      </c>
      <c r="T327" s="196">
        <f>S327*H327</f>
        <v>0</v>
      </c>
      <c r="AR327" s="22" t="s">
        <v>135</v>
      </c>
      <c r="AT327" s="22" t="s">
        <v>130</v>
      </c>
      <c r="AU327" s="22" t="s">
        <v>84</v>
      </c>
      <c r="AY327" s="22" t="s">
        <v>128</v>
      </c>
      <c r="BE327" s="197">
        <f>IF(N327="základní",J327,0)</f>
        <v>0</v>
      </c>
      <c r="BF327" s="197">
        <f>IF(N327="snížená",J327,0)</f>
        <v>0</v>
      </c>
      <c r="BG327" s="197">
        <f>IF(N327="zákl. přenesená",J327,0)</f>
        <v>0</v>
      </c>
      <c r="BH327" s="197">
        <f>IF(N327="sníž. přenesená",J327,0)</f>
        <v>0</v>
      </c>
      <c r="BI327" s="197">
        <f>IF(N327="nulová",J327,0)</f>
        <v>0</v>
      </c>
      <c r="BJ327" s="22" t="s">
        <v>82</v>
      </c>
      <c r="BK327" s="197">
        <f>ROUND(I327*H327,2)</f>
        <v>0</v>
      </c>
      <c r="BL327" s="22" t="s">
        <v>135</v>
      </c>
      <c r="BM327" s="22" t="s">
        <v>498</v>
      </c>
    </row>
    <row r="328" spans="2:65" s="1" customFormat="1" ht="27">
      <c r="B328" s="39"/>
      <c r="C328" s="61"/>
      <c r="D328" s="198" t="s">
        <v>137</v>
      </c>
      <c r="E328" s="61"/>
      <c r="F328" s="199" t="s">
        <v>499</v>
      </c>
      <c r="G328" s="61"/>
      <c r="H328" s="61"/>
      <c r="I328" s="157"/>
      <c r="J328" s="61"/>
      <c r="K328" s="61"/>
      <c r="L328" s="59"/>
      <c r="M328" s="200"/>
      <c r="N328" s="40"/>
      <c r="O328" s="40"/>
      <c r="P328" s="40"/>
      <c r="Q328" s="40"/>
      <c r="R328" s="40"/>
      <c r="S328" s="40"/>
      <c r="T328" s="76"/>
      <c r="AT328" s="22" t="s">
        <v>137</v>
      </c>
      <c r="AU328" s="22" t="s">
        <v>84</v>
      </c>
    </row>
    <row r="329" spans="2:65" s="1" customFormat="1" ht="108">
      <c r="B329" s="39"/>
      <c r="C329" s="61"/>
      <c r="D329" s="198" t="s">
        <v>139</v>
      </c>
      <c r="E329" s="61"/>
      <c r="F329" s="201" t="s">
        <v>500</v>
      </c>
      <c r="G329" s="61"/>
      <c r="H329" s="61"/>
      <c r="I329" s="157"/>
      <c r="J329" s="61"/>
      <c r="K329" s="61"/>
      <c r="L329" s="59"/>
      <c r="M329" s="200"/>
      <c r="N329" s="40"/>
      <c r="O329" s="40"/>
      <c r="P329" s="40"/>
      <c r="Q329" s="40"/>
      <c r="R329" s="40"/>
      <c r="S329" s="40"/>
      <c r="T329" s="76"/>
      <c r="AT329" s="22" t="s">
        <v>139</v>
      </c>
      <c r="AU329" s="22" t="s">
        <v>84</v>
      </c>
    </row>
    <row r="330" spans="2:65" s="1" customFormat="1" ht="27">
      <c r="B330" s="39"/>
      <c r="C330" s="61"/>
      <c r="D330" s="198" t="s">
        <v>314</v>
      </c>
      <c r="E330" s="61"/>
      <c r="F330" s="201" t="s">
        <v>501</v>
      </c>
      <c r="G330" s="61"/>
      <c r="H330" s="61"/>
      <c r="I330" s="157"/>
      <c r="J330" s="61"/>
      <c r="K330" s="61"/>
      <c r="L330" s="59"/>
      <c r="M330" s="200"/>
      <c r="N330" s="40"/>
      <c r="O330" s="40"/>
      <c r="P330" s="40"/>
      <c r="Q330" s="40"/>
      <c r="R330" s="40"/>
      <c r="S330" s="40"/>
      <c r="T330" s="76"/>
      <c r="AT330" s="22" t="s">
        <v>314</v>
      </c>
      <c r="AU330" s="22" t="s">
        <v>84</v>
      </c>
    </row>
    <row r="331" spans="2:65" s="11" customFormat="1" ht="13.5">
      <c r="B331" s="202"/>
      <c r="C331" s="203"/>
      <c r="D331" s="198" t="s">
        <v>141</v>
      </c>
      <c r="E331" s="204" t="s">
        <v>30</v>
      </c>
      <c r="F331" s="205" t="s">
        <v>162</v>
      </c>
      <c r="G331" s="203"/>
      <c r="H331" s="206">
        <v>5</v>
      </c>
      <c r="I331" s="207"/>
      <c r="J331" s="203"/>
      <c r="K331" s="203"/>
      <c r="L331" s="208"/>
      <c r="M331" s="209"/>
      <c r="N331" s="210"/>
      <c r="O331" s="210"/>
      <c r="P331" s="210"/>
      <c r="Q331" s="210"/>
      <c r="R331" s="210"/>
      <c r="S331" s="210"/>
      <c r="T331" s="211"/>
      <c r="AT331" s="212" t="s">
        <v>141</v>
      </c>
      <c r="AU331" s="212" t="s">
        <v>84</v>
      </c>
      <c r="AV331" s="11" t="s">
        <v>84</v>
      </c>
      <c r="AW331" s="11" t="s">
        <v>37</v>
      </c>
      <c r="AX331" s="11" t="s">
        <v>82</v>
      </c>
      <c r="AY331" s="212" t="s">
        <v>128</v>
      </c>
    </row>
    <row r="332" spans="2:65" s="1" customFormat="1" ht="25.5" customHeight="1">
      <c r="B332" s="39"/>
      <c r="C332" s="224" t="s">
        <v>502</v>
      </c>
      <c r="D332" s="224" t="s">
        <v>250</v>
      </c>
      <c r="E332" s="225" t="s">
        <v>503</v>
      </c>
      <c r="F332" s="226" t="s">
        <v>504</v>
      </c>
      <c r="G332" s="227" t="s">
        <v>478</v>
      </c>
      <c r="H332" s="228">
        <v>5</v>
      </c>
      <c r="I332" s="229"/>
      <c r="J332" s="230">
        <f>ROUND(I332*H332,2)</f>
        <v>0</v>
      </c>
      <c r="K332" s="226" t="s">
        <v>134</v>
      </c>
      <c r="L332" s="231"/>
      <c r="M332" s="232" t="s">
        <v>30</v>
      </c>
      <c r="N332" s="233" t="s">
        <v>45</v>
      </c>
      <c r="O332" s="40"/>
      <c r="P332" s="195">
        <f>O332*H332</f>
        <v>0</v>
      </c>
      <c r="Q332" s="195">
        <v>1.6140000000000001</v>
      </c>
      <c r="R332" s="195">
        <f>Q332*H332</f>
        <v>8.07</v>
      </c>
      <c r="S332" s="195">
        <v>0</v>
      </c>
      <c r="T332" s="196">
        <f>S332*H332</f>
        <v>0</v>
      </c>
      <c r="AR332" s="22" t="s">
        <v>181</v>
      </c>
      <c r="AT332" s="22" t="s">
        <v>250</v>
      </c>
      <c r="AU332" s="22" t="s">
        <v>84</v>
      </c>
      <c r="AY332" s="22" t="s">
        <v>128</v>
      </c>
      <c r="BE332" s="197">
        <f>IF(N332="základní",J332,0)</f>
        <v>0</v>
      </c>
      <c r="BF332" s="197">
        <f>IF(N332="snížená",J332,0)</f>
        <v>0</v>
      </c>
      <c r="BG332" s="197">
        <f>IF(N332="zákl. přenesená",J332,0)</f>
        <v>0</v>
      </c>
      <c r="BH332" s="197">
        <f>IF(N332="sníž. přenesená",J332,0)</f>
        <v>0</v>
      </c>
      <c r="BI332" s="197">
        <f>IF(N332="nulová",J332,0)</f>
        <v>0</v>
      </c>
      <c r="BJ332" s="22" t="s">
        <v>82</v>
      </c>
      <c r="BK332" s="197">
        <f>ROUND(I332*H332,2)</f>
        <v>0</v>
      </c>
      <c r="BL332" s="22" t="s">
        <v>135</v>
      </c>
      <c r="BM332" s="22" t="s">
        <v>505</v>
      </c>
    </row>
    <row r="333" spans="2:65" s="1" customFormat="1" ht="13.5">
      <c r="B333" s="39"/>
      <c r="C333" s="61"/>
      <c r="D333" s="198" t="s">
        <v>137</v>
      </c>
      <c r="E333" s="61"/>
      <c r="F333" s="199" t="s">
        <v>504</v>
      </c>
      <c r="G333" s="61"/>
      <c r="H333" s="61"/>
      <c r="I333" s="157"/>
      <c r="J333" s="61"/>
      <c r="K333" s="61"/>
      <c r="L333" s="59"/>
      <c r="M333" s="200"/>
      <c r="N333" s="40"/>
      <c r="O333" s="40"/>
      <c r="P333" s="40"/>
      <c r="Q333" s="40"/>
      <c r="R333" s="40"/>
      <c r="S333" s="40"/>
      <c r="T333" s="76"/>
      <c r="AT333" s="22" t="s">
        <v>137</v>
      </c>
      <c r="AU333" s="22" t="s">
        <v>84</v>
      </c>
    </row>
    <row r="334" spans="2:65" s="11" customFormat="1" ht="13.5">
      <c r="B334" s="202"/>
      <c r="C334" s="203"/>
      <c r="D334" s="198" t="s">
        <v>141</v>
      </c>
      <c r="E334" s="204" t="s">
        <v>30</v>
      </c>
      <c r="F334" s="205" t="s">
        <v>506</v>
      </c>
      <c r="G334" s="203"/>
      <c r="H334" s="206">
        <v>5</v>
      </c>
      <c r="I334" s="207"/>
      <c r="J334" s="203"/>
      <c r="K334" s="203"/>
      <c r="L334" s="208"/>
      <c r="M334" s="209"/>
      <c r="N334" s="210"/>
      <c r="O334" s="210"/>
      <c r="P334" s="210"/>
      <c r="Q334" s="210"/>
      <c r="R334" s="210"/>
      <c r="S334" s="210"/>
      <c r="T334" s="211"/>
      <c r="AT334" s="212" t="s">
        <v>141</v>
      </c>
      <c r="AU334" s="212" t="s">
        <v>84</v>
      </c>
      <c r="AV334" s="11" t="s">
        <v>84</v>
      </c>
      <c r="AW334" s="11" t="s">
        <v>37</v>
      </c>
      <c r="AX334" s="11" t="s">
        <v>74</v>
      </c>
      <c r="AY334" s="212" t="s">
        <v>128</v>
      </c>
    </row>
    <row r="335" spans="2:65" s="12" customFormat="1" ht="13.5">
      <c r="B335" s="213"/>
      <c r="C335" s="214"/>
      <c r="D335" s="198" t="s">
        <v>141</v>
      </c>
      <c r="E335" s="215" t="s">
        <v>30</v>
      </c>
      <c r="F335" s="216" t="s">
        <v>143</v>
      </c>
      <c r="G335" s="214"/>
      <c r="H335" s="217">
        <v>5</v>
      </c>
      <c r="I335" s="218"/>
      <c r="J335" s="214"/>
      <c r="K335" s="214"/>
      <c r="L335" s="219"/>
      <c r="M335" s="220"/>
      <c r="N335" s="221"/>
      <c r="O335" s="221"/>
      <c r="P335" s="221"/>
      <c r="Q335" s="221"/>
      <c r="R335" s="221"/>
      <c r="S335" s="221"/>
      <c r="T335" s="222"/>
      <c r="AT335" s="223" t="s">
        <v>141</v>
      </c>
      <c r="AU335" s="223" t="s">
        <v>84</v>
      </c>
      <c r="AV335" s="12" t="s">
        <v>135</v>
      </c>
      <c r="AW335" s="12" t="s">
        <v>37</v>
      </c>
      <c r="AX335" s="12" t="s">
        <v>82</v>
      </c>
      <c r="AY335" s="223" t="s">
        <v>128</v>
      </c>
    </row>
    <row r="336" spans="2:65" s="1" customFormat="1" ht="16.5" customHeight="1">
      <c r="B336" s="39"/>
      <c r="C336" s="224" t="s">
        <v>507</v>
      </c>
      <c r="D336" s="224" t="s">
        <v>250</v>
      </c>
      <c r="E336" s="225" t="s">
        <v>508</v>
      </c>
      <c r="F336" s="226" t="s">
        <v>509</v>
      </c>
      <c r="G336" s="227" t="s">
        <v>478</v>
      </c>
      <c r="H336" s="228">
        <v>5</v>
      </c>
      <c r="I336" s="229"/>
      <c r="J336" s="230">
        <f>ROUND(I336*H336,2)</f>
        <v>0</v>
      </c>
      <c r="K336" s="226" t="s">
        <v>134</v>
      </c>
      <c r="L336" s="231"/>
      <c r="M336" s="232" t="s">
        <v>30</v>
      </c>
      <c r="N336" s="233" t="s">
        <v>45</v>
      </c>
      <c r="O336" s="40"/>
      <c r="P336" s="195">
        <f>O336*H336</f>
        <v>0</v>
      </c>
      <c r="Q336" s="195">
        <v>5.0999999999999997E-2</v>
      </c>
      <c r="R336" s="195">
        <f>Q336*H336</f>
        <v>0.255</v>
      </c>
      <c r="S336" s="195">
        <v>0</v>
      </c>
      <c r="T336" s="196">
        <f>S336*H336</f>
        <v>0</v>
      </c>
      <c r="AR336" s="22" t="s">
        <v>181</v>
      </c>
      <c r="AT336" s="22" t="s">
        <v>250</v>
      </c>
      <c r="AU336" s="22" t="s">
        <v>84</v>
      </c>
      <c r="AY336" s="22" t="s">
        <v>128</v>
      </c>
      <c r="BE336" s="197">
        <f>IF(N336="základní",J336,0)</f>
        <v>0</v>
      </c>
      <c r="BF336" s="197">
        <f>IF(N336="snížená",J336,0)</f>
        <v>0</v>
      </c>
      <c r="BG336" s="197">
        <f>IF(N336="zákl. přenesená",J336,0)</f>
        <v>0</v>
      </c>
      <c r="BH336" s="197">
        <f>IF(N336="sníž. přenesená",J336,0)</f>
        <v>0</v>
      </c>
      <c r="BI336" s="197">
        <f>IF(N336="nulová",J336,0)</f>
        <v>0</v>
      </c>
      <c r="BJ336" s="22" t="s">
        <v>82</v>
      </c>
      <c r="BK336" s="197">
        <f>ROUND(I336*H336,2)</f>
        <v>0</v>
      </c>
      <c r="BL336" s="22" t="s">
        <v>135</v>
      </c>
      <c r="BM336" s="22" t="s">
        <v>510</v>
      </c>
    </row>
    <row r="337" spans="2:65" s="1" customFormat="1" ht="13.5">
      <c r="B337" s="39"/>
      <c r="C337" s="61"/>
      <c r="D337" s="198" t="s">
        <v>137</v>
      </c>
      <c r="E337" s="61"/>
      <c r="F337" s="199" t="s">
        <v>509</v>
      </c>
      <c r="G337" s="61"/>
      <c r="H337" s="61"/>
      <c r="I337" s="157"/>
      <c r="J337" s="61"/>
      <c r="K337" s="61"/>
      <c r="L337" s="59"/>
      <c r="M337" s="200"/>
      <c r="N337" s="40"/>
      <c r="O337" s="40"/>
      <c r="P337" s="40"/>
      <c r="Q337" s="40"/>
      <c r="R337" s="40"/>
      <c r="S337" s="40"/>
      <c r="T337" s="76"/>
      <c r="AT337" s="22" t="s">
        <v>137</v>
      </c>
      <c r="AU337" s="22" t="s">
        <v>84</v>
      </c>
    </row>
    <row r="338" spans="2:65" s="11" customFormat="1" ht="13.5">
      <c r="B338" s="202"/>
      <c r="C338" s="203"/>
      <c r="D338" s="198" t="s">
        <v>141</v>
      </c>
      <c r="E338" s="204" t="s">
        <v>30</v>
      </c>
      <c r="F338" s="205" t="s">
        <v>162</v>
      </c>
      <c r="G338" s="203"/>
      <c r="H338" s="206">
        <v>5</v>
      </c>
      <c r="I338" s="207"/>
      <c r="J338" s="203"/>
      <c r="K338" s="203"/>
      <c r="L338" s="208"/>
      <c r="M338" s="209"/>
      <c r="N338" s="210"/>
      <c r="O338" s="210"/>
      <c r="P338" s="210"/>
      <c r="Q338" s="210"/>
      <c r="R338" s="210"/>
      <c r="S338" s="210"/>
      <c r="T338" s="211"/>
      <c r="AT338" s="212" t="s">
        <v>141</v>
      </c>
      <c r="AU338" s="212" t="s">
        <v>84</v>
      </c>
      <c r="AV338" s="11" t="s">
        <v>84</v>
      </c>
      <c r="AW338" s="11" t="s">
        <v>37</v>
      </c>
      <c r="AX338" s="11" t="s">
        <v>82</v>
      </c>
      <c r="AY338" s="212" t="s">
        <v>128</v>
      </c>
    </row>
    <row r="339" spans="2:65" s="1" customFormat="1" ht="16.5" customHeight="1">
      <c r="B339" s="39"/>
      <c r="C339" s="224" t="s">
        <v>511</v>
      </c>
      <c r="D339" s="224" t="s">
        <v>250</v>
      </c>
      <c r="E339" s="225" t="s">
        <v>512</v>
      </c>
      <c r="F339" s="226" t="s">
        <v>513</v>
      </c>
      <c r="G339" s="227" t="s">
        <v>478</v>
      </c>
      <c r="H339" s="228">
        <v>5</v>
      </c>
      <c r="I339" s="229"/>
      <c r="J339" s="230">
        <f>ROUND(I339*H339,2)</f>
        <v>0</v>
      </c>
      <c r="K339" s="226" t="s">
        <v>134</v>
      </c>
      <c r="L339" s="231"/>
      <c r="M339" s="232" t="s">
        <v>30</v>
      </c>
      <c r="N339" s="233" t="s">
        <v>45</v>
      </c>
      <c r="O339" s="40"/>
      <c r="P339" s="195">
        <f>O339*H339</f>
        <v>0</v>
      </c>
      <c r="Q339" s="195">
        <v>0.254</v>
      </c>
      <c r="R339" s="195">
        <f>Q339*H339</f>
        <v>1.27</v>
      </c>
      <c r="S339" s="195">
        <v>0</v>
      </c>
      <c r="T339" s="196">
        <f>S339*H339</f>
        <v>0</v>
      </c>
      <c r="AR339" s="22" t="s">
        <v>181</v>
      </c>
      <c r="AT339" s="22" t="s">
        <v>250</v>
      </c>
      <c r="AU339" s="22" t="s">
        <v>84</v>
      </c>
      <c r="AY339" s="22" t="s">
        <v>128</v>
      </c>
      <c r="BE339" s="197">
        <f>IF(N339="základní",J339,0)</f>
        <v>0</v>
      </c>
      <c r="BF339" s="197">
        <f>IF(N339="snížená",J339,0)</f>
        <v>0</v>
      </c>
      <c r="BG339" s="197">
        <f>IF(N339="zákl. přenesená",J339,0)</f>
        <v>0</v>
      </c>
      <c r="BH339" s="197">
        <f>IF(N339="sníž. přenesená",J339,0)</f>
        <v>0</v>
      </c>
      <c r="BI339" s="197">
        <f>IF(N339="nulová",J339,0)</f>
        <v>0</v>
      </c>
      <c r="BJ339" s="22" t="s">
        <v>82</v>
      </c>
      <c r="BK339" s="197">
        <f>ROUND(I339*H339,2)</f>
        <v>0</v>
      </c>
      <c r="BL339" s="22" t="s">
        <v>135</v>
      </c>
      <c r="BM339" s="22" t="s">
        <v>514</v>
      </c>
    </row>
    <row r="340" spans="2:65" s="1" customFormat="1" ht="13.5">
      <c r="B340" s="39"/>
      <c r="C340" s="61"/>
      <c r="D340" s="198" t="s">
        <v>137</v>
      </c>
      <c r="E340" s="61"/>
      <c r="F340" s="199" t="s">
        <v>513</v>
      </c>
      <c r="G340" s="61"/>
      <c r="H340" s="61"/>
      <c r="I340" s="157"/>
      <c r="J340" s="61"/>
      <c r="K340" s="61"/>
      <c r="L340" s="59"/>
      <c r="M340" s="200"/>
      <c r="N340" s="40"/>
      <c r="O340" s="40"/>
      <c r="P340" s="40"/>
      <c r="Q340" s="40"/>
      <c r="R340" s="40"/>
      <c r="S340" s="40"/>
      <c r="T340" s="76"/>
      <c r="AT340" s="22" t="s">
        <v>137</v>
      </c>
      <c r="AU340" s="22" t="s">
        <v>84</v>
      </c>
    </row>
    <row r="341" spans="2:65" s="11" customFormat="1" ht="13.5">
      <c r="B341" s="202"/>
      <c r="C341" s="203"/>
      <c r="D341" s="198" t="s">
        <v>141</v>
      </c>
      <c r="E341" s="204" t="s">
        <v>30</v>
      </c>
      <c r="F341" s="205" t="s">
        <v>162</v>
      </c>
      <c r="G341" s="203"/>
      <c r="H341" s="206">
        <v>5</v>
      </c>
      <c r="I341" s="207"/>
      <c r="J341" s="203"/>
      <c r="K341" s="203"/>
      <c r="L341" s="208"/>
      <c r="M341" s="209"/>
      <c r="N341" s="210"/>
      <c r="O341" s="210"/>
      <c r="P341" s="210"/>
      <c r="Q341" s="210"/>
      <c r="R341" s="210"/>
      <c r="S341" s="210"/>
      <c r="T341" s="211"/>
      <c r="AT341" s="212" t="s">
        <v>141</v>
      </c>
      <c r="AU341" s="212" t="s">
        <v>84</v>
      </c>
      <c r="AV341" s="11" t="s">
        <v>84</v>
      </c>
      <c r="AW341" s="11" t="s">
        <v>37</v>
      </c>
      <c r="AX341" s="11" t="s">
        <v>82</v>
      </c>
      <c r="AY341" s="212" t="s">
        <v>128</v>
      </c>
    </row>
    <row r="342" spans="2:65" s="1" customFormat="1" ht="16.5" customHeight="1">
      <c r="B342" s="39"/>
      <c r="C342" s="224" t="s">
        <v>515</v>
      </c>
      <c r="D342" s="224" t="s">
        <v>250</v>
      </c>
      <c r="E342" s="225" t="s">
        <v>516</v>
      </c>
      <c r="F342" s="226" t="s">
        <v>517</v>
      </c>
      <c r="G342" s="227" t="s">
        <v>478</v>
      </c>
      <c r="H342" s="228">
        <v>5</v>
      </c>
      <c r="I342" s="229"/>
      <c r="J342" s="230">
        <f>ROUND(I342*H342,2)</f>
        <v>0</v>
      </c>
      <c r="K342" s="226" t="s">
        <v>134</v>
      </c>
      <c r="L342" s="231"/>
      <c r="M342" s="232" t="s">
        <v>30</v>
      </c>
      <c r="N342" s="233" t="s">
        <v>45</v>
      </c>
      <c r="O342" s="40"/>
      <c r="P342" s="195">
        <f>O342*H342</f>
        <v>0</v>
      </c>
      <c r="Q342" s="195">
        <v>0.56999999999999995</v>
      </c>
      <c r="R342" s="195">
        <f>Q342*H342</f>
        <v>2.8499999999999996</v>
      </c>
      <c r="S342" s="195">
        <v>0</v>
      </c>
      <c r="T342" s="196">
        <f>S342*H342</f>
        <v>0</v>
      </c>
      <c r="AR342" s="22" t="s">
        <v>181</v>
      </c>
      <c r="AT342" s="22" t="s">
        <v>250</v>
      </c>
      <c r="AU342" s="22" t="s">
        <v>84</v>
      </c>
      <c r="AY342" s="22" t="s">
        <v>128</v>
      </c>
      <c r="BE342" s="197">
        <f>IF(N342="základní",J342,0)</f>
        <v>0</v>
      </c>
      <c r="BF342" s="197">
        <f>IF(N342="snížená",J342,0)</f>
        <v>0</v>
      </c>
      <c r="BG342" s="197">
        <f>IF(N342="zákl. přenesená",J342,0)</f>
        <v>0</v>
      </c>
      <c r="BH342" s="197">
        <f>IF(N342="sníž. přenesená",J342,0)</f>
        <v>0</v>
      </c>
      <c r="BI342" s="197">
        <f>IF(N342="nulová",J342,0)</f>
        <v>0</v>
      </c>
      <c r="BJ342" s="22" t="s">
        <v>82</v>
      </c>
      <c r="BK342" s="197">
        <f>ROUND(I342*H342,2)</f>
        <v>0</v>
      </c>
      <c r="BL342" s="22" t="s">
        <v>135</v>
      </c>
      <c r="BM342" s="22" t="s">
        <v>518</v>
      </c>
    </row>
    <row r="343" spans="2:65" s="1" customFormat="1" ht="13.5">
      <c r="B343" s="39"/>
      <c r="C343" s="61"/>
      <c r="D343" s="198" t="s">
        <v>137</v>
      </c>
      <c r="E343" s="61"/>
      <c r="F343" s="199" t="s">
        <v>517</v>
      </c>
      <c r="G343" s="61"/>
      <c r="H343" s="61"/>
      <c r="I343" s="157"/>
      <c r="J343" s="61"/>
      <c r="K343" s="61"/>
      <c r="L343" s="59"/>
      <c r="M343" s="200"/>
      <c r="N343" s="40"/>
      <c r="O343" s="40"/>
      <c r="P343" s="40"/>
      <c r="Q343" s="40"/>
      <c r="R343" s="40"/>
      <c r="S343" s="40"/>
      <c r="T343" s="76"/>
      <c r="AT343" s="22" t="s">
        <v>137</v>
      </c>
      <c r="AU343" s="22" t="s">
        <v>84</v>
      </c>
    </row>
    <row r="344" spans="2:65" s="11" customFormat="1" ht="13.5">
      <c r="B344" s="202"/>
      <c r="C344" s="203"/>
      <c r="D344" s="198" t="s">
        <v>141</v>
      </c>
      <c r="E344" s="204" t="s">
        <v>30</v>
      </c>
      <c r="F344" s="205" t="s">
        <v>162</v>
      </c>
      <c r="G344" s="203"/>
      <c r="H344" s="206">
        <v>5</v>
      </c>
      <c r="I344" s="207"/>
      <c r="J344" s="203"/>
      <c r="K344" s="203"/>
      <c r="L344" s="208"/>
      <c r="M344" s="209"/>
      <c r="N344" s="210"/>
      <c r="O344" s="210"/>
      <c r="P344" s="210"/>
      <c r="Q344" s="210"/>
      <c r="R344" s="210"/>
      <c r="S344" s="210"/>
      <c r="T344" s="211"/>
      <c r="AT344" s="212" t="s">
        <v>141</v>
      </c>
      <c r="AU344" s="212" t="s">
        <v>84</v>
      </c>
      <c r="AV344" s="11" t="s">
        <v>84</v>
      </c>
      <c r="AW344" s="11" t="s">
        <v>37</v>
      </c>
      <c r="AX344" s="11" t="s">
        <v>82</v>
      </c>
      <c r="AY344" s="212" t="s">
        <v>128</v>
      </c>
    </row>
    <row r="345" spans="2:65" s="1" customFormat="1" ht="16.5" customHeight="1">
      <c r="B345" s="39"/>
      <c r="C345" s="186" t="s">
        <v>519</v>
      </c>
      <c r="D345" s="186" t="s">
        <v>130</v>
      </c>
      <c r="E345" s="187" t="s">
        <v>520</v>
      </c>
      <c r="F345" s="188" t="s">
        <v>521</v>
      </c>
      <c r="G345" s="189" t="s">
        <v>478</v>
      </c>
      <c r="H345" s="190">
        <v>4</v>
      </c>
      <c r="I345" s="191"/>
      <c r="J345" s="192">
        <f>ROUND(I345*H345,2)</f>
        <v>0</v>
      </c>
      <c r="K345" s="188" t="s">
        <v>134</v>
      </c>
      <c r="L345" s="59"/>
      <c r="M345" s="193" t="s">
        <v>30</v>
      </c>
      <c r="N345" s="194" t="s">
        <v>45</v>
      </c>
      <c r="O345" s="40"/>
      <c r="P345" s="195">
        <f>O345*H345</f>
        <v>0</v>
      </c>
      <c r="Q345" s="195">
        <v>0.34089999999999998</v>
      </c>
      <c r="R345" s="195">
        <f>Q345*H345</f>
        <v>1.3635999999999999</v>
      </c>
      <c r="S345" s="195">
        <v>0</v>
      </c>
      <c r="T345" s="196">
        <f>S345*H345</f>
        <v>0</v>
      </c>
      <c r="AR345" s="22" t="s">
        <v>135</v>
      </c>
      <c r="AT345" s="22" t="s">
        <v>130</v>
      </c>
      <c r="AU345" s="22" t="s">
        <v>84</v>
      </c>
      <c r="AY345" s="22" t="s">
        <v>128</v>
      </c>
      <c r="BE345" s="197">
        <f>IF(N345="základní",J345,0)</f>
        <v>0</v>
      </c>
      <c r="BF345" s="197">
        <f>IF(N345="snížená",J345,0)</f>
        <v>0</v>
      </c>
      <c r="BG345" s="197">
        <f>IF(N345="zákl. přenesená",J345,0)</f>
        <v>0</v>
      </c>
      <c r="BH345" s="197">
        <f>IF(N345="sníž. přenesená",J345,0)</f>
        <v>0</v>
      </c>
      <c r="BI345" s="197">
        <f>IF(N345="nulová",J345,0)</f>
        <v>0</v>
      </c>
      <c r="BJ345" s="22" t="s">
        <v>82</v>
      </c>
      <c r="BK345" s="197">
        <f>ROUND(I345*H345,2)</f>
        <v>0</v>
      </c>
      <c r="BL345" s="22" t="s">
        <v>135</v>
      </c>
      <c r="BM345" s="22" t="s">
        <v>522</v>
      </c>
    </row>
    <row r="346" spans="2:65" s="1" customFormat="1" ht="13.5">
      <c r="B346" s="39"/>
      <c r="C346" s="61"/>
      <c r="D346" s="198" t="s">
        <v>137</v>
      </c>
      <c r="E346" s="61"/>
      <c r="F346" s="199" t="s">
        <v>523</v>
      </c>
      <c r="G346" s="61"/>
      <c r="H346" s="61"/>
      <c r="I346" s="157"/>
      <c r="J346" s="61"/>
      <c r="K346" s="61"/>
      <c r="L346" s="59"/>
      <c r="M346" s="200"/>
      <c r="N346" s="40"/>
      <c r="O346" s="40"/>
      <c r="P346" s="40"/>
      <c r="Q346" s="40"/>
      <c r="R346" s="40"/>
      <c r="S346" s="40"/>
      <c r="T346" s="76"/>
      <c r="AT346" s="22" t="s">
        <v>137</v>
      </c>
      <c r="AU346" s="22" t="s">
        <v>84</v>
      </c>
    </row>
    <row r="347" spans="2:65" s="1" customFormat="1" ht="108">
      <c r="B347" s="39"/>
      <c r="C347" s="61"/>
      <c r="D347" s="198" t="s">
        <v>139</v>
      </c>
      <c r="E347" s="61"/>
      <c r="F347" s="201" t="s">
        <v>524</v>
      </c>
      <c r="G347" s="61"/>
      <c r="H347" s="61"/>
      <c r="I347" s="157"/>
      <c r="J347" s="61"/>
      <c r="K347" s="61"/>
      <c r="L347" s="59"/>
      <c r="M347" s="200"/>
      <c r="N347" s="40"/>
      <c r="O347" s="40"/>
      <c r="P347" s="40"/>
      <c r="Q347" s="40"/>
      <c r="R347" s="40"/>
      <c r="S347" s="40"/>
      <c r="T347" s="76"/>
      <c r="AT347" s="22" t="s">
        <v>139</v>
      </c>
      <c r="AU347" s="22" t="s">
        <v>84</v>
      </c>
    </row>
    <row r="348" spans="2:65" s="1" customFormat="1" ht="27">
      <c r="B348" s="39"/>
      <c r="C348" s="61"/>
      <c r="D348" s="198" t="s">
        <v>314</v>
      </c>
      <c r="E348" s="61"/>
      <c r="F348" s="201" t="s">
        <v>525</v>
      </c>
      <c r="G348" s="61"/>
      <c r="H348" s="61"/>
      <c r="I348" s="157"/>
      <c r="J348" s="61"/>
      <c r="K348" s="61"/>
      <c r="L348" s="59"/>
      <c r="M348" s="200"/>
      <c r="N348" s="40"/>
      <c r="O348" s="40"/>
      <c r="P348" s="40"/>
      <c r="Q348" s="40"/>
      <c r="R348" s="40"/>
      <c r="S348" s="40"/>
      <c r="T348" s="76"/>
      <c r="AT348" s="22" t="s">
        <v>314</v>
      </c>
      <c r="AU348" s="22" t="s">
        <v>84</v>
      </c>
    </row>
    <row r="349" spans="2:65" s="11" customFormat="1" ht="13.5">
      <c r="B349" s="202"/>
      <c r="C349" s="203"/>
      <c r="D349" s="198" t="s">
        <v>141</v>
      </c>
      <c r="E349" s="204" t="s">
        <v>30</v>
      </c>
      <c r="F349" s="205" t="s">
        <v>135</v>
      </c>
      <c r="G349" s="203"/>
      <c r="H349" s="206">
        <v>4</v>
      </c>
      <c r="I349" s="207"/>
      <c r="J349" s="203"/>
      <c r="K349" s="203"/>
      <c r="L349" s="208"/>
      <c r="M349" s="209"/>
      <c r="N349" s="210"/>
      <c r="O349" s="210"/>
      <c r="P349" s="210"/>
      <c r="Q349" s="210"/>
      <c r="R349" s="210"/>
      <c r="S349" s="210"/>
      <c r="T349" s="211"/>
      <c r="AT349" s="212" t="s">
        <v>141</v>
      </c>
      <c r="AU349" s="212" t="s">
        <v>84</v>
      </c>
      <c r="AV349" s="11" t="s">
        <v>84</v>
      </c>
      <c r="AW349" s="11" t="s">
        <v>37</v>
      </c>
      <c r="AX349" s="11" t="s">
        <v>82</v>
      </c>
      <c r="AY349" s="212" t="s">
        <v>128</v>
      </c>
    </row>
    <row r="350" spans="2:65" s="1" customFormat="1" ht="16.5" customHeight="1">
      <c r="B350" s="39"/>
      <c r="C350" s="224" t="s">
        <v>526</v>
      </c>
      <c r="D350" s="224" t="s">
        <v>250</v>
      </c>
      <c r="E350" s="225" t="s">
        <v>527</v>
      </c>
      <c r="F350" s="226" t="s">
        <v>528</v>
      </c>
      <c r="G350" s="227" t="s">
        <v>478</v>
      </c>
      <c r="H350" s="228">
        <v>4</v>
      </c>
      <c r="I350" s="229"/>
      <c r="J350" s="230">
        <f>ROUND(I350*H350,2)</f>
        <v>0</v>
      </c>
      <c r="K350" s="226" t="s">
        <v>134</v>
      </c>
      <c r="L350" s="231"/>
      <c r="M350" s="232" t="s">
        <v>30</v>
      </c>
      <c r="N350" s="233" t="s">
        <v>45</v>
      </c>
      <c r="O350" s="40"/>
      <c r="P350" s="195">
        <f>O350*H350</f>
        <v>0</v>
      </c>
      <c r="Q350" s="195">
        <v>7.1999999999999995E-2</v>
      </c>
      <c r="R350" s="195">
        <f>Q350*H350</f>
        <v>0.28799999999999998</v>
      </c>
      <c r="S350" s="195">
        <v>0</v>
      </c>
      <c r="T350" s="196">
        <f>S350*H350</f>
        <v>0</v>
      </c>
      <c r="AR350" s="22" t="s">
        <v>181</v>
      </c>
      <c r="AT350" s="22" t="s">
        <v>250</v>
      </c>
      <c r="AU350" s="22" t="s">
        <v>84</v>
      </c>
      <c r="AY350" s="22" t="s">
        <v>128</v>
      </c>
      <c r="BE350" s="197">
        <f>IF(N350="základní",J350,0)</f>
        <v>0</v>
      </c>
      <c r="BF350" s="197">
        <f>IF(N350="snížená",J350,0)</f>
        <v>0</v>
      </c>
      <c r="BG350" s="197">
        <f>IF(N350="zákl. přenesená",J350,0)</f>
        <v>0</v>
      </c>
      <c r="BH350" s="197">
        <f>IF(N350="sníž. přenesená",J350,0)</f>
        <v>0</v>
      </c>
      <c r="BI350" s="197">
        <f>IF(N350="nulová",J350,0)</f>
        <v>0</v>
      </c>
      <c r="BJ350" s="22" t="s">
        <v>82</v>
      </c>
      <c r="BK350" s="197">
        <f>ROUND(I350*H350,2)</f>
        <v>0</v>
      </c>
      <c r="BL350" s="22" t="s">
        <v>135</v>
      </c>
      <c r="BM350" s="22" t="s">
        <v>529</v>
      </c>
    </row>
    <row r="351" spans="2:65" s="1" customFormat="1" ht="13.5">
      <c r="B351" s="39"/>
      <c r="C351" s="61"/>
      <c r="D351" s="198" t="s">
        <v>137</v>
      </c>
      <c r="E351" s="61"/>
      <c r="F351" s="199" t="s">
        <v>528</v>
      </c>
      <c r="G351" s="61"/>
      <c r="H351" s="61"/>
      <c r="I351" s="157"/>
      <c r="J351" s="61"/>
      <c r="K351" s="61"/>
      <c r="L351" s="59"/>
      <c r="M351" s="200"/>
      <c r="N351" s="40"/>
      <c r="O351" s="40"/>
      <c r="P351" s="40"/>
      <c r="Q351" s="40"/>
      <c r="R351" s="40"/>
      <c r="S351" s="40"/>
      <c r="T351" s="76"/>
      <c r="AT351" s="22" t="s">
        <v>137</v>
      </c>
      <c r="AU351" s="22" t="s">
        <v>84</v>
      </c>
    </row>
    <row r="352" spans="2:65" s="11" customFormat="1" ht="13.5">
      <c r="B352" s="202"/>
      <c r="C352" s="203"/>
      <c r="D352" s="198" t="s">
        <v>141</v>
      </c>
      <c r="E352" s="204" t="s">
        <v>30</v>
      </c>
      <c r="F352" s="205" t="s">
        <v>135</v>
      </c>
      <c r="G352" s="203"/>
      <c r="H352" s="206">
        <v>4</v>
      </c>
      <c r="I352" s="207"/>
      <c r="J352" s="203"/>
      <c r="K352" s="203"/>
      <c r="L352" s="208"/>
      <c r="M352" s="209"/>
      <c r="N352" s="210"/>
      <c r="O352" s="210"/>
      <c r="P352" s="210"/>
      <c r="Q352" s="210"/>
      <c r="R352" s="210"/>
      <c r="S352" s="210"/>
      <c r="T352" s="211"/>
      <c r="AT352" s="212" t="s">
        <v>141</v>
      </c>
      <c r="AU352" s="212" t="s">
        <v>84</v>
      </c>
      <c r="AV352" s="11" t="s">
        <v>84</v>
      </c>
      <c r="AW352" s="11" t="s">
        <v>37</v>
      </c>
      <c r="AX352" s="11" t="s">
        <v>82</v>
      </c>
      <c r="AY352" s="212" t="s">
        <v>128</v>
      </c>
    </row>
    <row r="353" spans="2:65" s="1" customFormat="1" ht="16.5" customHeight="1">
      <c r="B353" s="39"/>
      <c r="C353" s="224" t="s">
        <v>530</v>
      </c>
      <c r="D353" s="224" t="s">
        <v>250</v>
      </c>
      <c r="E353" s="225" t="s">
        <v>531</v>
      </c>
      <c r="F353" s="226" t="s">
        <v>532</v>
      </c>
      <c r="G353" s="227" t="s">
        <v>478</v>
      </c>
      <c r="H353" s="228">
        <v>4</v>
      </c>
      <c r="I353" s="229"/>
      <c r="J353" s="230">
        <f>ROUND(I353*H353,2)</f>
        <v>0</v>
      </c>
      <c r="K353" s="226" t="s">
        <v>134</v>
      </c>
      <c r="L353" s="231"/>
      <c r="M353" s="232" t="s">
        <v>30</v>
      </c>
      <c r="N353" s="233" t="s">
        <v>45</v>
      </c>
      <c r="O353" s="40"/>
      <c r="P353" s="195">
        <f>O353*H353</f>
        <v>0</v>
      </c>
      <c r="Q353" s="195">
        <v>5.8000000000000003E-2</v>
      </c>
      <c r="R353" s="195">
        <f>Q353*H353</f>
        <v>0.23200000000000001</v>
      </c>
      <c r="S353" s="195">
        <v>0</v>
      </c>
      <c r="T353" s="196">
        <f>S353*H353</f>
        <v>0</v>
      </c>
      <c r="AR353" s="22" t="s">
        <v>181</v>
      </c>
      <c r="AT353" s="22" t="s">
        <v>250</v>
      </c>
      <c r="AU353" s="22" t="s">
        <v>84</v>
      </c>
      <c r="AY353" s="22" t="s">
        <v>128</v>
      </c>
      <c r="BE353" s="197">
        <f>IF(N353="základní",J353,0)</f>
        <v>0</v>
      </c>
      <c r="BF353" s="197">
        <f>IF(N353="snížená",J353,0)</f>
        <v>0</v>
      </c>
      <c r="BG353" s="197">
        <f>IF(N353="zákl. přenesená",J353,0)</f>
        <v>0</v>
      </c>
      <c r="BH353" s="197">
        <f>IF(N353="sníž. přenesená",J353,0)</f>
        <v>0</v>
      </c>
      <c r="BI353" s="197">
        <f>IF(N353="nulová",J353,0)</f>
        <v>0</v>
      </c>
      <c r="BJ353" s="22" t="s">
        <v>82</v>
      </c>
      <c r="BK353" s="197">
        <f>ROUND(I353*H353,2)</f>
        <v>0</v>
      </c>
      <c r="BL353" s="22" t="s">
        <v>135</v>
      </c>
      <c r="BM353" s="22" t="s">
        <v>533</v>
      </c>
    </row>
    <row r="354" spans="2:65" s="1" customFormat="1" ht="13.5">
      <c r="B354" s="39"/>
      <c r="C354" s="61"/>
      <c r="D354" s="198" t="s">
        <v>137</v>
      </c>
      <c r="E354" s="61"/>
      <c r="F354" s="199" t="s">
        <v>532</v>
      </c>
      <c r="G354" s="61"/>
      <c r="H354" s="61"/>
      <c r="I354" s="157"/>
      <c r="J354" s="61"/>
      <c r="K354" s="61"/>
      <c r="L354" s="59"/>
      <c r="M354" s="200"/>
      <c r="N354" s="40"/>
      <c r="O354" s="40"/>
      <c r="P354" s="40"/>
      <c r="Q354" s="40"/>
      <c r="R354" s="40"/>
      <c r="S354" s="40"/>
      <c r="T354" s="76"/>
      <c r="AT354" s="22" t="s">
        <v>137</v>
      </c>
      <c r="AU354" s="22" t="s">
        <v>84</v>
      </c>
    </row>
    <row r="355" spans="2:65" s="11" customFormat="1" ht="13.5">
      <c r="B355" s="202"/>
      <c r="C355" s="203"/>
      <c r="D355" s="198" t="s">
        <v>141</v>
      </c>
      <c r="E355" s="204" t="s">
        <v>30</v>
      </c>
      <c r="F355" s="205" t="s">
        <v>135</v>
      </c>
      <c r="G355" s="203"/>
      <c r="H355" s="206">
        <v>4</v>
      </c>
      <c r="I355" s="207"/>
      <c r="J355" s="203"/>
      <c r="K355" s="203"/>
      <c r="L355" s="208"/>
      <c r="M355" s="209"/>
      <c r="N355" s="210"/>
      <c r="O355" s="210"/>
      <c r="P355" s="210"/>
      <c r="Q355" s="210"/>
      <c r="R355" s="210"/>
      <c r="S355" s="210"/>
      <c r="T355" s="211"/>
      <c r="AT355" s="212" t="s">
        <v>141</v>
      </c>
      <c r="AU355" s="212" t="s">
        <v>84</v>
      </c>
      <c r="AV355" s="11" t="s">
        <v>84</v>
      </c>
      <c r="AW355" s="11" t="s">
        <v>37</v>
      </c>
      <c r="AX355" s="11" t="s">
        <v>82</v>
      </c>
      <c r="AY355" s="212" t="s">
        <v>128</v>
      </c>
    </row>
    <row r="356" spans="2:65" s="1" customFormat="1" ht="25.5" customHeight="1">
      <c r="B356" s="39"/>
      <c r="C356" s="224" t="s">
        <v>534</v>
      </c>
      <c r="D356" s="224" t="s">
        <v>250</v>
      </c>
      <c r="E356" s="225" t="s">
        <v>535</v>
      </c>
      <c r="F356" s="226" t="s">
        <v>536</v>
      </c>
      <c r="G356" s="227" t="s">
        <v>478</v>
      </c>
      <c r="H356" s="228">
        <v>4</v>
      </c>
      <c r="I356" s="229"/>
      <c r="J356" s="230">
        <f>ROUND(I356*H356,2)</f>
        <v>0</v>
      </c>
      <c r="K356" s="226" t="s">
        <v>537</v>
      </c>
      <c r="L356" s="231"/>
      <c r="M356" s="232" t="s">
        <v>30</v>
      </c>
      <c r="N356" s="233" t="s">
        <v>45</v>
      </c>
      <c r="O356" s="40"/>
      <c r="P356" s="195">
        <f>O356*H356</f>
        <v>0</v>
      </c>
      <c r="Q356" s="195">
        <v>0.08</v>
      </c>
      <c r="R356" s="195">
        <f>Q356*H356</f>
        <v>0.32</v>
      </c>
      <c r="S356" s="195">
        <v>0</v>
      </c>
      <c r="T356" s="196">
        <f>S356*H356</f>
        <v>0</v>
      </c>
      <c r="AR356" s="22" t="s">
        <v>181</v>
      </c>
      <c r="AT356" s="22" t="s">
        <v>250</v>
      </c>
      <c r="AU356" s="22" t="s">
        <v>84</v>
      </c>
      <c r="AY356" s="22" t="s">
        <v>128</v>
      </c>
      <c r="BE356" s="197">
        <f>IF(N356="základní",J356,0)</f>
        <v>0</v>
      </c>
      <c r="BF356" s="197">
        <f>IF(N356="snížená",J356,0)</f>
        <v>0</v>
      </c>
      <c r="BG356" s="197">
        <f>IF(N356="zákl. přenesená",J356,0)</f>
        <v>0</v>
      </c>
      <c r="BH356" s="197">
        <f>IF(N356="sníž. přenesená",J356,0)</f>
        <v>0</v>
      </c>
      <c r="BI356" s="197">
        <f>IF(N356="nulová",J356,0)</f>
        <v>0</v>
      </c>
      <c r="BJ356" s="22" t="s">
        <v>82</v>
      </c>
      <c r="BK356" s="197">
        <f>ROUND(I356*H356,2)</f>
        <v>0</v>
      </c>
      <c r="BL356" s="22" t="s">
        <v>135</v>
      </c>
      <c r="BM356" s="22" t="s">
        <v>538</v>
      </c>
    </row>
    <row r="357" spans="2:65" s="1" customFormat="1" ht="13.5">
      <c r="B357" s="39"/>
      <c r="C357" s="61"/>
      <c r="D357" s="198" t="s">
        <v>137</v>
      </c>
      <c r="E357" s="61"/>
      <c r="F357" s="199" t="s">
        <v>539</v>
      </c>
      <c r="G357" s="61"/>
      <c r="H357" s="61"/>
      <c r="I357" s="157"/>
      <c r="J357" s="61"/>
      <c r="K357" s="61"/>
      <c r="L357" s="59"/>
      <c r="M357" s="200"/>
      <c r="N357" s="40"/>
      <c r="O357" s="40"/>
      <c r="P357" s="40"/>
      <c r="Q357" s="40"/>
      <c r="R357" s="40"/>
      <c r="S357" s="40"/>
      <c r="T357" s="76"/>
      <c r="AT357" s="22" t="s">
        <v>137</v>
      </c>
      <c r="AU357" s="22" t="s">
        <v>84</v>
      </c>
    </row>
    <row r="358" spans="2:65" s="11" customFormat="1" ht="13.5">
      <c r="B358" s="202"/>
      <c r="C358" s="203"/>
      <c r="D358" s="198" t="s">
        <v>141</v>
      </c>
      <c r="E358" s="204" t="s">
        <v>30</v>
      </c>
      <c r="F358" s="205" t="s">
        <v>135</v>
      </c>
      <c r="G358" s="203"/>
      <c r="H358" s="206">
        <v>4</v>
      </c>
      <c r="I358" s="207"/>
      <c r="J358" s="203"/>
      <c r="K358" s="203"/>
      <c r="L358" s="208"/>
      <c r="M358" s="209"/>
      <c r="N358" s="210"/>
      <c r="O358" s="210"/>
      <c r="P358" s="210"/>
      <c r="Q358" s="210"/>
      <c r="R358" s="210"/>
      <c r="S358" s="210"/>
      <c r="T358" s="211"/>
      <c r="AT358" s="212" t="s">
        <v>141</v>
      </c>
      <c r="AU358" s="212" t="s">
        <v>84</v>
      </c>
      <c r="AV358" s="11" t="s">
        <v>84</v>
      </c>
      <c r="AW358" s="11" t="s">
        <v>37</v>
      </c>
      <c r="AX358" s="11" t="s">
        <v>82</v>
      </c>
      <c r="AY358" s="212" t="s">
        <v>128</v>
      </c>
    </row>
    <row r="359" spans="2:65" s="1" customFormat="1" ht="16.5" customHeight="1">
      <c r="B359" s="39"/>
      <c r="C359" s="224" t="s">
        <v>468</v>
      </c>
      <c r="D359" s="224" t="s">
        <v>250</v>
      </c>
      <c r="E359" s="225" t="s">
        <v>540</v>
      </c>
      <c r="F359" s="226" t="s">
        <v>541</v>
      </c>
      <c r="G359" s="227" t="s">
        <v>478</v>
      </c>
      <c r="H359" s="228">
        <v>4</v>
      </c>
      <c r="I359" s="229"/>
      <c r="J359" s="230">
        <f>ROUND(I359*H359,2)</f>
        <v>0</v>
      </c>
      <c r="K359" s="226" t="s">
        <v>134</v>
      </c>
      <c r="L359" s="231"/>
      <c r="M359" s="232" t="s">
        <v>30</v>
      </c>
      <c r="N359" s="233" t="s">
        <v>45</v>
      </c>
      <c r="O359" s="40"/>
      <c r="P359" s="195">
        <f>O359*H359</f>
        <v>0</v>
      </c>
      <c r="Q359" s="195">
        <v>0.04</v>
      </c>
      <c r="R359" s="195">
        <f>Q359*H359</f>
        <v>0.16</v>
      </c>
      <c r="S359" s="195">
        <v>0</v>
      </c>
      <c r="T359" s="196">
        <f>S359*H359</f>
        <v>0</v>
      </c>
      <c r="AR359" s="22" t="s">
        <v>181</v>
      </c>
      <c r="AT359" s="22" t="s">
        <v>250</v>
      </c>
      <c r="AU359" s="22" t="s">
        <v>84</v>
      </c>
      <c r="AY359" s="22" t="s">
        <v>128</v>
      </c>
      <c r="BE359" s="197">
        <f>IF(N359="základní",J359,0)</f>
        <v>0</v>
      </c>
      <c r="BF359" s="197">
        <f>IF(N359="snížená",J359,0)</f>
        <v>0</v>
      </c>
      <c r="BG359" s="197">
        <f>IF(N359="zákl. přenesená",J359,0)</f>
        <v>0</v>
      </c>
      <c r="BH359" s="197">
        <f>IF(N359="sníž. přenesená",J359,0)</f>
        <v>0</v>
      </c>
      <c r="BI359" s="197">
        <f>IF(N359="nulová",J359,0)</f>
        <v>0</v>
      </c>
      <c r="BJ359" s="22" t="s">
        <v>82</v>
      </c>
      <c r="BK359" s="197">
        <f>ROUND(I359*H359,2)</f>
        <v>0</v>
      </c>
      <c r="BL359" s="22" t="s">
        <v>135</v>
      </c>
      <c r="BM359" s="22" t="s">
        <v>542</v>
      </c>
    </row>
    <row r="360" spans="2:65" s="1" customFormat="1" ht="13.5">
      <c r="B360" s="39"/>
      <c r="C360" s="61"/>
      <c r="D360" s="198" t="s">
        <v>137</v>
      </c>
      <c r="E360" s="61"/>
      <c r="F360" s="199" t="s">
        <v>541</v>
      </c>
      <c r="G360" s="61"/>
      <c r="H360" s="61"/>
      <c r="I360" s="157"/>
      <c r="J360" s="61"/>
      <c r="K360" s="61"/>
      <c r="L360" s="59"/>
      <c r="M360" s="200"/>
      <c r="N360" s="40"/>
      <c r="O360" s="40"/>
      <c r="P360" s="40"/>
      <c r="Q360" s="40"/>
      <c r="R360" s="40"/>
      <c r="S360" s="40"/>
      <c r="T360" s="76"/>
      <c r="AT360" s="22" t="s">
        <v>137</v>
      </c>
      <c r="AU360" s="22" t="s">
        <v>84</v>
      </c>
    </row>
    <row r="361" spans="2:65" s="11" customFormat="1" ht="13.5">
      <c r="B361" s="202"/>
      <c r="C361" s="203"/>
      <c r="D361" s="198" t="s">
        <v>141</v>
      </c>
      <c r="E361" s="204" t="s">
        <v>30</v>
      </c>
      <c r="F361" s="205" t="s">
        <v>135</v>
      </c>
      <c r="G361" s="203"/>
      <c r="H361" s="206">
        <v>4</v>
      </c>
      <c r="I361" s="207"/>
      <c r="J361" s="203"/>
      <c r="K361" s="203"/>
      <c r="L361" s="208"/>
      <c r="M361" s="209"/>
      <c r="N361" s="210"/>
      <c r="O361" s="210"/>
      <c r="P361" s="210"/>
      <c r="Q361" s="210"/>
      <c r="R361" s="210"/>
      <c r="S361" s="210"/>
      <c r="T361" s="211"/>
      <c r="AT361" s="212" t="s">
        <v>141</v>
      </c>
      <c r="AU361" s="212" t="s">
        <v>84</v>
      </c>
      <c r="AV361" s="11" t="s">
        <v>84</v>
      </c>
      <c r="AW361" s="11" t="s">
        <v>37</v>
      </c>
      <c r="AX361" s="11" t="s">
        <v>82</v>
      </c>
      <c r="AY361" s="212" t="s">
        <v>128</v>
      </c>
    </row>
    <row r="362" spans="2:65" s="1" customFormat="1" ht="16.5" customHeight="1">
      <c r="B362" s="39"/>
      <c r="C362" s="224" t="s">
        <v>543</v>
      </c>
      <c r="D362" s="224" t="s">
        <v>250</v>
      </c>
      <c r="E362" s="225" t="s">
        <v>544</v>
      </c>
      <c r="F362" s="226" t="s">
        <v>545</v>
      </c>
      <c r="G362" s="227" t="s">
        <v>478</v>
      </c>
      <c r="H362" s="228">
        <v>4</v>
      </c>
      <c r="I362" s="229"/>
      <c r="J362" s="230">
        <f>ROUND(I362*H362,2)</f>
        <v>0</v>
      </c>
      <c r="K362" s="226" t="s">
        <v>134</v>
      </c>
      <c r="L362" s="231"/>
      <c r="M362" s="232" t="s">
        <v>30</v>
      </c>
      <c r="N362" s="233" t="s">
        <v>45</v>
      </c>
      <c r="O362" s="40"/>
      <c r="P362" s="195">
        <f>O362*H362</f>
        <v>0</v>
      </c>
      <c r="Q362" s="195">
        <v>2.7E-2</v>
      </c>
      <c r="R362" s="195">
        <f>Q362*H362</f>
        <v>0.108</v>
      </c>
      <c r="S362" s="195">
        <v>0</v>
      </c>
      <c r="T362" s="196">
        <f>S362*H362</f>
        <v>0</v>
      </c>
      <c r="AR362" s="22" t="s">
        <v>181</v>
      </c>
      <c r="AT362" s="22" t="s">
        <v>250</v>
      </c>
      <c r="AU362" s="22" t="s">
        <v>84</v>
      </c>
      <c r="AY362" s="22" t="s">
        <v>128</v>
      </c>
      <c r="BE362" s="197">
        <f>IF(N362="základní",J362,0)</f>
        <v>0</v>
      </c>
      <c r="BF362" s="197">
        <f>IF(N362="snížená",J362,0)</f>
        <v>0</v>
      </c>
      <c r="BG362" s="197">
        <f>IF(N362="zákl. přenesená",J362,0)</f>
        <v>0</v>
      </c>
      <c r="BH362" s="197">
        <f>IF(N362="sníž. přenesená",J362,0)</f>
        <v>0</v>
      </c>
      <c r="BI362" s="197">
        <f>IF(N362="nulová",J362,0)</f>
        <v>0</v>
      </c>
      <c r="BJ362" s="22" t="s">
        <v>82</v>
      </c>
      <c r="BK362" s="197">
        <f>ROUND(I362*H362,2)</f>
        <v>0</v>
      </c>
      <c r="BL362" s="22" t="s">
        <v>135</v>
      </c>
      <c r="BM362" s="22" t="s">
        <v>546</v>
      </c>
    </row>
    <row r="363" spans="2:65" s="1" customFormat="1" ht="13.5">
      <c r="B363" s="39"/>
      <c r="C363" s="61"/>
      <c r="D363" s="198" t="s">
        <v>137</v>
      </c>
      <c r="E363" s="61"/>
      <c r="F363" s="199" t="s">
        <v>545</v>
      </c>
      <c r="G363" s="61"/>
      <c r="H363" s="61"/>
      <c r="I363" s="157"/>
      <c r="J363" s="61"/>
      <c r="K363" s="61"/>
      <c r="L363" s="59"/>
      <c r="M363" s="200"/>
      <c r="N363" s="40"/>
      <c r="O363" s="40"/>
      <c r="P363" s="40"/>
      <c r="Q363" s="40"/>
      <c r="R363" s="40"/>
      <c r="S363" s="40"/>
      <c r="T363" s="76"/>
      <c r="AT363" s="22" t="s">
        <v>137</v>
      </c>
      <c r="AU363" s="22" t="s">
        <v>84</v>
      </c>
    </row>
    <row r="364" spans="2:65" s="1" customFormat="1" ht="27">
      <c r="B364" s="39"/>
      <c r="C364" s="61"/>
      <c r="D364" s="198" t="s">
        <v>314</v>
      </c>
      <c r="E364" s="61"/>
      <c r="F364" s="201" t="s">
        <v>547</v>
      </c>
      <c r="G364" s="61"/>
      <c r="H364" s="61"/>
      <c r="I364" s="157"/>
      <c r="J364" s="61"/>
      <c r="K364" s="61"/>
      <c r="L364" s="59"/>
      <c r="M364" s="200"/>
      <c r="N364" s="40"/>
      <c r="O364" s="40"/>
      <c r="P364" s="40"/>
      <c r="Q364" s="40"/>
      <c r="R364" s="40"/>
      <c r="S364" s="40"/>
      <c r="T364" s="76"/>
      <c r="AT364" s="22" t="s">
        <v>314</v>
      </c>
      <c r="AU364" s="22" t="s">
        <v>84</v>
      </c>
    </row>
    <row r="365" spans="2:65" s="11" customFormat="1" ht="13.5">
      <c r="B365" s="202"/>
      <c r="C365" s="203"/>
      <c r="D365" s="198" t="s">
        <v>141</v>
      </c>
      <c r="E365" s="204" t="s">
        <v>30</v>
      </c>
      <c r="F365" s="205" t="s">
        <v>135</v>
      </c>
      <c r="G365" s="203"/>
      <c r="H365" s="206">
        <v>4</v>
      </c>
      <c r="I365" s="207"/>
      <c r="J365" s="203"/>
      <c r="K365" s="203"/>
      <c r="L365" s="208"/>
      <c r="M365" s="209"/>
      <c r="N365" s="210"/>
      <c r="O365" s="210"/>
      <c r="P365" s="210"/>
      <c r="Q365" s="210"/>
      <c r="R365" s="210"/>
      <c r="S365" s="210"/>
      <c r="T365" s="211"/>
      <c r="AT365" s="212" t="s">
        <v>141</v>
      </c>
      <c r="AU365" s="212" t="s">
        <v>84</v>
      </c>
      <c r="AV365" s="11" t="s">
        <v>84</v>
      </c>
      <c r="AW365" s="11" t="s">
        <v>37</v>
      </c>
      <c r="AX365" s="11" t="s">
        <v>82</v>
      </c>
      <c r="AY365" s="212" t="s">
        <v>128</v>
      </c>
    </row>
    <row r="366" spans="2:65" s="1" customFormat="1" ht="16.5" customHeight="1">
      <c r="B366" s="39"/>
      <c r="C366" s="224" t="s">
        <v>548</v>
      </c>
      <c r="D366" s="224" t="s">
        <v>250</v>
      </c>
      <c r="E366" s="225" t="s">
        <v>549</v>
      </c>
      <c r="F366" s="226" t="s">
        <v>550</v>
      </c>
      <c r="G366" s="227" t="s">
        <v>478</v>
      </c>
      <c r="H366" s="228">
        <v>4</v>
      </c>
      <c r="I366" s="229"/>
      <c r="J366" s="230">
        <f>ROUND(I366*H366,2)</f>
        <v>0</v>
      </c>
      <c r="K366" s="226" t="s">
        <v>30</v>
      </c>
      <c r="L366" s="231"/>
      <c r="M366" s="232" t="s">
        <v>30</v>
      </c>
      <c r="N366" s="233" t="s">
        <v>45</v>
      </c>
      <c r="O366" s="40"/>
      <c r="P366" s="195">
        <f>O366*H366</f>
        <v>0</v>
      </c>
      <c r="Q366" s="195">
        <v>6.0000000000000001E-3</v>
      </c>
      <c r="R366" s="195">
        <f>Q366*H366</f>
        <v>2.4E-2</v>
      </c>
      <c r="S366" s="195">
        <v>0</v>
      </c>
      <c r="T366" s="196">
        <f>S366*H366</f>
        <v>0</v>
      </c>
      <c r="AR366" s="22" t="s">
        <v>181</v>
      </c>
      <c r="AT366" s="22" t="s">
        <v>250</v>
      </c>
      <c r="AU366" s="22" t="s">
        <v>84</v>
      </c>
      <c r="AY366" s="22" t="s">
        <v>128</v>
      </c>
      <c r="BE366" s="197">
        <f>IF(N366="základní",J366,0)</f>
        <v>0</v>
      </c>
      <c r="BF366" s="197">
        <f>IF(N366="snížená",J366,0)</f>
        <v>0</v>
      </c>
      <c r="BG366" s="197">
        <f>IF(N366="zákl. přenesená",J366,0)</f>
        <v>0</v>
      </c>
      <c r="BH366" s="197">
        <f>IF(N366="sníž. přenesená",J366,0)</f>
        <v>0</v>
      </c>
      <c r="BI366" s="197">
        <f>IF(N366="nulová",J366,0)</f>
        <v>0</v>
      </c>
      <c r="BJ366" s="22" t="s">
        <v>82</v>
      </c>
      <c r="BK366" s="197">
        <f>ROUND(I366*H366,2)</f>
        <v>0</v>
      </c>
      <c r="BL366" s="22" t="s">
        <v>135</v>
      </c>
      <c r="BM366" s="22" t="s">
        <v>551</v>
      </c>
    </row>
    <row r="367" spans="2:65" s="1" customFormat="1" ht="13.5">
      <c r="B367" s="39"/>
      <c r="C367" s="61"/>
      <c r="D367" s="198" t="s">
        <v>137</v>
      </c>
      <c r="E367" s="61"/>
      <c r="F367" s="199" t="s">
        <v>552</v>
      </c>
      <c r="G367" s="61"/>
      <c r="H367" s="61"/>
      <c r="I367" s="157"/>
      <c r="J367" s="61"/>
      <c r="K367" s="61"/>
      <c r="L367" s="59"/>
      <c r="M367" s="200"/>
      <c r="N367" s="40"/>
      <c r="O367" s="40"/>
      <c r="P367" s="40"/>
      <c r="Q367" s="40"/>
      <c r="R367" s="40"/>
      <c r="S367" s="40"/>
      <c r="T367" s="76"/>
      <c r="AT367" s="22" t="s">
        <v>137</v>
      </c>
      <c r="AU367" s="22" t="s">
        <v>84</v>
      </c>
    </row>
    <row r="368" spans="2:65" s="11" customFormat="1" ht="13.5">
      <c r="B368" s="202"/>
      <c r="C368" s="203"/>
      <c r="D368" s="198" t="s">
        <v>141</v>
      </c>
      <c r="E368" s="204" t="s">
        <v>30</v>
      </c>
      <c r="F368" s="205" t="s">
        <v>135</v>
      </c>
      <c r="G368" s="203"/>
      <c r="H368" s="206">
        <v>4</v>
      </c>
      <c r="I368" s="207"/>
      <c r="J368" s="203"/>
      <c r="K368" s="203"/>
      <c r="L368" s="208"/>
      <c r="M368" s="209"/>
      <c r="N368" s="210"/>
      <c r="O368" s="210"/>
      <c r="P368" s="210"/>
      <c r="Q368" s="210"/>
      <c r="R368" s="210"/>
      <c r="S368" s="210"/>
      <c r="T368" s="211"/>
      <c r="AT368" s="212" t="s">
        <v>141</v>
      </c>
      <c r="AU368" s="212" t="s">
        <v>84</v>
      </c>
      <c r="AV368" s="11" t="s">
        <v>84</v>
      </c>
      <c r="AW368" s="11" t="s">
        <v>37</v>
      </c>
      <c r="AX368" s="11" t="s">
        <v>82</v>
      </c>
      <c r="AY368" s="212" t="s">
        <v>128</v>
      </c>
    </row>
    <row r="369" spans="2:65" s="1" customFormat="1" ht="16.5" customHeight="1">
      <c r="B369" s="39"/>
      <c r="C369" s="186" t="s">
        <v>553</v>
      </c>
      <c r="D369" s="186" t="s">
        <v>130</v>
      </c>
      <c r="E369" s="187" t="s">
        <v>554</v>
      </c>
      <c r="F369" s="188" t="s">
        <v>555</v>
      </c>
      <c r="G369" s="189" t="s">
        <v>478</v>
      </c>
      <c r="H369" s="190">
        <v>7</v>
      </c>
      <c r="I369" s="191"/>
      <c r="J369" s="192">
        <f>ROUND(I369*H369,2)</f>
        <v>0</v>
      </c>
      <c r="K369" s="188" t="s">
        <v>30</v>
      </c>
      <c r="L369" s="59"/>
      <c r="M369" s="193" t="s">
        <v>30</v>
      </c>
      <c r="N369" s="194" t="s">
        <v>45</v>
      </c>
      <c r="O369" s="40"/>
      <c r="P369" s="195">
        <f>O369*H369</f>
        <v>0</v>
      </c>
      <c r="Q369" s="195">
        <v>0.42368</v>
      </c>
      <c r="R369" s="195">
        <f>Q369*H369</f>
        <v>2.96576</v>
      </c>
      <c r="S369" s="195">
        <v>0</v>
      </c>
      <c r="T369" s="196">
        <f>S369*H369</f>
        <v>0</v>
      </c>
      <c r="AR369" s="22" t="s">
        <v>135</v>
      </c>
      <c r="AT369" s="22" t="s">
        <v>130</v>
      </c>
      <c r="AU369" s="22" t="s">
        <v>84</v>
      </c>
      <c r="AY369" s="22" t="s">
        <v>128</v>
      </c>
      <c r="BE369" s="197">
        <f>IF(N369="základní",J369,0)</f>
        <v>0</v>
      </c>
      <c r="BF369" s="197">
        <f>IF(N369="snížená",J369,0)</f>
        <v>0</v>
      </c>
      <c r="BG369" s="197">
        <f>IF(N369="zákl. přenesená",J369,0)</f>
        <v>0</v>
      </c>
      <c r="BH369" s="197">
        <f>IF(N369="sníž. přenesená",J369,0)</f>
        <v>0</v>
      </c>
      <c r="BI369" s="197">
        <f>IF(N369="nulová",J369,0)</f>
        <v>0</v>
      </c>
      <c r="BJ369" s="22" t="s">
        <v>82</v>
      </c>
      <c r="BK369" s="197">
        <f>ROUND(I369*H369,2)</f>
        <v>0</v>
      </c>
      <c r="BL369" s="22" t="s">
        <v>135</v>
      </c>
      <c r="BM369" s="22" t="s">
        <v>556</v>
      </c>
    </row>
    <row r="370" spans="2:65" s="1" customFormat="1" ht="13.5">
      <c r="B370" s="39"/>
      <c r="C370" s="61"/>
      <c r="D370" s="198" t="s">
        <v>137</v>
      </c>
      <c r="E370" s="61"/>
      <c r="F370" s="199" t="s">
        <v>557</v>
      </c>
      <c r="G370" s="61"/>
      <c r="H370" s="61"/>
      <c r="I370" s="157"/>
      <c r="J370" s="61"/>
      <c r="K370" s="61"/>
      <c r="L370" s="59"/>
      <c r="M370" s="200"/>
      <c r="N370" s="40"/>
      <c r="O370" s="40"/>
      <c r="P370" s="40"/>
      <c r="Q370" s="40"/>
      <c r="R370" s="40"/>
      <c r="S370" s="40"/>
      <c r="T370" s="76"/>
      <c r="AT370" s="22" t="s">
        <v>137</v>
      </c>
      <c r="AU370" s="22" t="s">
        <v>84</v>
      </c>
    </row>
    <row r="371" spans="2:65" s="1" customFormat="1" ht="40.5">
      <c r="B371" s="39"/>
      <c r="C371" s="61"/>
      <c r="D371" s="198" t="s">
        <v>314</v>
      </c>
      <c r="E371" s="61"/>
      <c r="F371" s="201" t="s">
        <v>558</v>
      </c>
      <c r="G371" s="61"/>
      <c r="H371" s="61"/>
      <c r="I371" s="157"/>
      <c r="J371" s="61"/>
      <c r="K371" s="61"/>
      <c r="L371" s="59"/>
      <c r="M371" s="200"/>
      <c r="N371" s="40"/>
      <c r="O371" s="40"/>
      <c r="P371" s="40"/>
      <c r="Q371" s="40"/>
      <c r="R371" s="40"/>
      <c r="S371" s="40"/>
      <c r="T371" s="76"/>
      <c r="AT371" s="22" t="s">
        <v>314</v>
      </c>
      <c r="AU371" s="22" t="s">
        <v>84</v>
      </c>
    </row>
    <row r="372" spans="2:65" s="11" customFormat="1" ht="13.5">
      <c r="B372" s="202"/>
      <c r="C372" s="203"/>
      <c r="D372" s="198" t="s">
        <v>141</v>
      </c>
      <c r="E372" s="204" t="s">
        <v>30</v>
      </c>
      <c r="F372" s="205" t="s">
        <v>175</v>
      </c>
      <c r="G372" s="203"/>
      <c r="H372" s="206">
        <v>7</v>
      </c>
      <c r="I372" s="207"/>
      <c r="J372" s="203"/>
      <c r="K372" s="203"/>
      <c r="L372" s="208"/>
      <c r="M372" s="209"/>
      <c r="N372" s="210"/>
      <c r="O372" s="210"/>
      <c r="P372" s="210"/>
      <c r="Q372" s="210"/>
      <c r="R372" s="210"/>
      <c r="S372" s="210"/>
      <c r="T372" s="211"/>
      <c r="AT372" s="212" t="s">
        <v>141</v>
      </c>
      <c r="AU372" s="212" t="s">
        <v>84</v>
      </c>
      <c r="AV372" s="11" t="s">
        <v>84</v>
      </c>
      <c r="AW372" s="11" t="s">
        <v>37</v>
      </c>
      <c r="AX372" s="11" t="s">
        <v>82</v>
      </c>
      <c r="AY372" s="212" t="s">
        <v>128</v>
      </c>
    </row>
    <row r="373" spans="2:65" s="1" customFormat="1" ht="25.5" customHeight="1">
      <c r="B373" s="39"/>
      <c r="C373" s="186" t="s">
        <v>559</v>
      </c>
      <c r="D373" s="186" t="s">
        <v>130</v>
      </c>
      <c r="E373" s="187" t="s">
        <v>560</v>
      </c>
      <c r="F373" s="188" t="s">
        <v>561</v>
      </c>
      <c r="G373" s="189" t="s">
        <v>478</v>
      </c>
      <c r="H373" s="190">
        <v>5</v>
      </c>
      <c r="I373" s="191"/>
      <c r="J373" s="192">
        <f>ROUND(I373*H373,2)</f>
        <v>0</v>
      </c>
      <c r="K373" s="188" t="s">
        <v>134</v>
      </c>
      <c r="L373" s="59"/>
      <c r="M373" s="193" t="s">
        <v>30</v>
      </c>
      <c r="N373" s="194" t="s">
        <v>45</v>
      </c>
      <c r="O373" s="40"/>
      <c r="P373" s="195">
        <f>O373*H373</f>
        <v>0</v>
      </c>
      <c r="Q373" s="195">
        <v>0.21734000000000001</v>
      </c>
      <c r="R373" s="195">
        <f>Q373*H373</f>
        <v>1.0867</v>
      </c>
      <c r="S373" s="195">
        <v>0</v>
      </c>
      <c r="T373" s="196">
        <f>S373*H373</f>
        <v>0</v>
      </c>
      <c r="AR373" s="22" t="s">
        <v>135</v>
      </c>
      <c r="AT373" s="22" t="s">
        <v>130</v>
      </c>
      <c r="AU373" s="22" t="s">
        <v>84</v>
      </c>
      <c r="AY373" s="22" t="s">
        <v>128</v>
      </c>
      <c r="BE373" s="197">
        <f>IF(N373="základní",J373,0)</f>
        <v>0</v>
      </c>
      <c r="BF373" s="197">
        <f>IF(N373="snížená",J373,0)</f>
        <v>0</v>
      </c>
      <c r="BG373" s="197">
        <f>IF(N373="zákl. přenesená",J373,0)</f>
        <v>0</v>
      </c>
      <c r="BH373" s="197">
        <f>IF(N373="sníž. přenesená",J373,0)</f>
        <v>0</v>
      </c>
      <c r="BI373" s="197">
        <f>IF(N373="nulová",J373,0)</f>
        <v>0</v>
      </c>
      <c r="BJ373" s="22" t="s">
        <v>82</v>
      </c>
      <c r="BK373" s="197">
        <f>ROUND(I373*H373,2)</f>
        <v>0</v>
      </c>
      <c r="BL373" s="22" t="s">
        <v>135</v>
      </c>
      <c r="BM373" s="22" t="s">
        <v>562</v>
      </c>
    </row>
    <row r="374" spans="2:65" s="1" customFormat="1" ht="13.5">
      <c r="B374" s="39"/>
      <c r="C374" s="61"/>
      <c r="D374" s="198" t="s">
        <v>137</v>
      </c>
      <c r="E374" s="61"/>
      <c r="F374" s="199" t="s">
        <v>563</v>
      </c>
      <c r="G374" s="61"/>
      <c r="H374" s="61"/>
      <c r="I374" s="157"/>
      <c r="J374" s="61"/>
      <c r="K374" s="61"/>
      <c r="L374" s="59"/>
      <c r="M374" s="200"/>
      <c r="N374" s="40"/>
      <c r="O374" s="40"/>
      <c r="P374" s="40"/>
      <c r="Q374" s="40"/>
      <c r="R374" s="40"/>
      <c r="S374" s="40"/>
      <c r="T374" s="76"/>
      <c r="AT374" s="22" t="s">
        <v>137</v>
      </c>
      <c r="AU374" s="22" t="s">
        <v>84</v>
      </c>
    </row>
    <row r="375" spans="2:65" s="1" customFormat="1" ht="148.5">
      <c r="B375" s="39"/>
      <c r="C375" s="61"/>
      <c r="D375" s="198" t="s">
        <v>139</v>
      </c>
      <c r="E375" s="61"/>
      <c r="F375" s="201" t="s">
        <v>564</v>
      </c>
      <c r="G375" s="61"/>
      <c r="H375" s="61"/>
      <c r="I375" s="157"/>
      <c r="J375" s="61"/>
      <c r="K375" s="61"/>
      <c r="L375" s="59"/>
      <c r="M375" s="200"/>
      <c r="N375" s="40"/>
      <c r="O375" s="40"/>
      <c r="P375" s="40"/>
      <c r="Q375" s="40"/>
      <c r="R375" s="40"/>
      <c r="S375" s="40"/>
      <c r="T375" s="76"/>
      <c r="AT375" s="22" t="s">
        <v>139</v>
      </c>
      <c r="AU375" s="22" t="s">
        <v>84</v>
      </c>
    </row>
    <row r="376" spans="2:65" s="11" customFormat="1" ht="13.5">
      <c r="B376" s="202"/>
      <c r="C376" s="203"/>
      <c r="D376" s="198" t="s">
        <v>141</v>
      </c>
      <c r="E376" s="204" t="s">
        <v>30</v>
      </c>
      <c r="F376" s="205" t="s">
        <v>162</v>
      </c>
      <c r="G376" s="203"/>
      <c r="H376" s="206">
        <v>5</v>
      </c>
      <c r="I376" s="207"/>
      <c r="J376" s="203"/>
      <c r="K376" s="203"/>
      <c r="L376" s="208"/>
      <c r="M376" s="209"/>
      <c r="N376" s="210"/>
      <c r="O376" s="210"/>
      <c r="P376" s="210"/>
      <c r="Q376" s="210"/>
      <c r="R376" s="210"/>
      <c r="S376" s="210"/>
      <c r="T376" s="211"/>
      <c r="AT376" s="212" t="s">
        <v>141</v>
      </c>
      <c r="AU376" s="212" t="s">
        <v>84</v>
      </c>
      <c r="AV376" s="11" t="s">
        <v>84</v>
      </c>
      <c r="AW376" s="11" t="s">
        <v>37</v>
      </c>
      <c r="AX376" s="11" t="s">
        <v>82</v>
      </c>
      <c r="AY376" s="212" t="s">
        <v>128</v>
      </c>
    </row>
    <row r="377" spans="2:65" s="1" customFormat="1" ht="16.5" customHeight="1">
      <c r="B377" s="39"/>
      <c r="C377" s="224" t="s">
        <v>565</v>
      </c>
      <c r="D377" s="224" t="s">
        <v>250</v>
      </c>
      <c r="E377" s="225" t="s">
        <v>566</v>
      </c>
      <c r="F377" s="226" t="s">
        <v>567</v>
      </c>
      <c r="G377" s="227" t="s">
        <v>478</v>
      </c>
      <c r="H377" s="228">
        <v>5</v>
      </c>
      <c r="I377" s="229"/>
      <c r="J377" s="230">
        <f>ROUND(I377*H377,2)</f>
        <v>0</v>
      </c>
      <c r="K377" s="226" t="s">
        <v>134</v>
      </c>
      <c r="L377" s="231"/>
      <c r="M377" s="232" t="s">
        <v>30</v>
      </c>
      <c r="N377" s="233" t="s">
        <v>45</v>
      </c>
      <c r="O377" s="40"/>
      <c r="P377" s="195">
        <f>O377*H377</f>
        <v>0</v>
      </c>
      <c r="Q377" s="195">
        <v>0.10100000000000001</v>
      </c>
      <c r="R377" s="195">
        <f>Q377*H377</f>
        <v>0.505</v>
      </c>
      <c r="S377" s="195">
        <v>0</v>
      </c>
      <c r="T377" s="196">
        <f>S377*H377</f>
        <v>0</v>
      </c>
      <c r="AR377" s="22" t="s">
        <v>181</v>
      </c>
      <c r="AT377" s="22" t="s">
        <v>250</v>
      </c>
      <c r="AU377" s="22" t="s">
        <v>84</v>
      </c>
      <c r="AY377" s="22" t="s">
        <v>128</v>
      </c>
      <c r="BE377" s="197">
        <f>IF(N377="základní",J377,0)</f>
        <v>0</v>
      </c>
      <c r="BF377" s="197">
        <f>IF(N377="snížená",J377,0)</f>
        <v>0</v>
      </c>
      <c r="BG377" s="197">
        <f>IF(N377="zákl. přenesená",J377,0)</f>
        <v>0</v>
      </c>
      <c r="BH377" s="197">
        <f>IF(N377="sníž. přenesená",J377,0)</f>
        <v>0</v>
      </c>
      <c r="BI377" s="197">
        <f>IF(N377="nulová",J377,0)</f>
        <v>0</v>
      </c>
      <c r="BJ377" s="22" t="s">
        <v>82</v>
      </c>
      <c r="BK377" s="197">
        <f>ROUND(I377*H377,2)</f>
        <v>0</v>
      </c>
      <c r="BL377" s="22" t="s">
        <v>135</v>
      </c>
      <c r="BM377" s="22" t="s">
        <v>568</v>
      </c>
    </row>
    <row r="378" spans="2:65" s="1" customFormat="1" ht="13.5">
      <c r="B378" s="39"/>
      <c r="C378" s="61"/>
      <c r="D378" s="198" t="s">
        <v>137</v>
      </c>
      <c r="E378" s="61"/>
      <c r="F378" s="199" t="s">
        <v>567</v>
      </c>
      <c r="G378" s="61"/>
      <c r="H378" s="61"/>
      <c r="I378" s="157"/>
      <c r="J378" s="61"/>
      <c r="K378" s="61"/>
      <c r="L378" s="59"/>
      <c r="M378" s="200"/>
      <c r="N378" s="40"/>
      <c r="O378" s="40"/>
      <c r="P378" s="40"/>
      <c r="Q378" s="40"/>
      <c r="R378" s="40"/>
      <c r="S378" s="40"/>
      <c r="T378" s="76"/>
      <c r="AT378" s="22" t="s">
        <v>137</v>
      </c>
      <c r="AU378" s="22" t="s">
        <v>84</v>
      </c>
    </row>
    <row r="379" spans="2:65" s="11" customFormat="1" ht="13.5">
      <c r="B379" s="202"/>
      <c r="C379" s="203"/>
      <c r="D379" s="198" t="s">
        <v>141</v>
      </c>
      <c r="E379" s="204" t="s">
        <v>30</v>
      </c>
      <c r="F379" s="205" t="s">
        <v>162</v>
      </c>
      <c r="G379" s="203"/>
      <c r="H379" s="206">
        <v>5</v>
      </c>
      <c r="I379" s="207"/>
      <c r="J379" s="203"/>
      <c r="K379" s="203"/>
      <c r="L379" s="208"/>
      <c r="M379" s="209"/>
      <c r="N379" s="210"/>
      <c r="O379" s="210"/>
      <c r="P379" s="210"/>
      <c r="Q379" s="210"/>
      <c r="R379" s="210"/>
      <c r="S379" s="210"/>
      <c r="T379" s="211"/>
      <c r="AT379" s="212" t="s">
        <v>141</v>
      </c>
      <c r="AU379" s="212" t="s">
        <v>84</v>
      </c>
      <c r="AV379" s="11" t="s">
        <v>84</v>
      </c>
      <c r="AW379" s="11" t="s">
        <v>37</v>
      </c>
      <c r="AX379" s="11" t="s">
        <v>82</v>
      </c>
      <c r="AY379" s="212" t="s">
        <v>128</v>
      </c>
    </row>
    <row r="380" spans="2:65" s="1" customFormat="1" ht="16.5" customHeight="1">
      <c r="B380" s="39"/>
      <c r="C380" s="186" t="s">
        <v>569</v>
      </c>
      <c r="D380" s="186" t="s">
        <v>130</v>
      </c>
      <c r="E380" s="187" t="s">
        <v>570</v>
      </c>
      <c r="F380" s="188" t="s">
        <v>571</v>
      </c>
      <c r="G380" s="189" t="s">
        <v>478</v>
      </c>
      <c r="H380" s="190">
        <v>7</v>
      </c>
      <c r="I380" s="191"/>
      <c r="J380" s="192">
        <f>ROUND(I380*H380,2)</f>
        <v>0</v>
      </c>
      <c r="K380" s="188" t="s">
        <v>134</v>
      </c>
      <c r="L380" s="59"/>
      <c r="M380" s="193" t="s">
        <v>30</v>
      </c>
      <c r="N380" s="194" t="s">
        <v>45</v>
      </c>
      <c r="O380" s="40"/>
      <c r="P380" s="195">
        <f>O380*H380</f>
        <v>0</v>
      </c>
      <c r="Q380" s="195">
        <v>0</v>
      </c>
      <c r="R380" s="195">
        <f>Q380*H380</f>
        <v>0</v>
      </c>
      <c r="S380" s="195">
        <v>0.1</v>
      </c>
      <c r="T380" s="196">
        <f>S380*H380</f>
        <v>0.70000000000000007</v>
      </c>
      <c r="AR380" s="22" t="s">
        <v>135</v>
      </c>
      <c r="AT380" s="22" t="s">
        <v>130</v>
      </c>
      <c r="AU380" s="22" t="s">
        <v>84</v>
      </c>
      <c r="AY380" s="22" t="s">
        <v>128</v>
      </c>
      <c r="BE380" s="197">
        <f>IF(N380="základní",J380,0)</f>
        <v>0</v>
      </c>
      <c r="BF380" s="197">
        <f>IF(N380="snížená",J380,0)</f>
        <v>0</v>
      </c>
      <c r="BG380" s="197">
        <f>IF(N380="zákl. přenesená",J380,0)</f>
        <v>0</v>
      </c>
      <c r="BH380" s="197">
        <f>IF(N380="sníž. přenesená",J380,0)</f>
        <v>0</v>
      </c>
      <c r="BI380" s="197">
        <f>IF(N380="nulová",J380,0)</f>
        <v>0</v>
      </c>
      <c r="BJ380" s="22" t="s">
        <v>82</v>
      </c>
      <c r="BK380" s="197">
        <f>ROUND(I380*H380,2)</f>
        <v>0</v>
      </c>
      <c r="BL380" s="22" t="s">
        <v>135</v>
      </c>
      <c r="BM380" s="22" t="s">
        <v>572</v>
      </c>
    </row>
    <row r="381" spans="2:65" s="1" customFormat="1" ht="13.5">
      <c r="B381" s="39"/>
      <c r="C381" s="61"/>
      <c r="D381" s="198" t="s">
        <v>137</v>
      </c>
      <c r="E381" s="61"/>
      <c r="F381" s="199" t="s">
        <v>573</v>
      </c>
      <c r="G381" s="61"/>
      <c r="H381" s="61"/>
      <c r="I381" s="157"/>
      <c r="J381" s="61"/>
      <c r="K381" s="61"/>
      <c r="L381" s="59"/>
      <c r="M381" s="200"/>
      <c r="N381" s="40"/>
      <c r="O381" s="40"/>
      <c r="P381" s="40"/>
      <c r="Q381" s="40"/>
      <c r="R381" s="40"/>
      <c r="S381" s="40"/>
      <c r="T381" s="76"/>
      <c r="AT381" s="22" t="s">
        <v>137</v>
      </c>
      <c r="AU381" s="22" t="s">
        <v>84</v>
      </c>
    </row>
    <row r="382" spans="2:65" s="11" customFormat="1" ht="13.5">
      <c r="B382" s="202"/>
      <c r="C382" s="203"/>
      <c r="D382" s="198" t="s">
        <v>141</v>
      </c>
      <c r="E382" s="204" t="s">
        <v>30</v>
      </c>
      <c r="F382" s="205" t="s">
        <v>175</v>
      </c>
      <c r="G382" s="203"/>
      <c r="H382" s="206">
        <v>7</v>
      </c>
      <c r="I382" s="207"/>
      <c r="J382" s="203"/>
      <c r="K382" s="203"/>
      <c r="L382" s="208"/>
      <c r="M382" s="209"/>
      <c r="N382" s="210"/>
      <c r="O382" s="210"/>
      <c r="P382" s="210"/>
      <c r="Q382" s="210"/>
      <c r="R382" s="210"/>
      <c r="S382" s="210"/>
      <c r="T382" s="211"/>
      <c r="AT382" s="212" t="s">
        <v>141</v>
      </c>
      <c r="AU382" s="212" t="s">
        <v>84</v>
      </c>
      <c r="AV382" s="11" t="s">
        <v>84</v>
      </c>
      <c r="AW382" s="11" t="s">
        <v>37</v>
      </c>
      <c r="AX382" s="11" t="s">
        <v>82</v>
      </c>
      <c r="AY382" s="212" t="s">
        <v>128</v>
      </c>
    </row>
    <row r="383" spans="2:65" s="1" customFormat="1" ht="25.5" customHeight="1">
      <c r="B383" s="39"/>
      <c r="C383" s="186" t="s">
        <v>474</v>
      </c>
      <c r="D383" s="186" t="s">
        <v>130</v>
      </c>
      <c r="E383" s="187" t="s">
        <v>574</v>
      </c>
      <c r="F383" s="188" t="s">
        <v>575</v>
      </c>
      <c r="G383" s="189" t="s">
        <v>478</v>
      </c>
      <c r="H383" s="190">
        <v>4</v>
      </c>
      <c r="I383" s="191"/>
      <c r="J383" s="192">
        <f>ROUND(I383*H383,2)</f>
        <v>0</v>
      </c>
      <c r="K383" s="188" t="s">
        <v>134</v>
      </c>
      <c r="L383" s="59"/>
      <c r="M383" s="193" t="s">
        <v>30</v>
      </c>
      <c r="N383" s="194" t="s">
        <v>45</v>
      </c>
      <c r="O383" s="40"/>
      <c r="P383" s="195">
        <f>O383*H383</f>
        <v>0</v>
      </c>
      <c r="Q383" s="195">
        <v>0.21734000000000001</v>
      </c>
      <c r="R383" s="195">
        <f>Q383*H383</f>
        <v>0.86936000000000002</v>
      </c>
      <c r="S383" s="195">
        <v>0</v>
      </c>
      <c r="T383" s="196">
        <f>S383*H383</f>
        <v>0</v>
      </c>
      <c r="AR383" s="22" t="s">
        <v>135</v>
      </c>
      <c r="AT383" s="22" t="s">
        <v>130</v>
      </c>
      <c r="AU383" s="22" t="s">
        <v>84</v>
      </c>
      <c r="AY383" s="22" t="s">
        <v>128</v>
      </c>
      <c r="BE383" s="197">
        <f>IF(N383="základní",J383,0)</f>
        <v>0</v>
      </c>
      <c r="BF383" s="197">
        <f>IF(N383="snížená",J383,0)</f>
        <v>0</v>
      </c>
      <c r="BG383" s="197">
        <f>IF(N383="zákl. přenesená",J383,0)</f>
        <v>0</v>
      </c>
      <c r="BH383" s="197">
        <f>IF(N383="sníž. přenesená",J383,0)</f>
        <v>0</v>
      </c>
      <c r="BI383" s="197">
        <f>IF(N383="nulová",J383,0)</f>
        <v>0</v>
      </c>
      <c r="BJ383" s="22" t="s">
        <v>82</v>
      </c>
      <c r="BK383" s="197">
        <f>ROUND(I383*H383,2)</f>
        <v>0</v>
      </c>
      <c r="BL383" s="22" t="s">
        <v>135</v>
      </c>
      <c r="BM383" s="22" t="s">
        <v>576</v>
      </c>
    </row>
    <row r="384" spans="2:65" s="1" customFormat="1" ht="13.5">
      <c r="B384" s="39"/>
      <c r="C384" s="61"/>
      <c r="D384" s="198" t="s">
        <v>137</v>
      </c>
      <c r="E384" s="61"/>
      <c r="F384" s="199" t="s">
        <v>575</v>
      </c>
      <c r="G384" s="61"/>
      <c r="H384" s="61"/>
      <c r="I384" s="157"/>
      <c r="J384" s="61"/>
      <c r="K384" s="61"/>
      <c r="L384" s="59"/>
      <c r="M384" s="200"/>
      <c r="N384" s="40"/>
      <c r="O384" s="40"/>
      <c r="P384" s="40"/>
      <c r="Q384" s="40"/>
      <c r="R384" s="40"/>
      <c r="S384" s="40"/>
      <c r="T384" s="76"/>
      <c r="AT384" s="22" t="s">
        <v>137</v>
      </c>
      <c r="AU384" s="22" t="s">
        <v>84</v>
      </c>
    </row>
    <row r="385" spans="2:65" s="1" customFormat="1" ht="40.5">
      <c r="B385" s="39"/>
      <c r="C385" s="61"/>
      <c r="D385" s="198" t="s">
        <v>139</v>
      </c>
      <c r="E385" s="61"/>
      <c r="F385" s="201" t="s">
        <v>577</v>
      </c>
      <c r="G385" s="61"/>
      <c r="H385" s="61"/>
      <c r="I385" s="157"/>
      <c r="J385" s="61"/>
      <c r="K385" s="61"/>
      <c r="L385" s="59"/>
      <c r="M385" s="200"/>
      <c r="N385" s="40"/>
      <c r="O385" s="40"/>
      <c r="P385" s="40"/>
      <c r="Q385" s="40"/>
      <c r="R385" s="40"/>
      <c r="S385" s="40"/>
      <c r="T385" s="76"/>
      <c r="AT385" s="22" t="s">
        <v>139</v>
      </c>
      <c r="AU385" s="22" t="s">
        <v>84</v>
      </c>
    </row>
    <row r="386" spans="2:65" s="11" customFormat="1" ht="13.5">
      <c r="B386" s="202"/>
      <c r="C386" s="203"/>
      <c r="D386" s="198" t="s">
        <v>141</v>
      </c>
      <c r="E386" s="204" t="s">
        <v>30</v>
      </c>
      <c r="F386" s="205" t="s">
        <v>135</v>
      </c>
      <c r="G386" s="203"/>
      <c r="H386" s="206">
        <v>4</v>
      </c>
      <c r="I386" s="207"/>
      <c r="J386" s="203"/>
      <c r="K386" s="203"/>
      <c r="L386" s="208"/>
      <c r="M386" s="209"/>
      <c r="N386" s="210"/>
      <c r="O386" s="210"/>
      <c r="P386" s="210"/>
      <c r="Q386" s="210"/>
      <c r="R386" s="210"/>
      <c r="S386" s="210"/>
      <c r="T386" s="211"/>
      <c r="AT386" s="212" t="s">
        <v>141</v>
      </c>
      <c r="AU386" s="212" t="s">
        <v>84</v>
      </c>
      <c r="AV386" s="11" t="s">
        <v>84</v>
      </c>
      <c r="AW386" s="11" t="s">
        <v>37</v>
      </c>
      <c r="AX386" s="11" t="s">
        <v>82</v>
      </c>
      <c r="AY386" s="212" t="s">
        <v>128</v>
      </c>
    </row>
    <row r="387" spans="2:65" s="1" customFormat="1" ht="16.5" customHeight="1">
      <c r="B387" s="39"/>
      <c r="C387" s="224" t="s">
        <v>578</v>
      </c>
      <c r="D387" s="224" t="s">
        <v>250</v>
      </c>
      <c r="E387" s="225" t="s">
        <v>579</v>
      </c>
      <c r="F387" s="226" t="s">
        <v>580</v>
      </c>
      <c r="G387" s="227" t="s">
        <v>478</v>
      </c>
      <c r="H387" s="228">
        <v>4</v>
      </c>
      <c r="I387" s="229"/>
      <c r="J387" s="230">
        <f>ROUND(I387*H387,2)</f>
        <v>0</v>
      </c>
      <c r="K387" s="226" t="s">
        <v>134</v>
      </c>
      <c r="L387" s="231"/>
      <c r="M387" s="232" t="s">
        <v>30</v>
      </c>
      <c r="N387" s="233" t="s">
        <v>45</v>
      </c>
      <c r="O387" s="40"/>
      <c r="P387" s="195">
        <f>O387*H387</f>
        <v>0</v>
      </c>
      <c r="Q387" s="195">
        <v>5.0599999999999999E-2</v>
      </c>
      <c r="R387" s="195">
        <f>Q387*H387</f>
        <v>0.2024</v>
      </c>
      <c r="S387" s="195">
        <v>0</v>
      </c>
      <c r="T387" s="196">
        <f>S387*H387</f>
        <v>0</v>
      </c>
      <c r="AR387" s="22" t="s">
        <v>181</v>
      </c>
      <c r="AT387" s="22" t="s">
        <v>250</v>
      </c>
      <c r="AU387" s="22" t="s">
        <v>84</v>
      </c>
      <c r="AY387" s="22" t="s">
        <v>128</v>
      </c>
      <c r="BE387" s="197">
        <f>IF(N387="základní",J387,0)</f>
        <v>0</v>
      </c>
      <c r="BF387" s="197">
        <f>IF(N387="snížená",J387,0)</f>
        <v>0</v>
      </c>
      <c r="BG387" s="197">
        <f>IF(N387="zákl. přenesená",J387,0)</f>
        <v>0</v>
      </c>
      <c r="BH387" s="197">
        <f>IF(N387="sníž. přenesená",J387,0)</f>
        <v>0</v>
      </c>
      <c r="BI387" s="197">
        <f>IF(N387="nulová",J387,0)</f>
        <v>0</v>
      </c>
      <c r="BJ387" s="22" t="s">
        <v>82</v>
      </c>
      <c r="BK387" s="197">
        <f>ROUND(I387*H387,2)</f>
        <v>0</v>
      </c>
      <c r="BL387" s="22" t="s">
        <v>135</v>
      </c>
      <c r="BM387" s="22" t="s">
        <v>581</v>
      </c>
    </row>
    <row r="388" spans="2:65" s="1" customFormat="1" ht="13.5">
      <c r="B388" s="39"/>
      <c r="C388" s="61"/>
      <c r="D388" s="198" t="s">
        <v>137</v>
      </c>
      <c r="E388" s="61"/>
      <c r="F388" s="199" t="s">
        <v>582</v>
      </c>
      <c r="G388" s="61"/>
      <c r="H388" s="61"/>
      <c r="I388" s="157"/>
      <c r="J388" s="61"/>
      <c r="K388" s="61"/>
      <c r="L388" s="59"/>
      <c r="M388" s="200"/>
      <c r="N388" s="40"/>
      <c r="O388" s="40"/>
      <c r="P388" s="40"/>
      <c r="Q388" s="40"/>
      <c r="R388" s="40"/>
      <c r="S388" s="40"/>
      <c r="T388" s="76"/>
      <c r="AT388" s="22" t="s">
        <v>137</v>
      </c>
      <c r="AU388" s="22" t="s">
        <v>84</v>
      </c>
    </row>
    <row r="389" spans="2:65" s="1" customFormat="1" ht="27">
      <c r="B389" s="39"/>
      <c r="C389" s="61"/>
      <c r="D389" s="198" t="s">
        <v>314</v>
      </c>
      <c r="E389" s="61"/>
      <c r="F389" s="201" t="s">
        <v>583</v>
      </c>
      <c r="G389" s="61"/>
      <c r="H389" s="61"/>
      <c r="I389" s="157"/>
      <c r="J389" s="61"/>
      <c r="K389" s="61"/>
      <c r="L389" s="59"/>
      <c r="M389" s="200"/>
      <c r="N389" s="40"/>
      <c r="O389" s="40"/>
      <c r="P389" s="40"/>
      <c r="Q389" s="40"/>
      <c r="R389" s="40"/>
      <c r="S389" s="40"/>
      <c r="T389" s="76"/>
      <c r="AT389" s="22" t="s">
        <v>314</v>
      </c>
      <c r="AU389" s="22" t="s">
        <v>84</v>
      </c>
    </row>
    <row r="390" spans="2:65" s="11" customFormat="1" ht="13.5">
      <c r="B390" s="202"/>
      <c r="C390" s="203"/>
      <c r="D390" s="198" t="s">
        <v>141</v>
      </c>
      <c r="E390" s="204" t="s">
        <v>30</v>
      </c>
      <c r="F390" s="205" t="s">
        <v>135</v>
      </c>
      <c r="G390" s="203"/>
      <c r="H390" s="206">
        <v>4</v>
      </c>
      <c r="I390" s="207"/>
      <c r="J390" s="203"/>
      <c r="K390" s="203"/>
      <c r="L390" s="208"/>
      <c r="M390" s="209"/>
      <c r="N390" s="210"/>
      <c r="O390" s="210"/>
      <c r="P390" s="210"/>
      <c r="Q390" s="210"/>
      <c r="R390" s="210"/>
      <c r="S390" s="210"/>
      <c r="T390" s="211"/>
      <c r="AT390" s="212" t="s">
        <v>141</v>
      </c>
      <c r="AU390" s="212" t="s">
        <v>84</v>
      </c>
      <c r="AV390" s="11" t="s">
        <v>84</v>
      </c>
      <c r="AW390" s="11" t="s">
        <v>37</v>
      </c>
      <c r="AX390" s="11" t="s">
        <v>82</v>
      </c>
      <c r="AY390" s="212" t="s">
        <v>128</v>
      </c>
    </row>
    <row r="391" spans="2:65" s="1" customFormat="1" ht="16.5" customHeight="1">
      <c r="B391" s="39"/>
      <c r="C391" s="186" t="s">
        <v>584</v>
      </c>
      <c r="D391" s="186" t="s">
        <v>130</v>
      </c>
      <c r="E391" s="187" t="s">
        <v>585</v>
      </c>
      <c r="F391" s="188" t="s">
        <v>586</v>
      </c>
      <c r="G391" s="189" t="s">
        <v>478</v>
      </c>
      <c r="H391" s="190">
        <v>1</v>
      </c>
      <c r="I391" s="191"/>
      <c r="J391" s="192">
        <f>ROUND(I391*H391,2)</f>
        <v>0</v>
      </c>
      <c r="K391" s="188" t="s">
        <v>30</v>
      </c>
      <c r="L391" s="59"/>
      <c r="M391" s="193" t="s">
        <v>30</v>
      </c>
      <c r="N391" s="194" t="s">
        <v>45</v>
      </c>
      <c r="O391" s="40"/>
      <c r="P391" s="195">
        <f>O391*H391</f>
        <v>0</v>
      </c>
      <c r="Q391" s="195">
        <v>0</v>
      </c>
      <c r="R391" s="195">
        <f>Q391*H391</f>
        <v>0</v>
      </c>
      <c r="S391" s="195">
        <v>0</v>
      </c>
      <c r="T391" s="196">
        <f>S391*H391</f>
        <v>0</v>
      </c>
      <c r="AR391" s="22" t="s">
        <v>135</v>
      </c>
      <c r="AT391" s="22" t="s">
        <v>130</v>
      </c>
      <c r="AU391" s="22" t="s">
        <v>84</v>
      </c>
      <c r="AY391" s="22" t="s">
        <v>128</v>
      </c>
      <c r="BE391" s="197">
        <f>IF(N391="základní",J391,0)</f>
        <v>0</v>
      </c>
      <c r="BF391" s="197">
        <f>IF(N391="snížená",J391,0)</f>
        <v>0</v>
      </c>
      <c r="BG391" s="197">
        <f>IF(N391="zákl. přenesená",J391,0)</f>
        <v>0</v>
      </c>
      <c r="BH391" s="197">
        <f>IF(N391="sníž. přenesená",J391,0)</f>
        <v>0</v>
      </c>
      <c r="BI391" s="197">
        <f>IF(N391="nulová",J391,0)</f>
        <v>0</v>
      </c>
      <c r="BJ391" s="22" t="s">
        <v>82</v>
      </c>
      <c r="BK391" s="197">
        <f>ROUND(I391*H391,2)</f>
        <v>0</v>
      </c>
      <c r="BL391" s="22" t="s">
        <v>135</v>
      </c>
      <c r="BM391" s="22" t="s">
        <v>587</v>
      </c>
    </row>
    <row r="392" spans="2:65" s="1" customFormat="1" ht="13.5">
      <c r="B392" s="39"/>
      <c r="C392" s="61"/>
      <c r="D392" s="198" t="s">
        <v>137</v>
      </c>
      <c r="E392" s="61"/>
      <c r="F392" s="199" t="s">
        <v>588</v>
      </c>
      <c r="G392" s="61"/>
      <c r="H392" s="61"/>
      <c r="I392" s="157"/>
      <c r="J392" s="61"/>
      <c r="K392" s="61"/>
      <c r="L392" s="59"/>
      <c r="M392" s="200"/>
      <c r="N392" s="40"/>
      <c r="O392" s="40"/>
      <c r="P392" s="40"/>
      <c r="Q392" s="40"/>
      <c r="R392" s="40"/>
      <c r="S392" s="40"/>
      <c r="T392" s="76"/>
      <c r="AT392" s="22" t="s">
        <v>137</v>
      </c>
      <c r="AU392" s="22" t="s">
        <v>84</v>
      </c>
    </row>
    <row r="393" spans="2:65" s="1" customFormat="1" ht="40.5">
      <c r="B393" s="39"/>
      <c r="C393" s="61"/>
      <c r="D393" s="198" t="s">
        <v>314</v>
      </c>
      <c r="E393" s="61"/>
      <c r="F393" s="201" t="s">
        <v>589</v>
      </c>
      <c r="G393" s="61"/>
      <c r="H393" s="61"/>
      <c r="I393" s="157"/>
      <c r="J393" s="61"/>
      <c r="K393" s="61"/>
      <c r="L393" s="59"/>
      <c r="M393" s="200"/>
      <c r="N393" s="40"/>
      <c r="O393" s="40"/>
      <c r="P393" s="40"/>
      <c r="Q393" s="40"/>
      <c r="R393" s="40"/>
      <c r="S393" s="40"/>
      <c r="T393" s="76"/>
      <c r="AT393" s="22" t="s">
        <v>314</v>
      </c>
      <c r="AU393" s="22" t="s">
        <v>84</v>
      </c>
    </row>
    <row r="394" spans="2:65" s="11" customFormat="1" ht="13.5">
      <c r="B394" s="202"/>
      <c r="C394" s="203"/>
      <c r="D394" s="198" t="s">
        <v>141</v>
      </c>
      <c r="E394" s="204" t="s">
        <v>30</v>
      </c>
      <c r="F394" s="205" t="s">
        <v>82</v>
      </c>
      <c r="G394" s="203"/>
      <c r="H394" s="206">
        <v>1</v>
      </c>
      <c r="I394" s="207"/>
      <c r="J394" s="203"/>
      <c r="K394" s="203"/>
      <c r="L394" s="208"/>
      <c r="M394" s="209"/>
      <c r="N394" s="210"/>
      <c r="O394" s="210"/>
      <c r="P394" s="210"/>
      <c r="Q394" s="210"/>
      <c r="R394" s="210"/>
      <c r="S394" s="210"/>
      <c r="T394" s="211"/>
      <c r="AT394" s="212" t="s">
        <v>141</v>
      </c>
      <c r="AU394" s="212" t="s">
        <v>84</v>
      </c>
      <c r="AV394" s="11" t="s">
        <v>84</v>
      </c>
      <c r="AW394" s="11" t="s">
        <v>37</v>
      </c>
      <c r="AX394" s="11" t="s">
        <v>74</v>
      </c>
      <c r="AY394" s="212" t="s">
        <v>128</v>
      </c>
    </row>
    <row r="395" spans="2:65" s="1" customFormat="1" ht="16.5" customHeight="1">
      <c r="B395" s="39"/>
      <c r="C395" s="186" t="s">
        <v>590</v>
      </c>
      <c r="D395" s="186" t="s">
        <v>130</v>
      </c>
      <c r="E395" s="187" t="s">
        <v>591</v>
      </c>
      <c r="F395" s="188" t="s">
        <v>592</v>
      </c>
      <c r="G395" s="189" t="s">
        <v>478</v>
      </c>
      <c r="H395" s="190">
        <v>1</v>
      </c>
      <c r="I395" s="191"/>
      <c r="J395" s="192">
        <f>ROUND(I395*H395,2)</f>
        <v>0</v>
      </c>
      <c r="K395" s="188" t="s">
        <v>30</v>
      </c>
      <c r="L395" s="59"/>
      <c r="M395" s="193" t="s">
        <v>30</v>
      </c>
      <c r="N395" s="194" t="s">
        <v>45</v>
      </c>
      <c r="O395" s="40"/>
      <c r="P395" s="195">
        <f>O395*H395</f>
        <v>0</v>
      </c>
      <c r="Q395" s="195">
        <v>0</v>
      </c>
      <c r="R395" s="195">
        <f>Q395*H395</f>
        <v>0</v>
      </c>
      <c r="S395" s="195">
        <v>0</v>
      </c>
      <c r="T395" s="196">
        <f>S395*H395</f>
        <v>0</v>
      </c>
      <c r="AR395" s="22" t="s">
        <v>135</v>
      </c>
      <c r="AT395" s="22" t="s">
        <v>130</v>
      </c>
      <c r="AU395" s="22" t="s">
        <v>84</v>
      </c>
      <c r="AY395" s="22" t="s">
        <v>128</v>
      </c>
      <c r="BE395" s="197">
        <f>IF(N395="základní",J395,0)</f>
        <v>0</v>
      </c>
      <c r="BF395" s="197">
        <f>IF(N395="snížená",J395,0)</f>
        <v>0</v>
      </c>
      <c r="BG395" s="197">
        <f>IF(N395="zákl. přenesená",J395,0)</f>
        <v>0</v>
      </c>
      <c r="BH395" s="197">
        <f>IF(N395="sníž. přenesená",J395,0)</f>
        <v>0</v>
      </c>
      <c r="BI395" s="197">
        <f>IF(N395="nulová",J395,0)</f>
        <v>0</v>
      </c>
      <c r="BJ395" s="22" t="s">
        <v>82</v>
      </c>
      <c r="BK395" s="197">
        <f>ROUND(I395*H395,2)</f>
        <v>0</v>
      </c>
      <c r="BL395" s="22" t="s">
        <v>135</v>
      </c>
      <c r="BM395" s="22" t="s">
        <v>593</v>
      </c>
    </row>
    <row r="396" spans="2:65" s="1" customFormat="1" ht="13.5">
      <c r="B396" s="39"/>
      <c r="C396" s="61"/>
      <c r="D396" s="198" t="s">
        <v>137</v>
      </c>
      <c r="E396" s="61"/>
      <c r="F396" s="199" t="s">
        <v>594</v>
      </c>
      <c r="G396" s="61"/>
      <c r="H396" s="61"/>
      <c r="I396" s="157"/>
      <c r="J396" s="61"/>
      <c r="K396" s="61"/>
      <c r="L396" s="59"/>
      <c r="M396" s="200"/>
      <c r="N396" s="40"/>
      <c r="O396" s="40"/>
      <c r="P396" s="40"/>
      <c r="Q396" s="40"/>
      <c r="R396" s="40"/>
      <c r="S396" s="40"/>
      <c r="T396" s="76"/>
      <c r="AT396" s="22" t="s">
        <v>137</v>
      </c>
      <c r="AU396" s="22" t="s">
        <v>84</v>
      </c>
    </row>
    <row r="397" spans="2:65" s="1" customFormat="1" ht="40.5">
      <c r="B397" s="39"/>
      <c r="C397" s="61"/>
      <c r="D397" s="198" t="s">
        <v>314</v>
      </c>
      <c r="E397" s="61"/>
      <c r="F397" s="201" t="s">
        <v>589</v>
      </c>
      <c r="G397" s="61"/>
      <c r="H397" s="61"/>
      <c r="I397" s="157"/>
      <c r="J397" s="61"/>
      <c r="K397" s="61"/>
      <c r="L397" s="59"/>
      <c r="M397" s="200"/>
      <c r="N397" s="40"/>
      <c r="O397" s="40"/>
      <c r="P397" s="40"/>
      <c r="Q397" s="40"/>
      <c r="R397" s="40"/>
      <c r="S397" s="40"/>
      <c r="T397" s="76"/>
      <c r="AT397" s="22" t="s">
        <v>314</v>
      </c>
      <c r="AU397" s="22" t="s">
        <v>84</v>
      </c>
    </row>
    <row r="398" spans="2:65" s="11" customFormat="1" ht="13.5">
      <c r="B398" s="202"/>
      <c r="C398" s="203"/>
      <c r="D398" s="198" t="s">
        <v>141</v>
      </c>
      <c r="E398" s="204" t="s">
        <v>30</v>
      </c>
      <c r="F398" s="205" t="s">
        <v>82</v>
      </c>
      <c r="G398" s="203"/>
      <c r="H398" s="206">
        <v>1</v>
      </c>
      <c r="I398" s="207"/>
      <c r="J398" s="203"/>
      <c r="K398" s="203"/>
      <c r="L398" s="208"/>
      <c r="M398" s="209"/>
      <c r="N398" s="210"/>
      <c r="O398" s="210"/>
      <c r="P398" s="210"/>
      <c r="Q398" s="210"/>
      <c r="R398" s="210"/>
      <c r="S398" s="210"/>
      <c r="T398" s="211"/>
      <c r="AT398" s="212" t="s">
        <v>141</v>
      </c>
      <c r="AU398" s="212" t="s">
        <v>84</v>
      </c>
      <c r="AV398" s="11" t="s">
        <v>84</v>
      </c>
      <c r="AW398" s="11" t="s">
        <v>37</v>
      </c>
      <c r="AX398" s="11" t="s">
        <v>74</v>
      </c>
      <c r="AY398" s="212" t="s">
        <v>128</v>
      </c>
    </row>
    <row r="399" spans="2:65" s="10" customFormat="1" ht="29.85" customHeight="1">
      <c r="B399" s="170"/>
      <c r="C399" s="171"/>
      <c r="D399" s="172" t="s">
        <v>73</v>
      </c>
      <c r="E399" s="184" t="s">
        <v>189</v>
      </c>
      <c r="F399" s="184" t="s">
        <v>595</v>
      </c>
      <c r="G399" s="171"/>
      <c r="H399" s="171"/>
      <c r="I399" s="174"/>
      <c r="J399" s="185">
        <f>BK399</f>
        <v>0</v>
      </c>
      <c r="K399" s="171"/>
      <c r="L399" s="176"/>
      <c r="M399" s="177"/>
      <c r="N399" s="178"/>
      <c r="O399" s="178"/>
      <c r="P399" s="179">
        <f>P400+SUM(P401:P415)</f>
        <v>0</v>
      </c>
      <c r="Q399" s="178"/>
      <c r="R399" s="179">
        <f>R400+SUM(R401:R415)</f>
        <v>79.935959999999994</v>
      </c>
      <c r="S399" s="178"/>
      <c r="T399" s="180">
        <f>T400+SUM(T401:T415)</f>
        <v>500.44</v>
      </c>
      <c r="AR399" s="181" t="s">
        <v>82</v>
      </c>
      <c r="AT399" s="182" t="s">
        <v>73</v>
      </c>
      <c r="AU399" s="182" t="s">
        <v>82</v>
      </c>
      <c r="AY399" s="181" t="s">
        <v>128</v>
      </c>
      <c r="BK399" s="183">
        <f>BK400+SUM(BK401:BK415)</f>
        <v>0</v>
      </c>
    </row>
    <row r="400" spans="2:65" s="1" customFormat="1" ht="25.5" customHeight="1">
      <c r="B400" s="39"/>
      <c r="C400" s="186" t="s">
        <v>596</v>
      </c>
      <c r="D400" s="186" t="s">
        <v>130</v>
      </c>
      <c r="E400" s="187" t="s">
        <v>597</v>
      </c>
      <c r="F400" s="188" t="s">
        <v>598</v>
      </c>
      <c r="G400" s="189" t="s">
        <v>464</v>
      </c>
      <c r="H400" s="190">
        <v>425</v>
      </c>
      <c r="I400" s="191"/>
      <c r="J400" s="192">
        <f>ROUND(I400*H400,2)</f>
        <v>0</v>
      </c>
      <c r="K400" s="188" t="s">
        <v>134</v>
      </c>
      <c r="L400" s="59"/>
      <c r="M400" s="193" t="s">
        <v>30</v>
      </c>
      <c r="N400" s="194" t="s">
        <v>45</v>
      </c>
      <c r="O400" s="40"/>
      <c r="P400" s="195">
        <f>O400*H400</f>
        <v>0</v>
      </c>
      <c r="Q400" s="195">
        <v>0.1295</v>
      </c>
      <c r="R400" s="195">
        <f>Q400*H400</f>
        <v>55.037500000000001</v>
      </c>
      <c r="S400" s="195">
        <v>0</v>
      </c>
      <c r="T400" s="196">
        <f>S400*H400</f>
        <v>0</v>
      </c>
      <c r="AR400" s="22" t="s">
        <v>135</v>
      </c>
      <c r="AT400" s="22" t="s">
        <v>130</v>
      </c>
      <c r="AU400" s="22" t="s">
        <v>84</v>
      </c>
      <c r="AY400" s="22" t="s">
        <v>128</v>
      </c>
      <c r="BE400" s="197">
        <f>IF(N400="základní",J400,0)</f>
        <v>0</v>
      </c>
      <c r="BF400" s="197">
        <f>IF(N400="snížená",J400,0)</f>
        <v>0</v>
      </c>
      <c r="BG400" s="197">
        <f>IF(N400="zákl. přenesená",J400,0)</f>
        <v>0</v>
      </c>
      <c r="BH400" s="197">
        <f>IF(N400="sníž. přenesená",J400,0)</f>
        <v>0</v>
      </c>
      <c r="BI400" s="197">
        <f>IF(N400="nulová",J400,0)</f>
        <v>0</v>
      </c>
      <c r="BJ400" s="22" t="s">
        <v>82</v>
      </c>
      <c r="BK400" s="197">
        <f>ROUND(I400*H400,2)</f>
        <v>0</v>
      </c>
      <c r="BL400" s="22" t="s">
        <v>135</v>
      </c>
      <c r="BM400" s="22" t="s">
        <v>599</v>
      </c>
    </row>
    <row r="401" spans="2:65" s="1" customFormat="1" ht="27">
      <c r="B401" s="39"/>
      <c r="C401" s="61"/>
      <c r="D401" s="198" t="s">
        <v>137</v>
      </c>
      <c r="E401" s="61"/>
      <c r="F401" s="199" t="s">
        <v>600</v>
      </c>
      <c r="G401" s="61"/>
      <c r="H401" s="61"/>
      <c r="I401" s="157"/>
      <c r="J401" s="61"/>
      <c r="K401" s="61"/>
      <c r="L401" s="59"/>
      <c r="M401" s="200"/>
      <c r="N401" s="40"/>
      <c r="O401" s="40"/>
      <c r="P401" s="40"/>
      <c r="Q401" s="40"/>
      <c r="R401" s="40"/>
      <c r="S401" s="40"/>
      <c r="T401" s="76"/>
      <c r="AT401" s="22" t="s">
        <v>137</v>
      </c>
      <c r="AU401" s="22" t="s">
        <v>84</v>
      </c>
    </row>
    <row r="402" spans="2:65" s="1" customFormat="1" ht="94.5">
      <c r="B402" s="39"/>
      <c r="C402" s="61"/>
      <c r="D402" s="198" t="s">
        <v>139</v>
      </c>
      <c r="E402" s="61"/>
      <c r="F402" s="201" t="s">
        <v>601</v>
      </c>
      <c r="G402" s="61"/>
      <c r="H402" s="61"/>
      <c r="I402" s="157"/>
      <c r="J402" s="61"/>
      <c r="K402" s="61"/>
      <c r="L402" s="59"/>
      <c r="M402" s="200"/>
      <c r="N402" s="40"/>
      <c r="O402" s="40"/>
      <c r="P402" s="40"/>
      <c r="Q402" s="40"/>
      <c r="R402" s="40"/>
      <c r="S402" s="40"/>
      <c r="T402" s="76"/>
      <c r="AT402" s="22" t="s">
        <v>139</v>
      </c>
      <c r="AU402" s="22" t="s">
        <v>84</v>
      </c>
    </row>
    <row r="403" spans="2:65" s="11" customFormat="1" ht="13.5">
      <c r="B403" s="202"/>
      <c r="C403" s="203"/>
      <c r="D403" s="198" t="s">
        <v>141</v>
      </c>
      <c r="E403" s="204" t="s">
        <v>30</v>
      </c>
      <c r="F403" s="205" t="s">
        <v>602</v>
      </c>
      <c r="G403" s="203"/>
      <c r="H403" s="206">
        <v>425</v>
      </c>
      <c r="I403" s="207"/>
      <c r="J403" s="203"/>
      <c r="K403" s="203"/>
      <c r="L403" s="208"/>
      <c r="M403" s="209"/>
      <c r="N403" s="210"/>
      <c r="O403" s="210"/>
      <c r="P403" s="210"/>
      <c r="Q403" s="210"/>
      <c r="R403" s="210"/>
      <c r="S403" s="210"/>
      <c r="T403" s="211"/>
      <c r="AT403" s="212" t="s">
        <v>141</v>
      </c>
      <c r="AU403" s="212" t="s">
        <v>84</v>
      </c>
      <c r="AV403" s="11" t="s">
        <v>84</v>
      </c>
      <c r="AW403" s="11" t="s">
        <v>37</v>
      </c>
      <c r="AX403" s="11" t="s">
        <v>82</v>
      </c>
      <c r="AY403" s="212" t="s">
        <v>128</v>
      </c>
    </row>
    <row r="404" spans="2:65" s="1" customFormat="1" ht="16.5" customHeight="1">
      <c r="B404" s="39"/>
      <c r="C404" s="224" t="s">
        <v>603</v>
      </c>
      <c r="D404" s="224" t="s">
        <v>250</v>
      </c>
      <c r="E404" s="225" t="s">
        <v>604</v>
      </c>
      <c r="F404" s="226" t="s">
        <v>605</v>
      </c>
      <c r="G404" s="227" t="s">
        <v>464</v>
      </c>
      <c r="H404" s="228">
        <v>429.25</v>
      </c>
      <c r="I404" s="229"/>
      <c r="J404" s="230">
        <f>ROUND(I404*H404,2)</f>
        <v>0</v>
      </c>
      <c r="K404" s="226" t="s">
        <v>134</v>
      </c>
      <c r="L404" s="231"/>
      <c r="M404" s="232" t="s">
        <v>30</v>
      </c>
      <c r="N404" s="233" t="s">
        <v>45</v>
      </c>
      <c r="O404" s="40"/>
      <c r="P404" s="195">
        <f>O404*H404</f>
        <v>0</v>
      </c>
      <c r="Q404" s="195">
        <v>5.8000000000000003E-2</v>
      </c>
      <c r="R404" s="195">
        <f>Q404*H404</f>
        <v>24.8965</v>
      </c>
      <c r="S404" s="195">
        <v>0</v>
      </c>
      <c r="T404" s="196">
        <f>S404*H404</f>
        <v>0</v>
      </c>
      <c r="AR404" s="22" t="s">
        <v>181</v>
      </c>
      <c r="AT404" s="22" t="s">
        <v>250</v>
      </c>
      <c r="AU404" s="22" t="s">
        <v>84</v>
      </c>
      <c r="AY404" s="22" t="s">
        <v>128</v>
      </c>
      <c r="BE404" s="197">
        <f>IF(N404="základní",J404,0)</f>
        <v>0</v>
      </c>
      <c r="BF404" s="197">
        <f>IF(N404="snížená",J404,0)</f>
        <v>0</v>
      </c>
      <c r="BG404" s="197">
        <f>IF(N404="zákl. přenesená",J404,0)</f>
        <v>0</v>
      </c>
      <c r="BH404" s="197">
        <f>IF(N404="sníž. přenesená",J404,0)</f>
        <v>0</v>
      </c>
      <c r="BI404" s="197">
        <f>IF(N404="nulová",J404,0)</f>
        <v>0</v>
      </c>
      <c r="BJ404" s="22" t="s">
        <v>82</v>
      </c>
      <c r="BK404" s="197">
        <f>ROUND(I404*H404,2)</f>
        <v>0</v>
      </c>
      <c r="BL404" s="22" t="s">
        <v>135</v>
      </c>
      <c r="BM404" s="22" t="s">
        <v>606</v>
      </c>
    </row>
    <row r="405" spans="2:65" s="1" customFormat="1" ht="13.5">
      <c r="B405" s="39"/>
      <c r="C405" s="61"/>
      <c r="D405" s="198" t="s">
        <v>137</v>
      </c>
      <c r="E405" s="61"/>
      <c r="F405" s="199" t="s">
        <v>605</v>
      </c>
      <c r="G405" s="61"/>
      <c r="H405" s="61"/>
      <c r="I405" s="157"/>
      <c r="J405" s="61"/>
      <c r="K405" s="61"/>
      <c r="L405" s="59"/>
      <c r="M405" s="200"/>
      <c r="N405" s="40"/>
      <c r="O405" s="40"/>
      <c r="P405" s="40"/>
      <c r="Q405" s="40"/>
      <c r="R405" s="40"/>
      <c r="S405" s="40"/>
      <c r="T405" s="76"/>
      <c r="AT405" s="22" t="s">
        <v>137</v>
      </c>
      <c r="AU405" s="22" t="s">
        <v>84</v>
      </c>
    </row>
    <row r="406" spans="2:65" s="11" customFormat="1" ht="13.5">
      <c r="B406" s="202"/>
      <c r="C406" s="203"/>
      <c r="D406" s="198" t="s">
        <v>141</v>
      </c>
      <c r="E406" s="204" t="s">
        <v>30</v>
      </c>
      <c r="F406" s="205" t="s">
        <v>602</v>
      </c>
      <c r="G406" s="203"/>
      <c r="H406" s="206">
        <v>425</v>
      </c>
      <c r="I406" s="207"/>
      <c r="J406" s="203"/>
      <c r="K406" s="203"/>
      <c r="L406" s="208"/>
      <c r="M406" s="209"/>
      <c r="N406" s="210"/>
      <c r="O406" s="210"/>
      <c r="P406" s="210"/>
      <c r="Q406" s="210"/>
      <c r="R406" s="210"/>
      <c r="S406" s="210"/>
      <c r="T406" s="211"/>
      <c r="AT406" s="212" t="s">
        <v>141</v>
      </c>
      <c r="AU406" s="212" t="s">
        <v>84</v>
      </c>
      <c r="AV406" s="11" t="s">
        <v>84</v>
      </c>
      <c r="AW406" s="11" t="s">
        <v>37</v>
      </c>
      <c r="AX406" s="11" t="s">
        <v>82</v>
      </c>
      <c r="AY406" s="212" t="s">
        <v>128</v>
      </c>
    </row>
    <row r="407" spans="2:65" s="11" customFormat="1" ht="13.5">
      <c r="B407" s="202"/>
      <c r="C407" s="203"/>
      <c r="D407" s="198" t="s">
        <v>141</v>
      </c>
      <c r="E407" s="203"/>
      <c r="F407" s="205" t="s">
        <v>607</v>
      </c>
      <c r="G407" s="203"/>
      <c r="H407" s="206">
        <v>429.25</v>
      </c>
      <c r="I407" s="207"/>
      <c r="J407" s="203"/>
      <c r="K407" s="203"/>
      <c r="L407" s="208"/>
      <c r="M407" s="209"/>
      <c r="N407" s="210"/>
      <c r="O407" s="210"/>
      <c r="P407" s="210"/>
      <c r="Q407" s="210"/>
      <c r="R407" s="210"/>
      <c r="S407" s="210"/>
      <c r="T407" s="211"/>
      <c r="AT407" s="212" t="s">
        <v>141</v>
      </c>
      <c r="AU407" s="212" t="s">
        <v>84</v>
      </c>
      <c r="AV407" s="11" t="s">
        <v>84</v>
      </c>
      <c r="AW407" s="11" t="s">
        <v>6</v>
      </c>
      <c r="AX407" s="11" t="s">
        <v>82</v>
      </c>
      <c r="AY407" s="212" t="s">
        <v>128</v>
      </c>
    </row>
    <row r="408" spans="2:65" s="1" customFormat="1" ht="16.5" customHeight="1">
      <c r="B408" s="39"/>
      <c r="C408" s="186" t="s">
        <v>608</v>
      </c>
      <c r="D408" s="186" t="s">
        <v>130</v>
      </c>
      <c r="E408" s="187" t="s">
        <v>609</v>
      </c>
      <c r="F408" s="188" t="s">
        <v>610</v>
      </c>
      <c r="G408" s="189" t="s">
        <v>464</v>
      </c>
      <c r="H408" s="190">
        <v>7</v>
      </c>
      <c r="I408" s="191"/>
      <c r="J408" s="192">
        <f>ROUND(I408*H408,2)</f>
        <v>0</v>
      </c>
      <c r="K408" s="188" t="s">
        <v>30</v>
      </c>
      <c r="L408" s="59"/>
      <c r="M408" s="193" t="s">
        <v>30</v>
      </c>
      <c r="N408" s="194" t="s">
        <v>45</v>
      </c>
      <c r="O408" s="40"/>
      <c r="P408" s="195">
        <f>O408*H408</f>
        <v>0</v>
      </c>
      <c r="Q408" s="195">
        <v>2.7999999999999998E-4</v>
      </c>
      <c r="R408" s="195">
        <f>Q408*H408</f>
        <v>1.9599999999999999E-3</v>
      </c>
      <c r="S408" s="195">
        <v>0</v>
      </c>
      <c r="T408" s="196">
        <f>S408*H408</f>
        <v>0</v>
      </c>
      <c r="AR408" s="22" t="s">
        <v>135</v>
      </c>
      <c r="AT408" s="22" t="s">
        <v>130</v>
      </c>
      <c r="AU408" s="22" t="s">
        <v>84</v>
      </c>
      <c r="AY408" s="22" t="s">
        <v>128</v>
      </c>
      <c r="BE408" s="197">
        <f>IF(N408="základní",J408,0)</f>
        <v>0</v>
      </c>
      <c r="BF408" s="197">
        <f>IF(N408="snížená",J408,0)</f>
        <v>0</v>
      </c>
      <c r="BG408" s="197">
        <f>IF(N408="zákl. přenesená",J408,0)</f>
        <v>0</v>
      </c>
      <c r="BH408" s="197">
        <f>IF(N408="sníž. přenesená",J408,0)</f>
        <v>0</v>
      </c>
      <c r="BI408" s="197">
        <f>IF(N408="nulová",J408,0)</f>
        <v>0</v>
      </c>
      <c r="BJ408" s="22" t="s">
        <v>82</v>
      </c>
      <c r="BK408" s="197">
        <f>ROUND(I408*H408,2)</f>
        <v>0</v>
      </c>
      <c r="BL408" s="22" t="s">
        <v>135</v>
      </c>
      <c r="BM408" s="22" t="s">
        <v>611</v>
      </c>
    </row>
    <row r="409" spans="2:65" s="1" customFormat="1" ht="13.5">
      <c r="B409" s="39"/>
      <c r="C409" s="61"/>
      <c r="D409" s="198" t="s">
        <v>137</v>
      </c>
      <c r="E409" s="61"/>
      <c r="F409" s="199" t="s">
        <v>610</v>
      </c>
      <c r="G409" s="61"/>
      <c r="H409" s="61"/>
      <c r="I409" s="157"/>
      <c r="J409" s="61"/>
      <c r="K409" s="61"/>
      <c r="L409" s="59"/>
      <c r="M409" s="200"/>
      <c r="N409" s="40"/>
      <c r="O409" s="40"/>
      <c r="P409" s="40"/>
      <c r="Q409" s="40"/>
      <c r="R409" s="40"/>
      <c r="S409" s="40"/>
      <c r="T409" s="76"/>
      <c r="AT409" s="22" t="s">
        <v>137</v>
      </c>
      <c r="AU409" s="22" t="s">
        <v>84</v>
      </c>
    </row>
    <row r="410" spans="2:65" s="11" customFormat="1" ht="13.5">
      <c r="B410" s="202"/>
      <c r="C410" s="203"/>
      <c r="D410" s="198" t="s">
        <v>141</v>
      </c>
      <c r="E410" s="204" t="s">
        <v>30</v>
      </c>
      <c r="F410" s="205" t="s">
        <v>175</v>
      </c>
      <c r="G410" s="203"/>
      <c r="H410" s="206">
        <v>7</v>
      </c>
      <c r="I410" s="207"/>
      <c r="J410" s="203"/>
      <c r="K410" s="203"/>
      <c r="L410" s="208"/>
      <c r="M410" s="209"/>
      <c r="N410" s="210"/>
      <c r="O410" s="210"/>
      <c r="P410" s="210"/>
      <c r="Q410" s="210"/>
      <c r="R410" s="210"/>
      <c r="S410" s="210"/>
      <c r="T410" s="211"/>
      <c r="AT410" s="212" t="s">
        <v>141</v>
      </c>
      <c r="AU410" s="212" t="s">
        <v>84</v>
      </c>
      <c r="AV410" s="11" t="s">
        <v>84</v>
      </c>
      <c r="AW410" s="11" t="s">
        <v>37</v>
      </c>
      <c r="AX410" s="11" t="s">
        <v>74</v>
      </c>
      <c r="AY410" s="212" t="s">
        <v>128</v>
      </c>
    </row>
    <row r="411" spans="2:65" s="1" customFormat="1" ht="16.5" customHeight="1">
      <c r="B411" s="39"/>
      <c r="C411" s="186" t="s">
        <v>612</v>
      </c>
      <c r="D411" s="186" t="s">
        <v>130</v>
      </c>
      <c r="E411" s="187" t="s">
        <v>613</v>
      </c>
      <c r="F411" s="188" t="s">
        <v>614</v>
      </c>
      <c r="G411" s="189" t="s">
        <v>464</v>
      </c>
      <c r="H411" s="190">
        <v>7</v>
      </c>
      <c r="I411" s="191"/>
      <c r="J411" s="192">
        <f>ROUND(I411*H411,2)</f>
        <v>0</v>
      </c>
      <c r="K411" s="188" t="s">
        <v>134</v>
      </c>
      <c r="L411" s="59"/>
      <c r="M411" s="193" t="s">
        <v>30</v>
      </c>
      <c r="N411" s="194" t="s">
        <v>45</v>
      </c>
      <c r="O411" s="40"/>
      <c r="P411" s="195">
        <f>O411*H411</f>
        <v>0</v>
      </c>
      <c r="Q411" s="195">
        <v>0</v>
      </c>
      <c r="R411" s="195">
        <f>Q411*H411</f>
        <v>0</v>
      </c>
      <c r="S411" s="195">
        <v>0</v>
      </c>
      <c r="T411" s="196">
        <f>S411*H411</f>
        <v>0</v>
      </c>
      <c r="AR411" s="22" t="s">
        <v>135</v>
      </c>
      <c r="AT411" s="22" t="s">
        <v>130</v>
      </c>
      <c r="AU411" s="22" t="s">
        <v>84</v>
      </c>
      <c r="AY411" s="22" t="s">
        <v>128</v>
      </c>
      <c r="BE411" s="197">
        <f>IF(N411="základní",J411,0)</f>
        <v>0</v>
      </c>
      <c r="BF411" s="197">
        <f>IF(N411="snížená",J411,0)</f>
        <v>0</v>
      </c>
      <c r="BG411" s="197">
        <f>IF(N411="zákl. přenesená",J411,0)</f>
        <v>0</v>
      </c>
      <c r="BH411" s="197">
        <f>IF(N411="sníž. přenesená",J411,0)</f>
        <v>0</v>
      </c>
      <c r="BI411" s="197">
        <f>IF(N411="nulová",J411,0)</f>
        <v>0</v>
      </c>
      <c r="BJ411" s="22" t="s">
        <v>82</v>
      </c>
      <c r="BK411" s="197">
        <f>ROUND(I411*H411,2)</f>
        <v>0</v>
      </c>
      <c r="BL411" s="22" t="s">
        <v>135</v>
      </c>
      <c r="BM411" s="22" t="s">
        <v>615</v>
      </c>
    </row>
    <row r="412" spans="2:65" s="1" customFormat="1" ht="13.5">
      <c r="B412" s="39"/>
      <c r="C412" s="61"/>
      <c r="D412" s="198" t="s">
        <v>137</v>
      </c>
      <c r="E412" s="61"/>
      <c r="F412" s="199" t="s">
        <v>616</v>
      </c>
      <c r="G412" s="61"/>
      <c r="H412" s="61"/>
      <c r="I412" s="157"/>
      <c r="J412" s="61"/>
      <c r="K412" s="61"/>
      <c r="L412" s="59"/>
      <c r="M412" s="200"/>
      <c r="N412" s="40"/>
      <c r="O412" s="40"/>
      <c r="P412" s="40"/>
      <c r="Q412" s="40"/>
      <c r="R412" s="40"/>
      <c r="S412" s="40"/>
      <c r="T412" s="76"/>
      <c r="AT412" s="22" t="s">
        <v>137</v>
      </c>
      <c r="AU412" s="22" t="s">
        <v>84</v>
      </c>
    </row>
    <row r="413" spans="2:65" s="1" customFormat="1" ht="27">
      <c r="B413" s="39"/>
      <c r="C413" s="61"/>
      <c r="D413" s="198" t="s">
        <v>139</v>
      </c>
      <c r="E413" s="61"/>
      <c r="F413" s="201" t="s">
        <v>617</v>
      </c>
      <c r="G413" s="61"/>
      <c r="H413" s="61"/>
      <c r="I413" s="157"/>
      <c r="J413" s="61"/>
      <c r="K413" s="61"/>
      <c r="L413" s="59"/>
      <c r="M413" s="200"/>
      <c r="N413" s="40"/>
      <c r="O413" s="40"/>
      <c r="P413" s="40"/>
      <c r="Q413" s="40"/>
      <c r="R413" s="40"/>
      <c r="S413" s="40"/>
      <c r="T413" s="76"/>
      <c r="AT413" s="22" t="s">
        <v>139</v>
      </c>
      <c r="AU413" s="22" t="s">
        <v>84</v>
      </c>
    </row>
    <row r="414" spans="2:65" s="11" customFormat="1" ht="13.5">
      <c r="B414" s="202"/>
      <c r="C414" s="203"/>
      <c r="D414" s="198" t="s">
        <v>141</v>
      </c>
      <c r="E414" s="204" t="s">
        <v>30</v>
      </c>
      <c r="F414" s="205" t="s">
        <v>175</v>
      </c>
      <c r="G414" s="203"/>
      <c r="H414" s="206">
        <v>7</v>
      </c>
      <c r="I414" s="207"/>
      <c r="J414" s="203"/>
      <c r="K414" s="203"/>
      <c r="L414" s="208"/>
      <c r="M414" s="209"/>
      <c r="N414" s="210"/>
      <c r="O414" s="210"/>
      <c r="P414" s="210"/>
      <c r="Q414" s="210"/>
      <c r="R414" s="210"/>
      <c r="S414" s="210"/>
      <c r="T414" s="211"/>
      <c r="AT414" s="212" t="s">
        <v>141</v>
      </c>
      <c r="AU414" s="212" t="s">
        <v>84</v>
      </c>
      <c r="AV414" s="11" t="s">
        <v>84</v>
      </c>
      <c r="AW414" s="11" t="s">
        <v>37</v>
      </c>
      <c r="AX414" s="11" t="s">
        <v>82</v>
      </c>
      <c r="AY414" s="212" t="s">
        <v>128</v>
      </c>
    </row>
    <row r="415" spans="2:65" s="10" customFormat="1" ht="22.35" customHeight="1">
      <c r="B415" s="170"/>
      <c r="C415" s="171"/>
      <c r="D415" s="172" t="s">
        <v>73</v>
      </c>
      <c r="E415" s="184" t="s">
        <v>618</v>
      </c>
      <c r="F415" s="184" t="s">
        <v>619</v>
      </c>
      <c r="G415" s="171"/>
      <c r="H415" s="171"/>
      <c r="I415" s="174"/>
      <c r="J415" s="185">
        <f>BK415</f>
        <v>0</v>
      </c>
      <c r="K415" s="171"/>
      <c r="L415" s="176"/>
      <c r="M415" s="177"/>
      <c r="N415" s="178"/>
      <c r="O415" s="178"/>
      <c r="P415" s="179">
        <f>SUM(P416:P436)</f>
        <v>0</v>
      </c>
      <c r="Q415" s="178"/>
      <c r="R415" s="179">
        <f>SUM(R416:R436)</f>
        <v>0</v>
      </c>
      <c r="S415" s="178"/>
      <c r="T415" s="180">
        <f>SUM(T416:T436)</f>
        <v>500.44</v>
      </c>
      <c r="AR415" s="181" t="s">
        <v>82</v>
      </c>
      <c r="AT415" s="182" t="s">
        <v>73</v>
      </c>
      <c r="AU415" s="182" t="s">
        <v>84</v>
      </c>
      <c r="AY415" s="181" t="s">
        <v>128</v>
      </c>
      <c r="BK415" s="183">
        <f>SUM(BK416:BK436)</f>
        <v>0</v>
      </c>
    </row>
    <row r="416" spans="2:65" s="1" customFormat="1" ht="25.5" customHeight="1">
      <c r="B416" s="39"/>
      <c r="C416" s="186" t="s">
        <v>620</v>
      </c>
      <c r="D416" s="186" t="s">
        <v>130</v>
      </c>
      <c r="E416" s="187" t="s">
        <v>621</v>
      </c>
      <c r="F416" s="188" t="s">
        <v>622</v>
      </c>
      <c r="G416" s="189" t="s">
        <v>259</v>
      </c>
      <c r="H416" s="190">
        <v>64</v>
      </c>
      <c r="I416" s="191"/>
      <c r="J416" s="192">
        <f>ROUND(I416*H416,2)</f>
        <v>0</v>
      </c>
      <c r="K416" s="188" t="s">
        <v>134</v>
      </c>
      <c r="L416" s="59"/>
      <c r="M416" s="193" t="s">
        <v>30</v>
      </c>
      <c r="N416" s="194" t="s">
        <v>45</v>
      </c>
      <c r="O416" s="40"/>
      <c r="P416" s="195">
        <f>O416*H416</f>
        <v>0</v>
      </c>
      <c r="Q416" s="195">
        <v>0</v>
      </c>
      <c r="R416" s="195">
        <f>Q416*H416</f>
        <v>0</v>
      </c>
      <c r="S416" s="195">
        <v>0.29499999999999998</v>
      </c>
      <c r="T416" s="196">
        <f>S416*H416</f>
        <v>18.88</v>
      </c>
      <c r="AR416" s="22" t="s">
        <v>135</v>
      </c>
      <c r="AT416" s="22" t="s">
        <v>130</v>
      </c>
      <c r="AU416" s="22" t="s">
        <v>150</v>
      </c>
      <c r="AY416" s="22" t="s">
        <v>128</v>
      </c>
      <c r="BE416" s="197">
        <f>IF(N416="základní",J416,0)</f>
        <v>0</v>
      </c>
      <c r="BF416" s="197">
        <f>IF(N416="snížená",J416,0)</f>
        <v>0</v>
      </c>
      <c r="BG416" s="197">
        <f>IF(N416="zákl. přenesená",J416,0)</f>
        <v>0</v>
      </c>
      <c r="BH416" s="197">
        <f>IF(N416="sníž. přenesená",J416,0)</f>
        <v>0</v>
      </c>
      <c r="BI416" s="197">
        <f>IF(N416="nulová",J416,0)</f>
        <v>0</v>
      </c>
      <c r="BJ416" s="22" t="s">
        <v>82</v>
      </c>
      <c r="BK416" s="197">
        <f>ROUND(I416*H416,2)</f>
        <v>0</v>
      </c>
      <c r="BL416" s="22" t="s">
        <v>135</v>
      </c>
      <c r="BM416" s="22" t="s">
        <v>623</v>
      </c>
    </row>
    <row r="417" spans="2:65" s="1" customFormat="1" ht="40.5">
      <c r="B417" s="39"/>
      <c r="C417" s="61"/>
      <c r="D417" s="198" t="s">
        <v>137</v>
      </c>
      <c r="E417" s="61"/>
      <c r="F417" s="199" t="s">
        <v>624</v>
      </c>
      <c r="G417" s="61"/>
      <c r="H417" s="61"/>
      <c r="I417" s="157"/>
      <c r="J417" s="61"/>
      <c r="K417" s="61"/>
      <c r="L417" s="59"/>
      <c r="M417" s="200"/>
      <c r="N417" s="40"/>
      <c r="O417" s="40"/>
      <c r="P417" s="40"/>
      <c r="Q417" s="40"/>
      <c r="R417" s="40"/>
      <c r="S417" s="40"/>
      <c r="T417" s="76"/>
      <c r="AT417" s="22" t="s">
        <v>137</v>
      </c>
      <c r="AU417" s="22" t="s">
        <v>150</v>
      </c>
    </row>
    <row r="418" spans="2:65" s="1" customFormat="1" ht="148.5">
      <c r="B418" s="39"/>
      <c r="C418" s="61"/>
      <c r="D418" s="198" t="s">
        <v>139</v>
      </c>
      <c r="E418" s="61"/>
      <c r="F418" s="201" t="s">
        <v>625</v>
      </c>
      <c r="G418" s="61"/>
      <c r="H418" s="61"/>
      <c r="I418" s="157"/>
      <c r="J418" s="61"/>
      <c r="K418" s="61"/>
      <c r="L418" s="59"/>
      <c r="M418" s="200"/>
      <c r="N418" s="40"/>
      <c r="O418" s="40"/>
      <c r="P418" s="40"/>
      <c r="Q418" s="40"/>
      <c r="R418" s="40"/>
      <c r="S418" s="40"/>
      <c r="T418" s="76"/>
      <c r="AT418" s="22" t="s">
        <v>139</v>
      </c>
      <c r="AU418" s="22" t="s">
        <v>150</v>
      </c>
    </row>
    <row r="419" spans="2:65" s="11" customFormat="1" ht="13.5">
      <c r="B419" s="202"/>
      <c r="C419" s="203"/>
      <c r="D419" s="198" t="s">
        <v>141</v>
      </c>
      <c r="E419" s="204" t="s">
        <v>30</v>
      </c>
      <c r="F419" s="205" t="s">
        <v>534</v>
      </c>
      <c r="G419" s="203"/>
      <c r="H419" s="206">
        <v>64</v>
      </c>
      <c r="I419" s="207"/>
      <c r="J419" s="203"/>
      <c r="K419" s="203"/>
      <c r="L419" s="208"/>
      <c r="M419" s="209"/>
      <c r="N419" s="210"/>
      <c r="O419" s="210"/>
      <c r="P419" s="210"/>
      <c r="Q419" s="210"/>
      <c r="R419" s="210"/>
      <c r="S419" s="210"/>
      <c r="T419" s="211"/>
      <c r="AT419" s="212" t="s">
        <v>141</v>
      </c>
      <c r="AU419" s="212" t="s">
        <v>150</v>
      </c>
      <c r="AV419" s="11" t="s">
        <v>84</v>
      </c>
      <c r="AW419" s="11" t="s">
        <v>37</v>
      </c>
      <c r="AX419" s="11" t="s">
        <v>82</v>
      </c>
      <c r="AY419" s="212" t="s">
        <v>128</v>
      </c>
    </row>
    <row r="420" spans="2:65" s="1" customFormat="1" ht="25.5" customHeight="1">
      <c r="B420" s="39"/>
      <c r="C420" s="186" t="s">
        <v>626</v>
      </c>
      <c r="D420" s="186" t="s">
        <v>130</v>
      </c>
      <c r="E420" s="187" t="s">
        <v>627</v>
      </c>
      <c r="F420" s="188" t="s">
        <v>628</v>
      </c>
      <c r="G420" s="189" t="s">
        <v>259</v>
      </c>
      <c r="H420" s="190">
        <v>499</v>
      </c>
      <c r="I420" s="191"/>
      <c r="J420" s="192">
        <f>ROUND(I420*H420,2)</f>
        <v>0</v>
      </c>
      <c r="K420" s="188" t="s">
        <v>134</v>
      </c>
      <c r="L420" s="59"/>
      <c r="M420" s="193" t="s">
        <v>30</v>
      </c>
      <c r="N420" s="194" t="s">
        <v>45</v>
      </c>
      <c r="O420" s="40"/>
      <c r="P420" s="195">
        <f>O420*H420</f>
        <v>0</v>
      </c>
      <c r="Q420" s="195">
        <v>0</v>
      </c>
      <c r="R420" s="195">
        <f>Q420*H420</f>
        <v>0</v>
      </c>
      <c r="S420" s="195">
        <v>0.28999999999999998</v>
      </c>
      <c r="T420" s="196">
        <f>S420*H420</f>
        <v>144.70999999999998</v>
      </c>
      <c r="AR420" s="22" t="s">
        <v>135</v>
      </c>
      <c r="AT420" s="22" t="s">
        <v>130</v>
      </c>
      <c r="AU420" s="22" t="s">
        <v>150</v>
      </c>
      <c r="AY420" s="22" t="s">
        <v>128</v>
      </c>
      <c r="BE420" s="197">
        <f>IF(N420="základní",J420,0)</f>
        <v>0</v>
      </c>
      <c r="BF420" s="197">
        <f>IF(N420="snížená",J420,0)</f>
        <v>0</v>
      </c>
      <c r="BG420" s="197">
        <f>IF(N420="zákl. přenesená",J420,0)</f>
        <v>0</v>
      </c>
      <c r="BH420" s="197">
        <f>IF(N420="sníž. přenesená",J420,0)</f>
        <v>0</v>
      </c>
      <c r="BI420" s="197">
        <f>IF(N420="nulová",J420,0)</f>
        <v>0</v>
      </c>
      <c r="BJ420" s="22" t="s">
        <v>82</v>
      </c>
      <c r="BK420" s="197">
        <f>ROUND(I420*H420,2)</f>
        <v>0</v>
      </c>
      <c r="BL420" s="22" t="s">
        <v>135</v>
      </c>
      <c r="BM420" s="22" t="s">
        <v>629</v>
      </c>
    </row>
    <row r="421" spans="2:65" s="1" customFormat="1" ht="40.5">
      <c r="B421" s="39"/>
      <c r="C421" s="61"/>
      <c r="D421" s="198" t="s">
        <v>137</v>
      </c>
      <c r="E421" s="61"/>
      <c r="F421" s="199" t="s">
        <v>630</v>
      </c>
      <c r="G421" s="61"/>
      <c r="H421" s="61"/>
      <c r="I421" s="157"/>
      <c r="J421" s="61"/>
      <c r="K421" s="61"/>
      <c r="L421" s="59"/>
      <c r="M421" s="200"/>
      <c r="N421" s="40"/>
      <c r="O421" s="40"/>
      <c r="P421" s="40"/>
      <c r="Q421" s="40"/>
      <c r="R421" s="40"/>
      <c r="S421" s="40"/>
      <c r="T421" s="76"/>
      <c r="AT421" s="22" t="s">
        <v>137</v>
      </c>
      <c r="AU421" s="22" t="s">
        <v>150</v>
      </c>
    </row>
    <row r="422" spans="2:65" s="1" customFormat="1" ht="243">
      <c r="B422" s="39"/>
      <c r="C422" s="61"/>
      <c r="D422" s="198" t="s">
        <v>139</v>
      </c>
      <c r="E422" s="61"/>
      <c r="F422" s="201" t="s">
        <v>631</v>
      </c>
      <c r="G422" s="61"/>
      <c r="H422" s="61"/>
      <c r="I422" s="157"/>
      <c r="J422" s="61"/>
      <c r="K422" s="61"/>
      <c r="L422" s="59"/>
      <c r="M422" s="200"/>
      <c r="N422" s="40"/>
      <c r="O422" s="40"/>
      <c r="P422" s="40"/>
      <c r="Q422" s="40"/>
      <c r="R422" s="40"/>
      <c r="S422" s="40"/>
      <c r="T422" s="76"/>
      <c r="AT422" s="22" t="s">
        <v>139</v>
      </c>
      <c r="AU422" s="22" t="s">
        <v>150</v>
      </c>
    </row>
    <row r="423" spans="2:65" s="1" customFormat="1" ht="27">
      <c r="B423" s="39"/>
      <c r="C423" s="61"/>
      <c r="D423" s="198" t="s">
        <v>314</v>
      </c>
      <c r="E423" s="61"/>
      <c r="F423" s="201" t="s">
        <v>632</v>
      </c>
      <c r="G423" s="61"/>
      <c r="H423" s="61"/>
      <c r="I423" s="157"/>
      <c r="J423" s="61"/>
      <c r="K423" s="61"/>
      <c r="L423" s="59"/>
      <c r="M423" s="200"/>
      <c r="N423" s="40"/>
      <c r="O423" s="40"/>
      <c r="P423" s="40"/>
      <c r="Q423" s="40"/>
      <c r="R423" s="40"/>
      <c r="S423" s="40"/>
      <c r="T423" s="76"/>
      <c r="AT423" s="22" t="s">
        <v>314</v>
      </c>
      <c r="AU423" s="22" t="s">
        <v>150</v>
      </c>
    </row>
    <row r="424" spans="2:65" s="11" customFormat="1" ht="13.5">
      <c r="B424" s="202"/>
      <c r="C424" s="203"/>
      <c r="D424" s="198" t="s">
        <v>141</v>
      </c>
      <c r="E424" s="204" t="s">
        <v>30</v>
      </c>
      <c r="F424" s="205" t="s">
        <v>633</v>
      </c>
      <c r="G424" s="203"/>
      <c r="H424" s="206">
        <v>499</v>
      </c>
      <c r="I424" s="207"/>
      <c r="J424" s="203"/>
      <c r="K424" s="203"/>
      <c r="L424" s="208"/>
      <c r="M424" s="209"/>
      <c r="N424" s="210"/>
      <c r="O424" s="210"/>
      <c r="P424" s="210"/>
      <c r="Q424" s="210"/>
      <c r="R424" s="210"/>
      <c r="S424" s="210"/>
      <c r="T424" s="211"/>
      <c r="AT424" s="212" t="s">
        <v>141</v>
      </c>
      <c r="AU424" s="212" t="s">
        <v>150</v>
      </c>
      <c r="AV424" s="11" t="s">
        <v>84</v>
      </c>
      <c r="AW424" s="11" t="s">
        <v>37</v>
      </c>
      <c r="AX424" s="11" t="s">
        <v>82</v>
      </c>
      <c r="AY424" s="212" t="s">
        <v>128</v>
      </c>
    </row>
    <row r="425" spans="2:65" s="1" customFormat="1" ht="16.5" customHeight="1">
      <c r="B425" s="39"/>
      <c r="C425" s="186" t="s">
        <v>634</v>
      </c>
      <c r="D425" s="186" t="s">
        <v>130</v>
      </c>
      <c r="E425" s="187" t="s">
        <v>635</v>
      </c>
      <c r="F425" s="188" t="s">
        <v>636</v>
      </c>
      <c r="G425" s="189" t="s">
        <v>259</v>
      </c>
      <c r="H425" s="190">
        <v>435</v>
      </c>
      <c r="I425" s="191"/>
      <c r="J425" s="192">
        <f>ROUND(I425*H425,2)</f>
        <v>0</v>
      </c>
      <c r="K425" s="188" t="s">
        <v>134</v>
      </c>
      <c r="L425" s="59"/>
      <c r="M425" s="193" t="s">
        <v>30</v>
      </c>
      <c r="N425" s="194" t="s">
        <v>45</v>
      </c>
      <c r="O425" s="40"/>
      <c r="P425" s="195">
        <f>O425*H425</f>
        <v>0</v>
      </c>
      <c r="Q425" s="195">
        <v>0</v>
      </c>
      <c r="R425" s="195">
        <f>Q425*H425</f>
        <v>0</v>
      </c>
      <c r="S425" s="195">
        <v>0.625</v>
      </c>
      <c r="T425" s="196">
        <f>S425*H425</f>
        <v>271.875</v>
      </c>
      <c r="AR425" s="22" t="s">
        <v>135</v>
      </c>
      <c r="AT425" s="22" t="s">
        <v>130</v>
      </c>
      <c r="AU425" s="22" t="s">
        <v>150</v>
      </c>
      <c r="AY425" s="22" t="s">
        <v>128</v>
      </c>
      <c r="BE425" s="197">
        <f>IF(N425="základní",J425,0)</f>
        <v>0</v>
      </c>
      <c r="BF425" s="197">
        <f>IF(N425="snížená",J425,0)</f>
        <v>0</v>
      </c>
      <c r="BG425" s="197">
        <f>IF(N425="zákl. přenesená",J425,0)</f>
        <v>0</v>
      </c>
      <c r="BH425" s="197">
        <f>IF(N425="sníž. přenesená",J425,0)</f>
        <v>0</v>
      </c>
      <c r="BI425" s="197">
        <f>IF(N425="nulová",J425,0)</f>
        <v>0</v>
      </c>
      <c r="BJ425" s="22" t="s">
        <v>82</v>
      </c>
      <c r="BK425" s="197">
        <f>ROUND(I425*H425,2)</f>
        <v>0</v>
      </c>
      <c r="BL425" s="22" t="s">
        <v>135</v>
      </c>
      <c r="BM425" s="22" t="s">
        <v>637</v>
      </c>
    </row>
    <row r="426" spans="2:65" s="1" customFormat="1" ht="40.5">
      <c r="B426" s="39"/>
      <c r="C426" s="61"/>
      <c r="D426" s="198" t="s">
        <v>137</v>
      </c>
      <c r="E426" s="61"/>
      <c r="F426" s="199" t="s">
        <v>638</v>
      </c>
      <c r="G426" s="61"/>
      <c r="H426" s="61"/>
      <c r="I426" s="157"/>
      <c r="J426" s="61"/>
      <c r="K426" s="61"/>
      <c r="L426" s="59"/>
      <c r="M426" s="200"/>
      <c r="N426" s="40"/>
      <c r="O426" s="40"/>
      <c r="P426" s="40"/>
      <c r="Q426" s="40"/>
      <c r="R426" s="40"/>
      <c r="S426" s="40"/>
      <c r="T426" s="76"/>
      <c r="AT426" s="22" t="s">
        <v>137</v>
      </c>
      <c r="AU426" s="22" t="s">
        <v>150</v>
      </c>
    </row>
    <row r="427" spans="2:65" s="1" customFormat="1" ht="243">
      <c r="B427" s="39"/>
      <c r="C427" s="61"/>
      <c r="D427" s="198" t="s">
        <v>139</v>
      </c>
      <c r="E427" s="61"/>
      <c r="F427" s="201" t="s">
        <v>631</v>
      </c>
      <c r="G427" s="61"/>
      <c r="H427" s="61"/>
      <c r="I427" s="157"/>
      <c r="J427" s="61"/>
      <c r="K427" s="61"/>
      <c r="L427" s="59"/>
      <c r="M427" s="200"/>
      <c r="N427" s="40"/>
      <c r="O427" s="40"/>
      <c r="P427" s="40"/>
      <c r="Q427" s="40"/>
      <c r="R427" s="40"/>
      <c r="S427" s="40"/>
      <c r="T427" s="76"/>
      <c r="AT427" s="22" t="s">
        <v>139</v>
      </c>
      <c r="AU427" s="22" t="s">
        <v>150</v>
      </c>
    </row>
    <row r="428" spans="2:65" s="11" customFormat="1" ht="13.5">
      <c r="B428" s="202"/>
      <c r="C428" s="203"/>
      <c r="D428" s="198" t="s">
        <v>141</v>
      </c>
      <c r="E428" s="204" t="s">
        <v>30</v>
      </c>
      <c r="F428" s="205" t="s">
        <v>639</v>
      </c>
      <c r="G428" s="203"/>
      <c r="H428" s="206">
        <v>435</v>
      </c>
      <c r="I428" s="207"/>
      <c r="J428" s="203"/>
      <c r="K428" s="203"/>
      <c r="L428" s="208"/>
      <c r="M428" s="209"/>
      <c r="N428" s="210"/>
      <c r="O428" s="210"/>
      <c r="P428" s="210"/>
      <c r="Q428" s="210"/>
      <c r="R428" s="210"/>
      <c r="S428" s="210"/>
      <c r="T428" s="211"/>
      <c r="AT428" s="212" t="s">
        <v>141</v>
      </c>
      <c r="AU428" s="212" t="s">
        <v>150</v>
      </c>
      <c r="AV428" s="11" t="s">
        <v>84</v>
      </c>
      <c r="AW428" s="11" t="s">
        <v>37</v>
      </c>
      <c r="AX428" s="11" t="s">
        <v>82</v>
      </c>
      <c r="AY428" s="212" t="s">
        <v>128</v>
      </c>
    </row>
    <row r="429" spans="2:65" s="1" customFormat="1" ht="16.5" customHeight="1">
      <c r="B429" s="39"/>
      <c r="C429" s="186" t="s">
        <v>640</v>
      </c>
      <c r="D429" s="186" t="s">
        <v>130</v>
      </c>
      <c r="E429" s="187" t="s">
        <v>641</v>
      </c>
      <c r="F429" s="188" t="s">
        <v>642</v>
      </c>
      <c r="G429" s="189" t="s">
        <v>259</v>
      </c>
      <c r="H429" s="190">
        <v>13</v>
      </c>
      <c r="I429" s="191"/>
      <c r="J429" s="192">
        <f>ROUND(I429*H429,2)</f>
        <v>0</v>
      </c>
      <c r="K429" s="188" t="s">
        <v>134</v>
      </c>
      <c r="L429" s="59"/>
      <c r="M429" s="193" t="s">
        <v>30</v>
      </c>
      <c r="N429" s="194" t="s">
        <v>45</v>
      </c>
      <c r="O429" s="40"/>
      <c r="P429" s="195">
        <f>O429*H429</f>
        <v>0</v>
      </c>
      <c r="Q429" s="195">
        <v>0</v>
      </c>
      <c r="R429" s="195">
        <f>Q429*H429</f>
        <v>0</v>
      </c>
      <c r="S429" s="195">
        <v>0.22</v>
      </c>
      <c r="T429" s="196">
        <f>S429*H429</f>
        <v>2.86</v>
      </c>
      <c r="AR429" s="22" t="s">
        <v>135</v>
      </c>
      <c r="AT429" s="22" t="s">
        <v>130</v>
      </c>
      <c r="AU429" s="22" t="s">
        <v>150</v>
      </c>
      <c r="AY429" s="22" t="s">
        <v>128</v>
      </c>
      <c r="BE429" s="197">
        <f>IF(N429="základní",J429,0)</f>
        <v>0</v>
      </c>
      <c r="BF429" s="197">
        <f>IF(N429="snížená",J429,0)</f>
        <v>0</v>
      </c>
      <c r="BG429" s="197">
        <f>IF(N429="zákl. přenesená",J429,0)</f>
        <v>0</v>
      </c>
      <c r="BH429" s="197">
        <f>IF(N429="sníž. přenesená",J429,0)</f>
        <v>0</v>
      </c>
      <c r="BI429" s="197">
        <f>IF(N429="nulová",J429,0)</f>
        <v>0</v>
      </c>
      <c r="BJ429" s="22" t="s">
        <v>82</v>
      </c>
      <c r="BK429" s="197">
        <f>ROUND(I429*H429,2)</f>
        <v>0</v>
      </c>
      <c r="BL429" s="22" t="s">
        <v>135</v>
      </c>
      <c r="BM429" s="22" t="s">
        <v>643</v>
      </c>
    </row>
    <row r="430" spans="2:65" s="1" customFormat="1" ht="40.5">
      <c r="B430" s="39"/>
      <c r="C430" s="61"/>
      <c r="D430" s="198" t="s">
        <v>137</v>
      </c>
      <c r="E430" s="61"/>
      <c r="F430" s="199" t="s">
        <v>644</v>
      </c>
      <c r="G430" s="61"/>
      <c r="H430" s="61"/>
      <c r="I430" s="157"/>
      <c r="J430" s="61"/>
      <c r="K430" s="61"/>
      <c r="L430" s="59"/>
      <c r="M430" s="200"/>
      <c r="N430" s="40"/>
      <c r="O430" s="40"/>
      <c r="P430" s="40"/>
      <c r="Q430" s="40"/>
      <c r="R430" s="40"/>
      <c r="S430" s="40"/>
      <c r="T430" s="76"/>
      <c r="AT430" s="22" t="s">
        <v>137</v>
      </c>
      <c r="AU430" s="22" t="s">
        <v>150</v>
      </c>
    </row>
    <row r="431" spans="2:65" s="1" customFormat="1" ht="243">
      <c r="B431" s="39"/>
      <c r="C431" s="61"/>
      <c r="D431" s="198" t="s">
        <v>139</v>
      </c>
      <c r="E431" s="61"/>
      <c r="F431" s="201" t="s">
        <v>631</v>
      </c>
      <c r="G431" s="61"/>
      <c r="H431" s="61"/>
      <c r="I431" s="157"/>
      <c r="J431" s="61"/>
      <c r="K431" s="61"/>
      <c r="L431" s="59"/>
      <c r="M431" s="200"/>
      <c r="N431" s="40"/>
      <c r="O431" s="40"/>
      <c r="P431" s="40"/>
      <c r="Q431" s="40"/>
      <c r="R431" s="40"/>
      <c r="S431" s="40"/>
      <c r="T431" s="76"/>
      <c r="AT431" s="22" t="s">
        <v>139</v>
      </c>
      <c r="AU431" s="22" t="s">
        <v>150</v>
      </c>
    </row>
    <row r="432" spans="2:65" s="11" customFormat="1" ht="13.5">
      <c r="B432" s="202"/>
      <c r="C432" s="203"/>
      <c r="D432" s="198" t="s">
        <v>141</v>
      </c>
      <c r="E432" s="204" t="s">
        <v>30</v>
      </c>
      <c r="F432" s="205" t="s">
        <v>217</v>
      </c>
      <c r="G432" s="203"/>
      <c r="H432" s="206">
        <v>13</v>
      </c>
      <c r="I432" s="207"/>
      <c r="J432" s="203"/>
      <c r="K432" s="203"/>
      <c r="L432" s="208"/>
      <c r="M432" s="209"/>
      <c r="N432" s="210"/>
      <c r="O432" s="210"/>
      <c r="P432" s="210"/>
      <c r="Q432" s="210"/>
      <c r="R432" s="210"/>
      <c r="S432" s="210"/>
      <c r="T432" s="211"/>
      <c r="AT432" s="212" t="s">
        <v>141</v>
      </c>
      <c r="AU432" s="212" t="s">
        <v>150</v>
      </c>
      <c r="AV432" s="11" t="s">
        <v>84</v>
      </c>
      <c r="AW432" s="11" t="s">
        <v>37</v>
      </c>
      <c r="AX432" s="11" t="s">
        <v>82</v>
      </c>
      <c r="AY432" s="212" t="s">
        <v>128</v>
      </c>
    </row>
    <row r="433" spans="2:65" s="1" customFormat="1" ht="16.5" customHeight="1">
      <c r="B433" s="39"/>
      <c r="C433" s="186" t="s">
        <v>645</v>
      </c>
      <c r="D433" s="186" t="s">
        <v>130</v>
      </c>
      <c r="E433" s="187" t="s">
        <v>646</v>
      </c>
      <c r="F433" s="188" t="s">
        <v>647</v>
      </c>
      <c r="G433" s="189" t="s">
        <v>464</v>
      </c>
      <c r="H433" s="190">
        <v>303</v>
      </c>
      <c r="I433" s="191"/>
      <c r="J433" s="192">
        <f>ROUND(I433*H433,2)</f>
        <v>0</v>
      </c>
      <c r="K433" s="188" t="s">
        <v>134</v>
      </c>
      <c r="L433" s="59"/>
      <c r="M433" s="193" t="s">
        <v>30</v>
      </c>
      <c r="N433" s="194" t="s">
        <v>45</v>
      </c>
      <c r="O433" s="40"/>
      <c r="P433" s="195">
        <f>O433*H433</f>
        <v>0</v>
      </c>
      <c r="Q433" s="195">
        <v>0</v>
      </c>
      <c r="R433" s="195">
        <f>Q433*H433</f>
        <v>0</v>
      </c>
      <c r="S433" s="195">
        <v>0.20499999999999999</v>
      </c>
      <c r="T433" s="196">
        <f>S433*H433</f>
        <v>62.114999999999995</v>
      </c>
      <c r="AR433" s="22" t="s">
        <v>135</v>
      </c>
      <c r="AT433" s="22" t="s">
        <v>130</v>
      </c>
      <c r="AU433" s="22" t="s">
        <v>150</v>
      </c>
      <c r="AY433" s="22" t="s">
        <v>128</v>
      </c>
      <c r="BE433" s="197">
        <f>IF(N433="základní",J433,0)</f>
        <v>0</v>
      </c>
      <c r="BF433" s="197">
        <f>IF(N433="snížená",J433,0)</f>
        <v>0</v>
      </c>
      <c r="BG433" s="197">
        <f>IF(N433="zákl. přenesená",J433,0)</f>
        <v>0</v>
      </c>
      <c r="BH433" s="197">
        <f>IF(N433="sníž. přenesená",J433,0)</f>
        <v>0</v>
      </c>
      <c r="BI433" s="197">
        <f>IF(N433="nulová",J433,0)</f>
        <v>0</v>
      </c>
      <c r="BJ433" s="22" t="s">
        <v>82</v>
      </c>
      <c r="BK433" s="197">
        <f>ROUND(I433*H433,2)</f>
        <v>0</v>
      </c>
      <c r="BL433" s="22" t="s">
        <v>135</v>
      </c>
      <c r="BM433" s="22" t="s">
        <v>648</v>
      </c>
    </row>
    <row r="434" spans="2:65" s="1" customFormat="1" ht="27">
      <c r="B434" s="39"/>
      <c r="C434" s="61"/>
      <c r="D434" s="198" t="s">
        <v>137</v>
      </c>
      <c r="E434" s="61"/>
      <c r="F434" s="199" t="s">
        <v>649</v>
      </c>
      <c r="G434" s="61"/>
      <c r="H434" s="61"/>
      <c r="I434" s="157"/>
      <c r="J434" s="61"/>
      <c r="K434" s="61"/>
      <c r="L434" s="59"/>
      <c r="M434" s="200"/>
      <c r="N434" s="40"/>
      <c r="O434" s="40"/>
      <c r="P434" s="40"/>
      <c r="Q434" s="40"/>
      <c r="R434" s="40"/>
      <c r="S434" s="40"/>
      <c r="T434" s="76"/>
      <c r="AT434" s="22" t="s">
        <v>137</v>
      </c>
      <c r="AU434" s="22" t="s">
        <v>150</v>
      </c>
    </row>
    <row r="435" spans="2:65" s="1" customFormat="1" ht="148.5">
      <c r="B435" s="39"/>
      <c r="C435" s="61"/>
      <c r="D435" s="198" t="s">
        <v>139</v>
      </c>
      <c r="E435" s="61"/>
      <c r="F435" s="201" t="s">
        <v>650</v>
      </c>
      <c r="G435" s="61"/>
      <c r="H435" s="61"/>
      <c r="I435" s="157"/>
      <c r="J435" s="61"/>
      <c r="K435" s="61"/>
      <c r="L435" s="59"/>
      <c r="M435" s="200"/>
      <c r="N435" s="40"/>
      <c r="O435" s="40"/>
      <c r="P435" s="40"/>
      <c r="Q435" s="40"/>
      <c r="R435" s="40"/>
      <c r="S435" s="40"/>
      <c r="T435" s="76"/>
      <c r="AT435" s="22" t="s">
        <v>139</v>
      </c>
      <c r="AU435" s="22" t="s">
        <v>150</v>
      </c>
    </row>
    <row r="436" spans="2:65" s="11" customFormat="1" ht="13.5">
      <c r="B436" s="202"/>
      <c r="C436" s="203"/>
      <c r="D436" s="198" t="s">
        <v>141</v>
      </c>
      <c r="E436" s="204" t="s">
        <v>30</v>
      </c>
      <c r="F436" s="205" t="s">
        <v>651</v>
      </c>
      <c r="G436" s="203"/>
      <c r="H436" s="206">
        <v>303</v>
      </c>
      <c r="I436" s="207"/>
      <c r="J436" s="203"/>
      <c r="K436" s="203"/>
      <c r="L436" s="208"/>
      <c r="M436" s="209"/>
      <c r="N436" s="210"/>
      <c r="O436" s="210"/>
      <c r="P436" s="210"/>
      <c r="Q436" s="210"/>
      <c r="R436" s="210"/>
      <c r="S436" s="210"/>
      <c r="T436" s="211"/>
      <c r="AT436" s="212" t="s">
        <v>141</v>
      </c>
      <c r="AU436" s="212" t="s">
        <v>150</v>
      </c>
      <c r="AV436" s="11" t="s">
        <v>84</v>
      </c>
      <c r="AW436" s="11" t="s">
        <v>37</v>
      </c>
      <c r="AX436" s="11" t="s">
        <v>82</v>
      </c>
      <c r="AY436" s="212" t="s">
        <v>128</v>
      </c>
    </row>
    <row r="437" spans="2:65" s="10" customFormat="1" ht="29.85" customHeight="1">
      <c r="B437" s="170"/>
      <c r="C437" s="171"/>
      <c r="D437" s="172" t="s">
        <v>73</v>
      </c>
      <c r="E437" s="184" t="s">
        <v>652</v>
      </c>
      <c r="F437" s="184" t="s">
        <v>653</v>
      </c>
      <c r="G437" s="171"/>
      <c r="H437" s="171"/>
      <c r="I437" s="174"/>
      <c r="J437" s="185">
        <f>BK437</f>
        <v>0</v>
      </c>
      <c r="K437" s="171"/>
      <c r="L437" s="176"/>
      <c r="M437" s="177"/>
      <c r="N437" s="178"/>
      <c r="O437" s="178"/>
      <c r="P437" s="179">
        <f>SUM(P438:P473)</f>
        <v>0</v>
      </c>
      <c r="Q437" s="178"/>
      <c r="R437" s="179">
        <f>SUM(R438:R473)</f>
        <v>0</v>
      </c>
      <c r="S437" s="178"/>
      <c r="T437" s="180">
        <f>SUM(T438:T473)</f>
        <v>0</v>
      </c>
      <c r="AR437" s="181" t="s">
        <v>82</v>
      </c>
      <c r="AT437" s="182" t="s">
        <v>73</v>
      </c>
      <c r="AU437" s="182" t="s">
        <v>82</v>
      </c>
      <c r="AY437" s="181" t="s">
        <v>128</v>
      </c>
      <c r="BK437" s="183">
        <f>SUM(BK438:BK473)</f>
        <v>0</v>
      </c>
    </row>
    <row r="438" spans="2:65" s="1" customFormat="1" ht="16.5" customHeight="1">
      <c r="B438" s="39"/>
      <c r="C438" s="186" t="s">
        <v>654</v>
      </c>
      <c r="D438" s="186" t="s">
        <v>130</v>
      </c>
      <c r="E438" s="187" t="s">
        <v>655</v>
      </c>
      <c r="F438" s="188" t="s">
        <v>656</v>
      </c>
      <c r="G438" s="189" t="s">
        <v>227</v>
      </c>
      <c r="H438" s="190">
        <v>144.71</v>
      </c>
      <c r="I438" s="191"/>
      <c r="J438" s="192">
        <f>ROUND(I438*H438,2)</f>
        <v>0</v>
      </c>
      <c r="K438" s="188" t="s">
        <v>134</v>
      </c>
      <c r="L438" s="59"/>
      <c r="M438" s="193" t="s">
        <v>30</v>
      </c>
      <c r="N438" s="194" t="s">
        <v>45</v>
      </c>
      <c r="O438" s="40"/>
      <c r="P438" s="195">
        <f>O438*H438</f>
        <v>0</v>
      </c>
      <c r="Q438" s="195">
        <v>0</v>
      </c>
      <c r="R438" s="195">
        <f>Q438*H438</f>
        <v>0</v>
      </c>
      <c r="S438" s="195">
        <v>0</v>
      </c>
      <c r="T438" s="196">
        <f>S438*H438</f>
        <v>0</v>
      </c>
      <c r="AR438" s="22" t="s">
        <v>135</v>
      </c>
      <c r="AT438" s="22" t="s">
        <v>130</v>
      </c>
      <c r="AU438" s="22" t="s">
        <v>84</v>
      </c>
      <c r="AY438" s="22" t="s">
        <v>128</v>
      </c>
      <c r="BE438" s="197">
        <f>IF(N438="základní",J438,0)</f>
        <v>0</v>
      </c>
      <c r="BF438" s="197">
        <f>IF(N438="snížená",J438,0)</f>
        <v>0</v>
      </c>
      <c r="BG438" s="197">
        <f>IF(N438="zákl. přenesená",J438,0)</f>
        <v>0</v>
      </c>
      <c r="BH438" s="197">
        <f>IF(N438="sníž. přenesená",J438,0)</f>
        <v>0</v>
      </c>
      <c r="BI438" s="197">
        <f>IF(N438="nulová",J438,0)</f>
        <v>0</v>
      </c>
      <c r="BJ438" s="22" t="s">
        <v>82</v>
      </c>
      <c r="BK438" s="197">
        <f>ROUND(I438*H438,2)</f>
        <v>0</v>
      </c>
      <c r="BL438" s="22" t="s">
        <v>135</v>
      </c>
      <c r="BM438" s="22" t="s">
        <v>657</v>
      </c>
    </row>
    <row r="439" spans="2:65" s="1" customFormat="1" ht="27">
      <c r="B439" s="39"/>
      <c r="C439" s="61"/>
      <c r="D439" s="198" t="s">
        <v>137</v>
      </c>
      <c r="E439" s="61"/>
      <c r="F439" s="199" t="s">
        <v>658</v>
      </c>
      <c r="G439" s="61"/>
      <c r="H439" s="61"/>
      <c r="I439" s="157"/>
      <c r="J439" s="61"/>
      <c r="K439" s="61"/>
      <c r="L439" s="59"/>
      <c r="M439" s="200"/>
      <c r="N439" s="40"/>
      <c r="O439" s="40"/>
      <c r="P439" s="40"/>
      <c r="Q439" s="40"/>
      <c r="R439" s="40"/>
      <c r="S439" s="40"/>
      <c r="T439" s="76"/>
      <c r="AT439" s="22" t="s">
        <v>137</v>
      </c>
      <c r="AU439" s="22" t="s">
        <v>84</v>
      </c>
    </row>
    <row r="440" spans="2:65" s="1" customFormat="1" ht="94.5">
      <c r="B440" s="39"/>
      <c r="C440" s="61"/>
      <c r="D440" s="198" t="s">
        <v>139</v>
      </c>
      <c r="E440" s="61"/>
      <c r="F440" s="201" t="s">
        <v>659</v>
      </c>
      <c r="G440" s="61"/>
      <c r="H440" s="61"/>
      <c r="I440" s="157"/>
      <c r="J440" s="61"/>
      <c r="K440" s="61"/>
      <c r="L440" s="59"/>
      <c r="M440" s="200"/>
      <c r="N440" s="40"/>
      <c r="O440" s="40"/>
      <c r="P440" s="40"/>
      <c r="Q440" s="40"/>
      <c r="R440" s="40"/>
      <c r="S440" s="40"/>
      <c r="T440" s="76"/>
      <c r="AT440" s="22" t="s">
        <v>139</v>
      </c>
      <c r="AU440" s="22" t="s">
        <v>84</v>
      </c>
    </row>
    <row r="441" spans="2:65" s="11" customFormat="1" ht="13.5">
      <c r="B441" s="202"/>
      <c r="C441" s="203"/>
      <c r="D441" s="198" t="s">
        <v>141</v>
      </c>
      <c r="E441" s="204" t="s">
        <v>30</v>
      </c>
      <c r="F441" s="205" t="s">
        <v>660</v>
      </c>
      <c r="G441" s="203"/>
      <c r="H441" s="206">
        <v>101.21</v>
      </c>
      <c r="I441" s="207"/>
      <c r="J441" s="203"/>
      <c r="K441" s="203"/>
      <c r="L441" s="208"/>
      <c r="M441" s="209"/>
      <c r="N441" s="210"/>
      <c r="O441" s="210"/>
      <c r="P441" s="210"/>
      <c r="Q441" s="210"/>
      <c r="R441" s="210"/>
      <c r="S441" s="210"/>
      <c r="T441" s="211"/>
      <c r="AT441" s="212" t="s">
        <v>141</v>
      </c>
      <c r="AU441" s="212" t="s">
        <v>84</v>
      </c>
      <c r="AV441" s="11" t="s">
        <v>84</v>
      </c>
      <c r="AW441" s="11" t="s">
        <v>37</v>
      </c>
      <c r="AX441" s="11" t="s">
        <v>74</v>
      </c>
      <c r="AY441" s="212" t="s">
        <v>128</v>
      </c>
    </row>
    <row r="442" spans="2:65" s="11" customFormat="1" ht="13.5">
      <c r="B442" s="202"/>
      <c r="C442" s="203"/>
      <c r="D442" s="198" t="s">
        <v>141</v>
      </c>
      <c r="E442" s="204" t="s">
        <v>30</v>
      </c>
      <c r="F442" s="205" t="s">
        <v>661</v>
      </c>
      <c r="G442" s="203"/>
      <c r="H442" s="206">
        <v>43.5</v>
      </c>
      <c r="I442" s="207"/>
      <c r="J442" s="203"/>
      <c r="K442" s="203"/>
      <c r="L442" s="208"/>
      <c r="M442" s="209"/>
      <c r="N442" s="210"/>
      <c r="O442" s="210"/>
      <c r="P442" s="210"/>
      <c r="Q442" s="210"/>
      <c r="R442" s="210"/>
      <c r="S442" s="210"/>
      <c r="T442" s="211"/>
      <c r="AT442" s="212" t="s">
        <v>141</v>
      </c>
      <c r="AU442" s="212" t="s">
        <v>84</v>
      </c>
      <c r="AV442" s="11" t="s">
        <v>84</v>
      </c>
      <c r="AW442" s="11" t="s">
        <v>37</v>
      </c>
      <c r="AX442" s="11" t="s">
        <v>74</v>
      </c>
      <c r="AY442" s="212" t="s">
        <v>128</v>
      </c>
    </row>
    <row r="443" spans="2:65" s="12" customFormat="1" ht="13.5">
      <c r="B443" s="213"/>
      <c r="C443" s="214"/>
      <c r="D443" s="198" t="s">
        <v>141</v>
      </c>
      <c r="E443" s="215" t="s">
        <v>30</v>
      </c>
      <c r="F443" s="216" t="s">
        <v>143</v>
      </c>
      <c r="G443" s="214"/>
      <c r="H443" s="217">
        <v>144.71</v>
      </c>
      <c r="I443" s="218"/>
      <c r="J443" s="214"/>
      <c r="K443" s="214"/>
      <c r="L443" s="219"/>
      <c r="M443" s="220"/>
      <c r="N443" s="221"/>
      <c r="O443" s="221"/>
      <c r="P443" s="221"/>
      <c r="Q443" s="221"/>
      <c r="R443" s="221"/>
      <c r="S443" s="221"/>
      <c r="T443" s="222"/>
      <c r="AT443" s="223" t="s">
        <v>141</v>
      </c>
      <c r="AU443" s="223" t="s">
        <v>84</v>
      </c>
      <c r="AV443" s="12" t="s">
        <v>135</v>
      </c>
      <c r="AW443" s="12" t="s">
        <v>37</v>
      </c>
      <c r="AX443" s="12" t="s">
        <v>82</v>
      </c>
      <c r="AY443" s="223" t="s">
        <v>128</v>
      </c>
    </row>
    <row r="444" spans="2:65" s="1" customFormat="1" ht="16.5" customHeight="1">
      <c r="B444" s="39"/>
      <c r="C444" s="186" t="s">
        <v>662</v>
      </c>
      <c r="D444" s="186" t="s">
        <v>130</v>
      </c>
      <c r="E444" s="187" t="s">
        <v>663</v>
      </c>
      <c r="F444" s="188" t="s">
        <v>664</v>
      </c>
      <c r="G444" s="189" t="s">
        <v>227</v>
      </c>
      <c r="H444" s="190">
        <v>910.89</v>
      </c>
      <c r="I444" s="191"/>
      <c r="J444" s="192">
        <f>ROUND(I444*H444,2)</f>
        <v>0</v>
      </c>
      <c r="K444" s="188" t="s">
        <v>134</v>
      </c>
      <c r="L444" s="59"/>
      <c r="M444" s="193" t="s">
        <v>30</v>
      </c>
      <c r="N444" s="194" t="s">
        <v>45</v>
      </c>
      <c r="O444" s="40"/>
      <c r="P444" s="195">
        <f>O444*H444</f>
        <v>0</v>
      </c>
      <c r="Q444" s="195">
        <v>0</v>
      </c>
      <c r="R444" s="195">
        <f>Q444*H444</f>
        <v>0</v>
      </c>
      <c r="S444" s="195">
        <v>0</v>
      </c>
      <c r="T444" s="196">
        <f>S444*H444</f>
        <v>0</v>
      </c>
      <c r="AR444" s="22" t="s">
        <v>135</v>
      </c>
      <c r="AT444" s="22" t="s">
        <v>130</v>
      </c>
      <c r="AU444" s="22" t="s">
        <v>84</v>
      </c>
      <c r="AY444" s="22" t="s">
        <v>128</v>
      </c>
      <c r="BE444" s="197">
        <f>IF(N444="základní",J444,0)</f>
        <v>0</v>
      </c>
      <c r="BF444" s="197">
        <f>IF(N444="snížená",J444,0)</f>
        <v>0</v>
      </c>
      <c r="BG444" s="197">
        <f>IF(N444="zákl. přenesená",J444,0)</f>
        <v>0</v>
      </c>
      <c r="BH444" s="197">
        <f>IF(N444="sníž. přenesená",J444,0)</f>
        <v>0</v>
      </c>
      <c r="BI444" s="197">
        <f>IF(N444="nulová",J444,0)</f>
        <v>0</v>
      </c>
      <c r="BJ444" s="22" t="s">
        <v>82</v>
      </c>
      <c r="BK444" s="197">
        <f>ROUND(I444*H444,2)</f>
        <v>0</v>
      </c>
      <c r="BL444" s="22" t="s">
        <v>135</v>
      </c>
      <c r="BM444" s="22" t="s">
        <v>665</v>
      </c>
    </row>
    <row r="445" spans="2:65" s="1" customFormat="1" ht="27">
      <c r="B445" s="39"/>
      <c r="C445" s="61"/>
      <c r="D445" s="198" t="s">
        <v>137</v>
      </c>
      <c r="E445" s="61"/>
      <c r="F445" s="199" t="s">
        <v>666</v>
      </c>
      <c r="G445" s="61"/>
      <c r="H445" s="61"/>
      <c r="I445" s="157"/>
      <c r="J445" s="61"/>
      <c r="K445" s="61"/>
      <c r="L445" s="59"/>
      <c r="M445" s="200"/>
      <c r="N445" s="40"/>
      <c r="O445" s="40"/>
      <c r="P445" s="40"/>
      <c r="Q445" s="40"/>
      <c r="R445" s="40"/>
      <c r="S445" s="40"/>
      <c r="T445" s="76"/>
      <c r="AT445" s="22" t="s">
        <v>137</v>
      </c>
      <c r="AU445" s="22" t="s">
        <v>84</v>
      </c>
    </row>
    <row r="446" spans="2:65" s="1" customFormat="1" ht="94.5">
      <c r="B446" s="39"/>
      <c r="C446" s="61"/>
      <c r="D446" s="198" t="s">
        <v>139</v>
      </c>
      <c r="E446" s="61"/>
      <c r="F446" s="201" t="s">
        <v>659</v>
      </c>
      <c r="G446" s="61"/>
      <c r="H446" s="61"/>
      <c r="I446" s="157"/>
      <c r="J446" s="61"/>
      <c r="K446" s="61"/>
      <c r="L446" s="59"/>
      <c r="M446" s="200"/>
      <c r="N446" s="40"/>
      <c r="O446" s="40"/>
      <c r="P446" s="40"/>
      <c r="Q446" s="40"/>
      <c r="R446" s="40"/>
      <c r="S446" s="40"/>
      <c r="T446" s="76"/>
      <c r="AT446" s="22" t="s">
        <v>139</v>
      </c>
      <c r="AU446" s="22" t="s">
        <v>84</v>
      </c>
    </row>
    <row r="447" spans="2:65" s="11" customFormat="1" ht="13.5">
      <c r="B447" s="202"/>
      <c r="C447" s="203"/>
      <c r="D447" s="198" t="s">
        <v>141</v>
      </c>
      <c r="E447" s="204" t="s">
        <v>30</v>
      </c>
      <c r="F447" s="205" t="s">
        <v>667</v>
      </c>
      <c r="G447" s="203"/>
      <c r="H447" s="206">
        <v>910.89</v>
      </c>
      <c r="I447" s="207"/>
      <c r="J447" s="203"/>
      <c r="K447" s="203"/>
      <c r="L447" s="208"/>
      <c r="M447" s="209"/>
      <c r="N447" s="210"/>
      <c r="O447" s="210"/>
      <c r="P447" s="210"/>
      <c r="Q447" s="210"/>
      <c r="R447" s="210"/>
      <c r="S447" s="210"/>
      <c r="T447" s="211"/>
      <c r="AT447" s="212" t="s">
        <v>141</v>
      </c>
      <c r="AU447" s="212" t="s">
        <v>84</v>
      </c>
      <c r="AV447" s="11" t="s">
        <v>84</v>
      </c>
      <c r="AW447" s="11" t="s">
        <v>37</v>
      </c>
      <c r="AX447" s="11" t="s">
        <v>82</v>
      </c>
      <c r="AY447" s="212" t="s">
        <v>128</v>
      </c>
    </row>
    <row r="448" spans="2:65" s="1" customFormat="1" ht="16.5" customHeight="1">
      <c r="B448" s="39"/>
      <c r="C448" s="186" t="s">
        <v>668</v>
      </c>
      <c r="D448" s="186" t="s">
        <v>130</v>
      </c>
      <c r="E448" s="187" t="s">
        <v>669</v>
      </c>
      <c r="F448" s="188" t="s">
        <v>670</v>
      </c>
      <c r="G448" s="189" t="s">
        <v>227</v>
      </c>
      <c r="H448" s="190">
        <v>355.65</v>
      </c>
      <c r="I448" s="191"/>
      <c r="J448" s="192">
        <f>ROUND(I448*H448,2)</f>
        <v>0</v>
      </c>
      <c r="K448" s="188" t="s">
        <v>134</v>
      </c>
      <c r="L448" s="59"/>
      <c r="M448" s="193" t="s">
        <v>30</v>
      </c>
      <c r="N448" s="194" t="s">
        <v>45</v>
      </c>
      <c r="O448" s="40"/>
      <c r="P448" s="195">
        <f>O448*H448</f>
        <v>0</v>
      </c>
      <c r="Q448" s="195">
        <v>0</v>
      </c>
      <c r="R448" s="195">
        <f>Q448*H448</f>
        <v>0</v>
      </c>
      <c r="S448" s="195">
        <v>0</v>
      </c>
      <c r="T448" s="196">
        <f>S448*H448</f>
        <v>0</v>
      </c>
      <c r="AR448" s="22" t="s">
        <v>135</v>
      </c>
      <c r="AT448" s="22" t="s">
        <v>130</v>
      </c>
      <c r="AU448" s="22" t="s">
        <v>84</v>
      </c>
      <c r="AY448" s="22" t="s">
        <v>128</v>
      </c>
      <c r="BE448" s="197">
        <f>IF(N448="základní",J448,0)</f>
        <v>0</v>
      </c>
      <c r="BF448" s="197">
        <f>IF(N448="snížená",J448,0)</f>
        <v>0</v>
      </c>
      <c r="BG448" s="197">
        <f>IF(N448="zákl. přenesená",J448,0)</f>
        <v>0</v>
      </c>
      <c r="BH448" s="197">
        <f>IF(N448="sníž. přenesená",J448,0)</f>
        <v>0</v>
      </c>
      <c r="BI448" s="197">
        <f>IF(N448="nulová",J448,0)</f>
        <v>0</v>
      </c>
      <c r="BJ448" s="22" t="s">
        <v>82</v>
      </c>
      <c r="BK448" s="197">
        <f>ROUND(I448*H448,2)</f>
        <v>0</v>
      </c>
      <c r="BL448" s="22" t="s">
        <v>135</v>
      </c>
      <c r="BM448" s="22" t="s">
        <v>671</v>
      </c>
    </row>
    <row r="449" spans="2:65" s="1" customFormat="1" ht="27">
      <c r="B449" s="39"/>
      <c r="C449" s="61"/>
      <c r="D449" s="198" t="s">
        <v>137</v>
      </c>
      <c r="E449" s="61"/>
      <c r="F449" s="199" t="s">
        <v>672</v>
      </c>
      <c r="G449" s="61"/>
      <c r="H449" s="61"/>
      <c r="I449" s="157"/>
      <c r="J449" s="61"/>
      <c r="K449" s="61"/>
      <c r="L449" s="59"/>
      <c r="M449" s="200"/>
      <c r="N449" s="40"/>
      <c r="O449" s="40"/>
      <c r="P449" s="40"/>
      <c r="Q449" s="40"/>
      <c r="R449" s="40"/>
      <c r="S449" s="40"/>
      <c r="T449" s="76"/>
      <c r="AT449" s="22" t="s">
        <v>137</v>
      </c>
      <c r="AU449" s="22" t="s">
        <v>84</v>
      </c>
    </row>
    <row r="450" spans="2:65" s="1" customFormat="1" ht="94.5">
      <c r="B450" s="39"/>
      <c r="C450" s="61"/>
      <c r="D450" s="198" t="s">
        <v>139</v>
      </c>
      <c r="E450" s="61"/>
      <c r="F450" s="201" t="s">
        <v>659</v>
      </c>
      <c r="G450" s="61"/>
      <c r="H450" s="61"/>
      <c r="I450" s="157"/>
      <c r="J450" s="61"/>
      <c r="K450" s="61"/>
      <c r="L450" s="59"/>
      <c r="M450" s="200"/>
      <c r="N450" s="40"/>
      <c r="O450" s="40"/>
      <c r="P450" s="40"/>
      <c r="Q450" s="40"/>
      <c r="R450" s="40"/>
      <c r="S450" s="40"/>
      <c r="T450" s="76"/>
      <c r="AT450" s="22" t="s">
        <v>139</v>
      </c>
      <c r="AU450" s="22" t="s">
        <v>84</v>
      </c>
    </row>
    <row r="451" spans="2:65" s="11" customFormat="1" ht="13.5">
      <c r="B451" s="202"/>
      <c r="C451" s="203"/>
      <c r="D451" s="198" t="s">
        <v>141</v>
      </c>
      <c r="E451" s="204" t="s">
        <v>30</v>
      </c>
      <c r="F451" s="205" t="s">
        <v>673</v>
      </c>
      <c r="G451" s="203"/>
      <c r="H451" s="206">
        <v>2.86</v>
      </c>
      <c r="I451" s="207"/>
      <c r="J451" s="203"/>
      <c r="K451" s="203"/>
      <c r="L451" s="208"/>
      <c r="M451" s="209"/>
      <c r="N451" s="210"/>
      <c r="O451" s="210"/>
      <c r="P451" s="210"/>
      <c r="Q451" s="210"/>
      <c r="R451" s="210"/>
      <c r="S451" s="210"/>
      <c r="T451" s="211"/>
      <c r="AT451" s="212" t="s">
        <v>141</v>
      </c>
      <c r="AU451" s="212" t="s">
        <v>84</v>
      </c>
      <c r="AV451" s="11" t="s">
        <v>84</v>
      </c>
      <c r="AW451" s="11" t="s">
        <v>37</v>
      </c>
      <c r="AX451" s="11" t="s">
        <v>74</v>
      </c>
      <c r="AY451" s="212" t="s">
        <v>128</v>
      </c>
    </row>
    <row r="452" spans="2:65" s="11" customFormat="1" ht="13.5">
      <c r="B452" s="202"/>
      <c r="C452" s="203"/>
      <c r="D452" s="198" t="s">
        <v>141</v>
      </c>
      <c r="E452" s="204" t="s">
        <v>30</v>
      </c>
      <c r="F452" s="205" t="s">
        <v>674</v>
      </c>
      <c r="G452" s="203"/>
      <c r="H452" s="206">
        <v>352.79</v>
      </c>
      <c r="I452" s="207"/>
      <c r="J452" s="203"/>
      <c r="K452" s="203"/>
      <c r="L452" s="208"/>
      <c r="M452" s="209"/>
      <c r="N452" s="210"/>
      <c r="O452" s="210"/>
      <c r="P452" s="210"/>
      <c r="Q452" s="210"/>
      <c r="R452" s="210"/>
      <c r="S452" s="210"/>
      <c r="T452" s="211"/>
      <c r="AT452" s="212" t="s">
        <v>141</v>
      </c>
      <c r="AU452" s="212" t="s">
        <v>84</v>
      </c>
      <c r="AV452" s="11" t="s">
        <v>84</v>
      </c>
      <c r="AW452" s="11" t="s">
        <v>37</v>
      </c>
      <c r="AX452" s="11" t="s">
        <v>74</v>
      </c>
      <c r="AY452" s="212" t="s">
        <v>128</v>
      </c>
    </row>
    <row r="453" spans="2:65" s="12" customFormat="1" ht="13.5">
      <c r="B453" s="213"/>
      <c r="C453" s="214"/>
      <c r="D453" s="198" t="s">
        <v>141</v>
      </c>
      <c r="E453" s="215" t="s">
        <v>30</v>
      </c>
      <c r="F453" s="216" t="s">
        <v>143</v>
      </c>
      <c r="G453" s="214"/>
      <c r="H453" s="217">
        <v>355.65</v>
      </c>
      <c r="I453" s="218"/>
      <c r="J453" s="214"/>
      <c r="K453" s="214"/>
      <c r="L453" s="219"/>
      <c r="M453" s="220"/>
      <c r="N453" s="221"/>
      <c r="O453" s="221"/>
      <c r="P453" s="221"/>
      <c r="Q453" s="221"/>
      <c r="R453" s="221"/>
      <c r="S453" s="221"/>
      <c r="T453" s="222"/>
      <c r="AT453" s="223" t="s">
        <v>141</v>
      </c>
      <c r="AU453" s="223" t="s">
        <v>84</v>
      </c>
      <c r="AV453" s="12" t="s">
        <v>135</v>
      </c>
      <c r="AW453" s="12" t="s">
        <v>37</v>
      </c>
      <c r="AX453" s="12" t="s">
        <v>82</v>
      </c>
      <c r="AY453" s="223" t="s">
        <v>128</v>
      </c>
    </row>
    <row r="454" spans="2:65" s="1" customFormat="1" ht="16.5" customHeight="1">
      <c r="B454" s="39"/>
      <c r="C454" s="186" t="s">
        <v>675</v>
      </c>
      <c r="D454" s="186" t="s">
        <v>130</v>
      </c>
      <c r="E454" s="187" t="s">
        <v>676</v>
      </c>
      <c r="F454" s="188" t="s">
        <v>677</v>
      </c>
      <c r="G454" s="189" t="s">
        <v>227</v>
      </c>
      <c r="H454" s="190">
        <v>3200.85</v>
      </c>
      <c r="I454" s="191"/>
      <c r="J454" s="192">
        <f>ROUND(I454*H454,2)</f>
        <v>0</v>
      </c>
      <c r="K454" s="188" t="s">
        <v>134</v>
      </c>
      <c r="L454" s="59"/>
      <c r="M454" s="193" t="s">
        <v>30</v>
      </c>
      <c r="N454" s="194" t="s">
        <v>45</v>
      </c>
      <c r="O454" s="40"/>
      <c r="P454" s="195">
        <f>O454*H454</f>
        <v>0</v>
      </c>
      <c r="Q454" s="195">
        <v>0</v>
      </c>
      <c r="R454" s="195">
        <f>Q454*H454</f>
        <v>0</v>
      </c>
      <c r="S454" s="195">
        <v>0</v>
      </c>
      <c r="T454" s="196">
        <f>S454*H454</f>
        <v>0</v>
      </c>
      <c r="AR454" s="22" t="s">
        <v>135</v>
      </c>
      <c r="AT454" s="22" t="s">
        <v>130</v>
      </c>
      <c r="AU454" s="22" t="s">
        <v>84</v>
      </c>
      <c r="AY454" s="22" t="s">
        <v>128</v>
      </c>
      <c r="BE454" s="197">
        <f>IF(N454="základní",J454,0)</f>
        <v>0</v>
      </c>
      <c r="BF454" s="197">
        <f>IF(N454="snížená",J454,0)</f>
        <v>0</v>
      </c>
      <c r="BG454" s="197">
        <f>IF(N454="zákl. přenesená",J454,0)</f>
        <v>0</v>
      </c>
      <c r="BH454" s="197">
        <f>IF(N454="sníž. přenesená",J454,0)</f>
        <v>0</v>
      </c>
      <c r="BI454" s="197">
        <f>IF(N454="nulová",J454,0)</f>
        <v>0</v>
      </c>
      <c r="BJ454" s="22" t="s">
        <v>82</v>
      </c>
      <c r="BK454" s="197">
        <f>ROUND(I454*H454,2)</f>
        <v>0</v>
      </c>
      <c r="BL454" s="22" t="s">
        <v>135</v>
      </c>
      <c r="BM454" s="22" t="s">
        <v>678</v>
      </c>
    </row>
    <row r="455" spans="2:65" s="1" customFormat="1" ht="27">
      <c r="B455" s="39"/>
      <c r="C455" s="61"/>
      <c r="D455" s="198" t="s">
        <v>137</v>
      </c>
      <c r="E455" s="61"/>
      <c r="F455" s="199" t="s">
        <v>666</v>
      </c>
      <c r="G455" s="61"/>
      <c r="H455" s="61"/>
      <c r="I455" s="157"/>
      <c r="J455" s="61"/>
      <c r="K455" s="61"/>
      <c r="L455" s="59"/>
      <c r="M455" s="200"/>
      <c r="N455" s="40"/>
      <c r="O455" s="40"/>
      <c r="P455" s="40"/>
      <c r="Q455" s="40"/>
      <c r="R455" s="40"/>
      <c r="S455" s="40"/>
      <c r="T455" s="76"/>
      <c r="AT455" s="22" t="s">
        <v>137</v>
      </c>
      <c r="AU455" s="22" t="s">
        <v>84</v>
      </c>
    </row>
    <row r="456" spans="2:65" s="1" customFormat="1" ht="94.5">
      <c r="B456" s="39"/>
      <c r="C456" s="61"/>
      <c r="D456" s="198" t="s">
        <v>139</v>
      </c>
      <c r="E456" s="61"/>
      <c r="F456" s="201" t="s">
        <v>659</v>
      </c>
      <c r="G456" s="61"/>
      <c r="H456" s="61"/>
      <c r="I456" s="157"/>
      <c r="J456" s="61"/>
      <c r="K456" s="61"/>
      <c r="L456" s="59"/>
      <c r="M456" s="200"/>
      <c r="N456" s="40"/>
      <c r="O456" s="40"/>
      <c r="P456" s="40"/>
      <c r="Q456" s="40"/>
      <c r="R456" s="40"/>
      <c r="S456" s="40"/>
      <c r="T456" s="76"/>
      <c r="AT456" s="22" t="s">
        <v>139</v>
      </c>
      <c r="AU456" s="22" t="s">
        <v>84</v>
      </c>
    </row>
    <row r="457" spans="2:65" s="11" customFormat="1" ht="13.5">
      <c r="B457" s="202"/>
      <c r="C457" s="203"/>
      <c r="D457" s="198" t="s">
        <v>141</v>
      </c>
      <c r="E457" s="204" t="s">
        <v>30</v>
      </c>
      <c r="F457" s="205" t="s">
        <v>679</v>
      </c>
      <c r="G457" s="203"/>
      <c r="H457" s="206">
        <v>3200.85</v>
      </c>
      <c r="I457" s="207"/>
      <c r="J457" s="203"/>
      <c r="K457" s="203"/>
      <c r="L457" s="208"/>
      <c r="M457" s="209"/>
      <c r="N457" s="210"/>
      <c r="O457" s="210"/>
      <c r="P457" s="210"/>
      <c r="Q457" s="210"/>
      <c r="R457" s="210"/>
      <c r="S457" s="210"/>
      <c r="T457" s="211"/>
      <c r="AT457" s="212" t="s">
        <v>141</v>
      </c>
      <c r="AU457" s="212" t="s">
        <v>84</v>
      </c>
      <c r="AV457" s="11" t="s">
        <v>84</v>
      </c>
      <c r="AW457" s="11" t="s">
        <v>37</v>
      </c>
      <c r="AX457" s="11" t="s">
        <v>82</v>
      </c>
      <c r="AY457" s="212" t="s">
        <v>128</v>
      </c>
    </row>
    <row r="458" spans="2:65" s="1" customFormat="1" ht="16.5" customHeight="1">
      <c r="B458" s="39"/>
      <c r="C458" s="186" t="s">
        <v>680</v>
      </c>
      <c r="D458" s="186" t="s">
        <v>130</v>
      </c>
      <c r="E458" s="187" t="s">
        <v>681</v>
      </c>
      <c r="F458" s="188" t="s">
        <v>682</v>
      </c>
      <c r="G458" s="189" t="s">
        <v>227</v>
      </c>
      <c r="H458" s="190">
        <v>43.5</v>
      </c>
      <c r="I458" s="191"/>
      <c r="J458" s="192">
        <f>ROUND(I458*H458,2)</f>
        <v>0</v>
      </c>
      <c r="K458" s="188" t="s">
        <v>134</v>
      </c>
      <c r="L458" s="59"/>
      <c r="M458" s="193" t="s">
        <v>30</v>
      </c>
      <c r="N458" s="194" t="s">
        <v>45</v>
      </c>
      <c r="O458" s="40"/>
      <c r="P458" s="195">
        <f>O458*H458</f>
        <v>0</v>
      </c>
      <c r="Q458" s="195">
        <v>0</v>
      </c>
      <c r="R458" s="195">
        <f>Q458*H458</f>
        <v>0</v>
      </c>
      <c r="S458" s="195">
        <v>0</v>
      </c>
      <c r="T458" s="196">
        <f>S458*H458</f>
        <v>0</v>
      </c>
      <c r="AR458" s="22" t="s">
        <v>135</v>
      </c>
      <c r="AT458" s="22" t="s">
        <v>130</v>
      </c>
      <c r="AU458" s="22" t="s">
        <v>84</v>
      </c>
      <c r="AY458" s="22" t="s">
        <v>128</v>
      </c>
      <c r="BE458" s="197">
        <f>IF(N458="základní",J458,0)</f>
        <v>0</v>
      </c>
      <c r="BF458" s="197">
        <f>IF(N458="snížená",J458,0)</f>
        <v>0</v>
      </c>
      <c r="BG458" s="197">
        <f>IF(N458="zákl. přenesená",J458,0)</f>
        <v>0</v>
      </c>
      <c r="BH458" s="197">
        <f>IF(N458="sníž. přenesená",J458,0)</f>
        <v>0</v>
      </c>
      <c r="BI458" s="197">
        <f>IF(N458="nulová",J458,0)</f>
        <v>0</v>
      </c>
      <c r="BJ458" s="22" t="s">
        <v>82</v>
      </c>
      <c r="BK458" s="197">
        <f>ROUND(I458*H458,2)</f>
        <v>0</v>
      </c>
      <c r="BL458" s="22" t="s">
        <v>135</v>
      </c>
      <c r="BM458" s="22" t="s">
        <v>683</v>
      </c>
    </row>
    <row r="459" spans="2:65" s="1" customFormat="1" ht="13.5">
      <c r="B459" s="39"/>
      <c r="C459" s="61"/>
      <c r="D459" s="198" t="s">
        <v>137</v>
      </c>
      <c r="E459" s="61"/>
      <c r="F459" s="199" t="s">
        <v>684</v>
      </c>
      <c r="G459" s="61"/>
      <c r="H459" s="61"/>
      <c r="I459" s="157"/>
      <c r="J459" s="61"/>
      <c r="K459" s="61"/>
      <c r="L459" s="59"/>
      <c r="M459" s="200"/>
      <c r="N459" s="40"/>
      <c r="O459" s="40"/>
      <c r="P459" s="40"/>
      <c r="Q459" s="40"/>
      <c r="R459" s="40"/>
      <c r="S459" s="40"/>
      <c r="T459" s="76"/>
      <c r="AT459" s="22" t="s">
        <v>137</v>
      </c>
      <c r="AU459" s="22" t="s">
        <v>84</v>
      </c>
    </row>
    <row r="460" spans="2:65" s="1" customFormat="1" ht="40.5">
      <c r="B460" s="39"/>
      <c r="C460" s="61"/>
      <c r="D460" s="198" t="s">
        <v>139</v>
      </c>
      <c r="E460" s="61"/>
      <c r="F460" s="201" t="s">
        <v>685</v>
      </c>
      <c r="G460" s="61"/>
      <c r="H460" s="61"/>
      <c r="I460" s="157"/>
      <c r="J460" s="61"/>
      <c r="K460" s="61"/>
      <c r="L460" s="59"/>
      <c r="M460" s="200"/>
      <c r="N460" s="40"/>
      <c r="O460" s="40"/>
      <c r="P460" s="40"/>
      <c r="Q460" s="40"/>
      <c r="R460" s="40"/>
      <c r="S460" s="40"/>
      <c r="T460" s="76"/>
      <c r="AT460" s="22" t="s">
        <v>139</v>
      </c>
      <c r="AU460" s="22" t="s">
        <v>84</v>
      </c>
    </row>
    <row r="461" spans="2:65" s="11" customFormat="1" ht="13.5">
      <c r="B461" s="202"/>
      <c r="C461" s="203"/>
      <c r="D461" s="198" t="s">
        <v>141</v>
      </c>
      <c r="E461" s="204" t="s">
        <v>30</v>
      </c>
      <c r="F461" s="205" t="s">
        <v>686</v>
      </c>
      <c r="G461" s="203"/>
      <c r="H461" s="206">
        <v>43.5</v>
      </c>
      <c r="I461" s="207"/>
      <c r="J461" s="203"/>
      <c r="K461" s="203"/>
      <c r="L461" s="208"/>
      <c r="M461" s="209"/>
      <c r="N461" s="210"/>
      <c r="O461" s="210"/>
      <c r="P461" s="210"/>
      <c r="Q461" s="210"/>
      <c r="R461" s="210"/>
      <c r="S461" s="210"/>
      <c r="T461" s="211"/>
      <c r="AT461" s="212" t="s">
        <v>141</v>
      </c>
      <c r="AU461" s="212" t="s">
        <v>84</v>
      </c>
      <c r="AV461" s="11" t="s">
        <v>84</v>
      </c>
      <c r="AW461" s="11" t="s">
        <v>37</v>
      </c>
      <c r="AX461" s="11" t="s">
        <v>82</v>
      </c>
      <c r="AY461" s="212" t="s">
        <v>128</v>
      </c>
    </row>
    <row r="462" spans="2:65" s="1" customFormat="1" ht="25.5" customHeight="1">
      <c r="B462" s="39"/>
      <c r="C462" s="186" t="s">
        <v>687</v>
      </c>
      <c r="D462" s="186" t="s">
        <v>130</v>
      </c>
      <c r="E462" s="187" t="s">
        <v>688</v>
      </c>
      <c r="F462" s="188" t="s">
        <v>689</v>
      </c>
      <c r="G462" s="189" t="s">
        <v>227</v>
      </c>
      <c r="H462" s="190">
        <v>352.79</v>
      </c>
      <c r="I462" s="191"/>
      <c r="J462" s="192">
        <f>ROUND(I462*H462,2)</f>
        <v>0</v>
      </c>
      <c r="K462" s="188" t="s">
        <v>134</v>
      </c>
      <c r="L462" s="59"/>
      <c r="M462" s="193" t="s">
        <v>30</v>
      </c>
      <c r="N462" s="194" t="s">
        <v>45</v>
      </c>
      <c r="O462" s="40"/>
      <c r="P462" s="195">
        <f>O462*H462</f>
        <v>0</v>
      </c>
      <c r="Q462" s="195">
        <v>0</v>
      </c>
      <c r="R462" s="195">
        <f>Q462*H462</f>
        <v>0</v>
      </c>
      <c r="S462" s="195">
        <v>0</v>
      </c>
      <c r="T462" s="196">
        <f>S462*H462</f>
        <v>0</v>
      </c>
      <c r="AR462" s="22" t="s">
        <v>135</v>
      </c>
      <c r="AT462" s="22" t="s">
        <v>130</v>
      </c>
      <c r="AU462" s="22" t="s">
        <v>84</v>
      </c>
      <c r="AY462" s="22" t="s">
        <v>128</v>
      </c>
      <c r="BE462" s="197">
        <f>IF(N462="základní",J462,0)</f>
        <v>0</v>
      </c>
      <c r="BF462" s="197">
        <f>IF(N462="snížená",J462,0)</f>
        <v>0</v>
      </c>
      <c r="BG462" s="197">
        <f>IF(N462="zákl. přenesená",J462,0)</f>
        <v>0</v>
      </c>
      <c r="BH462" s="197">
        <f>IF(N462="sníž. přenesená",J462,0)</f>
        <v>0</v>
      </c>
      <c r="BI462" s="197">
        <f>IF(N462="nulová",J462,0)</f>
        <v>0</v>
      </c>
      <c r="BJ462" s="22" t="s">
        <v>82</v>
      </c>
      <c r="BK462" s="197">
        <f>ROUND(I462*H462,2)</f>
        <v>0</v>
      </c>
      <c r="BL462" s="22" t="s">
        <v>135</v>
      </c>
      <c r="BM462" s="22" t="s">
        <v>690</v>
      </c>
    </row>
    <row r="463" spans="2:65" s="1" customFormat="1" ht="27">
      <c r="B463" s="39"/>
      <c r="C463" s="61"/>
      <c r="D463" s="198" t="s">
        <v>137</v>
      </c>
      <c r="E463" s="61"/>
      <c r="F463" s="199" t="s">
        <v>691</v>
      </c>
      <c r="G463" s="61"/>
      <c r="H463" s="61"/>
      <c r="I463" s="157"/>
      <c r="J463" s="61"/>
      <c r="K463" s="61"/>
      <c r="L463" s="59"/>
      <c r="M463" s="200"/>
      <c r="N463" s="40"/>
      <c r="O463" s="40"/>
      <c r="P463" s="40"/>
      <c r="Q463" s="40"/>
      <c r="R463" s="40"/>
      <c r="S463" s="40"/>
      <c r="T463" s="76"/>
      <c r="AT463" s="22" t="s">
        <v>137</v>
      </c>
      <c r="AU463" s="22" t="s">
        <v>84</v>
      </c>
    </row>
    <row r="464" spans="2:65" s="1" customFormat="1" ht="81">
      <c r="B464" s="39"/>
      <c r="C464" s="61"/>
      <c r="D464" s="198" t="s">
        <v>139</v>
      </c>
      <c r="E464" s="61"/>
      <c r="F464" s="201" t="s">
        <v>692</v>
      </c>
      <c r="G464" s="61"/>
      <c r="H464" s="61"/>
      <c r="I464" s="157"/>
      <c r="J464" s="61"/>
      <c r="K464" s="61"/>
      <c r="L464" s="59"/>
      <c r="M464" s="200"/>
      <c r="N464" s="40"/>
      <c r="O464" s="40"/>
      <c r="P464" s="40"/>
      <c r="Q464" s="40"/>
      <c r="R464" s="40"/>
      <c r="S464" s="40"/>
      <c r="T464" s="76"/>
      <c r="AT464" s="22" t="s">
        <v>139</v>
      </c>
      <c r="AU464" s="22" t="s">
        <v>84</v>
      </c>
    </row>
    <row r="465" spans="2:65" s="11" customFormat="1" ht="13.5">
      <c r="B465" s="202"/>
      <c r="C465" s="203"/>
      <c r="D465" s="198" t="s">
        <v>141</v>
      </c>
      <c r="E465" s="204" t="s">
        <v>30</v>
      </c>
      <c r="F465" s="205" t="s">
        <v>674</v>
      </c>
      <c r="G465" s="203"/>
      <c r="H465" s="206">
        <v>352.79</v>
      </c>
      <c r="I465" s="207"/>
      <c r="J465" s="203"/>
      <c r="K465" s="203"/>
      <c r="L465" s="208"/>
      <c r="M465" s="209"/>
      <c r="N465" s="210"/>
      <c r="O465" s="210"/>
      <c r="P465" s="210"/>
      <c r="Q465" s="210"/>
      <c r="R465" s="210"/>
      <c r="S465" s="210"/>
      <c r="T465" s="211"/>
      <c r="AT465" s="212" t="s">
        <v>141</v>
      </c>
      <c r="AU465" s="212" t="s">
        <v>84</v>
      </c>
      <c r="AV465" s="11" t="s">
        <v>84</v>
      </c>
      <c r="AW465" s="11" t="s">
        <v>37</v>
      </c>
      <c r="AX465" s="11" t="s">
        <v>82</v>
      </c>
      <c r="AY465" s="212" t="s">
        <v>128</v>
      </c>
    </row>
    <row r="466" spans="2:65" s="1" customFormat="1" ht="25.5" customHeight="1">
      <c r="B466" s="39"/>
      <c r="C466" s="186" t="s">
        <v>693</v>
      </c>
      <c r="D466" s="186" t="s">
        <v>130</v>
      </c>
      <c r="E466" s="187" t="s">
        <v>694</v>
      </c>
      <c r="F466" s="188" t="s">
        <v>695</v>
      </c>
      <c r="G466" s="189" t="s">
        <v>227</v>
      </c>
      <c r="H466" s="190">
        <v>2.86</v>
      </c>
      <c r="I466" s="191"/>
      <c r="J466" s="192">
        <f>ROUND(I466*H466,2)</f>
        <v>0</v>
      </c>
      <c r="K466" s="188" t="s">
        <v>134</v>
      </c>
      <c r="L466" s="59"/>
      <c r="M466" s="193" t="s">
        <v>30</v>
      </c>
      <c r="N466" s="194" t="s">
        <v>45</v>
      </c>
      <c r="O466" s="40"/>
      <c r="P466" s="195">
        <f>O466*H466</f>
        <v>0</v>
      </c>
      <c r="Q466" s="195">
        <v>0</v>
      </c>
      <c r="R466" s="195">
        <f>Q466*H466</f>
        <v>0</v>
      </c>
      <c r="S466" s="195">
        <v>0</v>
      </c>
      <c r="T466" s="196">
        <f>S466*H466</f>
        <v>0</v>
      </c>
      <c r="AR466" s="22" t="s">
        <v>135</v>
      </c>
      <c r="AT466" s="22" t="s">
        <v>130</v>
      </c>
      <c r="AU466" s="22" t="s">
        <v>84</v>
      </c>
      <c r="AY466" s="22" t="s">
        <v>128</v>
      </c>
      <c r="BE466" s="197">
        <f>IF(N466="základní",J466,0)</f>
        <v>0</v>
      </c>
      <c r="BF466" s="197">
        <f>IF(N466="snížená",J466,0)</f>
        <v>0</v>
      </c>
      <c r="BG466" s="197">
        <f>IF(N466="zákl. přenesená",J466,0)</f>
        <v>0</v>
      </c>
      <c r="BH466" s="197">
        <f>IF(N466="sníž. přenesená",J466,0)</f>
        <v>0</v>
      </c>
      <c r="BI466" s="197">
        <f>IF(N466="nulová",J466,0)</f>
        <v>0</v>
      </c>
      <c r="BJ466" s="22" t="s">
        <v>82</v>
      </c>
      <c r="BK466" s="197">
        <f>ROUND(I466*H466,2)</f>
        <v>0</v>
      </c>
      <c r="BL466" s="22" t="s">
        <v>135</v>
      </c>
      <c r="BM466" s="22" t="s">
        <v>696</v>
      </c>
    </row>
    <row r="467" spans="2:65" s="1" customFormat="1" ht="27">
      <c r="B467" s="39"/>
      <c r="C467" s="61"/>
      <c r="D467" s="198" t="s">
        <v>137</v>
      </c>
      <c r="E467" s="61"/>
      <c r="F467" s="199" t="s">
        <v>697</v>
      </c>
      <c r="G467" s="61"/>
      <c r="H467" s="61"/>
      <c r="I467" s="157"/>
      <c r="J467" s="61"/>
      <c r="K467" s="61"/>
      <c r="L467" s="59"/>
      <c r="M467" s="200"/>
      <c r="N467" s="40"/>
      <c r="O467" s="40"/>
      <c r="P467" s="40"/>
      <c r="Q467" s="40"/>
      <c r="R467" s="40"/>
      <c r="S467" s="40"/>
      <c r="T467" s="76"/>
      <c r="AT467" s="22" t="s">
        <v>137</v>
      </c>
      <c r="AU467" s="22" t="s">
        <v>84</v>
      </c>
    </row>
    <row r="468" spans="2:65" s="1" customFormat="1" ht="81">
      <c r="B468" s="39"/>
      <c r="C468" s="61"/>
      <c r="D468" s="198" t="s">
        <v>139</v>
      </c>
      <c r="E468" s="61"/>
      <c r="F468" s="201" t="s">
        <v>692</v>
      </c>
      <c r="G468" s="61"/>
      <c r="H468" s="61"/>
      <c r="I468" s="157"/>
      <c r="J468" s="61"/>
      <c r="K468" s="61"/>
      <c r="L468" s="59"/>
      <c r="M468" s="200"/>
      <c r="N468" s="40"/>
      <c r="O468" s="40"/>
      <c r="P468" s="40"/>
      <c r="Q468" s="40"/>
      <c r="R468" s="40"/>
      <c r="S468" s="40"/>
      <c r="T468" s="76"/>
      <c r="AT468" s="22" t="s">
        <v>139</v>
      </c>
      <c r="AU468" s="22" t="s">
        <v>84</v>
      </c>
    </row>
    <row r="469" spans="2:65" s="11" customFormat="1" ht="13.5">
      <c r="B469" s="202"/>
      <c r="C469" s="203"/>
      <c r="D469" s="198" t="s">
        <v>141</v>
      </c>
      <c r="E469" s="204" t="s">
        <v>30</v>
      </c>
      <c r="F469" s="205" t="s">
        <v>673</v>
      </c>
      <c r="G469" s="203"/>
      <c r="H469" s="206">
        <v>2.86</v>
      </c>
      <c r="I469" s="207"/>
      <c r="J469" s="203"/>
      <c r="K469" s="203"/>
      <c r="L469" s="208"/>
      <c r="M469" s="209"/>
      <c r="N469" s="210"/>
      <c r="O469" s="210"/>
      <c r="P469" s="210"/>
      <c r="Q469" s="210"/>
      <c r="R469" s="210"/>
      <c r="S469" s="210"/>
      <c r="T469" s="211"/>
      <c r="AT469" s="212" t="s">
        <v>141</v>
      </c>
      <c r="AU469" s="212" t="s">
        <v>84</v>
      </c>
      <c r="AV469" s="11" t="s">
        <v>84</v>
      </c>
      <c r="AW469" s="11" t="s">
        <v>37</v>
      </c>
      <c r="AX469" s="11" t="s">
        <v>82</v>
      </c>
      <c r="AY469" s="212" t="s">
        <v>128</v>
      </c>
    </row>
    <row r="470" spans="2:65" s="1" customFormat="1" ht="25.5" customHeight="1">
      <c r="B470" s="39"/>
      <c r="C470" s="186" t="s">
        <v>698</v>
      </c>
      <c r="D470" s="186" t="s">
        <v>130</v>
      </c>
      <c r="E470" s="187" t="s">
        <v>699</v>
      </c>
      <c r="F470" s="188" t="s">
        <v>700</v>
      </c>
      <c r="G470" s="189" t="s">
        <v>227</v>
      </c>
      <c r="H470" s="190">
        <v>101.21</v>
      </c>
      <c r="I470" s="191"/>
      <c r="J470" s="192">
        <f>ROUND(I470*H470,2)</f>
        <v>0</v>
      </c>
      <c r="K470" s="188" t="s">
        <v>134</v>
      </c>
      <c r="L470" s="59"/>
      <c r="M470" s="193" t="s">
        <v>30</v>
      </c>
      <c r="N470" s="194" t="s">
        <v>45</v>
      </c>
      <c r="O470" s="40"/>
      <c r="P470" s="195">
        <f>O470*H470</f>
        <v>0</v>
      </c>
      <c r="Q470" s="195">
        <v>0</v>
      </c>
      <c r="R470" s="195">
        <f>Q470*H470</f>
        <v>0</v>
      </c>
      <c r="S470" s="195">
        <v>0</v>
      </c>
      <c r="T470" s="196">
        <f>S470*H470</f>
        <v>0</v>
      </c>
      <c r="AR470" s="22" t="s">
        <v>135</v>
      </c>
      <c r="AT470" s="22" t="s">
        <v>130</v>
      </c>
      <c r="AU470" s="22" t="s">
        <v>84</v>
      </c>
      <c r="AY470" s="22" t="s">
        <v>128</v>
      </c>
      <c r="BE470" s="197">
        <f>IF(N470="základní",J470,0)</f>
        <v>0</v>
      </c>
      <c r="BF470" s="197">
        <f>IF(N470="snížená",J470,0)</f>
        <v>0</v>
      </c>
      <c r="BG470" s="197">
        <f>IF(N470="zákl. přenesená",J470,0)</f>
        <v>0</v>
      </c>
      <c r="BH470" s="197">
        <f>IF(N470="sníž. přenesená",J470,0)</f>
        <v>0</v>
      </c>
      <c r="BI470" s="197">
        <f>IF(N470="nulová",J470,0)</f>
        <v>0</v>
      </c>
      <c r="BJ470" s="22" t="s">
        <v>82</v>
      </c>
      <c r="BK470" s="197">
        <f>ROUND(I470*H470,2)</f>
        <v>0</v>
      </c>
      <c r="BL470" s="22" t="s">
        <v>135</v>
      </c>
      <c r="BM470" s="22" t="s">
        <v>701</v>
      </c>
    </row>
    <row r="471" spans="2:65" s="1" customFormat="1" ht="27">
      <c r="B471" s="39"/>
      <c r="C471" s="61"/>
      <c r="D471" s="198" t="s">
        <v>137</v>
      </c>
      <c r="E471" s="61"/>
      <c r="F471" s="199" t="s">
        <v>229</v>
      </c>
      <c r="G471" s="61"/>
      <c r="H471" s="61"/>
      <c r="I471" s="157"/>
      <c r="J471" s="61"/>
      <c r="K471" s="61"/>
      <c r="L471" s="59"/>
      <c r="M471" s="200"/>
      <c r="N471" s="40"/>
      <c r="O471" s="40"/>
      <c r="P471" s="40"/>
      <c r="Q471" s="40"/>
      <c r="R471" s="40"/>
      <c r="S471" s="40"/>
      <c r="T471" s="76"/>
      <c r="AT471" s="22" t="s">
        <v>137</v>
      </c>
      <c r="AU471" s="22" t="s">
        <v>84</v>
      </c>
    </row>
    <row r="472" spans="2:65" s="1" customFormat="1" ht="81">
      <c r="B472" s="39"/>
      <c r="C472" s="61"/>
      <c r="D472" s="198" t="s">
        <v>139</v>
      </c>
      <c r="E472" s="61"/>
      <c r="F472" s="201" t="s">
        <v>692</v>
      </c>
      <c r="G472" s="61"/>
      <c r="H472" s="61"/>
      <c r="I472" s="157"/>
      <c r="J472" s="61"/>
      <c r="K472" s="61"/>
      <c r="L472" s="59"/>
      <c r="M472" s="200"/>
      <c r="N472" s="40"/>
      <c r="O472" s="40"/>
      <c r="P472" s="40"/>
      <c r="Q472" s="40"/>
      <c r="R472" s="40"/>
      <c r="S472" s="40"/>
      <c r="T472" s="76"/>
      <c r="AT472" s="22" t="s">
        <v>139</v>
      </c>
      <c r="AU472" s="22" t="s">
        <v>84</v>
      </c>
    </row>
    <row r="473" spans="2:65" s="11" customFormat="1" ht="13.5">
      <c r="B473" s="202"/>
      <c r="C473" s="203"/>
      <c r="D473" s="198" t="s">
        <v>141</v>
      </c>
      <c r="E473" s="204" t="s">
        <v>30</v>
      </c>
      <c r="F473" s="205" t="s">
        <v>702</v>
      </c>
      <c r="G473" s="203"/>
      <c r="H473" s="206">
        <v>101.21</v>
      </c>
      <c r="I473" s="207"/>
      <c r="J473" s="203"/>
      <c r="K473" s="203"/>
      <c r="L473" s="208"/>
      <c r="M473" s="209"/>
      <c r="N473" s="210"/>
      <c r="O473" s="210"/>
      <c r="P473" s="210"/>
      <c r="Q473" s="210"/>
      <c r="R473" s="210"/>
      <c r="S473" s="210"/>
      <c r="T473" s="211"/>
      <c r="AT473" s="212" t="s">
        <v>141</v>
      </c>
      <c r="AU473" s="212" t="s">
        <v>84</v>
      </c>
      <c r="AV473" s="11" t="s">
        <v>84</v>
      </c>
      <c r="AW473" s="11" t="s">
        <v>37</v>
      </c>
      <c r="AX473" s="11" t="s">
        <v>82</v>
      </c>
      <c r="AY473" s="212" t="s">
        <v>128</v>
      </c>
    </row>
    <row r="474" spans="2:65" s="10" customFormat="1" ht="29.85" customHeight="1">
      <c r="B474" s="170"/>
      <c r="C474" s="171"/>
      <c r="D474" s="172" t="s">
        <v>73</v>
      </c>
      <c r="E474" s="184" t="s">
        <v>703</v>
      </c>
      <c r="F474" s="184" t="s">
        <v>704</v>
      </c>
      <c r="G474" s="171"/>
      <c r="H474" s="171"/>
      <c r="I474" s="174"/>
      <c r="J474" s="185">
        <f>BK474</f>
        <v>0</v>
      </c>
      <c r="K474" s="171"/>
      <c r="L474" s="176"/>
      <c r="M474" s="177"/>
      <c r="N474" s="178"/>
      <c r="O474" s="178"/>
      <c r="P474" s="179">
        <f>SUM(P475:P476)</f>
        <v>0</v>
      </c>
      <c r="Q474" s="178"/>
      <c r="R474" s="179">
        <f>SUM(R475:R476)</f>
        <v>0</v>
      </c>
      <c r="S474" s="178"/>
      <c r="T474" s="180">
        <f>SUM(T475:T476)</f>
        <v>0</v>
      </c>
      <c r="AR474" s="181" t="s">
        <v>82</v>
      </c>
      <c r="AT474" s="182" t="s">
        <v>73</v>
      </c>
      <c r="AU474" s="182" t="s">
        <v>82</v>
      </c>
      <c r="AY474" s="181" t="s">
        <v>128</v>
      </c>
      <c r="BK474" s="183">
        <f>SUM(BK475:BK476)</f>
        <v>0</v>
      </c>
    </row>
    <row r="475" spans="2:65" s="1" customFormat="1" ht="16.5" customHeight="1">
      <c r="B475" s="39"/>
      <c r="C475" s="186" t="s">
        <v>356</v>
      </c>
      <c r="D475" s="186" t="s">
        <v>130</v>
      </c>
      <c r="E475" s="187" t="s">
        <v>705</v>
      </c>
      <c r="F475" s="188" t="s">
        <v>706</v>
      </c>
      <c r="G475" s="189" t="s">
        <v>227</v>
      </c>
      <c r="H475" s="190">
        <v>315.90300000000002</v>
      </c>
      <c r="I475" s="191"/>
      <c r="J475" s="192">
        <f>ROUND(I475*H475,2)</f>
        <v>0</v>
      </c>
      <c r="K475" s="188" t="s">
        <v>134</v>
      </c>
      <c r="L475" s="59"/>
      <c r="M475" s="193" t="s">
        <v>30</v>
      </c>
      <c r="N475" s="194" t="s">
        <v>45</v>
      </c>
      <c r="O475" s="40"/>
      <c r="P475" s="195">
        <f>O475*H475</f>
        <v>0</v>
      </c>
      <c r="Q475" s="195">
        <v>0</v>
      </c>
      <c r="R475" s="195">
        <f>Q475*H475</f>
        <v>0</v>
      </c>
      <c r="S475" s="195">
        <v>0</v>
      </c>
      <c r="T475" s="196">
        <f>S475*H475</f>
        <v>0</v>
      </c>
      <c r="AR475" s="22" t="s">
        <v>135</v>
      </c>
      <c r="AT475" s="22" t="s">
        <v>130</v>
      </c>
      <c r="AU475" s="22" t="s">
        <v>84</v>
      </c>
      <c r="AY475" s="22" t="s">
        <v>128</v>
      </c>
      <c r="BE475" s="197">
        <f>IF(N475="základní",J475,0)</f>
        <v>0</v>
      </c>
      <c r="BF475" s="197">
        <f>IF(N475="snížená",J475,0)</f>
        <v>0</v>
      </c>
      <c r="BG475" s="197">
        <f>IF(N475="zákl. přenesená",J475,0)</f>
        <v>0</v>
      </c>
      <c r="BH475" s="197">
        <f>IF(N475="sníž. přenesená",J475,0)</f>
        <v>0</v>
      </c>
      <c r="BI475" s="197">
        <f>IF(N475="nulová",J475,0)</f>
        <v>0</v>
      </c>
      <c r="BJ475" s="22" t="s">
        <v>82</v>
      </c>
      <c r="BK475" s="197">
        <f>ROUND(I475*H475,2)</f>
        <v>0</v>
      </c>
      <c r="BL475" s="22" t="s">
        <v>135</v>
      </c>
      <c r="BM475" s="22" t="s">
        <v>707</v>
      </c>
    </row>
    <row r="476" spans="2:65" s="1" customFormat="1" ht="27">
      <c r="B476" s="39"/>
      <c r="C476" s="61"/>
      <c r="D476" s="198" t="s">
        <v>137</v>
      </c>
      <c r="E476" s="61"/>
      <c r="F476" s="199" t="s">
        <v>708</v>
      </c>
      <c r="G476" s="61"/>
      <c r="H476" s="61"/>
      <c r="I476" s="157"/>
      <c r="J476" s="61"/>
      <c r="K476" s="61"/>
      <c r="L476" s="59"/>
      <c r="M476" s="200"/>
      <c r="N476" s="40"/>
      <c r="O476" s="40"/>
      <c r="P476" s="40"/>
      <c r="Q476" s="40"/>
      <c r="R476" s="40"/>
      <c r="S476" s="40"/>
      <c r="T476" s="76"/>
      <c r="AT476" s="22" t="s">
        <v>137</v>
      </c>
      <c r="AU476" s="22" t="s">
        <v>84</v>
      </c>
    </row>
    <row r="477" spans="2:65" s="10" customFormat="1" ht="37.35" customHeight="1">
      <c r="B477" s="170"/>
      <c r="C477" s="171"/>
      <c r="D477" s="172" t="s">
        <v>73</v>
      </c>
      <c r="E477" s="173" t="s">
        <v>709</v>
      </c>
      <c r="F477" s="173" t="s">
        <v>710</v>
      </c>
      <c r="G477" s="171"/>
      <c r="H477" s="171"/>
      <c r="I477" s="174"/>
      <c r="J477" s="175">
        <f>BK477</f>
        <v>0</v>
      </c>
      <c r="K477" s="171"/>
      <c r="L477" s="176"/>
      <c r="M477" s="177"/>
      <c r="N477" s="178"/>
      <c r="O477" s="178"/>
      <c r="P477" s="179">
        <f>P478+P483+P488</f>
        <v>0</v>
      </c>
      <c r="Q477" s="178"/>
      <c r="R477" s="179">
        <f>R478+R483+R488</f>
        <v>0</v>
      </c>
      <c r="S477" s="178"/>
      <c r="T477" s="180">
        <f>T478+T483+T488</f>
        <v>0</v>
      </c>
      <c r="AR477" s="181" t="s">
        <v>162</v>
      </c>
      <c r="AT477" s="182" t="s">
        <v>73</v>
      </c>
      <c r="AU477" s="182" t="s">
        <v>74</v>
      </c>
      <c r="AY477" s="181" t="s">
        <v>128</v>
      </c>
      <c r="BK477" s="183">
        <f>BK478+BK483+BK488</f>
        <v>0</v>
      </c>
    </row>
    <row r="478" spans="2:65" s="10" customFormat="1" ht="19.899999999999999" customHeight="1">
      <c r="B478" s="170"/>
      <c r="C478" s="171"/>
      <c r="D478" s="172" t="s">
        <v>73</v>
      </c>
      <c r="E478" s="184" t="s">
        <v>711</v>
      </c>
      <c r="F478" s="184" t="s">
        <v>712</v>
      </c>
      <c r="G478" s="171"/>
      <c r="H478" s="171"/>
      <c r="I478" s="174"/>
      <c r="J478" s="185">
        <f>BK478</f>
        <v>0</v>
      </c>
      <c r="K478" s="171"/>
      <c r="L478" s="176"/>
      <c r="M478" s="177"/>
      <c r="N478" s="178"/>
      <c r="O478" s="178"/>
      <c r="P478" s="179">
        <f>SUM(P479:P482)</f>
        <v>0</v>
      </c>
      <c r="Q478" s="178"/>
      <c r="R478" s="179">
        <f>SUM(R479:R482)</f>
        <v>0</v>
      </c>
      <c r="S478" s="178"/>
      <c r="T478" s="180">
        <f>SUM(T479:T482)</f>
        <v>0</v>
      </c>
      <c r="AR478" s="181" t="s">
        <v>162</v>
      </c>
      <c r="AT478" s="182" t="s">
        <v>73</v>
      </c>
      <c r="AU478" s="182" t="s">
        <v>82</v>
      </c>
      <c r="AY478" s="181" t="s">
        <v>128</v>
      </c>
      <c r="BK478" s="183">
        <f>SUM(BK479:BK482)</f>
        <v>0</v>
      </c>
    </row>
    <row r="479" spans="2:65" s="1" customFormat="1" ht="16.5" customHeight="1">
      <c r="B479" s="39"/>
      <c r="C479" s="186" t="s">
        <v>713</v>
      </c>
      <c r="D479" s="186" t="s">
        <v>130</v>
      </c>
      <c r="E479" s="187" t="s">
        <v>714</v>
      </c>
      <c r="F479" s="188" t="s">
        <v>715</v>
      </c>
      <c r="G479" s="189" t="s">
        <v>478</v>
      </c>
      <c r="H479" s="190">
        <v>1</v>
      </c>
      <c r="I479" s="191"/>
      <c r="J479" s="192">
        <f>ROUND(I479*H479,2)</f>
        <v>0</v>
      </c>
      <c r="K479" s="188" t="s">
        <v>30</v>
      </c>
      <c r="L479" s="59"/>
      <c r="M479" s="193" t="s">
        <v>30</v>
      </c>
      <c r="N479" s="194" t="s">
        <v>45</v>
      </c>
      <c r="O479" s="40"/>
      <c r="P479" s="195">
        <f>O479*H479</f>
        <v>0</v>
      </c>
      <c r="Q479" s="195">
        <v>0</v>
      </c>
      <c r="R479" s="195">
        <f>Q479*H479</f>
        <v>0</v>
      </c>
      <c r="S479" s="195">
        <v>0</v>
      </c>
      <c r="T479" s="196">
        <f>S479*H479</f>
        <v>0</v>
      </c>
      <c r="AR479" s="22" t="s">
        <v>716</v>
      </c>
      <c r="AT479" s="22" t="s">
        <v>130</v>
      </c>
      <c r="AU479" s="22" t="s">
        <v>84</v>
      </c>
      <c r="AY479" s="22" t="s">
        <v>128</v>
      </c>
      <c r="BE479" s="197">
        <f>IF(N479="základní",J479,0)</f>
        <v>0</v>
      </c>
      <c r="BF479" s="197">
        <f>IF(N479="snížená",J479,0)</f>
        <v>0</v>
      </c>
      <c r="BG479" s="197">
        <f>IF(N479="zákl. přenesená",J479,0)</f>
        <v>0</v>
      </c>
      <c r="BH479" s="197">
        <f>IF(N479="sníž. přenesená",J479,0)</f>
        <v>0</v>
      </c>
      <c r="BI479" s="197">
        <f>IF(N479="nulová",J479,0)</f>
        <v>0</v>
      </c>
      <c r="BJ479" s="22" t="s">
        <v>82</v>
      </c>
      <c r="BK479" s="197">
        <f>ROUND(I479*H479,2)</f>
        <v>0</v>
      </c>
      <c r="BL479" s="22" t="s">
        <v>716</v>
      </c>
      <c r="BM479" s="22" t="s">
        <v>717</v>
      </c>
    </row>
    <row r="480" spans="2:65" s="1" customFormat="1" ht="13.5">
      <c r="B480" s="39"/>
      <c r="C480" s="61"/>
      <c r="D480" s="198" t="s">
        <v>137</v>
      </c>
      <c r="E480" s="61"/>
      <c r="F480" s="199" t="s">
        <v>715</v>
      </c>
      <c r="G480" s="61"/>
      <c r="H480" s="61"/>
      <c r="I480" s="157"/>
      <c r="J480" s="61"/>
      <c r="K480" s="61"/>
      <c r="L480" s="59"/>
      <c r="M480" s="200"/>
      <c r="N480" s="40"/>
      <c r="O480" s="40"/>
      <c r="P480" s="40"/>
      <c r="Q480" s="40"/>
      <c r="R480" s="40"/>
      <c r="S480" s="40"/>
      <c r="T480" s="76"/>
      <c r="AT480" s="22" t="s">
        <v>137</v>
      </c>
      <c r="AU480" s="22" t="s">
        <v>84</v>
      </c>
    </row>
    <row r="481" spans="2:65" s="1" customFormat="1" ht="16.5" customHeight="1">
      <c r="B481" s="39"/>
      <c r="C481" s="186" t="s">
        <v>718</v>
      </c>
      <c r="D481" s="186" t="s">
        <v>130</v>
      </c>
      <c r="E481" s="187" t="s">
        <v>719</v>
      </c>
      <c r="F481" s="188" t="s">
        <v>720</v>
      </c>
      <c r="G481" s="189" t="s">
        <v>478</v>
      </c>
      <c r="H481" s="190">
        <v>1</v>
      </c>
      <c r="I481" s="191"/>
      <c r="J481" s="192">
        <f>ROUND(I481*H481,2)</f>
        <v>0</v>
      </c>
      <c r="K481" s="188" t="s">
        <v>134</v>
      </c>
      <c r="L481" s="59"/>
      <c r="M481" s="193" t="s">
        <v>30</v>
      </c>
      <c r="N481" s="194" t="s">
        <v>45</v>
      </c>
      <c r="O481" s="40"/>
      <c r="P481" s="195">
        <f>O481*H481</f>
        <v>0</v>
      </c>
      <c r="Q481" s="195">
        <v>0</v>
      </c>
      <c r="R481" s="195">
        <f>Q481*H481</f>
        <v>0</v>
      </c>
      <c r="S481" s="195">
        <v>0</v>
      </c>
      <c r="T481" s="196">
        <f>S481*H481</f>
        <v>0</v>
      </c>
      <c r="AR481" s="22" t="s">
        <v>716</v>
      </c>
      <c r="AT481" s="22" t="s">
        <v>130</v>
      </c>
      <c r="AU481" s="22" t="s">
        <v>84</v>
      </c>
      <c r="AY481" s="22" t="s">
        <v>128</v>
      </c>
      <c r="BE481" s="197">
        <f>IF(N481="základní",J481,0)</f>
        <v>0</v>
      </c>
      <c r="BF481" s="197">
        <f>IF(N481="snížená",J481,0)</f>
        <v>0</v>
      </c>
      <c r="BG481" s="197">
        <f>IF(N481="zákl. přenesená",J481,0)</f>
        <v>0</v>
      </c>
      <c r="BH481" s="197">
        <f>IF(N481="sníž. přenesená",J481,0)</f>
        <v>0</v>
      </c>
      <c r="BI481" s="197">
        <f>IF(N481="nulová",J481,0)</f>
        <v>0</v>
      </c>
      <c r="BJ481" s="22" t="s">
        <v>82</v>
      </c>
      <c r="BK481" s="197">
        <f>ROUND(I481*H481,2)</f>
        <v>0</v>
      </c>
      <c r="BL481" s="22" t="s">
        <v>716</v>
      </c>
      <c r="BM481" s="22" t="s">
        <v>721</v>
      </c>
    </row>
    <row r="482" spans="2:65" s="1" customFormat="1" ht="13.5">
      <c r="B482" s="39"/>
      <c r="C482" s="61"/>
      <c r="D482" s="198" t="s">
        <v>137</v>
      </c>
      <c r="E482" s="61"/>
      <c r="F482" s="199" t="s">
        <v>720</v>
      </c>
      <c r="G482" s="61"/>
      <c r="H482" s="61"/>
      <c r="I482" s="157"/>
      <c r="J482" s="61"/>
      <c r="K482" s="61"/>
      <c r="L482" s="59"/>
      <c r="M482" s="200"/>
      <c r="N482" s="40"/>
      <c r="O482" s="40"/>
      <c r="P482" s="40"/>
      <c r="Q482" s="40"/>
      <c r="R482" s="40"/>
      <c r="S482" s="40"/>
      <c r="T482" s="76"/>
      <c r="AT482" s="22" t="s">
        <v>137</v>
      </c>
      <c r="AU482" s="22" t="s">
        <v>84</v>
      </c>
    </row>
    <row r="483" spans="2:65" s="10" customFormat="1" ht="29.85" customHeight="1">
      <c r="B483" s="170"/>
      <c r="C483" s="171"/>
      <c r="D483" s="172" t="s">
        <v>73</v>
      </c>
      <c r="E483" s="184" t="s">
        <v>722</v>
      </c>
      <c r="F483" s="184" t="s">
        <v>723</v>
      </c>
      <c r="G483" s="171"/>
      <c r="H483" s="171"/>
      <c r="I483" s="174"/>
      <c r="J483" s="185">
        <f>BK483</f>
        <v>0</v>
      </c>
      <c r="K483" s="171"/>
      <c r="L483" s="176"/>
      <c r="M483" s="177"/>
      <c r="N483" s="178"/>
      <c r="O483" s="178"/>
      <c r="P483" s="179">
        <f>SUM(P484:P487)</f>
        <v>0</v>
      </c>
      <c r="Q483" s="178"/>
      <c r="R483" s="179">
        <f>SUM(R484:R487)</f>
        <v>0</v>
      </c>
      <c r="S483" s="178"/>
      <c r="T483" s="180">
        <f>SUM(T484:T487)</f>
        <v>0</v>
      </c>
      <c r="AR483" s="181" t="s">
        <v>162</v>
      </c>
      <c r="AT483" s="182" t="s">
        <v>73</v>
      </c>
      <c r="AU483" s="182" t="s">
        <v>82</v>
      </c>
      <c r="AY483" s="181" t="s">
        <v>128</v>
      </c>
      <c r="BK483" s="183">
        <f>SUM(BK484:BK487)</f>
        <v>0</v>
      </c>
    </row>
    <row r="484" spans="2:65" s="1" customFormat="1" ht="16.5" customHeight="1">
      <c r="B484" s="39"/>
      <c r="C484" s="186" t="s">
        <v>618</v>
      </c>
      <c r="D484" s="186" t="s">
        <v>130</v>
      </c>
      <c r="E484" s="187" t="s">
        <v>724</v>
      </c>
      <c r="F484" s="188" t="s">
        <v>723</v>
      </c>
      <c r="G484" s="189" t="s">
        <v>478</v>
      </c>
      <c r="H484" s="190">
        <v>1</v>
      </c>
      <c r="I484" s="191"/>
      <c r="J484" s="192">
        <f>ROUND(I484*H484,2)</f>
        <v>0</v>
      </c>
      <c r="K484" s="188" t="s">
        <v>134</v>
      </c>
      <c r="L484" s="59"/>
      <c r="M484" s="193" t="s">
        <v>30</v>
      </c>
      <c r="N484" s="194" t="s">
        <v>45</v>
      </c>
      <c r="O484" s="40"/>
      <c r="P484" s="195">
        <f>O484*H484</f>
        <v>0</v>
      </c>
      <c r="Q484" s="195">
        <v>0</v>
      </c>
      <c r="R484" s="195">
        <f>Q484*H484</f>
        <v>0</v>
      </c>
      <c r="S484" s="195">
        <v>0</v>
      </c>
      <c r="T484" s="196">
        <f>S484*H484</f>
        <v>0</v>
      </c>
      <c r="AR484" s="22" t="s">
        <v>716</v>
      </c>
      <c r="AT484" s="22" t="s">
        <v>130</v>
      </c>
      <c r="AU484" s="22" t="s">
        <v>84</v>
      </c>
      <c r="AY484" s="22" t="s">
        <v>128</v>
      </c>
      <c r="BE484" s="197">
        <f>IF(N484="základní",J484,0)</f>
        <v>0</v>
      </c>
      <c r="BF484" s="197">
        <f>IF(N484="snížená",J484,0)</f>
        <v>0</v>
      </c>
      <c r="BG484" s="197">
        <f>IF(N484="zákl. přenesená",J484,0)</f>
        <v>0</v>
      </c>
      <c r="BH484" s="197">
        <f>IF(N484="sníž. přenesená",J484,0)</f>
        <v>0</v>
      </c>
      <c r="BI484" s="197">
        <f>IF(N484="nulová",J484,0)</f>
        <v>0</v>
      </c>
      <c r="BJ484" s="22" t="s">
        <v>82</v>
      </c>
      <c r="BK484" s="197">
        <f>ROUND(I484*H484,2)</f>
        <v>0</v>
      </c>
      <c r="BL484" s="22" t="s">
        <v>716</v>
      </c>
      <c r="BM484" s="22" t="s">
        <v>725</v>
      </c>
    </row>
    <row r="485" spans="2:65" s="1" customFormat="1" ht="13.5">
      <c r="B485" s="39"/>
      <c r="C485" s="61"/>
      <c r="D485" s="198" t="s">
        <v>137</v>
      </c>
      <c r="E485" s="61"/>
      <c r="F485" s="199" t="s">
        <v>723</v>
      </c>
      <c r="G485" s="61"/>
      <c r="H485" s="61"/>
      <c r="I485" s="157"/>
      <c r="J485" s="61"/>
      <c r="K485" s="61"/>
      <c r="L485" s="59"/>
      <c r="M485" s="200"/>
      <c r="N485" s="40"/>
      <c r="O485" s="40"/>
      <c r="P485" s="40"/>
      <c r="Q485" s="40"/>
      <c r="R485" s="40"/>
      <c r="S485" s="40"/>
      <c r="T485" s="76"/>
      <c r="AT485" s="22" t="s">
        <v>137</v>
      </c>
      <c r="AU485" s="22" t="s">
        <v>84</v>
      </c>
    </row>
    <row r="486" spans="2:65" s="1" customFormat="1" ht="16.5" customHeight="1">
      <c r="B486" s="39"/>
      <c r="C486" s="186" t="s">
        <v>726</v>
      </c>
      <c r="D486" s="186" t="s">
        <v>130</v>
      </c>
      <c r="E486" s="187" t="s">
        <v>727</v>
      </c>
      <c r="F486" s="188" t="s">
        <v>728</v>
      </c>
      <c r="G486" s="189" t="s">
        <v>478</v>
      </c>
      <c r="H486" s="190">
        <v>1</v>
      </c>
      <c r="I486" s="191"/>
      <c r="J486" s="192">
        <f>ROUND(I486*H486,2)</f>
        <v>0</v>
      </c>
      <c r="K486" s="188" t="s">
        <v>134</v>
      </c>
      <c r="L486" s="59"/>
      <c r="M486" s="193" t="s">
        <v>30</v>
      </c>
      <c r="N486" s="194" t="s">
        <v>45</v>
      </c>
      <c r="O486" s="40"/>
      <c r="P486" s="195">
        <f>O486*H486</f>
        <v>0</v>
      </c>
      <c r="Q486" s="195">
        <v>0</v>
      </c>
      <c r="R486" s="195">
        <f>Q486*H486</f>
        <v>0</v>
      </c>
      <c r="S486" s="195">
        <v>0</v>
      </c>
      <c r="T486" s="196">
        <f>S486*H486</f>
        <v>0</v>
      </c>
      <c r="AR486" s="22" t="s">
        <v>716</v>
      </c>
      <c r="AT486" s="22" t="s">
        <v>130</v>
      </c>
      <c r="AU486" s="22" t="s">
        <v>84</v>
      </c>
      <c r="AY486" s="22" t="s">
        <v>128</v>
      </c>
      <c r="BE486" s="197">
        <f>IF(N486="základní",J486,0)</f>
        <v>0</v>
      </c>
      <c r="BF486" s="197">
        <f>IF(N486="snížená",J486,0)</f>
        <v>0</v>
      </c>
      <c r="BG486" s="197">
        <f>IF(N486="zákl. přenesená",J486,0)</f>
        <v>0</v>
      </c>
      <c r="BH486" s="197">
        <f>IF(N486="sníž. přenesená",J486,0)</f>
        <v>0</v>
      </c>
      <c r="BI486" s="197">
        <f>IF(N486="nulová",J486,0)</f>
        <v>0</v>
      </c>
      <c r="BJ486" s="22" t="s">
        <v>82</v>
      </c>
      <c r="BK486" s="197">
        <f>ROUND(I486*H486,2)</f>
        <v>0</v>
      </c>
      <c r="BL486" s="22" t="s">
        <v>716</v>
      </c>
      <c r="BM486" s="22" t="s">
        <v>729</v>
      </c>
    </row>
    <row r="487" spans="2:65" s="1" customFormat="1" ht="13.5">
      <c r="B487" s="39"/>
      <c r="C487" s="61"/>
      <c r="D487" s="198" t="s">
        <v>137</v>
      </c>
      <c r="E487" s="61"/>
      <c r="F487" s="199" t="s">
        <v>730</v>
      </c>
      <c r="G487" s="61"/>
      <c r="H487" s="61"/>
      <c r="I487" s="157"/>
      <c r="J487" s="61"/>
      <c r="K487" s="61"/>
      <c r="L487" s="59"/>
      <c r="M487" s="200"/>
      <c r="N487" s="40"/>
      <c r="O487" s="40"/>
      <c r="P487" s="40"/>
      <c r="Q487" s="40"/>
      <c r="R487" s="40"/>
      <c r="S487" s="40"/>
      <c r="T487" s="76"/>
      <c r="AT487" s="22" t="s">
        <v>137</v>
      </c>
      <c r="AU487" s="22" t="s">
        <v>84</v>
      </c>
    </row>
    <row r="488" spans="2:65" s="10" customFormat="1" ht="29.85" customHeight="1">
      <c r="B488" s="170"/>
      <c r="C488" s="171"/>
      <c r="D488" s="172" t="s">
        <v>73</v>
      </c>
      <c r="E488" s="184" t="s">
        <v>731</v>
      </c>
      <c r="F488" s="184" t="s">
        <v>732</v>
      </c>
      <c r="G488" s="171"/>
      <c r="H488" s="171"/>
      <c r="I488" s="174"/>
      <c r="J488" s="185">
        <f>BK488</f>
        <v>0</v>
      </c>
      <c r="K488" s="171"/>
      <c r="L488" s="176"/>
      <c r="M488" s="177"/>
      <c r="N488" s="178"/>
      <c r="O488" s="178"/>
      <c r="P488" s="179">
        <f>SUM(P489:P491)</f>
        <v>0</v>
      </c>
      <c r="Q488" s="178"/>
      <c r="R488" s="179">
        <f>SUM(R489:R491)</f>
        <v>0</v>
      </c>
      <c r="S488" s="178"/>
      <c r="T488" s="180">
        <f>SUM(T489:T491)</f>
        <v>0</v>
      </c>
      <c r="AR488" s="181" t="s">
        <v>162</v>
      </c>
      <c r="AT488" s="182" t="s">
        <v>73</v>
      </c>
      <c r="AU488" s="182" t="s">
        <v>82</v>
      </c>
      <c r="AY488" s="181" t="s">
        <v>128</v>
      </c>
      <c r="BK488" s="183">
        <f>SUM(BK489:BK491)</f>
        <v>0</v>
      </c>
    </row>
    <row r="489" spans="2:65" s="1" customFormat="1" ht="16.5" customHeight="1">
      <c r="B489" s="39"/>
      <c r="C489" s="186" t="s">
        <v>733</v>
      </c>
      <c r="D489" s="186" t="s">
        <v>130</v>
      </c>
      <c r="E489" s="187" t="s">
        <v>734</v>
      </c>
      <c r="F489" s="188" t="s">
        <v>735</v>
      </c>
      <c r="G489" s="189" t="s">
        <v>478</v>
      </c>
      <c r="H489" s="190">
        <v>1</v>
      </c>
      <c r="I489" s="191"/>
      <c r="J489" s="192">
        <f>ROUND(I489*H489,2)</f>
        <v>0</v>
      </c>
      <c r="K489" s="188" t="s">
        <v>134</v>
      </c>
      <c r="L489" s="59"/>
      <c r="M489" s="193" t="s">
        <v>30</v>
      </c>
      <c r="N489" s="194" t="s">
        <v>45</v>
      </c>
      <c r="O489" s="40"/>
      <c r="P489" s="195">
        <f>O489*H489</f>
        <v>0</v>
      </c>
      <c r="Q489" s="195">
        <v>0</v>
      </c>
      <c r="R489" s="195">
        <f>Q489*H489</f>
        <v>0</v>
      </c>
      <c r="S489" s="195">
        <v>0</v>
      </c>
      <c r="T489" s="196">
        <f>S489*H489</f>
        <v>0</v>
      </c>
      <c r="AR489" s="22" t="s">
        <v>716</v>
      </c>
      <c r="AT489" s="22" t="s">
        <v>130</v>
      </c>
      <c r="AU489" s="22" t="s">
        <v>84</v>
      </c>
      <c r="AY489" s="22" t="s">
        <v>128</v>
      </c>
      <c r="BE489" s="197">
        <f>IF(N489="základní",J489,0)</f>
        <v>0</v>
      </c>
      <c r="BF489" s="197">
        <f>IF(N489="snížená",J489,0)</f>
        <v>0</v>
      </c>
      <c r="BG489" s="197">
        <f>IF(N489="zákl. přenesená",J489,0)</f>
        <v>0</v>
      </c>
      <c r="BH489" s="197">
        <f>IF(N489="sníž. přenesená",J489,0)</f>
        <v>0</v>
      </c>
      <c r="BI489" s="197">
        <f>IF(N489="nulová",J489,0)</f>
        <v>0</v>
      </c>
      <c r="BJ489" s="22" t="s">
        <v>82</v>
      </c>
      <c r="BK489" s="197">
        <f>ROUND(I489*H489,2)</f>
        <v>0</v>
      </c>
      <c r="BL489" s="22" t="s">
        <v>716</v>
      </c>
      <c r="BM489" s="22" t="s">
        <v>736</v>
      </c>
    </row>
    <row r="490" spans="2:65" s="1" customFormat="1" ht="13.5">
      <c r="B490" s="39"/>
      <c r="C490" s="61"/>
      <c r="D490" s="198" t="s">
        <v>137</v>
      </c>
      <c r="E490" s="61"/>
      <c r="F490" s="199" t="s">
        <v>735</v>
      </c>
      <c r="G490" s="61"/>
      <c r="H490" s="61"/>
      <c r="I490" s="157"/>
      <c r="J490" s="61"/>
      <c r="K490" s="61"/>
      <c r="L490" s="59"/>
      <c r="M490" s="200"/>
      <c r="N490" s="40"/>
      <c r="O490" s="40"/>
      <c r="P490" s="40"/>
      <c r="Q490" s="40"/>
      <c r="R490" s="40"/>
      <c r="S490" s="40"/>
      <c r="T490" s="76"/>
      <c r="AT490" s="22" t="s">
        <v>137</v>
      </c>
      <c r="AU490" s="22" t="s">
        <v>84</v>
      </c>
    </row>
    <row r="491" spans="2:65" s="1" customFormat="1" ht="27">
      <c r="B491" s="39"/>
      <c r="C491" s="61"/>
      <c r="D491" s="198" t="s">
        <v>314</v>
      </c>
      <c r="E491" s="61"/>
      <c r="F491" s="201" t="s">
        <v>737</v>
      </c>
      <c r="G491" s="61"/>
      <c r="H491" s="61"/>
      <c r="I491" s="157"/>
      <c r="J491" s="61"/>
      <c r="K491" s="61"/>
      <c r="L491" s="59"/>
      <c r="M491" s="234"/>
      <c r="N491" s="235"/>
      <c r="O491" s="235"/>
      <c r="P491" s="235"/>
      <c r="Q491" s="235"/>
      <c r="R491" s="235"/>
      <c r="S491" s="235"/>
      <c r="T491" s="236"/>
      <c r="AT491" s="22" t="s">
        <v>314</v>
      </c>
      <c r="AU491" s="22" t="s">
        <v>84</v>
      </c>
    </row>
    <row r="492" spans="2:65" s="1" customFormat="1" ht="6.95" customHeight="1">
      <c r="B492" s="54"/>
      <c r="C492" s="55"/>
      <c r="D492" s="55"/>
      <c r="E492" s="55"/>
      <c r="F492" s="55"/>
      <c r="G492" s="55"/>
      <c r="H492" s="55"/>
      <c r="I492" s="133"/>
      <c r="J492" s="55"/>
      <c r="K492" s="55"/>
      <c r="L492" s="59"/>
    </row>
  </sheetData>
  <sheetProtection algorithmName="SHA-512" hashValue="vCHaGe1eV593uj7vpepNI0V8Db4phG4fYoSBjqSDBJIslSFbdU16Jnw0eh2SmXwL6OzDAGEt8/KtGPqOfI6sxg==" saltValue="ER0EfiGoxWORLR6LOsmMG8vVbne71bFEgs5nILG7Dr7j/sVtSVYClwNuzJqNlYB0/KcDKQ+mD9GJWYQOSxn3bg==" spinCount="100000" sheet="1" objects="1" scenarios="1" formatColumns="0" formatRows="0" autoFilter="0"/>
  <autoFilter ref="C89:K491"/>
  <mergeCells count="10">
    <mergeCell ref="J51:J52"/>
    <mergeCell ref="E80:H80"/>
    <mergeCell ref="E82:H8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9" display="3) Soupis prací"/>
    <hyperlink ref="L1:V1" location="'Rekapitulace stavby'!C2" display="Rekapitulace stavby"/>
  </hyperlinks>
  <pageMargins left="0.58333330000000005" right="0.58333330000000005" top="0.58333330000000005" bottom="0.58333330000000005" header="0" footer="0"/>
  <pageSetup paperSize="9" scale="6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37" customWidth="1"/>
    <col min="2" max="2" width="1.6640625" style="237" customWidth="1"/>
    <col min="3" max="4" width="5" style="237" customWidth="1"/>
    <col min="5" max="5" width="11.6640625" style="237" customWidth="1"/>
    <col min="6" max="6" width="9.1640625" style="237" customWidth="1"/>
    <col min="7" max="7" width="5" style="237" customWidth="1"/>
    <col min="8" max="8" width="77.83203125" style="237" customWidth="1"/>
    <col min="9" max="10" width="20" style="237" customWidth="1"/>
    <col min="11" max="11" width="1.6640625" style="237" customWidth="1"/>
  </cols>
  <sheetData>
    <row r="1" spans="2:11" ht="37.5" customHeight="1"/>
    <row r="2" spans="2:11" ht="7.5" customHeight="1">
      <c r="B2" s="238"/>
      <c r="C2" s="239"/>
      <c r="D2" s="239"/>
      <c r="E2" s="239"/>
      <c r="F2" s="239"/>
      <c r="G2" s="239"/>
      <c r="H2" s="239"/>
      <c r="I2" s="239"/>
      <c r="J2" s="239"/>
      <c r="K2" s="240"/>
    </row>
    <row r="3" spans="2:11" s="13" customFormat="1" ht="45" customHeight="1">
      <c r="B3" s="241"/>
      <c r="C3" s="365" t="s">
        <v>738</v>
      </c>
      <c r="D3" s="365"/>
      <c r="E3" s="365"/>
      <c r="F3" s="365"/>
      <c r="G3" s="365"/>
      <c r="H3" s="365"/>
      <c r="I3" s="365"/>
      <c r="J3" s="365"/>
      <c r="K3" s="242"/>
    </row>
    <row r="4" spans="2:11" ht="25.5" customHeight="1">
      <c r="B4" s="243"/>
      <c r="C4" s="369" t="s">
        <v>739</v>
      </c>
      <c r="D4" s="369"/>
      <c r="E4" s="369"/>
      <c r="F4" s="369"/>
      <c r="G4" s="369"/>
      <c r="H4" s="369"/>
      <c r="I4" s="369"/>
      <c r="J4" s="369"/>
      <c r="K4" s="244"/>
    </row>
    <row r="5" spans="2:11" ht="5.25" customHeight="1">
      <c r="B5" s="243"/>
      <c r="C5" s="245"/>
      <c r="D5" s="245"/>
      <c r="E5" s="245"/>
      <c r="F5" s="245"/>
      <c r="G5" s="245"/>
      <c r="H5" s="245"/>
      <c r="I5" s="245"/>
      <c r="J5" s="245"/>
      <c r="K5" s="244"/>
    </row>
    <row r="6" spans="2:11" ht="15" customHeight="1">
      <c r="B6" s="243"/>
      <c r="C6" s="368" t="s">
        <v>740</v>
      </c>
      <c r="D6" s="368"/>
      <c r="E6" s="368"/>
      <c r="F6" s="368"/>
      <c r="G6" s="368"/>
      <c r="H6" s="368"/>
      <c r="I6" s="368"/>
      <c r="J6" s="368"/>
      <c r="K6" s="244"/>
    </row>
    <row r="7" spans="2:11" ht="15" customHeight="1">
      <c r="B7" s="247"/>
      <c r="C7" s="368" t="s">
        <v>741</v>
      </c>
      <c r="D7" s="368"/>
      <c r="E7" s="368"/>
      <c r="F7" s="368"/>
      <c r="G7" s="368"/>
      <c r="H7" s="368"/>
      <c r="I7" s="368"/>
      <c r="J7" s="368"/>
      <c r="K7" s="244"/>
    </row>
    <row r="8" spans="2:11" ht="12.75" customHeight="1">
      <c r="B8" s="247"/>
      <c r="C8" s="246"/>
      <c r="D8" s="246"/>
      <c r="E8" s="246"/>
      <c r="F8" s="246"/>
      <c r="G8" s="246"/>
      <c r="H8" s="246"/>
      <c r="I8" s="246"/>
      <c r="J8" s="246"/>
      <c r="K8" s="244"/>
    </row>
    <row r="9" spans="2:11" ht="15" customHeight="1">
      <c r="B9" s="247"/>
      <c r="C9" s="368" t="s">
        <v>742</v>
      </c>
      <c r="D9" s="368"/>
      <c r="E9" s="368"/>
      <c r="F9" s="368"/>
      <c r="G9" s="368"/>
      <c r="H9" s="368"/>
      <c r="I9" s="368"/>
      <c r="J9" s="368"/>
      <c r="K9" s="244"/>
    </row>
    <row r="10" spans="2:11" ht="15" customHeight="1">
      <c r="B10" s="247"/>
      <c r="C10" s="246"/>
      <c r="D10" s="368" t="s">
        <v>743</v>
      </c>
      <c r="E10" s="368"/>
      <c r="F10" s="368"/>
      <c r="G10" s="368"/>
      <c r="H10" s="368"/>
      <c r="I10" s="368"/>
      <c r="J10" s="368"/>
      <c r="K10" s="244"/>
    </row>
    <row r="11" spans="2:11" ht="15" customHeight="1">
      <c r="B11" s="247"/>
      <c r="C11" s="248"/>
      <c r="D11" s="368" t="s">
        <v>744</v>
      </c>
      <c r="E11" s="368"/>
      <c r="F11" s="368"/>
      <c r="G11" s="368"/>
      <c r="H11" s="368"/>
      <c r="I11" s="368"/>
      <c r="J11" s="368"/>
      <c r="K11" s="244"/>
    </row>
    <row r="12" spans="2:11" ht="12.75" customHeight="1">
      <c r="B12" s="247"/>
      <c r="C12" s="248"/>
      <c r="D12" s="248"/>
      <c r="E12" s="248"/>
      <c r="F12" s="248"/>
      <c r="G12" s="248"/>
      <c r="H12" s="248"/>
      <c r="I12" s="248"/>
      <c r="J12" s="248"/>
      <c r="K12" s="244"/>
    </row>
    <row r="13" spans="2:11" ht="15" customHeight="1">
      <c r="B13" s="247"/>
      <c r="C13" s="248"/>
      <c r="D13" s="368" t="s">
        <v>745</v>
      </c>
      <c r="E13" s="368"/>
      <c r="F13" s="368"/>
      <c r="G13" s="368"/>
      <c r="H13" s="368"/>
      <c r="I13" s="368"/>
      <c r="J13" s="368"/>
      <c r="K13" s="244"/>
    </row>
    <row r="14" spans="2:11" ht="15" customHeight="1">
      <c r="B14" s="247"/>
      <c r="C14" s="248"/>
      <c r="D14" s="368" t="s">
        <v>746</v>
      </c>
      <c r="E14" s="368"/>
      <c r="F14" s="368"/>
      <c r="G14" s="368"/>
      <c r="H14" s="368"/>
      <c r="I14" s="368"/>
      <c r="J14" s="368"/>
      <c r="K14" s="244"/>
    </row>
    <row r="15" spans="2:11" ht="15" customHeight="1">
      <c r="B15" s="247"/>
      <c r="C15" s="248"/>
      <c r="D15" s="368" t="s">
        <v>747</v>
      </c>
      <c r="E15" s="368"/>
      <c r="F15" s="368"/>
      <c r="G15" s="368"/>
      <c r="H15" s="368"/>
      <c r="I15" s="368"/>
      <c r="J15" s="368"/>
      <c r="K15" s="244"/>
    </row>
    <row r="16" spans="2:11" ht="15" customHeight="1">
      <c r="B16" s="247"/>
      <c r="C16" s="248"/>
      <c r="D16" s="248"/>
      <c r="E16" s="249" t="s">
        <v>748</v>
      </c>
      <c r="F16" s="368" t="s">
        <v>749</v>
      </c>
      <c r="G16" s="368"/>
      <c r="H16" s="368"/>
      <c r="I16" s="368"/>
      <c r="J16" s="368"/>
      <c r="K16" s="244"/>
    </row>
    <row r="17" spans="2:11" ht="15" customHeight="1">
      <c r="B17" s="247"/>
      <c r="C17" s="248"/>
      <c r="D17" s="248"/>
      <c r="E17" s="249" t="s">
        <v>81</v>
      </c>
      <c r="F17" s="368" t="s">
        <v>750</v>
      </c>
      <c r="G17" s="368"/>
      <c r="H17" s="368"/>
      <c r="I17" s="368"/>
      <c r="J17" s="368"/>
      <c r="K17" s="244"/>
    </row>
    <row r="18" spans="2:11" ht="15" customHeight="1">
      <c r="B18" s="247"/>
      <c r="C18" s="248"/>
      <c r="D18" s="248"/>
      <c r="E18" s="249" t="s">
        <v>751</v>
      </c>
      <c r="F18" s="368" t="s">
        <v>752</v>
      </c>
      <c r="G18" s="368"/>
      <c r="H18" s="368"/>
      <c r="I18" s="368"/>
      <c r="J18" s="368"/>
      <c r="K18" s="244"/>
    </row>
    <row r="19" spans="2:11" ht="15" customHeight="1">
      <c r="B19" s="247"/>
      <c r="C19" s="248"/>
      <c r="D19" s="248"/>
      <c r="E19" s="249" t="s">
        <v>753</v>
      </c>
      <c r="F19" s="368" t="s">
        <v>754</v>
      </c>
      <c r="G19" s="368"/>
      <c r="H19" s="368"/>
      <c r="I19" s="368"/>
      <c r="J19" s="368"/>
      <c r="K19" s="244"/>
    </row>
    <row r="20" spans="2:11" ht="15" customHeight="1">
      <c r="B20" s="247"/>
      <c r="C20" s="248"/>
      <c r="D20" s="248"/>
      <c r="E20" s="249" t="s">
        <v>755</v>
      </c>
      <c r="F20" s="368" t="s">
        <v>756</v>
      </c>
      <c r="G20" s="368"/>
      <c r="H20" s="368"/>
      <c r="I20" s="368"/>
      <c r="J20" s="368"/>
      <c r="K20" s="244"/>
    </row>
    <row r="21" spans="2:11" ht="15" customHeight="1">
      <c r="B21" s="247"/>
      <c r="C21" s="248"/>
      <c r="D21" s="248"/>
      <c r="E21" s="249" t="s">
        <v>757</v>
      </c>
      <c r="F21" s="368" t="s">
        <v>758</v>
      </c>
      <c r="G21" s="368"/>
      <c r="H21" s="368"/>
      <c r="I21" s="368"/>
      <c r="J21" s="368"/>
      <c r="K21" s="244"/>
    </row>
    <row r="22" spans="2:11" ht="12.75" customHeight="1">
      <c r="B22" s="247"/>
      <c r="C22" s="248"/>
      <c r="D22" s="248"/>
      <c r="E22" s="248"/>
      <c r="F22" s="248"/>
      <c r="G22" s="248"/>
      <c r="H22" s="248"/>
      <c r="I22" s="248"/>
      <c r="J22" s="248"/>
      <c r="K22" s="244"/>
    </row>
    <row r="23" spans="2:11" ht="15" customHeight="1">
      <c r="B23" s="247"/>
      <c r="C23" s="368" t="s">
        <v>759</v>
      </c>
      <c r="D23" s="368"/>
      <c r="E23" s="368"/>
      <c r="F23" s="368"/>
      <c r="G23" s="368"/>
      <c r="H23" s="368"/>
      <c r="I23" s="368"/>
      <c r="J23" s="368"/>
      <c r="K23" s="244"/>
    </row>
    <row r="24" spans="2:11" ht="15" customHeight="1">
      <c r="B24" s="247"/>
      <c r="C24" s="368" t="s">
        <v>760</v>
      </c>
      <c r="D24" s="368"/>
      <c r="E24" s="368"/>
      <c r="F24" s="368"/>
      <c r="G24" s="368"/>
      <c r="H24" s="368"/>
      <c r="I24" s="368"/>
      <c r="J24" s="368"/>
      <c r="K24" s="244"/>
    </row>
    <row r="25" spans="2:11" ht="15" customHeight="1">
      <c r="B25" s="247"/>
      <c r="C25" s="246"/>
      <c r="D25" s="368" t="s">
        <v>761</v>
      </c>
      <c r="E25" s="368"/>
      <c r="F25" s="368"/>
      <c r="G25" s="368"/>
      <c r="H25" s="368"/>
      <c r="I25" s="368"/>
      <c r="J25" s="368"/>
      <c r="K25" s="244"/>
    </row>
    <row r="26" spans="2:11" ht="15" customHeight="1">
      <c r="B26" s="247"/>
      <c r="C26" s="248"/>
      <c r="D26" s="368" t="s">
        <v>762</v>
      </c>
      <c r="E26" s="368"/>
      <c r="F26" s="368"/>
      <c r="G26" s="368"/>
      <c r="H26" s="368"/>
      <c r="I26" s="368"/>
      <c r="J26" s="368"/>
      <c r="K26" s="244"/>
    </row>
    <row r="27" spans="2:11" ht="12.75" customHeight="1">
      <c r="B27" s="247"/>
      <c r="C27" s="248"/>
      <c r="D27" s="248"/>
      <c r="E27" s="248"/>
      <c r="F27" s="248"/>
      <c r="G27" s="248"/>
      <c r="H27" s="248"/>
      <c r="I27" s="248"/>
      <c r="J27" s="248"/>
      <c r="K27" s="244"/>
    </row>
    <row r="28" spans="2:11" ht="15" customHeight="1">
      <c r="B28" s="247"/>
      <c r="C28" s="248"/>
      <c r="D28" s="368" t="s">
        <v>763</v>
      </c>
      <c r="E28" s="368"/>
      <c r="F28" s="368"/>
      <c r="G28" s="368"/>
      <c r="H28" s="368"/>
      <c r="I28" s="368"/>
      <c r="J28" s="368"/>
      <c r="K28" s="244"/>
    </row>
    <row r="29" spans="2:11" ht="15" customHeight="1">
      <c r="B29" s="247"/>
      <c r="C29" s="248"/>
      <c r="D29" s="368" t="s">
        <v>764</v>
      </c>
      <c r="E29" s="368"/>
      <c r="F29" s="368"/>
      <c r="G29" s="368"/>
      <c r="H29" s="368"/>
      <c r="I29" s="368"/>
      <c r="J29" s="368"/>
      <c r="K29" s="244"/>
    </row>
    <row r="30" spans="2:11" ht="12.75" customHeight="1">
      <c r="B30" s="247"/>
      <c r="C30" s="248"/>
      <c r="D30" s="248"/>
      <c r="E30" s="248"/>
      <c r="F30" s="248"/>
      <c r="G30" s="248"/>
      <c r="H30" s="248"/>
      <c r="I30" s="248"/>
      <c r="J30" s="248"/>
      <c r="K30" s="244"/>
    </row>
    <row r="31" spans="2:11" ht="15" customHeight="1">
      <c r="B31" s="247"/>
      <c r="C31" s="248"/>
      <c r="D31" s="368" t="s">
        <v>765</v>
      </c>
      <c r="E31" s="368"/>
      <c r="F31" s="368"/>
      <c r="G31" s="368"/>
      <c r="H31" s="368"/>
      <c r="I31" s="368"/>
      <c r="J31" s="368"/>
      <c r="K31" s="244"/>
    </row>
    <row r="32" spans="2:11" ht="15" customHeight="1">
      <c r="B32" s="247"/>
      <c r="C32" s="248"/>
      <c r="D32" s="368" t="s">
        <v>766</v>
      </c>
      <c r="E32" s="368"/>
      <c r="F32" s="368"/>
      <c r="G32" s="368"/>
      <c r="H32" s="368"/>
      <c r="I32" s="368"/>
      <c r="J32" s="368"/>
      <c r="K32" s="244"/>
    </row>
    <row r="33" spans="2:11" ht="15" customHeight="1">
      <c r="B33" s="247"/>
      <c r="C33" s="248"/>
      <c r="D33" s="368" t="s">
        <v>767</v>
      </c>
      <c r="E33" s="368"/>
      <c r="F33" s="368"/>
      <c r="G33" s="368"/>
      <c r="H33" s="368"/>
      <c r="I33" s="368"/>
      <c r="J33" s="368"/>
      <c r="K33" s="244"/>
    </row>
    <row r="34" spans="2:11" ht="15" customHeight="1">
      <c r="B34" s="247"/>
      <c r="C34" s="248"/>
      <c r="D34" s="246"/>
      <c r="E34" s="250" t="s">
        <v>113</v>
      </c>
      <c r="F34" s="246"/>
      <c r="G34" s="368" t="s">
        <v>768</v>
      </c>
      <c r="H34" s="368"/>
      <c r="I34" s="368"/>
      <c r="J34" s="368"/>
      <c r="K34" s="244"/>
    </row>
    <row r="35" spans="2:11" ht="30.75" customHeight="1">
      <c r="B35" s="247"/>
      <c r="C35" s="248"/>
      <c r="D35" s="246"/>
      <c r="E35" s="250" t="s">
        <v>769</v>
      </c>
      <c r="F35" s="246"/>
      <c r="G35" s="368" t="s">
        <v>770</v>
      </c>
      <c r="H35" s="368"/>
      <c r="I35" s="368"/>
      <c r="J35" s="368"/>
      <c r="K35" s="244"/>
    </row>
    <row r="36" spans="2:11" ht="15" customHeight="1">
      <c r="B36" s="247"/>
      <c r="C36" s="248"/>
      <c r="D36" s="246"/>
      <c r="E36" s="250" t="s">
        <v>55</v>
      </c>
      <c r="F36" s="246"/>
      <c r="G36" s="368" t="s">
        <v>771</v>
      </c>
      <c r="H36" s="368"/>
      <c r="I36" s="368"/>
      <c r="J36" s="368"/>
      <c r="K36" s="244"/>
    </row>
    <row r="37" spans="2:11" ht="15" customHeight="1">
      <c r="B37" s="247"/>
      <c r="C37" s="248"/>
      <c r="D37" s="246"/>
      <c r="E37" s="250" t="s">
        <v>114</v>
      </c>
      <c r="F37" s="246"/>
      <c r="G37" s="368" t="s">
        <v>772</v>
      </c>
      <c r="H37" s="368"/>
      <c r="I37" s="368"/>
      <c r="J37" s="368"/>
      <c r="K37" s="244"/>
    </row>
    <row r="38" spans="2:11" ht="15" customHeight="1">
      <c r="B38" s="247"/>
      <c r="C38" s="248"/>
      <c r="D38" s="246"/>
      <c r="E38" s="250" t="s">
        <v>115</v>
      </c>
      <c r="F38" s="246"/>
      <c r="G38" s="368" t="s">
        <v>773</v>
      </c>
      <c r="H38" s="368"/>
      <c r="I38" s="368"/>
      <c r="J38" s="368"/>
      <c r="K38" s="244"/>
    </row>
    <row r="39" spans="2:11" ht="15" customHeight="1">
      <c r="B39" s="247"/>
      <c r="C39" s="248"/>
      <c r="D39" s="246"/>
      <c r="E39" s="250" t="s">
        <v>116</v>
      </c>
      <c r="F39" s="246"/>
      <c r="G39" s="368" t="s">
        <v>774</v>
      </c>
      <c r="H39" s="368"/>
      <c r="I39" s="368"/>
      <c r="J39" s="368"/>
      <c r="K39" s="244"/>
    </row>
    <row r="40" spans="2:11" ht="15" customHeight="1">
      <c r="B40" s="247"/>
      <c r="C40" s="248"/>
      <c r="D40" s="246"/>
      <c r="E40" s="250" t="s">
        <v>775</v>
      </c>
      <c r="F40" s="246"/>
      <c r="G40" s="368" t="s">
        <v>776</v>
      </c>
      <c r="H40" s="368"/>
      <c r="I40" s="368"/>
      <c r="J40" s="368"/>
      <c r="K40" s="244"/>
    </row>
    <row r="41" spans="2:11" ht="15" customHeight="1">
      <c r="B41" s="247"/>
      <c r="C41" s="248"/>
      <c r="D41" s="246"/>
      <c r="E41" s="250"/>
      <c r="F41" s="246"/>
      <c r="G41" s="368" t="s">
        <v>777</v>
      </c>
      <c r="H41" s="368"/>
      <c r="I41" s="368"/>
      <c r="J41" s="368"/>
      <c r="K41" s="244"/>
    </row>
    <row r="42" spans="2:11" ht="15" customHeight="1">
      <c r="B42" s="247"/>
      <c r="C42" s="248"/>
      <c r="D42" s="246"/>
      <c r="E42" s="250" t="s">
        <v>778</v>
      </c>
      <c r="F42" s="246"/>
      <c r="G42" s="368" t="s">
        <v>779</v>
      </c>
      <c r="H42" s="368"/>
      <c r="I42" s="368"/>
      <c r="J42" s="368"/>
      <c r="K42" s="244"/>
    </row>
    <row r="43" spans="2:11" ht="15" customHeight="1">
      <c r="B43" s="247"/>
      <c r="C43" s="248"/>
      <c r="D43" s="246"/>
      <c r="E43" s="250" t="s">
        <v>118</v>
      </c>
      <c r="F43" s="246"/>
      <c r="G43" s="368" t="s">
        <v>780</v>
      </c>
      <c r="H43" s="368"/>
      <c r="I43" s="368"/>
      <c r="J43" s="368"/>
      <c r="K43" s="244"/>
    </row>
    <row r="44" spans="2:11" ht="12.75" customHeight="1">
      <c r="B44" s="247"/>
      <c r="C44" s="248"/>
      <c r="D44" s="246"/>
      <c r="E44" s="246"/>
      <c r="F44" s="246"/>
      <c r="G44" s="246"/>
      <c r="H44" s="246"/>
      <c r="I44" s="246"/>
      <c r="J44" s="246"/>
      <c r="K44" s="244"/>
    </row>
    <row r="45" spans="2:11" ht="15" customHeight="1">
      <c r="B45" s="247"/>
      <c r="C45" s="248"/>
      <c r="D45" s="368" t="s">
        <v>781</v>
      </c>
      <c r="E45" s="368"/>
      <c r="F45" s="368"/>
      <c r="G45" s="368"/>
      <c r="H45" s="368"/>
      <c r="I45" s="368"/>
      <c r="J45" s="368"/>
      <c r="K45" s="244"/>
    </row>
    <row r="46" spans="2:11" ht="15" customHeight="1">
      <c r="B46" s="247"/>
      <c r="C46" s="248"/>
      <c r="D46" s="248"/>
      <c r="E46" s="368" t="s">
        <v>782</v>
      </c>
      <c r="F46" s="368"/>
      <c r="G46" s="368"/>
      <c r="H46" s="368"/>
      <c r="I46" s="368"/>
      <c r="J46" s="368"/>
      <c r="K46" s="244"/>
    </row>
    <row r="47" spans="2:11" ht="15" customHeight="1">
      <c r="B47" s="247"/>
      <c r="C47" s="248"/>
      <c r="D47" s="248"/>
      <c r="E47" s="368" t="s">
        <v>783</v>
      </c>
      <c r="F47" s="368"/>
      <c r="G47" s="368"/>
      <c r="H47" s="368"/>
      <c r="I47" s="368"/>
      <c r="J47" s="368"/>
      <c r="K47" s="244"/>
    </row>
    <row r="48" spans="2:11" ht="15" customHeight="1">
      <c r="B48" s="247"/>
      <c r="C48" s="248"/>
      <c r="D48" s="248"/>
      <c r="E48" s="368" t="s">
        <v>784</v>
      </c>
      <c r="F48" s="368"/>
      <c r="G48" s="368"/>
      <c r="H48" s="368"/>
      <c r="I48" s="368"/>
      <c r="J48" s="368"/>
      <c r="K48" s="244"/>
    </row>
    <row r="49" spans="2:11" ht="15" customHeight="1">
      <c r="B49" s="247"/>
      <c r="C49" s="248"/>
      <c r="D49" s="368" t="s">
        <v>785</v>
      </c>
      <c r="E49" s="368"/>
      <c r="F49" s="368"/>
      <c r="G49" s="368"/>
      <c r="H49" s="368"/>
      <c r="I49" s="368"/>
      <c r="J49" s="368"/>
      <c r="K49" s="244"/>
    </row>
    <row r="50" spans="2:11" ht="25.5" customHeight="1">
      <c r="B50" s="243"/>
      <c r="C50" s="369" t="s">
        <v>786</v>
      </c>
      <c r="D50" s="369"/>
      <c r="E50" s="369"/>
      <c r="F50" s="369"/>
      <c r="G50" s="369"/>
      <c r="H50" s="369"/>
      <c r="I50" s="369"/>
      <c r="J50" s="369"/>
      <c r="K50" s="244"/>
    </row>
    <row r="51" spans="2:11" ht="5.25" customHeight="1">
      <c r="B51" s="243"/>
      <c r="C51" s="245"/>
      <c r="D51" s="245"/>
      <c r="E51" s="245"/>
      <c r="F51" s="245"/>
      <c r="G51" s="245"/>
      <c r="H51" s="245"/>
      <c r="I51" s="245"/>
      <c r="J51" s="245"/>
      <c r="K51" s="244"/>
    </row>
    <row r="52" spans="2:11" ht="15" customHeight="1">
      <c r="B52" s="243"/>
      <c r="C52" s="368" t="s">
        <v>787</v>
      </c>
      <c r="D52" s="368"/>
      <c r="E52" s="368"/>
      <c r="F52" s="368"/>
      <c r="G52" s="368"/>
      <c r="H52" s="368"/>
      <c r="I52" s="368"/>
      <c r="J52" s="368"/>
      <c r="K52" s="244"/>
    </row>
    <row r="53" spans="2:11" ht="15" customHeight="1">
      <c r="B53" s="243"/>
      <c r="C53" s="368" t="s">
        <v>788</v>
      </c>
      <c r="D53" s="368"/>
      <c r="E53" s="368"/>
      <c r="F53" s="368"/>
      <c r="G53" s="368"/>
      <c r="H53" s="368"/>
      <c r="I53" s="368"/>
      <c r="J53" s="368"/>
      <c r="K53" s="244"/>
    </row>
    <row r="54" spans="2:11" ht="12.75" customHeight="1">
      <c r="B54" s="243"/>
      <c r="C54" s="246"/>
      <c r="D54" s="246"/>
      <c r="E54" s="246"/>
      <c r="F54" s="246"/>
      <c r="G54" s="246"/>
      <c r="H54" s="246"/>
      <c r="I54" s="246"/>
      <c r="J54" s="246"/>
      <c r="K54" s="244"/>
    </row>
    <row r="55" spans="2:11" ht="15" customHeight="1">
      <c r="B55" s="243"/>
      <c r="C55" s="368" t="s">
        <v>789</v>
      </c>
      <c r="D55" s="368"/>
      <c r="E55" s="368"/>
      <c r="F55" s="368"/>
      <c r="G55" s="368"/>
      <c r="H55" s="368"/>
      <c r="I55" s="368"/>
      <c r="J55" s="368"/>
      <c r="K55" s="244"/>
    </row>
    <row r="56" spans="2:11" ht="15" customHeight="1">
      <c r="B56" s="243"/>
      <c r="C56" s="248"/>
      <c r="D56" s="368" t="s">
        <v>790</v>
      </c>
      <c r="E56" s="368"/>
      <c r="F56" s="368"/>
      <c r="G56" s="368"/>
      <c r="H56" s="368"/>
      <c r="I56" s="368"/>
      <c r="J56" s="368"/>
      <c r="K56" s="244"/>
    </row>
    <row r="57" spans="2:11" ht="15" customHeight="1">
      <c r="B57" s="243"/>
      <c r="C57" s="248"/>
      <c r="D57" s="368" t="s">
        <v>791</v>
      </c>
      <c r="E57" s="368"/>
      <c r="F57" s="368"/>
      <c r="G57" s="368"/>
      <c r="H57" s="368"/>
      <c r="I57" s="368"/>
      <c r="J57" s="368"/>
      <c r="K57" s="244"/>
    </row>
    <row r="58" spans="2:11" ht="15" customHeight="1">
      <c r="B58" s="243"/>
      <c r="C58" s="248"/>
      <c r="D58" s="368" t="s">
        <v>792</v>
      </c>
      <c r="E58" s="368"/>
      <c r="F58" s="368"/>
      <c r="G58" s="368"/>
      <c r="H58" s="368"/>
      <c r="I58" s="368"/>
      <c r="J58" s="368"/>
      <c r="K58" s="244"/>
    </row>
    <row r="59" spans="2:11" ht="15" customHeight="1">
      <c r="B59" s="243"/>
      <c r="C59" s="248"/>
      <c r="D59" s="368" t="s">
        <v>793</v>
      </c>
      <c r="E59" s="368"/>
      <c r="F59" s="368"/>
      <c r="G59" s="368"/>
      <c r="H59" s="368"/>
      <c r="I59" s="368"/>
      <c r="J59" s="368"/>
      <c r="K59" s="244"/>
    </row>
    <row r="60" spans="2:11" ht="15" customHeight="1">
      <c r="B60" s="243"/>
      <c r="C60" s="248"/>
      <c r="D60" s="367" t="s">
        <v>794</v>
      </c>
      <c r="E60" s="367"/>
      <c r="F60" s="367"/>
      <c r="G60" s="367"/>
      <c r="H60" s="367"/>
      <c r="I60" s="367"/>
      <c r="J60" s="367"/>
      <c r="K60" s="244"/>
    </row>
    <row r="61" spans="2:11" ht="15" customHeight="1">
      <c r="B61" s="243"/>
      <c r="C61" s="248"/>
      <c r="D61" s="368" t="s">
        <v>795</v>
      </c>
      <c r="E61" s="368"/>
      <c r="F61" s="368"/>
      <c r="G61" s="368"/>
      <c r="H61" s="368"/>
      <c r="I61" s="368"/>
      <c r="J61" s="368"/>
      <c r="K61" s="244"/>
    </row>
    <row r="62" spans="2:11" ht="12.75" customHeight="1">
      <c r="B62" s="243"/>
      <c r="C62" s="248"/>
      <c r="D62" s="248"/>
      <c r="E62" s="251"/>
      <c r="F62" s="248"/>
      <c r="G62" s="248"/>
      <c r="H62" s="248"/>
      <c r="I62" s="248"/>
      <c r="J62" s="248"/>
      <c r="K62" s="244"/>
    </row>
    <row r="63" spans="2:11" ht="15" customHeight="1">
      <c r="B63" s="243"/>
      <c r="C63" s="248"/>
      <c r="D63" s="368" t="s">
        <v>796</v>
      </c>
      <c r="E63" s="368"/>
      <c r="F63" s="368"/>
      <c r="G63" s="368"/>
      <c r="H63" s="368"/>
      <c r="I63" s="368"/>
      <c r="J63" s="368"/>
      <c r="K63" s="244"/>
    </row>
    <row r="64" spans="2:11" ht="15" customHeight="1">
      <c r="B64" s="243"/>
      <c r="C64" s="248"/>
      <c r="D64" s="367" t="s">
        <v>797</v>
      </c>
      <c r="E64" s="367"/>
      <c r="F64" s="367"/>
      <c r="G64" s="367"/>
      <c r="H64" s="367"/>
      <c r="I64" s="367"/>
      <c r="J64" s="367"/>
      <c r="K64" s="244"/>
    </row>
    <row r="65" spans="2:11" ht="15" customHeight="1">
      <c r="B65" s="243"/>
      <c r="C65" s="248"/>
      <c r="D65" s="368" t="s">
        <v>798</v>
      </c>
      <c r="E65" s="368"/>
      <c r="F65" s="368"/>
      <c r="G65" s="368"/>
      <c r="H65" s="368"/>
      <c r="I65" s="368"/>
      <c r="J65" s="368"/>
      <c r="K65" s="244"/>
    </row>
    <row r="66" spans="2:11" ht="15" customHeight="1">
      <c r="B66" s="243"/>
      <c r="C66" s="248"/>
      <c r="D66" s="368" t="s">
        <v>799</v>
      </c>
      <c r="E66" s="368"/>
      <c r="F66" s="368"/>
      <c r="G66" s="368"/>
      <c r="H66" s="368"/>
      <c r="I66" s="368"/>
      <c r="J66" s="368"/>
      <c r="K66" s="244"/>
    </row>
    <row r="67" spans="2:11" ht="15" customHeight="1">
      <c r="B67" s="243"/>
      <c r="C67" s="248"/>
      <c r="D67" s="368" t="s">
        <v>800</v>
      </c>
      <c r="E67" s="368"/>
      <c r="F67" s="368"/>
      <c r="G67" s="368"/>
      <c r="H67" s="368"/>
      <c r="I67" s="368"/>
      <c r="J67" s="368"/>
      <c r="K67" s="244"/>
    </row>
    <row r="68" spans="2:11" ht="15" customHeight="1">
      <c r="B68" s="243"/>
      <c r="C68" s="248"/>
      <c r="D68" s="368" t="s">
        <v>801</v>
      </c>
      <c r="E68" s="368"/>
      <c r="F68" s="368"/>
      <c r="G68" s="368"/>
      <c r="H68" s="368"/>
      <c r="I68" s="368"/>
      <c r="J68" s="368"/>
      <c r="K68" s="244"/>
    </row>
    <row r="69" spans="2:11" ht="12.75" customHeight="1">
      <c r="B69" s="252"/>
      <c r="C69" s="253"/>
      <c r="D69" s="253"/>
      <c r="E69" s="253"/>
      <c r="F69" s="253"/>
      <c r="G69" s="253"/>
      <c r="H69" s="253"/>
      <c r="I69" s="253"/>
      <c r="J69" s="253"/>
      <c r="K69" s="254"/>
    </row>
    <row r="70" spans="2:11" ht="18.75" customHeight="1">
      <c r="B70" s="255"/>
      <c r="C70" s="255"/>
      <c r="D70" s="255"/>
      <c r="E70" s="255"/>
      <c r="F70" s="255"/>
      <c r="G70" s="255"/>
      <c r="H70" s="255"/>
      <c r="I70" s="255"/>
      <c r="J70" s="255"/>
      <c r="K70" s="256"/>
    </row>
    <row r="71" spans="2:11" ht="18.75" customHeight="1">
      <c r="B71" s="256"/>
      <c r="C71" s="256"/>
      <c r="D71" s="256"/>
      <c r="E71" s="256"/>
      <c r="F71" s="256"/>
      <c r="G71" s="256"/>
      <c r="H71" s="256"/>
      <c r="I71" s="256"/>
      <c r="J71" s="256"/>
      <c r="K71" s="256"/>
    </row>
    <row r="72" spans="2:11" ht="7.5" customHeight="1">
      <c r="B72" s="257"/>
      <c r="C72" s="258"/>
      <c r="D72" s="258"/>
      <c r="E72" s="258"/>
      <c r="F72" s="258"/>
      <c r="G72" s="258"/>
      <c r="H72" s="258"/>
      <c r="I72" s="258"/>
      <c r="J72" s="258"/>
      <c r="K72" s="259"/>
    </row>
    <row r="73" spans="2:11" ht="45" customHeight="1">
      <c r="B73" s="260"/>
      <c r="C73" s="366" t="s">
        <v>89</v>
      </c>
      <c r="D73" s="366"/>
      <c r="E73" s="366"/>
      <c r="F73" s="366"/>
      <c r="G73" s="366"/>
      <c r="H73" s="366"/>
      <c r="I73" s="366"/>
      <c r="J73" s="366"/>
      <c r="K73" s="261"/>
    </row>
    <row r="74" spans="2:11" ht="17.25" customHeight="1">
      <c r="B74" s="260"/>
      <c r="C74" s="262" t="s">
        <v>802</v>
      </c>
      <c r="D74" s="262"/>
      <c r="E74" s="262"/>
      <c r="F74" s="262" t="s">
        <v>803</v>
      </c>
      <c r="G74" s="263"/>
      <c r="H74" s="262" t="s">
        <v>114</v>
      </c>
      <c r="I74" s="262" t="s">
        <v>59</v>
      </c>
      <c r="J74" s="262" t="s">
        <v>804</v>
      </c>
      <c r="K74" s="261"/>
    </row>
    <row r="75" spans="2:11" ht="17.25" customHeight="1">
      <c r="B75" s="260"/>
      <c r="C75" s="264" t="s">
        <v>805</v>
      </c>
      <c r="D75" s="264"/>
      <c r="E75" s="264"/>
      <c r="F75" s="265" t="s">
        <v>806</v>
      </c>
      <c r="G75" s="266"/>
      <c r="H75" s="264"/>
      <c r="I75" s="264"/>
      <c r="J75" s="264" t="s">
        <v>807</v>
      </c>
      <c r="K75" s="261"/>
    </row>
    <row r="76" spans="2:11" ht="5.25" customHeight="1">
      <c r="B76" s="260"/>
      <c r="C76" s="267"/>
      <c r="D76" s="267"/>
      <c r="E76" s="267"/>
      <c r="F76" s="267"/>
      <c r="G76" s="268"/>
      <c r="H76" s="267"/>
      <c r="I76" s="267"/>
      <c r="J76" s="267"/>
      <c r="K76" s="261"/>
    </row>
    <row r="77" spans="2:11" ht="15" customHeight="1">
      <c r="B77" s="260"/>
      <c r="C77" s="250" t="s">
        <v>55</v>
      </c>
      <c r="D77" s="267"/>
      <c r="E77" s="267"/>
      <c r="F77" s="269" t="s">
        <v>808</v>
      </c>
      <c r="G77" s="268"/>
      <c r="H77" s="250" t="s">
        <v>809</v>
      </c>
      <c r="I77" s="250" t="s">
        <v>810</v>
      </c>
      <c r="J77" s="250">
        <v>20</v>
      </c>
      <c r="K77" s="261"/>
    </row>
    <row r="78" spans="2:11" ht="15" customHeight="1">
      <c r="B78" s="260"/>
      <c r="C78" s="250" t="s">
        <v>811</v>
      </c>
      <c r="D78" s="250"/>
      <c r="E78" s="250"/>
      <c r="F78" s="269" t="s">
        <v>808</v>
      </c>
      <c r="G78" s="268"/>
      <c r="H78" s="250" t="s">
        <v>812</v>
      </c>
      <c r="I78" s="250" t="s">
        <v>810</v>
      </c>
      <c r="J78" s="250">
        <v>120</v>
      </c>
      <c r="K78" s="261"/>
    </row>
    <row r="79" spans="2:11" ht="15" customHeight="1">
      <c r="B79" s="270"/>
      <c r="C79" s="250" t="s">
        <v>813</v>
      </c>
      <c r="D79" s="250"/>
      <c r="E79" s="250"/>
      <c r="F79" s="269" t="s">
        <v>814</v>
      </c>
      <c r="G79" s="268"/>
      <c r="H79" s="250" t="s">
        <v>815</v>
      </c>
      <c r="I79" s="250" t="s">
        <v>810</v>
      </c>
      <c r="J79" s="250">
        <v>50</v>
      </c>
      <c r="K79" s="261"/>
    </row>
    <row r="80" spans="2:11" ht="15" customHeight="1">
      <c r="B80" s="270"/>
      <c r="C80" s="250" t="s">
        <v>816</v>
      </c>
      <c r="D80" s="250"/>
      <c r="E80" s="250"/>
      <c r="F80" s="269" t="s">
        <v>808</v>
      </c>
      <c r="G80" s="268"/>
      <c r="H80" s="250" t="s">
        <v>817</v>
      </c>
      <c r="I80" s="250" t="s">
        <v>818</v>
      </c>
      <c r="J80" s="250"/>
      <c r="K80" s="261"/>
    </row>
    <row r="81" spans="2:11" ht="15" customHeight="1">
      <c r="B81" s="270"/>
      <c r="C81" s="271" t="s">
        <v>819</v>
      </c>
      <c r="D81" s="271"/>
      <c r="E81" s="271"/>
      <c r="F81" s="272" t="s">
        <v>814</v>
      </c>
      <c r="G81" s="271"/>
      <c r="H81" s="271" t="s">
        <v>820</v>
      </c>
      <c r="I81" s="271" t="s">
        <v>810</v>
      </c>
      <c r="J81" s="271">
        <v>15</v>
      </c>
      <c r="K81" s="261"/>
    </row>
    <row r="82" spans="2:11" ht="15" customHeight="1">
      <c r="B82" s="270"/>
      <c r="C82" s="271" t="s">
        <v>821</v>
      </c>
      <c r="D82" s="271"/>
      <c r="E82" s="271"/>
      <c r="F82" s="272" t="s">
        <v>814</v>
      </c>
      <c r="G82" s="271"/>
      <c r="H82" s="271" t="s">
        <v>822</v>
      </c>
      <c r="I82" s="271" t="s">
        <v>810</v>
      </c>
      <c r="J82" s="271">
        <v>15</v>
      </c>
      <c r="K82" s="261"/>
    </row>
    <row r="83" spans="2:11" ht="15" customHeight="1">
      <c r="B83" s="270"/>
      <c r="C83" s="271" t="s">
        <v>823</v>
      </c>
      <c r="D83" s="271"/>
      <c r="E83" s="271"/>
      <c r="F83" s="272" t="s">
        <v>814</v>
      </c>
      <c r="G83" s="271"/>
      <c r="H83" s="271" t="s">
        <v>824</v>
      </c>
      <c r="I83" s="271" t="s">
        <v>810</v>
      </c>
      <c r="J83" s="271">
        <v>20</v>
      </c>
      <c r="K83" s="261"/>
    </row>
    <row r="84" spans="2:11" ht="15" customHeight="1">
      <c r="B84" s="270"/>
      <c r="C84" s="271" t="s">
        <v>825</v>
      </c>
      <c r="D84" s="271"/>
      <c r="E84" s="271"/>
      <c r="F84" s="272" t="s">
        <v>814</v>
      </c>
      <c r="G84" s="271"/>
      <c r="H84" s="271" t="s">
        <v>826</v>
      </c>
      <c r="I84" s="271" t="s">
        <v>810</v>
      </c>
      <c r="J84" s="271">
        <v>20</v>
      </c>
      <c r="K84" s="261"/>
    </row>
    <row r="85" spans="2:11" ht="15" customHeight="1">
      <c r="B85" s="270"/>
      <c r="C85" s="250" t="s">
        <v>827</v>
      </c>
      <c r="D85" s="250"/>
      <c r="E85" s="250"/>
      <c r="F85" s="269" t="s">
        <v>814</v>
      </c>
      <c r="G85" s="268"/>
      <c r="H85" s="250" t="s">
        <v>828</v>
      </c>
      <c r="I85" s="250" t="s">
        <v>810</v>
      </c>
      <c r="J85" s="250">
        <v>50</v>
      </c>
      <c r="K85" s="261"/>
    </row>
    <row r="86" spans="2:11" ht="15" customHeight="1">
      <c r="B86" s="270"/>
      <c r="C86" s="250" t="s">
        <v>829</v>
      </c>
      <c r="D86" s="250"/>
      <c r="E86" s="250"/>
      <c r="F86" s="269" t="s">
        <v>814</v>
      </c>
      <c r="G86" s="268"/>
      <c r="H86" s="250" t="s">
        <v>830</v>
      </c>
      <c r="I86" s="250" t="s">
        <v>810</v>
      </c>
      <c r="J86" s="250">
        <v>20</v>
      </c>
      <c r="K86" s="261"/>
    </row>
    <row r="87" spans="2:11" ht="15" customHeight="1">
      <c r="B87" s="270"/>
      <c r="C87" s="250" t="s">
        <v>831</v>
      </c>
      <c r="D87" s="250"/>
      <c r="E87" s="250"/>
      <c r="F87" s="269" t="s">
        <v>814</v>
      </c>
      <c r="G87" s="268"/>
      <c r="H87" s="250" t="s">
        <v>832</v>
      </c>
      <c r="I87" s="250" t="s">
        <v>810</v>
      </c>
      <c r="J87" s="250">
        <v>20</v>
      </c>
      <c r="K87" s="261"/>
    </row>
    <row r="88" spans="2:11" ht="15" customHeight="1">
      <c r="B88" s="270"/>
      <c r="C88" s="250" t="s">
        <v>833</v>
      </c>
      <c r="D88" s="250"/>
      <c r="E88" s="250"/>
      <c r="F88" s="269" t="s">
        <v>814</v>
      </c>
      <c r="G88" s="268"/>
      <c r="H88" s="250" t="s">
        <v>834</v>
      </c>
      <c r="I88" s="250" t="s">
        <v>810</v>
      </c>
      <c r="J88" s="250">
        <v>50</v>
      </c>
      <c r="K88" s="261"/>
    </row>
    <row r="89" spans="2:11" ht="15" customHeight="1">
      <c r="B89" s="270"/>
      <c r="C89" s="250" t="s">
        <v>835</v>
      </c>
      <c r="D89" s="250"/>
      <c r="E89" s="250"/>
      <c r="F89" s="269" t="s">
        <v>814</v>
      </c>
      <c r="G89" s="268"/>
      <c r="H89" s="250" t="s">
        <v>835</v>
      </c>
      <c r="I89" s="250" t="s">
        <v>810</v>
      </c>
      <c r="J89" s="250">
        <v>50</v>
      </c>
      <c r="K89" s="261"/>
    </row>
    <row r="90" spans="2:11" ht="15" customHeight="1">
      <c r="B90" s="270"/>
      <c r="C90" s="250" t="s">
        <v>119</v>
      </c>
      <c r="D90" s="250"/>
      <c r="E90" s="250"/>
      <c r="F90" s="269" t="s">
        <v>814</v>
      </c>
      <c r="G90" s="268"/>
      <c r="H90" s="250" t="s">
        <v>836</v>
      </c>
      <c r="I90" s="250" t="s">
        <v>810</v>
      </c>
      <c r="J90" s="250">
        <v>255</v>
      </c>
      <c r="K90" s="261"/>
    </row>
    <row r="91" spans="2:11" ht="15" customHeight="1">
      <c r="B91" s="270"/>
      <c r="C91" s="250" t="s">
        <v>837</v>
      </c>
      <c r="D91" s="250"/>
      <c r="E91" s="250"/>
      <c r="F91" s="269" t="s">
        <v>808</v>
      </c>
      <c r="G91" s="268"/>
      <c r="H91" s="250" t="s">
        <v>838</v>
      </c>
      <c r="I91" s="250" t="s">
        <v>839</v>
      </c>
      <c r="J91" s="250"/>
      <c r="K91" s="261"/>
    </row>
    <row r="92" spans="2:11" ht="15" customHeight="1">
      <c r="B92" s="270"/>
      <c r="C92" s="250" t="s">
        <v>840</v>
      </c>
      <c r="D92" s="250"/>
      <c r="E92" s="250"/>
      <c r="F92" s="269" t="s">
        <v>808</v>
      </c>
      <c r="G92" s="268"/>
      <c r="H92" s="250" t="s">
        <v>841</v>
      </c>
      <c r="I92" s="250" t="s">
        <v>842</v>
      </c>
      <c r="J92" s="250"/>
      <c r="K92" s="261"/>
    </row>
    <row r="93" spans="2:11" ht="15" customHeight="1">
      <c r="B93" s="270"/>
      <c r="C93" s="250" t="s">
        <v>843</v>
      </c>
      <c r="D93" s="250"/>
      <c r="E93" s="250"/>
      <c r="F93" s="269" t="s">
        <v>808</v>
      </c>
      <c r="G93" s="268"/>
      <c r="H93" s="250" t="s">
        <v>843</v>
      </c>
      <c r="I93" s="250" t="s">
        <v>842</v>
      </c>
      <c r="J93" s="250"/>
      <c r="K93" s="261"/>
    </row>
    <row r="94" spans="2:11" ht="15" customHeight="1">
      <c r="B94" s="270"/>
      <c r="C94" s="250" t="s">
        <v>40</v>
      </c>
      <c r="D94" s="250"/>
      <c r="E94" s="250"/>
      <c r="F94" s="269" t="s">
        <v>808</v>
      </c>
      <c r="G94" s="268"/>
      <c r="H94" s="250" t="s">
        <v>844</v>
      </c>
      <c r="I94" s="250" t="s">
        <v>842</v>
      </c>
      <c r="J94" s="250"/>
      <c r="K94" s="261"/>
    </row>
    <row r="95" spans="2:11" ht="15" customHeight="1">
      <c r="B95" s="270"/>
      <c r="C95" s="250" t="s">
        <v>50</v>
      </c>
      <c r="D95" s="250"/>
      <c r="E95" s="250"/>
      <c r="F95" s="269" t="s">
        <v>808</v>
      </c>
      <c r="G95" s="268"/>
      <c r="H95" s="250" t="s">
        <v>845</v>
      </c>
      <c r="I95" s="250" t="s">
        <v>842</v>
      </c>
      <c r="J95" s="250"/>
      <c r="K95" s="261"/>
    </row>
    <row r="96" spans="2:11" ht="15" customHeight="1">
      <c r="B96" s="273"/>
      <c r="C96" s="274"/>
      <c r="D96" s="274"/>
      <c r="E96" s="274"/>
      <c r="F96" s="274"/>
      <c r="G96" s="274"/>
      <c r="H96" s="274"/>
      <c r="I96" s="274"/>
      <c r="J96" s="274"/>
      <c r="K96" s="275"/>
    </row>
    <row r="97" spans="2:11" ht="18.75" customHeight="1">
      <c r="B97" s="276"/>
      <c r="C97" s="277"/>
      <c r="D97" s="277"/>
      <c r="E97" s="277"/>
      <c r="F97" s="277"/>
      <c r="G97" s="277"/>
      <c r="H97" s="277"/>
      <c r="I97" s="277"/>
      <c r="J97" s="277"/>
      <c r="K97" s="276"/>
    </row>
    <row r="98" spans="2:11" ht="18.75" customHeight="1">
      <c r="B98" s="256"/>
      <c r="C98" s="256"/>
      <c r="D98" s="256"/>
      <c r="E98" s="256"/>
      <c r="F98" s="256"/>
      <c r="G98" s="256"/>
      <c r="H98" s="256"/>
      <c r="I98" s="256"/>
      <c r="J98" s="256"/>
      <c r="K98" s="256"/>
    </row>
    <row r="99" spans="2:11" ht="7.5" customHeight="1">
      <c r="B99" s="257"/>
      <c r="C99" s="258"/>
      <c r="D99" s="258"/>
      <c r="E99" s="258"/>
      <c r="F99" s="258"/>
      <c r="G99" s="258"/>
      <c r="H99" s="258"/>
      <c r="I99" s="258"/>
      <c r="J99" s="258"/>
      <c r="K99" s="259"/>
    </row>
    <row r="100" spans="2:11" ht="45" customHeight="1">
      <c r="B100" s="260"/>
      <c r="C100" s="366" t="s">
        <v>846</v>
      </c>
      <c r="D100" s="366"/>
      <c r="E100" s="366"/>
      <c r="F100" s="366"/>
      <c r="G100" s="366"/>
      <c r="H100" s="366"/>
      <c r="I100" s="366"/>
      <c r="J100" s="366"/>
      <c r="K100" s="261"/>
    </row>
    <row r="101" spans="2:11" ht="17.25" customHeight="1">
      <c r="B101" s="260"/>
      <c r="C101" s="262" t="s">
        <v>802</v>
      </c>
      <c r="D101" s="262"/>
      <c r="E101" s="262"/>
      <c r="F101" s="262" t="s">
        <v>803</v>
      </c>
      <c r="G101" s="263"/>
      <c r="H101" s="262" t="s">
        <v>114</v>
      </c>
      <c r="I101" s="262" t="s">
        <v>59</v>
      </c>
      <c r="J101" s="262" t="s">
        <v>804</v>
      </c>
      <c r="K101" s="261"/>
    </row>
    <row r="102" spans="2:11" ht="17.25" customHeight="1">
      <c r="B102" s="260"/>
      <c r="C102" s="264" t="s">
        <v>805</v>
      </c>
      <c r="D102" s="264"/>
      <c r="E102" s="264"/>
      <c r="F102" s="265" t="s">
        <v>806</v>
      </c>
      <c r="G102" s="266"/>
      <c r="H102" s="264"/>
      <c r="I102" s="264"/>
      <c r="J102" s="264" t="s">
        <v>807</v>
      </c>
      <c r="K102" s="261"/>
    </row>
    <row r="103" spans="2:11" ht="5.25" customHeight="1">
      <c r="B103" s="260"/>
      <c r="C103" s="262"/>
      <c r="D103" s="262"/>
      <c r="E103" s="262"/>
      <c r="F103" s="262"/>
      <c r="G103" s="278"/>
      <c r="H103" s="262"/>
      <c r="I103" s="262"/>
      <c r="J103" s="262"/>
      <c r="K103" s="261"/>
    </row>
    <row r="104" spans="2:11" ht="15" customHeight="1">
      <c r="B104" s="260"/>
      <c r="C104" s="250" t="s">
        <v>55</v>
      </c>
      <c r="D104" s="267"/>
      <c r="E104" s="267"/>
      <c r="F104" s="269" t="s">
        <v>808</v>
      </c>
      <c r="G104" s="278"/>
      <c r="H104" s="250" t="s">
        <v>847</v>
      </c>
      <c r="I104" s="250" t="s">
        <v>810</v>
      </c>
      <c r="J104" s="250">
        <v>20</v>
      </c>
      <c r="K104" s="261"/>
    </row>
    <row r="105" spans="2:11" ht="15" customHeight="1">
      <c r="B105" s="260"/>
      <c r="C105" s="250" t="s">
        <v>811</v>
      </c>
      <c r="D105" s="250"/>
      <c r="E105" s="250"/>
      <c r="F105" s="269" t="s">
        <v>808</v>
      </c>
      <c r="G105" s="250"/>
      <c r="H105" s="250" t="s">
        <v>847</v>
      </c>
      <c r="I105" s="250" t="s">
        <v>810</v>
      </c>
      <c r="J105" s="250">
        <v>120</v>
      </c>
      <c r="K105" s="261"/>
    </row>
    <row r="106" spans="2:11" ht="15" customHeight="1">
      <c r="B106" s="270"/>
      <c r="C106" s="250" t="s">
        <v>813</v>
      </c>
      <c r="D106" s="250"/>
      <c r="E106" s="250"/>
      <c r="F106" s="269" t="s">
        <v>814</v>
      </c>
      <c r="G106" s="250"/>
      <c r="H106" s="250" t="s">
        <v>847</v>
      </c>
      <c r="I106" s="250" t="s">
        <v>810</v>
      </c>
      <c r="J106" s="250">
        <v>50</v>
      </c>
      <c r="K106" s="261"/>
    </row>
    <row r="107" spans="2:11" ht="15" customHeight="1">
      <c r="B107" s="270"/>
      <c r="C107" s="250" t="s">
        <v>816</v>
      </c>
      <c r="D107" s="250"/>
      <c r="E107" s="250"/>
      <c r="F107" s="269" t="s">
        <v>808</v>
      </c>
      <c r="G107" s="250"/>
      <c r="H107" s="250" t="s">
        <v>847</v>
      </c>
      <c r="I107" s="250" t="s">
        <v>818</v>
      </c>
      <c r="J107" s="250"/>
      <c r="K107" s="261"/>
    </row>
    <row r="108" spans="2:11" ht="15" customHeight="1">
      <c r="B108" s="270"/>
      <c r="C108" s="250" t="s">
        <v>827</v>
      </c>
      <c r="D108" s="250"/>
      <c r="E108" s="250"/>
      <c r="F108" s="269" t="s">
        <v>814</v>
      </c>
      <c r="G108" s="250"/>
      <c r="H108" s="250" t="s">
        <v>847</v>
      </c>
      <c r="I108" s="250" t="s">
        <v>810</v>
      </c>
      <c r="J108" s="250">
        <v>50</v>
      </c>
      <c r="K108" s="261"/>
    </row>
    <row r="109" spans="2:11" ht="15" customHeight="1">
      <c r="B109" s="270"/>
      <c r="C109" s="250" t="s">
        <v>835</v>
      </c>
      <c r="D109" s="250"/>
      <c r="E109" s="250"/>
      <c r="F109" s="269" t="s">
        <v>814</v>
      </c>
      <c r="G109" s="250"/>
      <c r="H109" s="250" t="s">
        <v>847</v>
      </c>
      <c r="I109" s="250" t="s">
        <v>810</v>
      </c>
      <c r="J109" s="250">
        <v>50</v>
      </c>
      <c r="K109" s="261"/>
    </row>
    <row r="110" spans="2:11" ht="15" customHeight="1">
      <c r="B110" s="270"/>
      <c r="C110" s="250" t="s">
        <v>833</v>
      </c>
      <c r="D110" s="250"/>
      <c r="E110" s="250"/>
      <c r="F110" s="269" t="s">
        <v>814</v>
      </c>
      <c r="G110" s="250"/>
      <c r="H110" s="250" t="s">
        <v>847</v>
      </c>
      <c r="I110" s="250" t="s">
        <v>810</v>
      </c>
      <c r="J110" s="250">
        <v>50</v>
      </c>
      <c r="K110" s="261"/>
    </row>
    <row r="111" spans="2:11" ht="15" customHeight="1">
      <c r="B111" s="270"/>
      <c r="C111" s="250" t="s">
        <v>55</v>
      </c>
      <c r="D111" s="250"/>
      <c r="E111" s="250"/>
      <c r="F111" s="269" t="s">
        <v>808</v>
      </c>
      <c r="G111" s="250"/>
      <c r="H111" s="250" t="s">
        <v>848</v>
      </c>
      <c r="I111" s="250" t="s">
        <v>810</v>
      </c>
      <c r="J111" s="250">
        <v>20</v>
      </c>
      <c r="K111" s="261"/>
    </row>
    <row r="112" spans="2:11" ht="15" customHeight="1">
      <c r="B112" s="270"/>
      <c r="C112" s="250" t="s">
        <v>849</v>
      </c>
      <c r="D112" s="250"/>
      <c r="E112" s="250"/>
      <c r="F112" s="269" t="s">
        <v>808</v>
      </c>
      <c r="G112" s="250"/>
      <c r="H112" s="250" t="s">
        <v>850</v>
      </c>
      <c r="I112" s="250" t="s">
        <v>810</v>
      </c>
      <c r="J112" s="250">
        <v>120</v>
      </c>
      <c r="K112" s="261"/>
    </row>
    <row r="113" spans="2:11" ht="15" customHeight="1">
      <c r="B113" s="270"/>
      <c r="C113" s="250" t="s">
        <v>40</v>
      </c>
      <c r="D113" s="250"/>
      <c r="E113" s="250"/>
      <c r="F113" s="269" t="s">
        <v>808</v>
      </c>
      <c r="G113" s="250"/>
      <c r="H113" s="250" t="s">
        <v>851</v>
      </c>
      <c r="I113" s="250" t="s">
        <v>842</v>
      </c>
      <c r="J113" s="250"/>
      <c r="K113" s="261"/>
    </row>
    <row r="114" spans="2:11" ht="15" customHeight="1">
      <c r="B114" s="270"/>
      <c r="C114" s="250" t="s">
        <v>50</v>
      </c>
      <c r="D114" s="250"/>
      <c r="E114" s="250"/>
      <c r="F114" s="269" t="s">
        <v>808</v>
      </c>
      <c r="G114" s="250"/>
      <c r="H114" s="250" t="s">
        <v>852</v>
      </c>
      <c r="I114" s="250" t="s">
        <v>842</v>
      </c>
      <c r="J114" s="250"/>
      <c r="K114" s="261"/>
    </row>
    <row r="115" spans="2:11" ht="15" customHeight="1">
      <c r="B115" s="270"/>
      <c r="C115" s="250" t="s">
        <v>59</v>
      </c>
      <c r="D115" s="250"/>
      <c r="E115" s="250"/>
      <c r="F115" s="269" t="s">
        <v>808</v>
      </c>
      <c r="G115" s="250"/>
      <c r="H115" s="250" t="s">
        <v>853</v>
      </c>
      <c r="I115" s="250" t="s">
        <v>854</v>
      </c>
      <c r="J115" s="250"/>
      <c r="K115" s="261"/>
    </row>
    <row r="116" spans="2:11" ht="15" customHeight="1">
      <c r="B116" s="273"/>
      <c r="C116" s="279"/>
      <c r="D116" s="279"/>
      <c r="E116" s="279"/>
      <c r="F116" s="279"/>
      <c r="G116" s="279"/>
      <c r="H116" s="279"/>
      <c r="I116" s="279"/>
      <c r="J116" s="279"/>
      <c r="K116" s="275"/>
    </row>
    <row r="117" spans="2:11" ht="18.75" customHeight="1">
      <c r="B117" s="280"/>
      <c r="C117" s="246"/>
      <c r="D117" s="246"/>
      <c r="E117" s="246"/>
      <c r="F117" s="281"/>
      <c r="G117" s="246"/>
      <c r="H117" s="246"/>
      <c r="I117" s="246"/>
      <c r="J117" s="246"/>
      <c r="K117" s="280"/>
    </row>
    <row r="118" spans="2:11" ht="18.75" customHeight="1">
      <c r="B118" s="256"/>
      <c r="C118" s="256"/>
      <c r="D118" s="256"/>
      <c r="E118" s="256"/>
      <c r="F118" s="256"/>
      <c r="G118" s="256"/>
      <c r="H118" s="256"/>
      <c r="I118" s="256"/>
      <c r="J118" s="256"/>
      <c r="K118" s="256"/>
    </row>
    <row r="119" spans="2:11" ht="7.5" customHeight="1">
      <c r="B119" s="282"/>
      <c r="C119" s="283"/>
      <c r="D119" s="283"/>
      <c r="E119" s="283"/>
      <c r="F119" s="283"/>
      <c r="G119" s="283"/>
      <c r="H119" s="283"/>
      <c r="I119" s="283"/>
      <c r="J119" s="283"/>
      <c r="K119" s="284"/>
    </row>
    <row r="120" spans="2:11" ht="45" customHeight="1">
      <c r="B120" s="285"/>
      <c r="C120" s="365" t="s">
        <v>855</v>
      </c>
      <c r="D120" s="365"/>
      <c r="E120" s="365"/>
      <c r="F120" s="365"/>
      <c r="G120" s="365"/>
      <c r="H120" s="365"/>
      <c r="I120" s="365"/>
      <c r="J120" s="365"/>
      <c r="K120" s="286"/>
    </row>
    <row r="121" spans="2:11" ht="17.25" customHeight="1">
      <c r="B121" s="287"/>
      <c r="C121" s="262" t="s">
        <v>802</v>
      </c>
      <c r="D121" s="262"/>
      <c r="E121" s="262"/>
      <c r="F121" s="262" t="s">
        <v>803</v>
      </c>
      <c r="G121" s="263"/>
      <c r="H121" s="262" t="s">
        <v>114</v>
      </c>
      <c r="I121" s="262" t="s">
        <v>59</v>
      </c>
      <c r="J121" s="262" t="s">
        <v>804</v>
      </c>
      <c r="K121" s="288"/>
    </row>
    <row r="122" spans="2:11" ht="17.25" customHeight="1">
      <c r="B122" s="287"/>
      <c r="C122" s="264" t="s">
        <v>805</v>
      </c>
      <c r="D122" s="264"/>
      <c r="E122" s="264"/>
      <c r="F122" s="265" t="s">
        <v>806</v>
      </c>
      <c r="G122" s="266"/>
      <c r="H122" s="264"/>
      <c r="I122" s="264"/>
      <c r="J122" s="264" t="s">
        <v>807</v>
      </c>
      <c r="K122" s="288"/>
    </row>
    <row r="123" spans="2:11" ht="5.25" customHeight="1">
      <c r="B123" s="289"/>
      <c r="C123" s="267"/>
      <c r="D123" s="267"/>
      <c r="E123" s="267"/>
      <c r="F123" s="267"/>
      <c r="G123" s="250"/>
      <c r="H123" s="267"/>
      <c r="I123" s="267"/>
      <c r="J123" s="267"/>
      <c r="K123" s="290"/>
    </row>
    <row r="124" spans="2:11" ht="15" customHeight="1">
      <c r="B124" s="289"/>
      <c r="C124" s="250" t="s">
        <v>811</v>
      </c>
      <c r="D124" s="267"/>
      <c r="E124" s="267"/>
      <c r="F124" s="269" t="s">
        <v>808</v>
      </c>
      <c r="G124" s="250"/>
      <c r="H124" s="250" t="s">
        <v>847</v>
      </c>
      <c r="I124" s="250" t="s">
        <v>810</v>
      </c>
      <c r="J124" s="250">
        <v>120</v>
      </c>
      <c r="K124" s="291"/>
    </row>
    <row r="125" spans="2:11" ht="15" customHeight="1">
      <c r="B125" s="289"/>
      <c r="C125" s="250" t="s">
        <v>856</v>
      </c>
      <c r="D125" s="250"/>
      <c r="E125" s="250"/>
      <c r="F125" s="269" t="s">
        <v>808</v>
      </c>
      <c r="G125" s="250"/>
      <c r="H125" s="250" t="s">
        <v>857</v>
      </c>
      <c r="I125" s="250" t="s">
        <v>810</v>
      </c>
      <c r="J125" s="250" t="s">
        <v>858</v>
      </c>
      <c r="K125" s="291"/>
    </row>
    <row r="126" spans="2:11" ht="15" customHeight="1">
      <c r="B126" s="289"/>
      <c r="C126" s="250" t="s">
        <v>757</v>
      </c>
      <c r="D126" s="250"/>
      <c r="E126" s="250"/>
      <c r="F126" s="269" t="s">
        <v>808</v>
      </c>
      <c r="G126" s="250"/>
      <c r="H126" s="250" t="s">
        <v>859</v>
      </c>
      <c r="I126" s="250" t="s">
        <v>810</v>
      </c>
      <c r="J126" s="250" t="s">
        <v>858</v>
      </c>
      <c r="K126" s="291"/>
    </row>
    <row r="127" spans="2:11" ht="15" customHeight="1">
      <c r="B127" s="289"/>
      <c r="C127" s="250" t="s">
        <v>819</v>
      </c>
      <c r="D127" s="250"/>
      <c r="E127" s="250"/>
      <c r="F127" s="269" t="s">
        <v>814</v>
      </c>
      <c r="G127" s="250"/>
      <c r="H127" s="250" t="s">
        <v>820</v>
      </c>
      <c r="I127" s="250" t="s">
        <v>810</v>
      </c>
      <c r="J127" s="250">
        <v>15</v>
      </c>
      <c r="K127" s="291"/>
    </row>
    <row r="128" spans="2:11" ht="15" customHeight="1">
      <c r="B128" s="289"/>
      <c r="C128" s="271" t="s">
        <v>821</v>
      </c>
      <c r="D128" s="271"/>
      <c r="E128" s="271"/>
      <c r="F128" s="272" t="s">
        <v>814</v>
      </c>
      <c r="G128" s="271"/>
      <c r="H128" s="271" t="s">
        <v>822</v>
      </c>
      <c r="I128" s="271" t="s">
        <v>810</v>
      </c>
      <c r="J128" s="271">
        <v>15</v>
      </c>
      <c r="K128" s="291"/>
    </row>
    <row r="129" spans="2:11" ht="15" customHeight="1">
      <c r="B129" s="289"/>
      <c r="C129" s="271" t="s">
        <v>823</v>
      </c>
      <c r="D129" s="271"/>
      <c r="E129" s="271"/>
      <c r="F129" s="272" t="s">
        <v>814</v>
      </c>
      <c r="G129" s="271"/>
      <c r="H129" s="271" t="s">
        <v>824</v>
      </c>
      <c r="I129" s="271" t="s">
        <v>810</v>
      </c>
      <c r="J129" s="271">
        <v>20</v>
      </c>
      <c r="K129" s="291"/>
    </row>
    <row r="130" spans="2:11" ht="15" customHeight="1">
      <c r="B130" s="289"/>
      <c r="C130" s="271" t="s">
        <v>825</v>
      </c>
      <c r="D130" s="271"/>
      <c r="E130" s="271"/>
      <c r="F130" s="272" t="s">
        <v>814</v>
      </c>
      <c r="G130" s="271"/>
      <c r="H130" s="271" t="s">
        <v>826</v>
      </c>
      <c r="I130" s="271" t="s">
        <v>810</v>
      </c>
      <c r="J130" s="271">
        <v>20</v>
      </c>
      <c r="K130" s="291"/>
    </row>
    <row r="131" spans="2:11" ht="15" customHeight="1">
      <c r="B131" s="289"/>
      <c r="C131" s="250" t="s">
        <v>813</v>
      </c>
      <c r="D131" s="250"/>
      <c r="E131" s="250"/>
      <c r="F131" s="269" t="s">
        <v>814</v>
      </c>
      <c r="G131" s="250"/>
      <c r="H131" s="250" t="s">
        <v>847</v>
      </c>
      <c r="I131" s="250" t="s">
        <v>810</v>
      </c>
      <c r="J131" s="250">
        <v>50</v>
      </c>
      <c r="K131" s="291"/>
    </row>
    <row r="132" spans="2:11" ht="15" customHeight="1">
      <c r="B132" s="289"/>
      <c r="C132" s="250" t="s">
        <v>827</v>
      </c>
      <c r="D132" s="250"/>
      <c r="E132" s="250"/>
      <c r="F132" s="269" t="s">
        <v>814</v>
      </c>
      <c r="G132" s="250"/>
      <c r="H132" s="250" t="s">
        <v>847</v>
      </c>
      <c r="I132" s="250" t="s">
        <v>810</v>
      </c>
      <c r="J132" s="250">
        <v>50</v>
      </c>
      <c r="K132" s="291"/>
    </row>
    <row r="133" spans="2:11" ht="15" customHeight="1">
      <c r="B133" s="289"/>
      <c r="C133" s="250" t="s">
        <v>833</v>
      </c>
      <c r="D133" s="250"/>
      <c r="E133" s="250"/>
      <c r="F133" s="269" t="s">
        <v>814</v>
      </c>
      <c r="G133" s="250"/>
      <c r="H133" s="250" t="s">
        <v>847</v>
      </c>
      <c r="I133" s="250" t="s">
        <v>810</v>
      </c>
      <c r="J133" s="250">
        <v>50</v>
      </c>
      <c r="K133" s="291"/>
    </row>
    <row r="134" spans="2:11" ht="15" customHeight="1">
      <c r="B134" s="289"/>
      <c r="C134" s="250" t="s">
        <v>835</v>
      </c>
      <c r="D134" s="250"/>
      <c r="E134" s="250"/>
      <c r="F134" s="269" t="s">
        <v>814</v>
      </c>
      <c r="G134" s="250"/>
      <c r="H134" s="250" t="s">
        <v>847</v>
      </c>
      <c r="I134" s="250" t="s">
        <v>810</v>
      </c>
      <c r="J134" s="250">
        <v>50</v>
      </c>
      <c r="K134" s="291"/>
    </row>
    <row r="135" spans="2:11" ht="15" customHeight="1">
      <c r="B135" s="289"/>
      <c r="C135" s="250" t="s">
        <v>119</v>
      </c>
      <c r="D135" s="250"/>
      <c r="E135" s="250"/>
      <c r="F135" s="269" t="s">
        <v>814</v>
      </c>
      <c r="G135" s="250"/>
      <c r="H135" s="250" t="s">
        <v>860</v>
      </c>
      <c r="I135" s="250" t="s">
        <v>810</v>
      </c>
      <c r="J135" s="250">
        <v>255</v>
      </c>
      <c r="K135" s="291"/>
    </row>
    <row r="136" spans="2:11" ht="15" customHeight="1">
      <c r="B136" s="289"/>
      <c r="C136" s="250" t="s">
        <v>837</v>
      </c>
      <c r="D136" s="250"/>
      <c r="E136" s="250"/>
      <c r="F136" s="269" t="s">
        <v>808</v>
      </c>
      <c r="G136" s="250"/>
      <c r="H136" s="250" t="s">
        <v>861</v>
      </c>
      <c r="I136" s="250" t="s">
        <v>839</v>
      </c>
      <c r="J136" s="250"/>
      <c r="K136" s="291"/>
    </row>
    <row r="137" spans="2:11" ht="15" customHeight="1">
      <c r="B137" s="289"/>
      <c r="C137" s="250" t="s">
        <v>840</v>
      </c>
      <c r="D137" s="250"/>
      <c r="E137" s="250"/>
      <c r="F137" s="269" t="s">
        <v>808</v>
      </c>
      <c r="G137" s="250"/>
      <c r="H137" s="250" t="s">
        <v>862</v>
      </c>
      <c r="I137" s="250" t="s">
        <v>842</v>
      </c>
      <c r="J137" s="250"/>
      <c r="K137" s="291"/>
    </row>
    <row r="138" spans="2:11" ht="15" customHeight="1">
      <c r="B138" s="289"/>
      <c r="C138" s="250" t="s">
        <v>843</v>
      </c>
      <c r="D138" s="250"/>
      <c r="E138" s="250"/>
      <c r="F138" s="269" t="s">
        <v>808</v>
      </c>
      <c r="G138" s="250"/>
      <c r="H138" s="250" t="s">
        <v>843</v>
      </c>
      <c r="I138" s="250" t="s">
        <v>842</v>
      </c>
      <c r="J138" s="250"/>
      <c r="K138" s="291"/>
    </row>
    <row r="139" spans="2:11" ht="15" customHeight="1">
      <c r="B139" s="289"/>
      <c r="C139" s="250" t="s">
        <v>40</v>
      </c>
      <c r="D139" s="250"/>
      <c r="E139" s="250"/>
      <c r="F139" s="269" t="s">
        <v>808</v>
      </c>
      <c r="G139" s="250"/>
      <c r="H139" s="250" t="s">
        <v>863</v>
      </c>
      <c r="I139" s="250" t="s">
        <v>842</v>
      </c>
      <c r="J139" s="250"/>
      <c r="K139" s="291"/>
    </row>
    <row r="140" spans="2:11" ht="15" customHeight="1">
      <c r="B140" s="289"/>
      <c r="C140" s="250" t="s">
        <v>864</v>
      </c>
      <c r="D140" s="250"/>
      <c r="E140" s="250"/>
      <c r="F140" s="269" t="s">
        <v>808</v>
      </c>
      <c r="G140" s="250"/>
      <c r="H140" s="250" t="s">
        <v>865</v>
      </c>
      <c r="I140" s="250" t="s">
        <v>842</v>
      </c>
      <c r="J140" s="250"/>
      <c r="K140" s="291"/>
    </row>
    <row r="141" spans="2:11" ht="15" customHeight="1">
      <c r="B141" s="292"/>
      <c r="C141" s="293"/>
      <c r="D141" s="293"/>
      <c r="E141" s="293"/>
      <c r="F141" s="293"/>
      <c r="G141" s="293"/>
      <c r="H141" s="293"/>
      <c r="I141" s="293"/>
      <c r="J141" s="293"/>
      <c r="K141" s="294"/>
    </row>
    <row r="142" spans="2:11" ht="18.75" customHeight="1">
      <c r="B142" s="246"/>
      <c r="C142" s="246"/>
      <c r="D142" s="246"/>
      <c r="E142" s="246"/>
      <c r="F142" s="281"/>
      <c r="G142" s="246"/>
      <c r="H142" s="246"/>
      <c r="I142" s="246"/>
      <c r="J142" s="246"/>
      <c r="K142" s="246"/>
    </row>
    <row r="143" spans="2:11" ht="18.75" customHeight="1">
      <c r="B143" s="256"/>
      <c r="C143" s="256"/>
      <c r="D143" s="256"/>
      <c r="E143" s="256"/>
      <c r="F143" s="256"/>
      <c r="G143" s="256"/>
      <c r="H143" s="256"/>
      <c r="I143" s="256"/>
      <c r="J143" s="256"/>
      <c r="K143" s="256"/>
    </row>
    <row r="144" spans="2:11" ht="7.5" customHeight="1">
      <c r="B144" s="257"/>
      <c r="C144" s="258"/>
      <c r="D144" s="258"/>
      <c r="E144" s="258"/>
      <c r="F144" s="258"/>
      <c r="G144" s="258"/>
      <c r="H144" s="258"/>
      <c r="I144" s="258"/>
      <c r="J144" s="258"/>
      <c r="K144" s="259"/>
    </row>
    <row r="145" spans="2:11" ht="45" customHeight="1">
      <c r="B145" s="260"/>
      <c r="C145" s="366" t="s">
        <v>866</v>
      </c>
      <c r="D145" s="366"/>
      <c r="E145" s="366"/>
      <c r="F145" s="366"/>
      <c r="G145" s="366"/>
      <c r="H145" s="366"/>
      <c r="I145" s="366"/>
      <c r="J145" s="366"/>
      <c r="K145" s="261"/>
    </row>
    <row r="146" spans="2:11" ht="17.25" customHeight="1">
      <c r="B146" s="260"/>
      <c r="C146" s="262" t="s">
        <v>802</v>
      </c>
      <c r="D146" s="262"/>
      <c r="E146" s="262"/>
      <c r="F146" s="262" t="s">
        <v>803</v>
      </c>
      <c r="G146" s="263"/>
      <c r="H146" s="262" t="s">
        <v>114</v>
      </c>
      <c r="I146" s="262" t="s">
        <v>59</v>
      </c>
      <c r="J146" s="262" t="s">
        <v>804</v>
      </c>
      <c r="K146" s="261"/>
    </row>
    <row r="147" spans="2:11" ht="17.25" customHeight="1">
      <c r="B147" s="260"/>
      <c r="C147" s="264" t="s">
        <v>805</v>
      </c>
      <c r="D147" s="264"/>
      <c r="E147" s="264"/>
      <c r="F147" s="265" t="s">
        <v>806</v>
      </c>
      <c r="G147" s="266"/>
      <c r="H147" s="264"/>
      <c r="I147" s="264"/>
      <c r="J147" s="264" t="s">
        <v>807</v>
      </c>
      <c r="K147" s="261"/>
    </row>
    <row r="148" spans="2:11" ht="5.25" customHeight="1">
      <c r="B148" s="270"/>
      <c r="C148" s="267"/>
      <c r="D148" s="267"/>
      <c r="E148" s="267"/>
      <c r="F148" s="267"/>
      <c r="G148" s="268"/>
      <c r="H148" s="267"/>
      <c r="I148" s="267"/>
      <c r="J148" s="267"/>
      <c r="K148" s="291"/>
    </row>
    <row r="149" spans="2:11" ht="15" customHeight="1">
      <c r="B149" s="270"/>
      <c r="C149" s="295" t="s">
        <v>811</v>
      </c>
      <c r="D149" s="250"/>
      <c r="E149" s="250"/>
      <c r="F149" s="296" t="s">
        <v>808</v>
      </c>
      <c r="G149" s="250"/>
      <c r="H149" s="295" t="s">
        <v>847</v>
      </c>
      <c r="I149" s="295" t="s">
        <v>810</v>
      </c>
      <c r="J149" s="295">
        <v>120</v>
      </c>
      <c r="K149" s="291"/>
    </row>
    <row r="150" spans="2:11" ht="15" customHeight="1">
      <c r="B150" s="270"/>
      <c r="C150" s="295" t="s">
        <v>856</v>
      </c>
      <c r="D150" s="250"/>
      <c r="E150" s="250"/>
      <c r="F150" s="296" t="s">
        <v>808</v>
      </c>
      <c r="G150" s="250"/>
      <c r="H150" s="295" t="s">
        <v>867</v>
      </c>
      <c r="I150" s="295" t="s">
        <v>810</v>
      </c>
      <c r="J150" s="295" t="s">
        <v>858</v>
      </c>
      <c r="K150" s="291"/>
    </row>
    <row r="151" spans="2:11" ht="15" customHeight="1">
      <c r="B151" s="270"/>
      <c r="C151" s="295" t="s">
        <v>757</v>
      </c>
      <c r="D151" s="250"/>
      <c r="E151" s="250"/>
      <c r="F151" s="296" t="s">
        <v>808</v>
      </c>
      <c r="G151" s="250"/>
      <c r="H151" s="295" t="s">
        <v>868</v>
      </c>
      <c r="I151" s="295" t="s">
        <v>810</v>
      </c>
      <c r="J151" s="295" t="s">
        <v>858</v>
      </c>
      <c r="K151" s="291"/>
    </row>
    <row r="152" spans="2:11" ht="15" customHeight="1">
      <c r="B152" s="270"/>
      <c r="C152" s="295" t="s">
        <v>813</v>
      </c>
      <c r="D152" s="250"/>
      <c r="E152" s="250"/>
      <c r="F152" s="296" t="s">
        <v>814</v>
      </c>
      <c r="G152" s="250"/>
      <c r="H152" s="295" t="s">
        <v>847</v>
      </c>
      <c r="I152" s="295" t="s">
        <v>810</v>
      </c>
      <c r="J152" s="295">
        <v>50</v>
      </c>
      <c r="K152" s="291"/>
    </row>
    <row r="153" spans="2:11" ht="15" customHeight="1">
      <c r="B153" s="270"/>
      <c r="C153" s="295" t="s">
        <v>816</v>
      </c>
      <c r="D153" s="250"/>
      <c r="E153" s="250"/>
      <c r="F153" s="296" t="s">
        <v>808</v>
      </c>
      <c r="G153" s="250"/>
      <c r="H153" s="295" t="s">
        <v>847</v>
      </c>
      <c r="I153" s="295" t="s">
        <v>818</v>
      </c>
      <c r="J153" s="295"/>
      <c r="K153" s="291"/>
    </row>
    <row r="154" spans="2:11" ht="15" customHeight="1">
      <c r="B154" s="270"/>
      <c r="C154" s="295" t="s">
        <v>827</v>
      </c>
      <c r="D154" s="250"/>
      <c r="E154" s="250"/>
      <c r="F154" s="296" t="s">
        <v>814</v>
      </c>
      <c r="G154" s="250"/>
      <c r="H154" s="295" t="s">
        <v>847</v>
      </c>
      <c r="I154" s="295" t="s">
        <v>810</v>
      </c>
      <c r="J154" s="295">
        <v>50</v>
      </c>
      <c r="K154" s="291"/>
    </row>
    <row r="155" spans="2:11" ht="15" customHeight="1">
      <c r="B155" s="270"/>
      <c r="C155" s="295" t="s">
        <v>835</v>
      </c>
      <c r="D155" s="250"/>
      <c r="E155" s="250"/>
      <c r="F155" s="296" t="s">
        <v>814</v>
      </c>
      <c r="G155" s="250"/>
      <c r="H155" s="295" t="s">
        <v>847</v>
      </c>
      <c r="I155" s="295" t="s">
        <v>810</v>
      </c>
      <c r="J155" s="295">
        <v>50</v>
      </c>
      <c r="K155" s="291"/>
    </row>
    <row r="156" spans="2:11" ht="15" customHeight="1">
      <c r="B156" s="270"/>
      <c r="C156" s="295" t="s">
        <v>833</v>
      </c>
      <c r="D156" s="250"/>
      <c r="E156" s="250"/>
      <c r="F156" s="296" t="s">
        <v>814</v>
      </c>
      <c r="G156" s="250"/>
      <c r="H156" s="295" t="s">
        <v>847</v>
      </c>
      <c r="I156" s="295" t="s">
        <v>810</v>
      </c>
      <c r="J156" s="295">
        <v>50</v>
      </c>
      <c r="K156" s="291"/>
    </row>
    <row r="157" spans="2:11" ht="15" customHeight="1">
      <c r="B157" s="270"/>
      <c r="C157" s="295" t="s">
        <v>94</v>
      </c>
      <c r="D157" s="250"/>
      <c r="E157" s="250"/>
      <c r="F157" s="296" t="s">
        <v>808</v>
      </c>
      <c r="G157" s="250"/>
      <c r="H157" s="295" t="s">
        <v>869</v>
      </c>
      <c r="I157" s="295" t="s">
        <v>810</v>
      </c>
      <c r="J157" s="295" t="s">
        <v>870</v>
      </c>
      <c r="K157" s="291"/>
    </row>
    <row r="158" spans="2:11" ht="15" customHeight="1">
      <c r="B158" s="270"/>
      <c r="C158" s="295" t="s">
        <v>871</v>
      </c>
      <c r="D158" s="250"/>
      <c r="E158" s="250"/>
      <c r="F158" s="296" t="s">
        <v>808</v>
      </c>
      <c r="G158" s="250"/>
      <c r="H158" s="295" t="s">
        <v>872</v>
      </c>
      <c r="I158" s="295" t="s">
        <v>842</v>
      </c>
      <c r="J158" s="295"/>
      <c r="K158" s="291"/>
    </row>
    <row r="159" spans="2:11" ht="15" customHeight="1">
      <c r="B159" s="297"/>
      <c r="C159" s="279"/>
      <c r="D159" s="279"/>
      <c r="E159" s="279"/>
      <c r="F159" s="279"/>
      <c r="G159" s="279"/>
      <c r="H159" s="279"/>
      <c r="I159" s="279"/>
      <c r="J159" s="279"/>
      <c r="K159" s="298"/>
    </row>
    <row r="160" spans="2:11" ht="18.75" customHeight="1">
      <c r="B160" s="246"/>
      <c r="C160" s="250"/>
      <c r="D160" s="250"/>
      <c r="E160" s="250"/>
      <c r="F160" s="269"/>
      <c r="G160" s="250"/>
      <c r="H160" s="250"/>
      <c r="I160" s="250"/>
      <c r="J160" s="250"/>
      <c r="K160" s="246"/>
    </row>
    <row r="161" spans="2:11" ht="18.75" customHeight="1">
      <c r="B161" s="256"/>
      <c r="C161" s="256"/>
      <c r="D161" s="256"/>
      <c r="E161" s="256"/>
      <c r="F161" s="256"/>
      <c r="G161" s="256"/>
      <c r="H161" s="256"/>
      <c r="I161" s="256"/>
      <c r="J161" s="256"/>
      <c r="K161" s="256"/>
    </row>
    <row r="162" spans="2:11" ht="7.5" customHeight="1">
      <c r="B162" s="238"/>
      <c r="C162" s="239"/>
      <c r="D162" s="239"/>
      <c r="E162" s="239"/>
      <c r="F162" s="239"/>
      <c r="G162" s="239"/>
      <c r="H162" s="239"/>
      <c r="I162" s="239"/>
      <c r="J162" s="239"/>
      <c r="K162" s="240"/>
    </row>
    <row r="163" spans="2:11" ht="45" customHeight="1">
      <c r="B163" s="241"/>
      <c r="C163" s="365" t="s">
        <v>873</v>
      </c>
      <c r="D163" s="365"/>
      <c r="E163" s="365"/>
      <c r="F163" s="365"/>
      <c r="G163" s="365"/>
      <c r="H163" s="365"/>
      <c r="I163" s="365"/>
      <c r="J163" s="365"/>
      <c r="K163" s="242"/>
    </row>
    <row r="164" spans="2:11" ht="17.25" customHeight="1">
      <c r="B164" s="241"/>
      <c r="C164" s="262" t="s">
        <v>802</v>
      </c>
      <c r="D164" s="262"/>
      <c r="E164" s="262"/>
      <c r="F164" s="262" t="s">
        <v>803</v>
      </c>
      <c r="G164" s="299"/>
      <c r="H164" s="300" t="s">
        <v>114</v>
      </c>
      <c r="I164" s="300" t="s">
        <v>59</v>
      </c>
      <c r="J164" s="262" t="s">
        <v>804</v>
      </c>
      <c r="K164" s="242"/>
    </row>
    <row r="165" spans="2:11" ht="17.25" customHeight="1">
      <c r="B165" s="243"/>
      <c r="C165" s="264" t="s">
        <v>805</v>
      </c>
      <c r="D165" s="264"/>
      <c r="E165" s="264"/>
      <c r="F165" s="265" t="s">
        <v>806</v>
      </c>
      <c r="G165" s="301"/>
      <c r="H165" s="302"/>
      <c r="I165" s="302"/>
      <c r="J165" s="264" t="s">
        <v>807</v>
      </c>
      <c r="K165" s="244"/>
    </row>
    <row r="166" spans="2:11" ht="5.25" customHeight="1">
      <c r="B166" s="270"/>
      <c r="C166" s="267"/>
      <c r="D166" s="267"/>
      <c r="E166" s="267"/>
      <c r="F166" s="267"/>
      <c r="G166" s="268"/>
      <c r="H166" s="267"/>
      <c r="I166" s="267"/>
      <c r="J166" s="267"/>
      <c r="K166" s="291"/>
    </row>
    <row r="167" spans="2:11" ht="15" customHeight="1">
      <c r="B167" s="270"/>
      <c r="C167" s="250" t="s">
        <v>811</v>
      </c>
      <c r="D167" s="250"/>
      <c r="E167" s="250"/>
      <c r="F167" s="269" t="s">
        <v>808</v>
      </c>
      <c r="G167" s="250"/>
      <c r="H167" s="250" t="s">
        <v>847</v>
      </c>
      <c r="I167" s="250" t="s">
        <v>810</v>
      </c>
      <c r="J167" s="250">
        <v>120</v>
      </c>
      <c r="K167" s="291"/>
    </row>
    <row r="168" spans="2:11" ht="15" customHeight="1">
      <c r="B168" s="270"/>
      <c r="C168" s="250" t="s">
        <v>856</v>
      </c>
      <c r="D168" s="250"/>
      <c r="E168" s="250"/>
      <c r="F168" s="269" t="s">
        <v>808</v>
      </c>
      <c r="G168" s="250"/>
      <c r="H168" s="250" t="s">
        <v>857</v>
      </c>
      <c r="I168" s="250" t="s">
        <v>810</v>
      </c>
      <c r="J168" s="250" t="s">
        <v>858</v>
      </c>
      <c r="K168" s="291"/>
    </row>
    <row r="169" spans="2:11" ht="15" customHeight="1">
      <c r="B169" s="270"/>
      <c r="C169" s="250" t="s">
        <v>757</v>
      </c>
      <c r="D169" s="250"/>
      <c r="E169" s="250"/>
      <c r="F169" s="269" t="s">
        <v>808</v>
      </c>
      <c r="G169" s="250"/>
      <c r="H169" s="250" t="s">
        <v>874</v>
      </c>
      <c r="I169" s="250" t="s">
        <v>810</v>
      </c>
      <c r="J169" s="250" t="s">
        <v>858</v>
      </c>
      <c r="K169" s="291"/>
    </row>
    <row r="170" spans="2:11" ht="15" customHeight="1">
      <c r="B170" s="270"/>
      <c r="C170" s="250" t="s">
        <v>813</v>
      </c>
      <c r="D170" s="250"/>
      <c r="E170" s="250"/>
      <c r="F170" s="269" t="s">
        <v>814</v>
      </c>
      <c r="G170" s="250"/>
      <c r="H170" s="250" t="s">
        <v>874</v>
      </c>
      <c r="I170" s="250" t="s">
        <v>810</v>
      </c>
      <c r="J170" s="250">
        <v>50</v>
      </c>
      <c r="K170" s="291"/>
    </row>
    <row r="171" spans="2:11" ht="15" customHeight="1">
      <c r="B171" s="270"/>
      <c r="C171" s="250" t="s">
        <v>816</v>
      </c>
      <c r="D171" s="250"/>
      <c r="E171" s="250"/>
      <c r="F171" s="269" t="s">
        <v>808</v>
      </c>
      <c r="G171" s="250"/>
      <c r="H171" s="250" t="s">
        <v>874</v>
      </c>
      <c r="I171" s="250" t="s">
        <v>818</v>
      </c>
      <c r="J171" s="250"/>
      <c r="K171" s="291"/>
    </row>
    <row r="172" spans="2:11" ht="15" customHeight="1">
      <c r="B172" s="270"/>
      <c r="C172" s="250" t="s">
        <v>827</v>
      </c>
      <c r="D172" s="250"/>
      <c r="E172" s="250"/>
      <c r="F172" s="269" t="s">
        <v>814</v>
      </c>
      <c r="G172" s="250"/>
      <c r="H172" s="250" t="s">
        <v>874</v>
      </c>
      <c r="I172" s="250" t="s">
        <v>810</v>
      </c>
      <c r="J172" s="250">
        <v>50</v>
      </c>
      <c r="K172" s="291"/>
    </row>
    <row r="173" spans="2:11" ht="15" customHeight="1">
      <c r="B173" s="270"/>
      <c r="C173" s="250" t="s">
        <v>835</v>
      </c>
      <c r="D173" s="250"/>
      <c r="E173" s="250"/>
      <c r="F173" s="269" t="s">
        <v>814</v>
      </c>
      <c r="G173" s="250"/>
      <c r="H173" s="250" t="s">
        <v>874</v>
      </c>
      <c r="I173" s="250" t="s">
        <v>810</v>
      </c>
      <c r="J173" s="250">
        <v>50</v>
      </c>
      <c r="K173" s="291"/>
    </row>
    <row r="174" spans="2:11" ht="15" customHeight="1">
      <c r="B174" s="270"/>
      <c r="C174" s="250" t="s">
        <v>833</v>
      </c>
      <c r="D174" s="250"/>
      <c r="E174" s="250"/>
      <c r="F174" s="269" t="s">
        <v>814</v>
      </c>
      <c r="G174" s="250"/>
      <c r="H174" s="250" t="s">
        <v>874</v>
      </c>
      <c r="I174" s="250" t="s">
        <v>810</v>
      </c>
      <c r="J174" s="250">
        <v>50</v>
      </c>
      <c r="K174" s="291"/>
    </row>
    <row r="175" spans="2:11" ht="15" customHeight="1">
      <c r="B175" s="270"/>
      <c r="C175" s="250" t="s">
        <v>113</v>
      </c>
      <c r="D175" s="250"/>
      <c r="E175" s="250"/>
      <c r="F175" s="269" t="s">
        <v>808</v>
      </c>
      <c r="G175" s="250"/>
      <c r="H175" s="250" t="s">
        <v>875</v>
      </c>
      <c r="I175" s="250" t="s">
        <v>876</v>
      </c>
      <c r="J175" s="250"/>
      <c r="K175" s="291"/>
    </row>
    <row r="176" spans="2:11" ht="15" customHeight="1">
      <c r="B176" s="270"/>
      <c r="C176" s="250" t="s">
        <v>59</v>
      </c>
      <c r="D176" s="250"/>
      <c r="E176" s="250"/>
      <c r="F176" s="269" t="s">
        <v>808</v>
      </c>
      <c r="G176" s="250"/>
      <c r="H176" s="250" t="s">
        <v>877</v>
      </c>
      <c r="I176" s="250" t="s">
        <v>878</v>
      </c>
      <c r="J176" s="250">
        <v>1</v>
      </c>
      <c r="K176" s="291"/>
    </row>
    <row r="177" spans="2:11" ht="15" customHeight="1">
      <c r="B177" s="270"/>
      <c r="C177" s="250" t="s">
        <v>55</v>
      </c>
      <c r="D177" s="250"/>
      <c r="E177" s="250"/>
      <c r="F177" s="269" t="s">
        <v>808</v>
      </c>
      <c r="G177" s="250"/>
      <c r="H177" s="250" t="s">
        <v>879</v>
      </c>
      <c r="I177" s="250" t="s">
        <v>810</v>
      </c>
      <c r="J177" s="250">
        <v>20</v>
      </c>
      <c r="K177" s="291"/>
    </row>
    <row r="178" spans="2:11" ht="15" customHeight="1">
      <c r="B178" s="270"/>
      <c r="C178" s="250" t="s">
        <v>114</v>
      </c>
      <c r="D178" s="250"/>
      <c r="E178" s="250"/>
      <c r="F178" s="269" t="s">
        <v>808</v>
      </c>
      <c r="G178" s="250"/>
      <c r="H178" s="250" t="s">
        <v>880</v>
      </c>
      <c r="I178" s="250" t="s">
        <v>810</v>
      </c>
      <c r="J178" s="250">
        <v>255</v>
      </c>
      <c r="K178" s="291"/>
    </row>
    <row r="179" spans="2:11" ht="15" customHeight="1">
      <c r="B179" s="270"/>
      <c r="C179" s="250" t="s">
        <v>115</v>
      </c>
      <c r="D179" s="250"/>
      <c r="E179" s="250"/>
      <c r="F179" s="269" t="s">
        <v>808</v>
      </c>
      <c r="G179" s="250"/>
      <c r="H179" s="250" t="s">
        <v>773</v>
      </c>
      <c r="I179" s="250" t="s">
        <v>810</v>
      </c>
      <c r="J179" s="250">
        <v>10</v>
      </c>
      <c r="K179" s="291"/>
    </row>
    <row r="180" spans="2:11" ht="15" customHeight="1">
      <c r="B180" s="270"/>
      <c r="C180" s="250" t="s">
        <v>116</v>
      </c>
      <c r="D180" s="250"/>
      <c r="E180" s="250"/>
      <c r="F180" s="269" t="s">
        <v>808</v>
      </c>
      <c r="G180" s="250"/>
      <c r="H180" s="250" t="s">
        <v>881</v>
      </c>
      <c r="I180" s="250" t="s">
        <v>842</v>
      </c>
      <c r="J180" s="250"/>
      <c r="K180" s="291"/>
    </row>
    <row r="181" spans="2:11" ht="15" customHeight="1">
      <c r="B181" s="270"/>
      <c r="C181" s="250" t="s">
        <v>882</v>
      </c>
      <c r="D181" s="250"/>
      <c r="E181" s="250"/>
      <c r="F181" s="269" t="s">
        <v>808</v>
      </c>
      <c r="G181" s="250"/>
      <c r="H181" s="250" t="s">
        <v>883</v>
      </c>
      <c r="I181" s="250" t="s">
        <v>842</v>
      </c>
      <c r="J181" s="250"/>
      <c r="K181" s="291"/>
    </row>
    <row r="182" spans="2:11" ht="15" customHeight="1">
      <c r="B182" s="270"/>
      <c r="C182" s="250" t="s">
        <v>871</v>
      </c>
      <c r="D182" s="250"/>
      <c r="E182" s="250"/>
      <c r="F182" s="269" t="s">
        <v>808</v>
      </c>
      <c r="G182" s="250"/>
      <c r="H182" s="250" t="s">
        <v>884</v>
      </c>
      <c r="I182" s="250" t="s">
        <v>842</v>
      </c>
      <c r="J182" s="250"/>
      <c r="K182" s="291"/>
    </row>
    <row r="183" spans="2:11" ht="15" customHeight="1">
      <c r="B183" s="270"/>
      <c r="C183" s="250" t="s">
        <v>118</v>
      </c>
      <c r="D183" s="250"/>
      <c r="E183" s="250"/>
      <c r="F183" s="269" t="s">
        <v>814</v>
      </c>
      <c r="G183" s="250"/>
      <c r="H183" s="250" t="s">
        <v>885</v>
      </c>
      <c r="I183" s="250" t="s">
        <v>810</v>
      </c>
      <c r="J183" s="250">
        <v>50</v>
      </c>
      <c r="K183" s="291"/>
    </row>
    <row r="184" spans="2:11" ht="15" customHeight="1">
      <c r="B184" s="270"/>
      <c r="C184" s="250" t="s">
        <v>886</v>
      </c>
      <c r="D184" s="250"/>
      <c r="E184" s="250"/>
      <c r="F184" s="269" t="s">
        <v>814</v>
      </c>
      <c r="G184" s="250"/>
      <c r="H184" s="250" t="s">
        <v>887</v>
      </c>
      <c r="I184" s="250" t="s">
        <v>888</v>
      </c>
      <c r="J184" s="250"/>
      <c r="K184" s="291"/>
    </row>
    <row r="185" spans="2:11" ht="15" customHeight="1">
      <c r="B185" s="270"/>
      <c r="C185" s="250" t="s">
        <v>889</v>
      </c>
      <c r="D185" s="250"/>
      <c r="E185" s="250"/>
      <c r="F185" s="269" t="s">
        <v>814</v>
      </c>
      <c r="G185" s="250"/>
      <c r="H185" s="250" t="s">
        <v>890</v>
      </c>
      <c r="I185" s="250" t="s">
        <v>888</v>
      </c>
      <c r="J185" s="250"/>
      <c r="K185" s="291"/>
    </row>
    <row r="186" spans="2:11" ht="15" customHeight="1">
      <c r="B186" s="270"/>
      <c r="C186" s="250" t="s">
        <v>891</v>
      </c>
      <c r="D186" s="250"/>
      <c r="E186" s="250"/>
      <c r="F186" s="269" t="s">
        <v>814</v>
      </c>
      <c r="G186" s="250"/>
      <c r="H186" s="250" t="s">
        <v>892</v>
      </c>
      <c r="I186" s="250" t="s">
        <v>888</v>
      </c>
      <c r="J186" s="250"/>
      <c r="K186" s="291"/>
    </row>
    <row r="187" spans="2:11" ht="15" customHeight="1">
      <c r="B187" s="270"/>
      <c r="C187" s="303" t="s">
        <v>893</v>
      </c>
      <c r="D187" s="250"/>
      <c r="E187" s="250"/>
      <c r="F187" s="269" t="s">
        <v>814</v>
      </c>
      <c r="G187" s="250"/>
      <c r="H187" s="250" t="s">
        <v>894</v>
      </c>
      <c r="I187" s="250" t="s">
        <v>895</v>
      </c>
      <c r="J187" s="304" t="s">
        <v>896</v>
      </c>
      <c r="K187" s="291"/>
    </row>
    <row r="188" spans="2:11" ht="15" customHeight="1">
      <c r="B188" s="270"/>
      <c r="C188" s="255" t="s">
        <v>44</v>
      </c>
      <c r="D188" s="250"/>
      <c r="E188" s="250"/>
      <c r="F188" s="269" t="s">
        <v>808</v>
      </c>
      <c r="G188" s="250"/>
      <c r="H188" s="246" t="s">
        <v>897</v>
      </c>
      <c r="I188" s="250" t="s">
        <v>898</v>
      </c>
      <c r="J188" s="250"/>
      <c r="K188" s="291"/>
    </row>
    <row r="189" spans="2:11" ht="15" customHeight="1">
      <c r="B189" s="270"/>
      <c r="C189" s="255" t="s">
        <v>899</v>
      </c>
      <c r="D189" s="250"/>
      <c r="E189" s="250"/>
      <c r="F189" s="269" t="s">
        <v>808</v>
      </c>
      <c r="G189" s="250"/>
      <c r="H189" s="250" t="s">
        <v>900</v>
      </c>
      <c r="I189" s="250" t="s">
        <v>842</v>
      </c>
      <c r="J189" s="250"/>
      <c r="K189" s="291"/>
    </row>
    <row r="190" spans="2:11" ht="15" customHeight="1">
      <c r="B190" s="270"/>
      <c r="C190" s="255" t="s">
        <v>901</v>
      </c>
      <c r="D190" s="250"/>
      <c r="E190" s="250"/>
      <c r="F190" s="269" t="s">
        <v>808</v>
      </c>
      <c r="G190" s="250"/>
      <c r="H190" s="250" t="s">
        <v>902</v>
      </c>
      <c r="I190" s="250" t="s">
        <v>842</v>
      </c>
      <c r="J190" s="250"/>
      <c r="K190" s="291"/>
    </row>
    <row r="191" spans="2:11" ht="15" customHeight="1">
      <c r="B191" s="270"/>
      <c r="C191" s="255" t="s">
        <v>903</v>
      </c>
      <c r="D191" s="250"/>
      <c r="E191" s="250"/>
      <c r="F191" s="269" t="s">
        <v>814</v>
      </c>
      <c r="G191" s="250"/>
      <c r="H191" s="250" t="s">
        <v>904</v>
      </c>
      <c r="I191" s="250" t="s">
        <v>842</v>
      </c>
      <c r="J191" s="250"/>
      <c r="K191" s="291"/>
    </row>
    <row r="192" spans="2:11" ht="15" customHeight="1">
      <c r="B192" s="297"/>
      <c r="C192" s="305"/>
      <c r="D192" s="279"/>
      <c r="E192" s="279"/>
      <c r="F192" s="279"/>
      <c r="G192" s="279"/>
      <c r="H192" s="279"/>
      <c r="I192" s="279"/>
      <c r="J192" s="279"/>
      <c r="K192" s="298"/>
    </row>
    <row r="193" spans="2:11" ht="18.75" customHeight="1">
      <c r="B193" s="246"/>
      <c r="C193" s="250"/>
      <c r="D193" s="250"/>
      <c r="E193" s="250"/>
      <c r="F193" s="269"/>
      <c r="G193" s="250"/>
      <c r="H193" s="250"/>
      <c r="I193" s="250"/>
      <c r="J193" s="250"/>
      <c r="K193" s="246"/>
    </row>
    <row r="194" spans="2:11" ht="18.75" customHeight="1">
      <c r="B194" s="246"/>
      <c r="C194" s="250"/>
      <c r="D194" s="250"/>
      <c r="E194" s="250"/>
      <c r="F194" s="269"/>
      <c r="G194" s="250"/>
      <c r="H194" s="250"/>
      <c r="I194" s="250"/>
      <c r="J194" s="250"/>
      <c r="K194" s="246"/>
    </row>
    <row r="195" spans="2:11" ht="18.75" customHeight="1">
      <c r="B195" s="256"/>
      <c r="C195" s="256"/>
      <c r="D195" s="256"/>
      <c r="E195" s="256"/>
      <c r="F195" s="256"/>
      <c r="G195" s="256"/>
      <c r="H195" s="256"/>
      <c r="I195" s="256"/>
      <c r="J195" s="256"/>
      <c r="K195" s="256"/>
    </row>
    <row r="196" spans="2:11">
      <c r="B196" s="238"/>
      <c r="C196" s="239"/>
      <c r="D196" s="239"/>
      <c r="E196" s="239"/>
      <c r="F196" s="239"/>
      <c r="G196" s="239"/>
      <c r="H196" s="239"/>
      <c r="I196" s="239"/>
      <c r="J196" s="239"/>
      <c r="K196" s="240"/>
    </row>
    <row r="197" spans="2:11" ht="21">
      <c r="B197" s="241"/>
      <c r="C197" s="365" t="s">
        <v>905</v>
      </c>
      <c r="D197" s="365"/>
      <c r="E197" s="365"/>
      <c r="F197" s="365"/>
      <c r="G197" s="365"/>
      <c r="H197" s="365"/>
      <c r="I197" s="365"/>
      <c r="J197" s="365"/>
      <c r="K197" s="242"/>
    </row>
    <row r="198" spans="2:11" ht="25.5" customHeight="1">
      <c r="B198" s="241"/>
      <c r="C198" s="306" t="s">
        <v>906</v>
      </c>
      <c r="D198" s="306"/>
      <c r="E198" s="306"/>
      <c r="F198" s="306" t="s">
        <v>907</v>
      </c>
      <c r="G198" s="307"/>
      <c r="H198" s="364" t="s">
        <v>908</v>
      </c>
      <c r="I198" s="364"/>
      <c r="J198" s="364"/>
      <c r="K198" s="242"/>
    </row>
    <row r="199" spans="2:11" ht="5.25" customHeight="1">
      <c r="B199" s="270"/>
      <c r="C199" s="267"/>
      <c r="D199" s="267"/>
      <c r="E199" s="267"/>
      <c r="F199" s="267"/>
      <c r="G199" s="250"/>
      <c r="H199" s="267"/>
      <c r="I199" s="267"/>
      <c r="J199" s="267"/>
      <c r="K199" s="291"/>
    </row>
    <row r="200" spans="2:11" ht="15" customHeight="1">
      <c r="B200" s="270"/>
      <c r="C200" s="250" t="s">
        <v>898</v>
      </c>
      <c r="D200" s="250"/>
      <c r="E200" s="250"/>
      <c r="F200" s="269" t="s">
        <v>45</v>
      </c>
      <c r="G200" s="250"/>
      <c r="H200" s="362" t="s">
        <v>909</v>
      </c>
      <c r="I200" s="362"/>
      <c r="J200" s="362"/>
      <c r="K200" s="291"/>
    </row>
    <row r="201" spans="2:11" ht="15" customHeight="1">
      <c r="B201" s="270"/>
      <c r="C201" s="276"/>
      <c r="D201" s="250"/>
      <c r="E201" s="250"/>
      <c r="F201" s="269" t="s">
        <v>46</v>
      </c>
      <c r="G201" s="250"/>
      <c r="H201" s="362" t="s">
        <v>910</v>
      </c>
      <c r="I201" s="362"/>
      <c r="J201" s="362"/>
      <c r="K201" s="291"/>
    </row>
    <row r="202" spans="2:11" ht="15" customHeight="1">
      <c r="B202" s="270"/>
      <c r="C202" s="276"/>
      <c r="D202" s="250"/>
      <c r="E202" s="250"/>
      <c r="F202" s="269" t="s">
        <v>49</v>
      </c>
      <c r="G202" s="250"/>
      <c r="H202" s="362" t="s">
        <v>911</v>
      </c>
      <c r="I202" s="362"/>
      <c r="J202" s="362"/>
      <c r="K202" s="291"/>
    </row>
    <row r="203" spans="2:11" ht="15" customHeight="1">
      <c r="B203" s="270"/>
      <c r="C203" s="250"/>
      <c r="D203" s="250"/>
      <c r="E203" s="250"/>
      <c r="F203" s="269" t="s">
        <v>47</v>
      </c>
      <c r="G203" s="250"/>
      <c r="H203" s="362" t="s">
        <v>912</v>
      </c>
      <c r="I203" s="362"/>
      <c r="J203" s="362"/>
      <c r="K203" s="291"/>
    </row>
    <row r="204" spans="2:11" ht="15" customHeight="1">
      <c r="B204" s="270"/>
      <c r="C204" s="250"/>
      <c r="D204" s="250"/>
      <c r="E204" s="250"/>
      <c r="F204" s="269" t="s">
        <v>48</v>
      </c>
      <c r="G204" s="250"/>
      <c r="H204" s="362" t="s">
        <v>913</v>
      </c>
      <c r="I204" s="362"/>
      <c r="J204" s="362"/>
      <c r="K204" s="291"/>
    </row>
    <row r="205" spans="2:11" ht="15" customHeight="1">
      <c r="B205" s="270"/>
      <c r="C205" s="250"/>
      <c r="D205" s="250"/>
      <c r="E205" s="250"/>
      <c r="F205" s="269"/>
      <c r="G205" s="250"/>
      <c r="H205" s="250"/>
      <c r="I205" s="250"/>
      <c r="J205" s="250"/>
      <c r="K205" s="291"/>
    </row>
    <row r="206" spans="2:11" ht="15" customHeight="1">
      <c r="B206" s="270"/>
      <c r="C206" s="250" t="s">
        <v>854</v>
      </c>
      <c r="D206" s="250"/>
      <c r="E206" s="250"/>
      <c r="F206" s="269" t="s">
        <v>748</v>
      </c>
      <c r="G206" s="250"/>
      <c r="H206" s="362" t="s">
        <v>914</v>
      </c>
      <c r="I206" s="362"/>
      <c r="J206" s="362"/>
      <c r="K206" s="291"/>
    </row>
    <row r="207" spans="2:11" ht="15" customHeight="1">
      <c r="B207" s="270"/>
      <c r="C207" s="276"/>
      <c r="D207" s="250"/>
      <c r="E207" s="250"/>
      <c r="F207" s="269" t="s">
        <v>751</v>
      </c>
      <c r="G207" s="250"/>
      <c r="H207" s="362" t="s">
        <v>752</v>
      </c>
      <c r="I207" s="362"/>
      <c r="J207" s="362"/>
      <c r="K207" s="291"/>
    </row>
    <row r="208" spans="2:11" ht="15" customHeight="1">
      <c r="B208" s="270"/>
      <c r="C208" s="250"/>
      <c r="D208" s="250"/>
      <c r="E208" s="250"/>
      <c r="F208" s="269" t="s">
        <v>81</v>
      </c>
      <c r="G208" s="250"/>
      <c r="H208" s="362" t="s">
        <v>915</v>
      </c>
      <c r="I208" s="362"/>
      <c r="J208" s="362"/>
      <c r="K208" s="291"/>
    </row>
    <row r="209" spans="2:11" ht="15" customHeight="1">
      <c r="B209" s="308"/>
      <c r="C209" s="276"/>
      <c r="D209" s="276"/>
      <c r="E209" s="276"/>
      <c r="F209" s="269" t="s">
        <v>753</v>
      </c>
      <c r="G209" s="255"/>
      <c r="H209" s="363" t="s">
        <v>754</v>
      </c>
      <c r="I209" s="363"/>
      <c r="J209" s="363"/>
      <c r="K209" s="309"/>
    </row>
    <row r="210" spans="2:11" ht="15" customHeight="1">
      <c r="B210" s="308"/>
      <c r="C210" s="276"/>
      <c r="D210" s="276"/>
      <c r="E210" s="276"/>
      <c r="F210" s="269" t="s">
        <v>755</v>
      </c>
      <c r="G210" s="255"/>
      <c r="H210" s="363" t="s">
        <v>916</v>
      </c>
      <c r="I210" s="363"/>
      <c r="J210" s="363"/>
      <c r="K210" s="309"/>
    </row>
    <row r="211" spans="2:11" ht="15" customHeight="1">
      <c r="B211" s="308"/>
      <c r="C211" s="276"/>
      <c r="D211" s="276"/>
      <c r="E211" s="276"/>
      <c r="F211" s="310"/>
      <c r="G211" s="255"/>
      <c r="H211" s="311"/>
      <c r="I211" s="311"/>
      <c r="J211" s="311"/>
      <c r="K211" s="309"/>
    </row>
    <row r="212" spans="2:11" ht="15" customHeight="1">
      <c r="B212" s="308"/>
      <c r="C212" s="250" t="s">
        <v>878</v>
      </c>
      <c r="D212" s="276"/>
      <c r="E212" s="276"/>
      <c r="F212" s="269">
        <v>1</v>
      </c>
      <c r="G212" s="255"/>
      <c r="H212" s="363" t="s">
        <v>917</v>
      </c>
      <c r="I212" s="363"/>
      <c r="J212" s="363"/>
      <c r="K212" s="309"/>
    </row>
    <row r="213" spans="2:11" ht="15" customHeight="1">
      <c r="B213" s="308"/>
      <c r="C213" s="276"/>
      <c r="D213" s="276"/>
      <c r="E213" s="276"/>
      <c r="F213" s="269">
        <v>2</v>
      </c>
      <c r="G213" s="255"/>
      <c r="H213" s="363" t="s">
        <v>918</v>
      </c>
      <c r="I213" s="363"/>
      <c r="J213" s="363"/>
      <c r="K213" s="309"/>
    </row>
    <row r="214" spans="2:11" ht="15" customHeight="1">
      <c r="B214" s="308"/>
      <c r="C214" s="276"/>
      <c r="D214" s="276"/>
      <c r="E214" s="276"/>
      <c r="F214" s="269">
        <v>3</v>
      </c>
      <c r="G214" s="255"/>
      <c r="H214" s="363" t="s">
        <v>919</v>
      </c>
      <c r="I214" s="363"/>
      <c r="J214" s="363"/>
      <c r="K214" s="309"/>
    </row>
    <row r="215" spans="2:11" ht="15" customHeight="1">
      <c r="B215" s="308"/>
      <c r="C215" s="276"/>
      <c r="D215" s="276"/>
      <c r="E215" s="276"/>
      <c r="F215" s="269">
        <v>4</v>
      </c>
      <c r="G215" s="255"/>
      <c r="H215" s="363" t="s">
        <v>920</v>
      </c>
      <c r="I215" s="363"/>
      <c r="J215" s="363"/>
      <c r="K215" s="309"/>
    </row>
    <row r="216" spans="2:11" ht="12.75" customHeight="1">
      <c r="B216" s="312"/>
      <c r="C216" s="313"/>
      <c r="D216" s="313"/>
      <c r="E216" s="313"/>
      <c r="F216" s="313"/>
      <c r="G216" s="313"/>
      <c r="H216" s="313"/>
      <c r="I216" s="313"/>
      <c r="J216" s="313"/>
      <c r="K216" s="314"/>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SO 101 - Zpevněné plochy</vt:lpstr>
      <vt:lpstr>Pokyny pro vyplnění</vt:lpstr>
      <vt:lpstr>'Rekapitulace stavby'!Názvy_tisku</vt:lpstr>
      <vt:lpstr>'SO 101 - Zpevněné plochy'!Názvy_tisku</vt:lpstr>
      <vt:lpstr>'Pokyny pro vyplnění'!Oblast_tisku</vt:lpstr>
      <vt:lpstr>'Rekapitulace stavby'!Oblast_tisku</vt:lpstr>
      <vt:lpstr>'SO 101 - Zpevněné plochy'!Oblast_tisku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NOOTEBOOK\HONZAS</dc:creator>
  <cp:lastModifiedBy>JC</cp:lastModifiedBy>
  <cp:lastPrinted>2018-06-06T08:27:21Z</cp:lastPrinted>
  <dcterms:created xsi:type="dcterms:W3CDTF">2018-06-05T19:43:29Z</dcterms:created>
  <dcterms:modified xsi:type="dcterms:W3CDTF">2018-06-06T08:27:27Z</dcterms:modified>
</cp:coreProperties>
</file>