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20" yWindow="15" windowWidth="15255" windowHeight="12540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Rekapitulace!$G$28</definedName>
    <definedName name="Dodavka0">Položky!#REF!</definedName>
    <definedName name="HSV">Rekapitulace!$E$28</definedName>
    <definedName name="HSV0">Položky!#REF!</definedName>
    <definedName name="HZS">Rekapitulace!$I$28</definedName>
    <definedName name="HZS0">Položky!#REF!</definedName>
    <definedName name="JKSO">'Krycí list'!$G$2</definedName>
    <definedName name="MJ">'Krycí list'!$G$5</definedName>
    <definedName name="Mont">Rekapitulace!$H$28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Položky!$A$1:$G$146</definedName>
    <definedName name="_xlnm.Print_Area" localSheetId="1">Rekapitulace!$A$1:$I$42</definedName>
    <definedName name="PocetMJ">'Krycí list'!$G$6</definedName>
    <definedName name="Poznamka">'Krycí list'!$B$37</definedName>
    <definedName name="Projektant">'Krycí list'!$C$8</definedName>
    <definedName name="PSV">Rekapitulace!$F$28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iterateCount="1" calcOnSave="0"/>
</workbook>
</file>

<file path=xl/calcChain.xml><?xml version="1.0" encoding="utf-8"?>
<calcChain xmlns="http://schemas.openxmlformats.org/spreadsheetml/2006/main">
  <c r="G109" i="3" l="1"/>
  <c r="G143" i="3" l="1"/>
  <c r="G124" i="3"/>
  <c r="G36" i="3"/>
  <c r="C128" i="3"/>
  <c r="G127" i="3"/>
  <c r="G126" i="3"/>
  <c r="G123" i="3"/>
  <c r="G33" i="3"/>
  <c r="G32" i="3"/>
  <c r="G31" i="3"/>
  <c r="G30" i="3"/>
  <c r="G29" i="3"/>
  <c r="G128" i="3" l="1"/>
  <c r="I15" i="2" l="1"/>
  <c r="H15" i="2"/>
  <c r="G15" i="2"/>
  <c r="F15" i="2"/>
  <c r="B15" i="2"/>
  <c r="A15" i="2"/>
  <c r="I14" i="2"/>
  <c r="H14" i="2"/>
  <c r="G14" i="2"/>
  <c r="F14" i="2"/>
  <c r="B14" i="2"/>
  <c r="A14" i="2"/>
  <c r="I13" i="2"/>
  <c r="H13" i="2"/>
  <c r="G13" i="2"/>
  <c r="F13" i="2"/>
  <c r="B13" i="2"/>
  <c r="A13" i="2"/>
  <c r="I12" i="2"/>
  <c r="H12" i="2"/>
  <c r="G12" i="2"/>
  <c r="F12" i="2"/>
  <c r="B12" i="2"/>
  <c r="A12" i="2"/>
  <c r="I11" i="2"/>
  <c r="H11" i="2"/>
  <c r="G11" i="2"/>
  <c r="F11" i="2"/>
  <c r="B11" i="2"/>
  <c r="A11" i="2"/>
  <c r="I10" i="2"/>
  <c r="H10" i="2"/>
  <c r="G10" i="2"/>
  <c r="F10" i="2"/>
  <c r="B10" i="2"/>
  <c r="A10" i="2"/>
  <c r="I8" i="2"/>
  <c r="H8" i="2"/>
  <c r="G8" i="2"/>
  <c r="F8" i="2"/>
  <c r="B8" i="2"/>
  <c r="A8" i="2"/>
  <c r="I7" i="2"/>
  <c r="H7" i="2"/>
  <c r="G7" i="2"/>
  <c r="F7" i="2"/>
  <c r="B7" i="2"/>
  <c r="A7" i="2"/>
  <c r="G61" i="3" l="1"/>
  <c r="G60" i="3"/>
  <c r="G59" i="3"/>
  <c r="G58" i="3"/>
  <c r="G57" i="3"/>
  <c r="G49" i="3"/>
  <c r="G48" i="3"/>
  <c r="G47" i="3"/>
  <c r="G44" i="3"/>
  <c r="G43" i="3"/>
  <c r="G28" i="3"/>
  <c r="G27" i="3"/>
  <c r="G23" i="3"/>
  <c r="G22" i="3"/>
  <c r="G21" i="3"/>
  <c r="G20" i="3"/>
  <c r="G19" i="3"/>
  <c r="G16" i="3"/>
  <c r="G15" i="3"/>
  <c r="G14" i="3"/>
  <c r="G13" i="3"/>
  <c r="G12" i="3"/>
  <c r="G11" i="3"/>
  <c r="G10" i="3"/>
  <c r="G9" i="3"/>
  <c r="G8" i="3"/>
  <c r="G24" i="3" l="1"/>
  <c r="G17" i="3"/>
  <c r="D21" i="1"/>
  <c r="D20" i="1"/>
  <c r="D19" i="1"/>
  <c r="D18" i="1"/>
  <c r="D17" i="1"/>
  <c r="D16" i="1"/>
  <c r="D15" i="1"/>
  <c r="G145" i="3"/>
  <c r="G144" i="3"/>
  <c r="B27" i="2"/>
  <c r="A27" i="2"/>
  <c r="C146" i="3"/>
  <c r="BE103" i="3"/>
  <c r="BD103" i="3"/>
  <c r="BC103" i="3"/>
  <c r="BA103" i="3"/>
  <c r="BB103" i="3"/>
  <c r="BE102" i="3"/>
  <c r="BD102" i="3"/>
  <c r="BC102" i="3"/>
  <c r="BA102" i="3"/>
  <c r="G140" i="3"/>
  <c r="BB102" i="3" s="1"/>
  <c r="B26" i="2"/>
  <c r="A26" i="2"/>
  <c r="C141" i="3"/>
  <c r="G137" i="3"/>
  <c r="G136" i="3"/>
  <c r="G135" i="3"/>
  <c r="G134" i="3"/>
  <c r="B25" i="2"/>
  <c r="A25" i="2"/>
  <c r="C138" i="3"/>
  <c r="BE99" i="3"/>
  <c r="BD99" i="3"/>
  <c r="BC99" i="3"/>
  <c r="BA99" i="3"/>
  <c r="BB99" i="3"/>
  <c r="BE98" i="3"/>
  <c r="BD98" i="3"/>
  <c r="BC98" i="3"/>
  <c r="BA98" i="3"/>
  <c r="BB98" i="3"/>
  <c r="BE97" i="3"/>
  <c r="BD97" i="3"/>
  <c r="BC97" i="3"/>
  <c r="BA97" i="3"/>
  <c r="BB97" i="3"/>
  <c r="BE96" i="3"/>
  <c r="BD96" i="3"/>
  <c r="BC96" i="3"/>
  <c r="BA96" i="3"/>
  <c r="BB96" i="3"/>
  <c r="BE95" i="3"/>
  <c r="BD95" i="3"/>
  <c r="BC95" i="3"/>
  <c r="BA95" i="3"/>
  <c r="G131" i="3"/>
  <c r="G130" i="3"/>
  <c r="B23" i="2"/>
  <c r="A23" i="2"/>
  <c r="C132" i="3"/>
  <c r="G120" i="3"/>
  <c r="G119" i="3"/>
  <c r="G118" i="3"/>
  <c r="G117" i="3"/>
  <c r="G116" i="3"/>
  <c r="B22" i="2"/>
  <c r="A22" i="2"/>
  <c r="C121" i="3"/>
  <c r="BE93" i="3"/>
  <c r="BD93" i="3"/>
  <c r="BC93" i="3"/>
  <c r="BA93" i="3"/>
  <c r="G113" i="3"/>
  <c r="BB93" i="3" s="1"/>
  <c r="BE92" i="3"/>
  <c r="BD92" i="3"/>
  <c r="BC92" i="3"/>
  <c r="BA92" i="3"/>
  <c r="G112" i="3"/>
  <c r="BB92" i="3" s="1"/>
  <c r="G111" i="3"/>
  <c r="G110" i="3"/>
  <c r="BE91" i="3"/>
  <c r="BD91" i="3"/>
  <c r="BC91" i="3"/>
  <c r="BA91" i="3"/>
  <c r="BB91" i="3"/>
  <c r="BE90" i="3"/>
  <c r="BD90" i="3"/>
  <c r="BC90" i="3"/>
  <c r="BA90" i="3"/>
  <c r="G108" i="3"/>
  <c r="BB90" i="3" s="1"/>
  <c r="G107" i="3"/>
  <c r="BE89" i="3"/>
  <c r="BD89" i="3"/>
  <c r="BC89" i="3"/>
  <c r="BA89" i="3"/>
  <c r="G106" i="3"/>
  <c r="BB89" i="3" s="1"/>
  <c r="BE88" i="3"/>
  <c r="BD88" i="3"/>
  <c r="BC88" i="3"/>
  <c r="BA88" i="3"/>
  <c r="G105" i="3"/>
  <c r="BB88" i="3" s="1"/>
  <c r="B21" i="2"/>
  <c r="A21" i="2"/>
  <c r="C114" i="3"/>
  <c r="BE85" i="3"/>
  <c r="BD85" i="3"/>
  <c r="BC85" i="3"/>
  <c r="BA85" i="3"/>
  <c r="BB85" i="3"/>
  <c r="BE84" i="3"/>
  <c r="BD84" i="3"/>
  <c r="BC84" i="3"/>
  <c r="BA84" i="3"/>
  <c r="BB84" i="3"/>
  <c r="BE83" i="3"/>
  <c r="BD83" i="3"/>
  <c r="BC83" i="3"/>
  <c r="BA83" i="3"/>
  <c r="BB83" i="3"/>
  <c r="BE82" i="3"/>
  <c r="BD82" i="3"/>
  <c r="BC82" i="3"/>
  <c r="BA82" i="3"/>
  <c r="BB82" i="3"/>
  <c r="BE81" i="3"/>
  <c r="BD81" i="3"/>
  <c r="BC81" i="3"/>
  <c r="BA81" i="3"/>
  <c r="BB81" i="3"/>
  <c r="BE80" i="3"/>
  <c r="BD80" i="3"/>
  <c r="BC80" i="3"/>
  <c r="BA80" i="3"/>
  <c r="BB80" i="3"/>
  <c r="BE79" i="3"/>
  <c r="BD79" i="3"/>
  <c r="BC79" i="3"/>
  <c r="BA79" i="3"/>
  <c r="BB79" i="3"/>
  <c r="BE78" i="3"/>
  <c r="BD78" i="3"/>
  <c r="BC78" i="3"/>
  <c r="BA78" i="3"/>
  <c r="BB78" i="3"/>
  <c r="BE77" i="3"/>
  <c r="BD77" i="3"/>
  <c r="BC77" i="3"/>
  <c r="BA77" i="3"/>
  <c r="BE74" i="3"/>
  <c r="BD74" i="3"/>
  <c r="BC74" i="3"/>
  <c r="BA74" i="3"/>
  <c r="G102" i="3"/>
  <c r="BB74" i="3" s="1"/>
  <c r="BE73" i="3"/>
  <c r="BD73" i="3"/>
  <c r="BC73" i="3"/>
  <c r="BA73" i="3"/>
  <c r="BB73" i="3"/>
  <c r="BE72" i="3"/>
  <c r="BD72" i="3"/>
  <c r="BC72" i="3"/>
  <c r="BA72" i="3"/>
  <c r="BB72" i="3"/>
  <c r="BE71" i="3"/>
  <c r="BD71" i="3"/>
  <c r="BC71" i="3"/>
  <c r="BA71" i="3"/>
  <c r="BB71" i="3"/>
  <c r="BE70" i="3"/>
  <c r="BD70" i="3"/>
  <c r="BC70" i="3"/>
  <c r="BA70" i="3"/>
  <c r="BB70" i="3"/>
  <c r="BE69" i="3"/>
  <c r="BD69" i="3"/>
  <c r="BC69" i="3"/>
  <c r="BA69" i="3"/>
  <c r="BB69" i="3"/>
  <c r="G101" i="3"/>
  <c r="B20" i="2"/>
  <c r="A20" i="2"/>
  <c r="C103" i="3"/>
  <c r="G98" i="3"/>
  <c r="G97" i="3"/>
  <c r="G96" i="3"/>
  <c r="G95" i="3"/>
  <c r="B19" i="2"/>
  <c r="A19" i="2"/>
  <c r="C99" i="3"/>
  <c r="BE68" i="3"/>
  <c r="BD68" i="3"/>
  <c r="BC68" i="3"/>
  <c r="BA68" i="3"/>
  <c r="BB68" i="3"/>
  <c r="BE67" i="3"/>
  <c r="BD67" i="3"/>
  <c r="BC67" i="3"/>
  <c r="BA67" i="3"/>
  <c r="BB67" i="3"/>
  <c r="BE66" i="3"/>
  <c r="BD66" i="3"/>
  <c r="BC66" i="3"/>
  <c r="BA66" i="3"/>
  <c r="BB66" i="3"/>
  <c r="BE65" i="3"/>
  <c r="BD65" i="3"/>
  <c r="BC65" i="3"/>
  <c r="BA65" i="3"/>
  <c r="BB65" i="3"/>
  <c r="BE62" i="3"/>
  <c r="BD62" i="3"/>
  <c r="BC62" i="3"/>
  <c r="BA62" i="3"/>
  <c r="G92" i="3"/>
  <c r="BB62" i="3" s="1"/>
  <c r="BE61" i="3"/>
  <c r="BD61" i="3"/>
  <c r="BC61" i="3"/>
  <c r="BA61" i="3"/>
  <c r="BB61" i="3"/>
  <c r="BE60" i="3"/>
  <c r="BD60" i="3"/>
  <c r="BC60" i="3"/>
  <c r="BA60" i="3"/>
  <c r="G91" i="3"/>
  <c r="BB60" i="3" s="1"/>
  <c r="BE59" i="3"/>
  <c r="BD59" i="3"/>
  <c r="BC59" i="3"/>
  <c r="BA59" i="3"/>
  <c r="G90" i="3"/>
  <c r="BB59" i="3" s="1"/>
  <c r="BE58" i="3"/>
  <c r="BD58" i="3"/>
  <c r="BC58" i="3"/>
  <c r="BA58" i="3"/>
  <c r="BB58" i="3"/>
  <c r="BE57" i="3"/>
  <c r="BD57" i="3"/>
  <c r="BC57" i="3"/>
  <c r="BA57" i="3"/>
  <c r="G89" i="3"/>
  <c r="BB57" i="3" s="1"/>
  <c r="B18" i="2"/>
  <c r="A18" i="2"/>
  <c r="C93" i="3"/>
  <c r="G86" i="3"/>
  <c r="G85" i="3"/>
  <c r="BE55" i="3"/>
  <c r="BD55" i="3"/>
  <c r="BC55" i="3"/>
  <c r="BA55" i="3"/>
  <c r="G84" i="3"/>
  <c r="BB55" i="3" s="1"/>
  <c r="G83" i="3"/>
  <c r="BE54" i="3"/>
  <c r="BD54" i="3"/>
  <c r="BC54" i="3"/>
  <c r="BA54" i="3"/>
  <c r="G82" i="3"/>
  <c r="BB54" i="3" s="1"/>
  <c r="BE53" i="3"/>
  <c r="BD53" i="3"/>
  <c r="BC53" i="3"/>
  <c r="BA53" i="3"/>
  <c r="G81" i="3"/>
  <c r="BB53" i="3" s="1"/>
  <c r="G80" i="3"/>
  <c r="BE52" i="3"/>
  <c r="BD52" i="3"/>
  <c r="BC52" i="3"/>
  <c r="BA52" i="3"/>
  <c r="G79" i="3"/>
  <c r="BB52" i="3" s="1"/>
  <c r="B17" i="2"/>
  <c r="A17" i="2"/>
  <c r="C87" i="3"/>
  <c r="BE50" i="3"/>
  <c r="BE51" i="3" s="1"/>
  <c r="I16" i="2" s="1"/>
  <c r="BD50" i="3"/>
  <c r="BD51" i="3" s="1"/>
  <c r="H16" i="2" s="1"/>
  <c r="BC50" i="3"/>
  <c r="BC51" i="3" s="1"/>
  <c r="G16" i="2" s="1"/>
  <c r="BB50" i="3"/>
  <c r="BB51" i="3" s="1"/>
  <c r="F16" i="2" s="1"/>
  <c r="G76" i="3"/>
  <c r="G77" i="3" s="1"/>
  <c r="B16" i="2"/>
  <c r="A16" i="2"/>
  <c r="C77" i="3"/>
  <c r="BE47" i="3"/>
  <c r="BD47" i="3"/>
  <c r="BC47" i="3"/>
  <c r="BB47" i="3"/>
  <c r="BA47" i="3"/>
  <c r="BE46" i="3"/>
  <c r="BD46" i="3"/>
  <c r="BC46" i="3"/>
  <c r="BB46" i="3"/>
  <c r="BA46" i="3"/>
  <c r="BE45" i="3"/>
  <c r="BD45" i="3"/>
  <c r="BC45" i="3"/>
  <c r="BB45" i="3"/>
  <c r="BA45" i="3"/>
  <c r="BE44" i="3"/>
  <c r="BD44" i="3"/>
  <c r="BC44" i="3"/>
  <c r="BB44" i="3"/>
  <c r="BA44" i="3"/>
  <c r="BE43" i="3"/>
  <c r="BD43" i="3"/>
  <c r="BC43" i="3"/>
  <c r="BB43" i="3"/>
  <c r="BA43" i="3"/>
  <c r="BE42" i="3"/>
  <c r="BD42" i="3"/>
  <c r="BC42" i="3"/>
  <c r="BB42" i="3"/>
  <c r="BA42" i="3"/>
  <c r="BE41" i="3"/>
  <c r="BD41" i="3"/>
  <c r="BC41" i="3"/>
  <c r="BB41" i="3"/>
  <c r="BA41" i="3"/>
  <c r="BE40" i="3"/>
  <c r="BD40" i="3"/>
  <c r="BC40" i="3"/>
  <c r="BB40" i="3"/>
  <c r="BA40" i="3"/>
  <c r="G73" i="3"/>
  <c r="C74" i="3"/>
  <c r="G70" i="3"/>
  <c r="BE37" i="3"/>
  <c r="BD37" i="3"/>
  <c r="BC37" i="3"/>
  <c r="BB37" i="3"/>
  <c r="G69" i="3"/>
  <c r="BA37" i="3" s="1"/>
  <c r="BE36" i="3"/>
  <c r="BD36" i="3"/>
  <c r="BC36" i="3"/>
  <c r="BB36" i="3"/>
  <c r="G68" i="3"/>
  <c r="BA36" i="3" s="1"/>
  <c r="BE35" i="3"/>
  <c r="BD35" i="3"/>
  <c r="BC35" i="3"/>
  <c r="BB35" i="3"/>
  <c r="G67" i="3"/>
  <c r="C71" i="3"/>
  <c r="G64" i="3"/>
  <c r="C65" i="3"/>
  <c r="C62" i="3"/>
  <c r="G54" i="3"/>
  <c r="G53" i="3"/>
  <c r="C55" i="3"/>
  <c r="BE33" i="3"/>
  <c r="BD33" i="3"/>
  <c r="BC33" i="3"/>
  <c r="BB33" i="3"/>
  <c r="G50" i="3"/>
  <c r="BA33" i="3" s="1"/>
  <c r="BE27" i="3"/>
  <c r="BD27" i="3"/>
  <c r="BC27" i="3"/>
  <c r="BB27" i="3"/>
  <c r="G46" i="3"/>
  <c r="BA27" i="3" s="1"/>
  <c r="BE26" i="3"/>
  <c r="BD26" i="3"/>
  <c r="BC26" i="3"/>
  <c r="BB26" i="3"/>
  <c r="G45" i="3"/>
  <c r="BA26" i="3" s="1"/>
  <c r="BE25" i="3"/>
  <c r="BD25" i="3"/>
  <c r="BC25" i="3"/>
  <c r="BB25" i="3"/>
  <c r="G42" i="3"/>
  <c r="BA25" i="3" s="1"/>
  <c r="BE24" i="3"/>
  <c r="BD24" i="3"/>
  <c r="BC24" i="3"/>
  <c r="BB24" i="3"/>
  <c r="G41" i="3"/>
  <c r="BA24" i="3" s="1"/>
  <c r="G40" i="3"/>
  <c r="C51" i="3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B21" i="3"/>
  <c r="BA21" i="3"/>
  <c r="BE20" i="3"/>
  <c r="BD20" i="3"/>
  <c r="BC20" i="3"/>
  <c r="BB20" i="3"/>
  <c r="BA20" i="3"/>
  <c r="BE19" i="3"/>
  <c r="BD19" i="3"/>
  <c r="BC19" i="3"/>
  <c r="BB19" i="3"/>
  <c r="BA19" i="3"/>
  <c r="BE18" i="3"/>
  <c r="BD18" i="3"/>
  <c r="BC18" i="3"/>
  <c r="BB18" i="3"/>
  <c r="BA18" i="3"/>
  <c r="BE17" i="3"/>
  <c r="BD17" i="3"/>
  <c r="BC17" i="3"/>
  <c r="BB17" i="3"/>
  <c r="BA17" i="3"/>
  <c r="BE14" i="3"/>
  <c r="BD14" i="3"/>
  <c r="BC14" i="3"/>
  <c r="BB14" i="3"/>
  <c r="G37" i="3"/>
  <c r="BA14" i="3" s="1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G35" i="3"/>
  <c r="BA10" i="3" s="1"/>
  <c r="BE9" i="3"/>
  <c r="BD9" i="3"/>
  <c r="BC9" i="3"/>
  <c r="BB9" i="3"/>
  <c r="BA9" i="3"/>
  <c r="G34" i="3"/>
  <c r="BE8" i="3"/>
  <c r="BD8" i="3"/>
  <c r="BC8" i="3"/>
  <c r="BB8" i="3"/>
  <c r="G26" i="3"/>
  <c r="B9" i="2"/>
  <c r="A9" i="2"/>
  <c r="C38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75" i="3" l="1"/>
  <c r="E20" i="2" s="1"/>
  <c r="G65" i="3"/>
  <c r="BE15" i="3"/>
  <c r="I9" i="2" s="1"/>
  <c r="BE63" i="3"/>
  <c r="I18" i="2" s="1"/>
  <c r="BC48" i="3"/>
  <c r="BC38" i="3"/>
  <c r="BA48" i="3"/>
  <c r="BE48" i="3"/>
  <c r="BE75" i="3"/>
  <c r="I20" i="2" s="1"/>
  <c r="BA86" i="3"/>
  <c r="BB15" i="3"/>
  <c r="F9" i="2" s="1"/>
  <c r="F28" i="2" s="1"/>
  <c r="BA63" i="3"/>
  <c r="E18" i="2" s="1"/>
  <c r="BD100" i="3"/>
  <c r="BC100" i="3"/>
  <c r="BE100" i="3"/>
  <c r="I24" i="2" s="1"/>
  <c r="G38" i="3"/>
  <c r="BC15" i="3"/>
  <c r="G9" i="2" s="1"/>
  <c r="BA38" i="3"/>
  <c r="BE38" i="3"/>
  <c r="BC75" i="3"/>
  <c r="G20" i="2" s="1"/>
  <c r="BD15" i="3"/>
  <c r="H9" i="2" s="1"/>
  <c r="G55" i="3"/>
  <c r="BC63" i="3"/>
  <c r="G18" i="2" s="1"/>
  <c r="BC86" i="3"/>
  <c r="BE86" i="3"/>
  <c r="BA100" i="3"/>
  <c r="E24" i="2" s="1"/>
  <c r="BA8" i="3"/>
  <c r="BA15" i="3" s="1"/>
  <c r="G51" i="3"/>
  <c r="G62" i="3"/>
  <c r="G71" i="3"/>
  <c r="BB38" i="3"/>
  <c r="BB48" i="3"/>
  <c r="BD86" i="3"/>
  <c r="BD38" i="3"/>
  <c r="BD48" i="3"/>
  <c r="BB63" i="3"/>
  <c r="BB75" i="3"/>
  <c r="BB77" i="3"/>
  <c r="BB86" i="3" s="1"/>
  <c r="BD63" i="3"/>
  <c r="H18" i="2" s="1"/>
  <c r="BD75" i="3"/>
  <c r="H20" i="2" s="1"/>
  <c r="BB95" i="3"/>
  <c r="BB100" i="3" s="1"/>
  <c r="G138" i="3"/>
  <c r="BA35" i="3"/>
  <c r="G74" i="3"/>
  <c r="BA50" i="3"/>
  <c r="BA51" i="3" s="1"/>
  <c r="G103" i="3"/>
  <c r="G146" i="3"/>
  <c r="G87" i="3"/>
  <c r="G93" i="3"/>
  <c r="G99" i="3"/>
  <c r="G114" i="3"/>
  <c r="G121" i="3"/>
  <c r="G132" i="3"/>
  <c r="G141" i="3"/>
  <c r="E28" i="2" l="1"/>
  <c r="I28" i="2"/>
  <c r="C21" i="1" s="1"/>
  <c r="H28" i="2"/>
  <c r="C17" i="1" s="1"/>
  <c r="G28" i="2"/>
  <c r="C18" i="1" s="1"/>
  <c r="C16" i="1"/>
  <c r="C15" i="1" l="1"/>
  <c r="C19" i="1" s="1"/>
  <c r="C22" i="1" s="1"/>
  <c r="G40" i="2"/>
  <c r="I40" i="2" s="1"/>
  <c r="G39" i="2"/>
  <c r="I39" i="2" s="1"/>
  <c r="G21" i="1" s="1"/>
  <c r="G38" i="2"/>
  <c r="I38" i="2" s="1"/>
  <c r="G20" i="1" s="1"/>
  <c r="G37" i="2"/>
  <c r="I37" i="2" s="1"/>
  <c r="G19" i="1" s="1"/>
  <c r="G36" i="2"/>
  <c r="I36" i="2" s="1"/>
  <c r="G18" i="1" s="1"/>
  <c r="G35" i="2"/>
  <c r="I35" i="2" s="1"/>
  <c r="G17" i="1" s="1"/>
  <c r="G34" i="2"/>
  <c r="I34" i="2" s="1"/>
  <c r="G16" i="1" s="1"/>
  <c r="G33" i="2"/>
  <c r="I33" i="2" s="1"/>
  <c r="G15" i="1" l="1"/>
  <c r="H41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<sst xmlns="http://schemas.openxmlformats.org/spreadsheetml/2006/main" count="493" uniqueCount="334">
  <si>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</si>
  <si>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</si>
  <si>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</si>
  <si>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</si>
  <si>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</si>
  <si>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</si>
  <si>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</si>
  <si>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</si>
  <si>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</si>
  <si>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</si>
  <si>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</si>
  <si>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</si>
  <si>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</si>
  <si>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</si>
  <si>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</si>
  <si>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</si>
  <si>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</si>
  <si>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</si>
  <si>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</si>
  <si>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</si>
  <si>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</si>
  <si>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</si>
  <si>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</si>
  <si>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</si>
  <si>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</si>
  <si>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</si>
  <si>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</si>
  <si>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</si>
  <si>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</si>
  <si>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</si>
  <si>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</si>
  <si>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</si>
  <si>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</si>
  <si>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</si>
  <si>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</si>
  <si>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</si>
  <si>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</si>
  <si>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</si>
  <si>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</si>
  <si>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</si>
  <si>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</si>
  <si>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</si>
  <si>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</si>
  <si>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</si>
  <si>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</si>
  <si>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</si>
  <si>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</si>
  <si>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</si>
  <si>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</si>
  <si>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</si>
  <si>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</si>
  <si>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</si>
  <si>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</si>
  <si>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</si>
  <si>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</si>
  <si>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</si>
  <si>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</si>
  <si>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</si>
  <si>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</si>
  <si>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</si>
  <si>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</si>
  <si>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</si>
  <si>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</si>
  <si>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</si>
  <si>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</si>
  <si>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</si>
  <si>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</si>
  <si>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</si>
  <si>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</si>
  <si>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</si>
  <si>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</si>
  <si>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</si>
  <si>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</si>
  <si>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</si>
  <si>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</si>
  <si>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</si>
  <si>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2017001</t>
  </si>
  <si>
    <t>SO 01</t>
  </si>
  <si>
    <t>3</t>
  </si>
  <si>
    <t>Svislé a kompletní konstrukce</t>
  </si>
  <si>
    <t>m2</t>
  </si>
  <si>
    <t>kus</t>
  </si>
  <si>
    <t>317141224U00</t>
  </si>
  <si>
    <t>317941123RT5</t>
  </si>
  <si>
    <t>Osazení ocelových válcovaných nosníků  č.14-22 včetně dodávky profilu I č.20</t>
  </si>
  <si>
    <t>t</t>
  </si>
  <si>
    <t>m</t>
  </si>
  <si>
    <t>342255024R00</t>
  </si>
  <si>
    <t xml:space="preserve">Příčky z desek Ytong tl. 10 cm </t>
  </si>
  <si>
    <t>m3</t>
  </si>
  <si>
    <t>kpl.</t>
  </si>
  <si>
    <t>61</t>
  </si>
  <si>
    <t>Upravy povrchů vnitřní</t>
  </si>
  <si>
    <t>601011202R00</t>
  </si>
  <si>
    <t>602011202R00</t>
  </si>
  <si>
    <t>602011213RT1</t>
  </si>
  <si>
    <t>602011241RT1</t>
  </si>
  <si>
    <t>611474921R00</t>
  </si>
  <si>
    <t xml:space="preserve">Omítka stropů vnitřní dvouvrstvá, vápen.štuk,stroj </t>
  </si>
  <si>
    <t>612473185R00</t>
  </si>
  <si>
    <t xml:space="preserve">Příplatek za zabudované omítníky v ploše stěn </t>
  </si>
  <si>
    <t>62</t>
  </si>
  <si>
    <t>Upravy povrchů vnější</t>
  </si>
  <si>
    <t>622318634RT1</t>
  </si>
  <si>
    <t>622319520RU1</t>
  </si>
  <si>
    <t>63</t>
  </si>
  <si>
    <t>Podlahy a podlahové konstrukce</t>
  </si>
  <si>
    <t>631313621R00</t>
  </si>
  <si>
    <t xml:space="preserve">Mazanina betonová tl. 8 - 12 cm C 20/25 </t>
  </si>
  <si>
    <t>631361921RT2</t>
  </si>
  <si>
    <t>Výztuž mazanin svařovanou sítí průměr drátu  5,0, oka 100/100 mm</t>
  </si>
  <si>
    <t>64</t>
  </si>
  <si>
    <t>Výplně otvorů</t>
  </si>
  <si>
    <t>642942111RT5</t>
  </si>
  <si>
    <t>Osazení zárubní dveřních ocelových, pl. do 2,5 m2 včetně dodávky zárubně  90 x 197 x 11 cm</t>
  </si>
  <si>
    <t>94</t>
  </si>
  <si>
    <t>Lešení a stavební výtahy</t>
  </si>
  <si>
    <t>941941031R00</t>
  </si>
  <si>
    <t xml:space="preserve">Montáž lešení leh.řad.s podlahami,š.do 1 m, H 10 m </t>
  </si>
  <si>
    <t>941941191R00</t>
  </si>
  <si>
    <t xml:space="preserve">Příplatek za každý měsíc použití lešení k pol.1031 </t>
  </si>
  <si>
    <t>941941831R00</t>
  </si>
  <si>
    <t xml:space="preserve">Demontáž lešení leh.řad.s podlahami,š.1 m, H 10 m </t>
  </si>
  <si>
    <t>941955003R00</t>
  </si>
  <si>
    <t xml:space="preserve">Lešení lehké pomocné, výška podlahy do 2,5 m </t>
  </si>
  <si>
    <t>95</t>
  </si>
  <si>
    <t>Dokončovací kce na pozem.stav.</t>
  </si>
  <si>
    <t>952901111R00</t>
  </si>
  <si>
    <t xml:space="preserve">Vyčištění budov o výšce podlaží do 4 m </t>
  </si>
  <si>
    <t>99</t>
  </si>
  <si>
    <t>Staveništní přesun hmot</t>
  </si>
  <si>
    <t>998011002R00</t>
  </si>
  <si>
    <t xml:space="preserve">Přesun hmot pro budovy zděné výšky do 12 m </t>
  </si>
  <si>
    <t>711</t>
  </si>
  <si>
    <t>Izolace proti vodě</t>
  </si>
  <si>
    <t>711111001R00</t>
  </si>
  <si>
    <t xml:space="preserve">Izolace proti vlhkosti vodor. nátěr ALP za studena </t>
  </si>
  <si>
    <t>711112001R00</t>
  </si>
  <si>
    <t xml:space="preserve">Izolace proti vlhkosti svis. nátěr ALP, za studena </t>
  </si>
  <si>
    <t>711141559R00</t>
  </si>
  <si>
    <t xml:space="preserve">Izolace proti vlhk. vodorovná pásy přitavením </t>
  </si>
  <si>
    <t>711193121U00</t>
  </si>
  <si>
    <t>711193131U00</t>
  </si>
  <si>
    <t>11163150</t>
  </si>
  <si>
    <t>Lak asfaltový izolační ALP/S PENETRAL bal 9 kg</t>
  </si>
  <si>
    <t>62852265</t>
  </si>
  <si>
    <t>998711102R00</t>
  </si>
  <si>
    <t xml:space="preserve">Přesun hmot pro izolace proti vodě, výšky do 12 m </t>
  </si>
  <si>
    <t>713</t>
  </si>
  <si>
    <t>Izolace tepelné</t>
  </si>
  <si>
    <t>713121111R00</t>
  </si>
  <si>
    <t xml:space="preserve">Izolace tepelná podlah na sucho, jednovrstvá </t>
  </si>
  <si>
    <t>713191131U00</t>
  </si>
  <si>
    <t xml:space="preserve">Izol tep překrytí PE fólie 0,2mm </t>
  </si>
  <si>
    <t>28375767</t>
  </si>
  <si>
    <t>63151379.A</t>
  </si>
  <si>
    <t>998713102R00</t>
  </si>
  <si>
    <t xml:space="preserve">Přesun hmot pro izolace tepelné, výšky do 12 m </t>
  </si>
  <si>
    <t>763</t>
  </si>
  <si>
    <t>Dřevostavby</t>
  </si>
  <si>
    <t>416022121R00</t>
  </si>
  <si>
    <t xml:space="preserve">Podhledy SDK,ocel.dvouúrov.křížový rošt,1x RB 12,5 </t>
  </si>
  <si>
    <t>763131751U00</t>
  </si>
  <si>
    <t xml:space="preserve">Montáž parotěsné zábrany do SDK pohledu </t>
  </si>
  <si>
    <t>67352296</t>
  </si>
  <si>
    <t>998763302U00</t>
  </si>
  <si>
    <t xml:space="preserve">Přesun hmot pro SDK kce objekt v -12m </t>
  </si>
  <si>
    <t>764</t>
  </si>
  <si>
    <t>Konstrukce klempířské</t>
  </si>
  <si>
    <t>764231430R00</t>
  </si>
  <si>
    <t xml:space="preserve">Lemování Ti Zn plechem zdí,tvrdá krytina,rš 330 mm </t>
  </si>
  <si>
    <t>998764102R00</t>
  </si>
  <si>
    <t xml:space="preserve">Přesun hmot pro klempířské konstr., výšky do 12 m </t>
  </si>
  <si>
    <t>766</t>
  </si>
  <si>
    <t>Konstrukce truhlářské</t>
  </si>
  <si>
    <t>76601</t>
  </si>
  <si>
    <t>76602</t>
  </si>
  <si>
    <t>76603</t>
  </si>
  <si>
    <t>766231111R00</t>
  </si>
  <si>
    <t>611601203</t>
  </si>
  <si>
    <t>611601204</t>
  </si>
  <si>
    <t>998766102R00</t>
  </si>
  <si>
    <t xml:space="preserve">Přesun hmot pro truhlářské konstr., výšky do 12 m </t>
  </si>
  <si>
    <t>771</t>
  </si>
  <si>
    <t>Podlahy z dlaždic a obklady</t>
  </si>
  <si>
    <t>771573112U00</t>
  </si>
  <si>
    <t xml:space="preserve">Mtž keram režná hladká lepidlo -9 </t>
  </si>
  <si>
    <t>771578011R00</t>
  </si>
  <si>
    <t xml:space="preserve">Spára podlaha - stěna, silikonem </t>
  </si>
  <si>
    <t>771591111U00</t>
  </si>
  <si>
    <t xml:space="preserve">Penetrace podkladu podlahy </t>
  </si>
  <si>
    <t>59764203</t>
  </si>
  <si>
    <t>998771102R00</t>
  </si>
  <si>
    <t xml:space="preserve">Přesun hmot pro podlahy z dlaždic, výšky do 12 m </t>
  </si>
  <si>
    <t>775</t>
  </si>
  <si>
    <t>Podlahy vlysové a parketové</t>
  </si>
  <si>
    <t>775981112RU1</t>
  </si>
  <si>
    <t>Lišta hliníková přechodová, stejná výška krytin profil 30/F, na hmoždinky, šířky 30 mm</t>
  </si>
  <si>
    <t>998775102R00</t>
  </si>
  <si>
    <t xml:space="preserve">Přesun hmot pro podlahy vlysové, výšky do 12 m </t>
  </si>
  <si>
    <t>781</t>
  </si>
  <si>
    <t>Obklady keramické</t>
  </si>
  <si>
    <t>781415013RT1</t>
  </si>
  <si>
    <t xml:space="preserve">Montáž obkladů stěn, porovin., flex.lep. </t>
  </si>
  <si>
    <t>781495111U00</t>
  </si>
  <si>
    <t xml:space="preserve">Penetrace podkladu obkladu </t>
  </si>
  <si>
    <t>59781346</t>
  </si>
  <si>
    <t>998781102R00</t>
  </si>
  <si>
    <t xml:space="preserve">Přesun hmot pro obklady keramické, výšky do 12 m </t>
  </si>
  <si>
    <t>783</t>
  </si>
  <si>
    <t>Nátěry</t>
  </si>
  <si>
    <t>783221112U00</t>
  </si>
  <si>
    <t>Nátěr syntetický KDK barva lesklý povrch 1x antikorozní, 1x základní, 2x email</t>
  </si>
  <si>
    <t>784</t>
  </si>
  <si>
    <t>Malby</t>
  </si>
  <si>
    <t>784161101R00</t>
  </si>
  <si>
    <t xml:space="preserve">Penetrace podkladu nátěrem HET, A - Grund 1x </t>
  </si>
  <si>
    <t>784164112R00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</si>
  <si>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</si>
  <si>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</si>
  <si>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</si>
  <si>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</si>
  <si>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</si>
  <si>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</si>
  <si>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</si>
  <si>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</si>
  <si>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Ing. Libor Barvínek</t>
  </si>
  <si>
    <t>1</t>
  </si>
  <si>
    <t>Zemní práce</t>
  </si>
  <si>
    <t>100004212R00</t>
  </si>
  <si>
    <t xml:space="preserve">Hutnění sypaniny vrstvy tl. do 60 cm, 1 pojezd </t>
  </si>
  <si>
    <t>132201101R00</t>
  </si>
  <si>
    <t xml:space="preserve">Hloubení rýh šířky do 60 cm v hor.3 do 100 m3 </t>
  </si>
  <si>
    <t>162301101R00</t>
  </si>
  <si>
    <t xml:space="preserve">Vodorovné přemístění výkopku z hor.1-4 do 500 m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</si>
  <si>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</si>
  <si>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</si>
  <si>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</si>
  <si>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</si>
  <si>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</si>
  <si>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</si>
  <si>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</si>
  <si>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</si>
  <si>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181101102R00</t>
  </si>
  <si>
    <t xml:space="preserve">Úprava pláně v zářezech v hor. 1-4, se zhutněním </t>
  </si>
  <si>
    <t>979097115U00</t>
  </si>
  <si>
    <t xml:space="preserve">Poplatek za skládkovné zeminy </t>
  </si>
  <si>
    <t>1 Zemní práce</t>
  </si>
  <si>
    <t>2</t>
  </si>
  <si>
    <t>Základy,zvláštní zakládání</t>
  </si>
  <si>
    <t>273351215R00</t>
  </si>
  <si>
    <t xml:space="preserve">Bednění stěn základových desek - zřízení </t>
  </si>
  <si>
    <t>273351216R00</t>
  </si>
  <si>
    <t xml:space="preserve">Bednění stěn základových desek - odstranění </t>
  </si>
  <si>
    <t>274313621R00</t>
  </si>
  <si>
    <t xml:space="preserve">Beton základových pasů prostý C 20/25 </t>
  </si>
  <si>
    <t>274351215R00</t>
  </si>
  <si>
    <t xml:space="preserve">Bednění stěn základových pasů - zřízení </t>
  </si>
  <si>
    <t>274351216R00</t>
  </si>
  <si>
    <t xml:space="preserve">Bednění stěn základových pasů - odstranění </t>
  </si>
  <si>
    <t>2 Základy,zvláštní zakládání</t>
  </si>
  <si>
    <t>610991111R00</t>
  </si>
  <si>
    <t xml:space="preserve">Zakrývání výplní vnitřních otvorů </t>
  </si>
  <si>
    <t>612325302U00</t>
  </si>
  <si>
    <t xml:space="preserve">VC štuková omítka ostění </t>
  </si>
  <si>
    <t>612473186R00</t>
  </si>
  <si>
    <t xml:space="preserve">Příplatek za zabudované rohovníky </t>
  </si>
  <si>
    <t>622143004U00</t>
  </si>
  <si>
    <t>Montáž omítkových samolep.začišťovacích profilů (APU lišt)</t>
  </si>
  <si>
    <t>28350104</t>
  </si>
  <si>
    <t>Profil okenní začišťující s tkaninou (APU lišta)</t>
  </si>
  <si>
    <t>631315621R00</t>
  </si>
  <si>
    <t>Mazanina betonová tl. 12 - 24 cm C 20/25 - podkladní vrstva</t>
  </si>
  <si>
    <t>631319175R00</t>
  </si>
  <si>
    <t xml:space="preserve">Příplatek za stržení povrchu mazaniny tl.do 24 cm </t>
  </si>
  <si>
    <t>631571004R00</t>
  </si>
  <si>
    <t xml:space="preserve">Násyp ze štěrkopísku 0 - 32, tř. I </t>
  </si>
  <si>
    <t>Vytvoření kavárny a stavební úpravy vstupu DD UO</t>
  </si>
  <si>
    <t>Domov důchodců, Cihlářská 761, 562 01 Ústí nad Orlicí</t>
  </si>
  <si>
    <t xml:space="preserve">Malba omyvatelná interiérová, barva dle vzorníku, bez penetr.2x </t>
  </si>
  <si>
    <t>R1</t>
  </si>
  <si>
    <t>D+M Ocelová konstrukce skeletu přístřešku, včetně opláštění izolačním trojsklem</t>
  </si>
  <si>
    <t>R2</t>
  </si>
  <si>
    <t xml:space="preserve">Překlad plochý Ytong š100 dl.2,00m </t>
  </si>
  <si>
    <t>D+M Prosklenná stěna v átriu</t>
  </si>
  <si>
    <t>R3</t>
  </si>
  <si>
    <t>971033251R00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</si>
  <si>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</si>
  <si>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</si>
  <si>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</si>
  <si>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</si>
  <si>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</si>
  <si>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</si>
  <si>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</si>
  <si>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</si>
  <si>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</si>
  <si>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</si>
  <si>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Vybourání otv. zeď cihel. m2, tl. 45cm, MVC</t>
  </si>
  <si>
    <t>Dveře vnitřní dvoukřídlé s požární odolností HPL lamino plné 1kř. 1450x197 cm</t>
  </si>
  <si>
    <t>D + M automatické dveře posuvné vstupní, zasklenné izolačním trojsklem 1850/2100mm</t>
  </si>
  <si>
    <t>D + M automatické dveře posuvné, zasklenné izolačním trojsklem 1650/2100mm</t>
  </si>
  <si>
    <t>Velkoformátová dlažba např. 600x400mm barevné provedení - dle výběru investora</t>
  </si>
  <si>
    <t>Fólie standard parozábrana</t>
  </si>
  <si>
    <t>VN</t>
  </si>
  <si>
    <t>Vedlejší náklady</t>
  </si>
  <si>
    <t>005241010R</t>
  </si>
  <si>
    <t xml:space="preserve">Dokumentace skutečného provedení </t>
  </si>
  <si>
    <t>soubor</t>
  </si>
  <si>
    <t>005121010R</t>
  </si>
  <si>
    <t>Vybudování zařízení staveniště</t>
  </si>
  <si>
    <t>005121030R</t>
  </si>
  <si>
    <t>Odstranění zařízení staveniště</t>
  </si>
  <si>
    <t xml:space="preserve">Postřik stropů cementový strojně </t>
  </si>
  <si>
    <t>Omítka štuková na stěnách vnitřní  strojně tloušťka vrstvy 2 mm</t>
  </si>
  <si>
    <t>Omítka jádrová lehčená strojně tloušťka vrstvy 10 mm</t>
  </si>
  <si>
    <t xml:space="preserve">Postřik cementový strojně </t>
  </si>
  <si>
    <t>Zateplovací systém, sokl, XPS tl. 50 mm omítka mozaiková weber.pas marmolit 6 kg/m2</t>
  </si>
  <si>
    <t>Oprava vnější termoizolační omítky, včetně fasády s omítkou  silikon, zrno 2 mm</t>
  </si>
  <si>
    <t>Izolace vlhko V kaše</t>
  </si>
  <si>
    <t>Izolace vlhko S kaše</t>
  </si>
  <si>
    <t>Pás modifikovaný asfalt  special mineral tl. 4mm</t>
  </si>
  <si>
    <t>Deska polystyrén samozhášivý EPS 200 Z</t>
  </si>
  <si>
    <t>784011111R00</t>
  </si>
  <si>
    <t>Oprášení/ometení podkladu</t>
  </si>
  <si>
    <t>Velkoformátový obklad (např. 600x25mm) barevné provedení - dle výběru investora</t>
  </si>
  <si>
    <t>D + M  stahovací zamykatelné rolety nad pultem 2,0x3,0m</t>
  </si>
  <si>
    <t>D + M  stahovací zamykatelné rolety nad recepcí 2,24x3,0m</t>
  </si>
  <si>
    <t>D + M elektricky ovládané zastínění (žaluzie do stávajícího prostru zimní zahrady) dodávka a montáž na stávající konstrukci.</t>
  </si>
  <si>
    <t>76604</t>
  </si>
  <si>
    <t>D+M Doplnění těsnění a seřízení stávajících automatických dvoukřídlových dveří šířky 1850/2100mm</t>
  </si>
  <si>
    <t>D+M Dveře vnitřní HPL lamino 1/2 prosklenné včetně obložkové zárubbně 1kř. 90x197 cm</t>
  </si>
  <si>
    <t>R4</t>
  </si>
  <si>
    <t>D+M Klimatizační jednotka MULTISplit 2+1 (3,5kW + 3,5kW) pro zimní zahranu, pro chlazení místnosti v letním období</t>
  </si>
  <si>
    <t>D+M Klimatizační jednotka Split (3,5kw) pro kavárnu, pro chlazení místnosti v letním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</si>
</sst>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49" fontId="3" fillId="0" borderId="13" xfId="0" applyNumberFormat="1" applyFont="1" applyBorder="1"/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17" fillId="0" borderId="10" xfId="1" applyNumberFormat="1" applyFont="1" applyBorder="1" applyAlignment="1">
      <alignment horizontal="left" vertical="top"/>
    </xf>
    <xf numFmtId="0" fontId="17" fillId="0" borderId="10" xfId="1" applyFont="1" applyBorder="1" applyAlignment="1">
      <alignment vertical="top" wrapText="1"/>
    </xf>
    <xf numFmtId="0" fontId="17" fillId="0" borderId="10" xfId="1" applyFont="1" applyBorder="1" applyAlignment="1">
      <alignment horizontal="center" vertical="top"/>
    </xf>
    <xf numFmtId="0" fontId="9" fillId="0" borderId="10" xfId="0" applyNumberFormat="1" applyFont="1" applyBorder="1" applyAlignment="1">
      <alignment horizontal="left" vertical="top" wrapText="1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4" fontId="17" fillId="0" borderId="10" xfId="1" applyNumberFormat="1" applyFont="1" applyBorder="1"/>
    <xf numFmtId="0" fontId="9" fillId="0" borderId="34" xfId="0" applyNumberFormat="1" applyFont="1" applyBorder="1" applyAlignment="1">
      <alignment vertical="top"/>
    </xf>
    <xf numFmtId="0" fontId="9" fillId="0" borderId="56" xfId="0" applyNumberFormat="1" applyFont="1" applyBorder="1" applyAlignment="1">
      <alignment horizontal="left" vertical="top" wrapText="1"/>
    </xf>
    <xf numFmtId="0" fontId="17" fillId="0" borderId="56" xfId="1" applyFont="1" applyBorder="1" applyAlignment="1">
      <alignment horizontal="center" vertical="top"/>
    </xf>
    <xf numFmtId="0" fontId="9" fillId="0" borderId="15" xfId="0" applyNumberFormat="1" applyFont="1" applyBorder="1" applyAlignment="1">
      <alignment vertical="top"/>
    </xf>
    <xf numFmtId="0" fontId="4" fillId="0" borderId="60" xfId="1" applyFont="1" applyBorder="1"/>
    <xf numFmtId="0" fontId="3" fillId="0" borderId="39" xfId="1" applyFont="1" applyBorder="1" applyAlignment="1">
      <alignment horizontal="center"/>
    </xf>
    <xf numFmtId="0" fontId="3" fillId="0" borderId="39" xfId="1" applyNumberFormat="1" applyFont="1" applyBorder="1" applyAlignment="1">
      <alignment horizontal="right"/>
    </xf>
    <xf numFmtId="0" fontId="3" fillId="0" borderId="40" xfId="1" applyNumberFormat="1" applyFont="1" applyBorder="1"/>
    <xf numFmtId="0" fontId="9" fillId="0" borderId="10" xfId="0" applyNumberFormat="1" applyFont="1" applyBorder="1" applyAlignment="1">
      <alignment vertical="top"/>
    </xf>
    <xf numFmtId="0" fontId="17" fillId="0" borderId="10" xfId="1" applyFont="1" applyBorder="1" applyAlignment="1">
      <alignment horizontal="center"/>
    </xf>
    <xf numFmtId="0" fontId="17" fillId="0" borderId="10" xfId="1" applyNumberFormat="1" applyFont="1" applyBorder="1" applyAlignment="1">
      <alignment horizontal="right"/>
    </xf>
    <xf numFmtId="0" fontId="17" fillId="0" borderId="10" xfId="1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ORLIMEX%20P&#344;&#205;ST&#344;E&#352;EK/Rozpo&#269;ty%20ORLIMEX/stavebni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SO 01  KL"/>
      <sheetName val="SO 01  Rek"/>
      <sheetName val="SO 01  Pol"/>
      <sheetName val="SO 02  KL"/>
      <sheetName val="SO 02  Rek"/>
      <sheetName val="SO 02  Pol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B7" t="str">
            <v>1</v>
          </cell>
          <cell r="C7" t="str">
            <v>Zemní práce</v>
          </cell>
        </row>
        <row r="21">
          <cell r="BB21">
            <v>0</v>
          </cell>
          <cell r="BC21">
            <v>0</v>
          </cell>
          <cell r="BD21">
            <v>0</v>
          </cell>
          <cell r="BE21">
            <v>0</v>
          </cell>
        </row>
        <row r="22">
          <cell r="B22" t="str">
            <v>2</v>
          </cell>
          <cell r="C22" t="str">
            <v>Základy,zvláštní zakládání</v>
          </cell>
        </row>
        <row r="31">
          <cell r="BB31">
            <v>0</v>
          </cell>
          <cell r="BC31">
            <v>0</v>
          </cell>
          <cell r="BD31">
            <v>0</v>
          </cell>
          <cell r="BE31">
            <v>0</v>
          </cell>
        </row>
        <row r="54">
          <cell r="B54" t="str">
            <v>61</v>
          </cell>
          <cell r="C54" t="str">
            <v>Upravy povrchů vnitřní</v>
          </cell>
        </row>
        <row r="64">
          <cell r="BB64">
            <v>0</v>
          </cell>
          <cell r="BC64">
            <v>0</v>
          </cell>
          <cell r="BD64">
            <v>0</v>
          </cell>
          <cell r="BE64">
            <v>0</v>
          </cell>
        </row>
        <row r="65">
          <cell r="B65" t="str">
            <v>62</v>
          </cell>
          <cell r="C65" t="str">
            <v>Upravy povrchů vnější</v>
          </cell>
        </row>
        <row r="76">
          <cell r="BB76">
            <v>0</v>
          </cell>
          <cell r="BC76">
            <v>0</v>
          </cell>
          <cell r="BD76">
            <v>0</v>
          </cell>
          <cell r="BE76">
            <v>0</v>
          </cell>
        </row>
        <row r="77">
          <cell r="B77" t="str">
            <v>63</v>
          </cell>
          <cell r="C77" t="str">
            <v>Podlahy a podlahové konstrukce</v>
          </cell>
        </row>
        <row r="87">
          <cell r="BB87">
            <v>0</v>
          </cell>
          <cell r="BC87">
            <v>0</v>
          </cell>
          <cell r="BD87">
            <v>0</v>
          </cell>
          <cell r="BE87">
            <v>0</v>
          </cell>
        </row>
        <row r="88">
          <cell r="B88" t="str">
            <v>64</v>
          </cell>
          <cell r="C88" t="str">
            <v>Výplně otvorů</v>
          </cell>
        </row>
        <row r="97">
          <cell r="BB97">
            <v>0</v>
          </cell>
          <cell r="BC97">
            <v>0</v>
          </cell>
          <cell r="BD97">
            <v>0</v>
          </cell>
          <cell r="BE97">
            <v>0</v>
          </cell>
        </row>
        <row r="98">
          <cell r="B98" t="str">
            <v>94</v>
          </cell>
          <cell r="C98" t="str">
            <v>Lešení a stavební výtahy</v>
          </cell>
        </row>
        <row r="107">
          <cell r="BB107">
            <v>0</v>
          </cell>
          <cell r="BC107">
            <v>0</v>
          </cell>
          <cell r="BD107">
            <v>0</v>
          </cell>
          <cell r="BE107">
            <v>0</v>
          </cell>
        </row>
        <row r="108">
          <cell r="B108" t="str">
            <v>95</v>
          </cell>
          <cell r="C108" t="str">
            <v>Dokončovací kce na pozem.stav.</v>
          </cell>
        </row>
        <row r="110">
          <cell r="BB110">
            <v>0</v>
          </cell>
          <cell r="BC110">
            <v>0</v>
          </cell>
          <cell r="BD110">
            <v>0</v>
          </cell>
          <cell r="BE1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14" sqref="L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77</v>
      </c>
      <c r="B5" s="18"/>
      <c r="C5" s="19" t="s">
        <v>277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277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19" t="s">
        <v>226</v>
      </c>
      <c r="D8" s="219"/>
      <c r="E8" s="220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9" t="str">
        <f>Projektant</f>
        <v>Ing. Libor Barvínek</v>
      </c>
      <c r="D9" s="219"/>
      <c r="E9" s="220"/>
      <c r="F9" s="13"/>
      <c r="G9" s="34"/>
      <c r="H9" s="35"/>
    </row>
    <row r="10" spans="1:57" x14ac:dyDescent="0.2">
      <c r="A10" s="29" t="s">
        <v>15</v>
      </c>
      <c r="B10" s="13"/>
      <c r="C10" s="219" t="s">
        <v>278</v>
      </c>
      <c r="D10" s="219"/>
      <c r="E10" s="219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9"/>
      <c r="D11" s="219"/>
      <c r="E11" s="219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21"/>
      <c r="D12" s="221"/>
      <c r="E12" s="221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Rekapitulace!A33</f>
        <v>Ztížené výrobní podmínky</v>
      </c>
      <c r="E15" s="58"/>
      <c r="F15" s="59"/>
      <c r="G15" s="56">
        <f>Rekapitulace!I33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Rekapitulace!A34</f>
        <v>Oborová přirážka</v>
      </c>
      <c r="E16" s="60"/>
      <c r="F16" s="61"/>
      <c r="G16" s="56">
        <f>Rekapitulace!I34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Rekapitulace!A35</f>
        <v>Přesun stavebních kapacit</v>
      </c>
      <c r="E17" s="60"/>
      <c r="F17" s="61"/>
      <c r="G17" s="56">
        <f>Rekapitulace!I35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Rekapitulace!A36</f>
        <v>Mimostaveništní doprava</v>
      </c>
      <c r="E18" s="60"/>
      <c r="F18" s="61"/>
      <c r="G18" s="56">
        <f>Rekapitulace!I36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Rekapitulace!A37</f>
        <v>Zařízení staveniště</v>
      </c>
      <c r="E19" s="60"/>
      <c r="F19" s="61"/>
      <c r="G19" s="56">
        <f>Rekapitulace!I37</f>
        <v>0</v>
      </c>
    </row>
    <row r="20" spans="1:7" ht="15.95" customHeight="1" x14ac:dyDescent="0.2">
      <c r="A20" s="64"/>
      <c r="B20" s="55"/>
      <c r="C20" s="56"/>
      <c r="D20" s="9" t="str">
        <f>Rekapitulace!A38</f>
        <v>Provoz investora</v>
      </c>
      <c r="E20" s="60"/>
      <c r="F20" s="61"/>
      <c r="G20" s="56">
        <f>Rekapitulace!I38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Rekapitulace!A39</f>
        <v>Kompletační činnost (IČD)</v>
      </c>
      <c r="E21" s="60"/>
      <c r="F21" s="61"/>
      <c r="G21" s="56">
        <f>Rekapitulace!I39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22" t="s">
        <v>34</v>
      </c>
      <c r="B23" s="223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81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2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3" t="s">
        <v>42</v>
      </c>
      <c r="G28" s="79"/>
    </row>
    <row r="29" spans="1:7" ht="69" customHeight="1" x14ac:dyDescent="0.2">
      <c r="A29" s="65"/>
      <c r="B29" s="66"/>
      <c r="C29" s="84"/>
      <c r="D29" s="85"/>
      <c r="E29" s="84"/>
      <c r="F29" s="66"/>
      <c r="G29" s="79"/>
    </row>
    <row r="30" spans="1:7" x14ac:dyDescent="0.2">
      <c r="A30" s="86" t="s">
        <v>43</v>
      </c>
      <c r="B30" s="87"/>
      <c r="C30" s="88">
        <v>21</v>
      </c>
      <c r="D30" s="87" t="s">
        <v>44</v>
      </c>
      <c r="E30" s="89"/>
      <c r="F30" s="224">
        <f>C23-F32</f>
        <v>0</v>
      </c>
      <c r="G30" s="225"/>
    </row>
    <row r="31" spans="1:7" x14ac:dyDescent="0.2">
      <c r="A31" s="86" t="s">
        <v>45</v>
      </c>
      <c r="B31" s="87"/>
      <c r="C31" s="88">
        <f>SazbaDPH1</f>
        <v>21</v>
      </c>
      <c r="D31" s="87" t="s">
        <v>46</v>
      </c>
      <c r="E31" s="89"/>
      <c r="F31" s="224">
        <f>ROUND(PRODUCT(F30,C31/100),0)</f>
        <v>0</v>
      </c>
      <c r="G31" s="225"/>
    </row>
    <row r="32" spans="1:7" x14ac:dyDescent="0.2">
      <c r="A32" s="86" t="s">
        <v>43</v>
      </c>
      <c r="B32" s="87"/>
      <c r="C32" s="88">
        <v>0</v>
      </c>
      <c r="D32" s="87" t="s">
        <v>46</v>
      </c>
      <c r="E32" s="89"/>
      <c r="F32" s="224">
        <v>0</v>
      </c>
      <c r="G32" s="225"/>
    </row>
    <row r="33" spans="1:8" x14ac:dyDescent="0.2">
      <c r="A33" s="86" t="s">
        <v>45</v>
      </c>
      <c r="B33" s="90"/>
      <c r="C33" s="91">
        <f>SazbaDPH2</f>
        <v>0</v>
      </c>
      <c r="D33" s="87" t="s">
        <v>46</v>
      </c>
      <c r="E33" s="61"/>
      <c r="F33" s="224">
        <f>ROUND(PRODUCT(F32,C33/100),0)</f>
        <v>0</v>
      </c>
      <c r="G33" s="225"/>
    </row>
    <row r="34" spans="1:8" s="95" customFormat="1" ht="19.5" customHeight="1" thickBot="1" x14ac:dyDescent="0.3">
      <c r="A34" s="92" t="s">
        <v>47</v>
      </c>
      <c r="B34" s="93"/>
      <c r="C34" s="93"/>
      <c r="D34" s="93"/>
      <c r="E34" s="94"/>
      <c r="F34" s="226">
        <f>ROUND(SUM(F30:F33),0)</f>
        <v>0</v>
      </c>
      <c r="G34" s="227"/>
    </row>
    <row r="36" spans="1:8" x14ac:dyDescent="0.2">
      <c r="A36" s="96" t="s">
        <v>48</v>
      </c>
      <c r="B36" s="96"/>
      <c r="C36" s="96"/>
      <c r="D36" s="96"/>
      <c r="E36" s="96"/>
      <c r="F36" s="96"/>
      <c r="G36" s="96"/>
      <c r="H36" t="s">
        <v>6</v>
      </c>
    </row>
    <row r="37" spans="1:8" ht="14.25" customHeight="1" x14ac:dyDescent="0.2">
      <c r="A37" s="96"/>
      <c r="B37" s="218"/>
      <c r="C37" s="218"/>
      <c r="D37" s="218"/>
      <c r="E37" s="218"/>
      <c r="F37" s="218"/>
      <c r="G37" s="218"/>
      <c r="H37" t="s">
        <v>6</v>
      </c>
    </row>
    <row r="38" spans="1:8" ht="12.75" customHeight="1" x14ac:dyDescent="0.2">
      <c r="A38" s="97"/>
      <c r="B38" s="218"/>
      <c r="C38" s="218"/>
      <c r="D38" s="218"/>
      <c r="E38" s="218"/>
      <c r="F38" s="218"/>
      <c r="G38" s="218"/>
      <c r="H38" t="s">
        <v>6</v>
      </c>
    </row>
    <row r="39" spans="1:8" x14ac:dyDescent="0.2">
      <c r="A39" s="97"/>
      <c r="B39" s="218"/>
      <c r="C39" s="218"/>
      <c r="D39" s="218"/>
      <c r="E39" s="218"/>
      <c r="F39" s="218"/>
      <c r="G39" s="218"/>
      <c r="H39" t="s">
        <v>6</v>
      </c>
    </row>
    <row r="40" spans="1:8" x14ac:dyDescent="0.2">
      <c r="A40" s="97"/>
      <c r="B40" s="218"/>
      <c r="C40" s="218"/>
      <c r="D40" s="218"/>
      <c r="E40" s="218"/>
      <c r="F40" s="218"/>
      <c r="G40" s="218"/>
      <c r="H40" t="s">
        <v>6</v>
      </c>
    </row>
    <row r="41" spans="1:8" x14ac:dyDescent="0.2">
      <c r="A41" s="97"/>
      <c r="B41" s="218"/>
      <c r="C41" s="218"/>
      <c r="D41" s="218"/>
      <c r="E41" s="218"/>
      <c r="F41" s="218"/>
      <c r="G41" s="218"/>
      <c r="H41" t="s">
        <v>6</v>
      </c>
    </row>
    <row r="42" spans="1:8" x14ac:dyDescent="0.2">
      <c r="A42" s="97"/>
      <c r="B42" s="218"/>
      <c r="C42" s="218"/>
      <c r="D42" s="218"/>
      <c r="E42" s="218"/>
      <c r="F42" s="218"/>
      <c r="G42" s="218"/>
      <c r="H42" t="s">
        <v>6</v>
      </c>
    </row>
    <row r="43" spans="1:8" x14ac:dyDescent="0.2">
      <c r="A43" s="97"/>
      <c r="B43" s="218"/>
      <c r="C43" s="218"/>
      <c r="D43" s="218"/>
      <c r="E43" s="218"/>
      <c r="F43" s="218"/>
      <c r="G43" s="218"/>
      <c r="H43" t="s">
        <v>6</v>
      </c>
    </row>
    <row r="44" spans="1:8" x14ac:dyDescent="0.2">
      <c r="A44" s="97"/>
      <c r="B44" s="218"/>
      <c r="C44" s="218"/>
      <c r="D44" s="218"/>
      <c r="E44" s="218"/>
      <c r="F44" s="218"/>
      <c r="G44" s="218"/>
      <c r="H44" t="s">
        <v>6</v>
      </c>
    </row>
    <row r="45" spans="1:8" ht="0.75" customHeight="1" x14ac:dyDescent="0.2">
      <c r="A45" s="97"/>
      <c r="B45" s="218"/>
      <c r="C45" s="218"/>
      <c r="D45" s="218"/>
      <c r="E45" s="218"/>
      <c r="F45" s="218"/>
      <c r="G45" s="218"/>
      <c r="H45" t="s">
        <v>6</v>
      </c>
    </row>
    <row r="46" spans="1:8" x14ac:dyDescent="0.2">
      <c r="B46" s="228"/>
      <c r="C46" s="228"/>
      <c r="D46" s="228"/>
      <c r="E46" s="228"/>
      <c r="F46" s="228"/>
      <c r="G46" s="228"/>
    </row>
    <row r="47" spans="1:8" x14ac:dyDescent="0.2">
      <c r="B47" s="228"/>
      <c r="C47" s="228"/>
      <c r="D47" s="228"/>
      <c r="E47" s="228"/>
      <c r="F47" s="228"/>
      <c r="G47" s="228"/>
    </row>
    <row r="48" spans="1:8" x14ac:dyDescent="0.2">
      <c r="B48" s="228"/>
      <c r="C48" s="228"/>
      <c r="D48" s="228"/>
      <c r="E48" s="228"/>
      <c r="F48" s="228"/>
      <c r="G48" s="228"/>
    </row>
    <row r="49" spans="2:7" x14ac:dyDescent="0.2">
      <c r="B49" s="228"/>
      <c r="C49" s="228"/>
      <c r="D49" s="228"/>
      <c r="E49" s="228"/>
      <c r="F49" s="228"/>
      <c r="G49" s="228"/>
    </row>
    <row r="50" spans="2:7" x14ac:dyDescent="0.2">
      <c r="B50" s="228"/>
      <c r="C50" s="228"/>
      <c r="D50" s="228"/>
      <c r="E50" s="228"/>
      <c r="F50" s="228"/>
      <c r="G50" s="228"/>
    </row>
    <row r="51" spans="2:7" x14ac:dyDescent="0.2">
      <c r="B51" s="228"/>
      <c r="C51" s="228"/>
      <c r="D51" s="228"/>
      <c r="E51" s="228"/>
      <c r="F51" s="228"/>
      <c r="G51" s="228"/>
    </row>
    <row r="52" spans="2:7" x14ac:dyDescent="0.2">
      <c r="B52" s="228"/>
      <c r="C52" s="228"/>
      <c r="D52" s="228"/>
      <c r="E52" s="228"/>
      <c r="F52" s="228"/>
      <c r="G52" s="228"/>
    </row>
    <row r="53" spans="2:7" x14ac:dyDescent="0.2">
      <c r="B53" s="228"/>
      <c r="C53" s="228"/>
      <c r="D53" s="228"/>
      <c r="E53" s="228"/>
      <c r="F53" s="228"/>
      <c r="G53" s="228"/>
    </row>
    <row r="54" spans="2:7" x14ac:dyDescent="0.2">
      <c r="B54" s="228"/>
      <c r="C54" s="228"/>
      <c r="D54" s="228"/>
      <c r="E54" s="228"/>
      <c r="F54" s="228"/>
      <c r="G54" s="228"/>
    </row>
    <row r="55" spans="2:7" x14ac:dyDescent="0.2">
      <c r="B55" s="228"/>
      <c r="C55" s="228"/>
      <c r="D55" s="228"/>
      <c r="E55" s="228"/>
      <c r="F55" s="228"/>
      <c r="G55" s="228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2"/>
  <sheetViews>
    <sheetView topLeftCell="A4" workbookViewId="0">
      <selection activeCell="M21" sqref="M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29" t="s">
        <v>49</v>
      </c>
      <c r="B1" s="230"/>
      <c r="C1" s="98" t="str">
        <f>CONCATENATE(cislostavby," ",nazevstavby)</f>
        <v>2017001 Vytvoření kavárny a stavební úpravy vstupu DD UO</v>
      </c>
      <c r="D1" s="99"/>
      <c r="E1" s="100"/>
      <c r="F1" s="99"/>
      <c r="G1" s="101" t="s">
        <v>50</v>
      </c>
      <c r="H1" s="102"/>
      <c r="I1" s="103"/>
    </row>
    <row r="2" spans="1:9" ht="13.5" thickBot="1" x14ac:dyDescent="0.25">
      <c r="A2" s="231" t="s">
        <v>51</v>
      </c>
      <c r="B2" s="232"/>
      <c r="C2" s="104" t="str">
        <f>CONCATENATE(cisloobjektu," ",nazevobjektu)</f>
        <v>SO 01 Vytvoření kavárny a stavební úpravy vstupu DD UO</v>
      </c>
      <c r="D2" s="105"/>
      <c r="E2" s="106"/>
      <c r="F2" s="105"/>
      <c r="G2" s="233"/>
      <c r="H2" s="234"/>
      <c r="I2" s="235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7" t="s">
        <v>52</v>
      </c>
      <c r="B4" s="108"/>
      <c r="C4" s="108"/>
      <c r="D4" s="108"/>
      <c r="E4" s="109"/>
      <c r="F4" s="108"/>
      <c r="G4" s="108"/>
      <c r="H4" s="108"/>
      <c r="I4" s="108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10"/>
      <c r="B6" s="111" t="s">
        <v>53</v>
      </c>
      <c r="C6" s="111"/>
      <c r="D6" s="112"/>
      <c r="E6" s="113" t="s">
        <v>54</v>
      </c>
      <c r="F6" s="114" t="s">
        <v>55</v>
      </c>
      <c r="G6" s="114" t="s">
        <v>56</v>
      </c>
      <c r="H6" s="114" t="s">
        <v>57</v>
      </c>
      <c r="I6" s="115" t="s">
        <v>31</v>
      </c>
    </row>
    <row r="7" spans="1:9" s="35" customFormat="1" x14ac:dyDescent="0.2">
      <c r="A7" s="195" t="str">
        <f>'[1]SO 02  Pol'!B7</f>
        <v>1</v>
      </c>
      <c r="B7" s="116" t="str">
        <f>'[1]SO 02  Pol'!C7</f>
        <v>Zemní práce</v>
      </c>
      <c r="C7" s="66"/>
      <c r="D7" s="117"/>
      <c r="E7" s="196">
        <v>0</v>
      </c>
      <c r="F7" s="197">
        <f>'[1]SO 02  Pol'!BB21</f>
        <v>0</v>
      </c>
      <c r="G7" s="197">
        <f>'[1]SO 02  Pol'!BC21</f>
        <v>0</v>
      </c>
      <c r="H7" s="197">
        <f>'[1]SO 02  Pol'!BD21</f>
        <v>0</v>
      </c>
      <c r="I7" s="198">
        <f>'[1]SO 02  Pol'!BE21</f>
        <v>0</v>
      </c>
    </row>
    <row r="8" spans="1:9" s="35" customFormat="1" x14ac:dyDescent="0.2">
      <c r="A8" s="195" t="str">
        <f>'[1]SO 02  Pol'!B22</f>
        <v>2</v>
      </c>
      <c r="B8" s="116" t="str">
        <f>'[1]SO 02  Pol'!C22</f>
        <v>Základy,zvláštní zakládání</v>
      </c>
      <c r="C8" s="66"/>
      <c r="D8" s="117"/>
      <c r="E8" s="196">
        <v>0</v>
      </c>
      <c r="F8" s="197">
        <f>'[1]SO 02  Pol'!BB31</f>
        <v>0</v>
      </c>
      <c r="G8" s="197">
        <f>'[1]SO 02  Pol'!BC31</f>
        <v>0</v>
      </c>
      <c r="H8" s="197">
        <f>'[1]SO 02  Pol'!BD31</f>
        <v>0</v>
      </c>
      <c r="I8" s="198">
        <f>'[1]SO 02  Pol'!BE31</f>
        <v>0</v>
      </c>
    </row>
    <row r="9" spans="1:9" s="35" customFormat="1" x14ac:dyDescent="0.2">
      <c r="A9" s="195" t="str">
        <f>Položky!B25</f>
        <v>3</v>
      </c>
      <c r="B9" s="116" t="str">
        <f>Položky!C25</f>
        <v>Svislé a kompletní konstrukce</v>
      </c>
      <c r="C9" s="66"/>
      <c r="D9" s="117"/>
      <c r="E9" s="196">
        <v>0</v>
      </c>
      <c r="F9" s="197">
        <f>Položky!BB15</f>
        <v>0</v>
      </c>
      <c r="G9" s="197">
        <f>Položky!BC15</f>
        <v>0</v>
      </c>
      <c r="H9" s="197">
        <f>Položky!BD15</f>
        <v>0</v>
      </c>
      <c r="I9" s="198">
        <f>Položky!BE15</f>
        <v>0</v>
      </c>
    </row>
    <row r="10" spans="1:9" s="35" customFormat="1" x14ac:dyDescent="0.2">
      <c r="A10" s="195" t="str">
        <f>'[1]SO 02  Pol'!B54</f>
        <v>61</v>
      </c>
      <c r="B10" s="116" t="str">
        <f>'[1]SO 02  Pol'!C54</f>
        <v>Upravy povrchů vnitřní</v>
      </c>
      <c r="C10" s="66"/>
      <c r="D10" s="117"/>
      <c r="E10" s="196">
        <v>0</v>
      </c>
      <c r="F10" s="197">
        <f>'[1]SO 02  Pol'!BB64</f>
        <v>0</v>
      </c>
      <c r="G10" s="197">
        <f>'[1]SO 02  Pol'!BC64</f>
        <v>0</v>
      </c>
      <c r="H10" s="197">
        <f>'[1]SO 02  Pol'!BD64</f>
        <v>0</v>
      </c>
      <c r="I10" s="198">
        <f>'[1]SO 02  Pol'!BE64</f>
        <v>0</v>
      </c>
    </row>
    <row r="11" spans="1:9" s="35" customFormat="1" x14ac:dyDescent="0.2">
      <c r="A11" s="195" t="str">
        <f>'[1]SO 02  Pol'!B65</f>
        <v>62</v>
      </c>
      <c r="B11" s="116" t="str">
        <f>'[1]SO 02  Pol'!C65</f>
        <v>Upravy povrchů vnější</v>
      </c>
      <c r="C11" s="66"/>
      <c r="D11" s="117"/>
      <c r="E11" s="196">
        <v>0</v>
      </c>
      <c r="F11" s="197">
        <f>'[1]SO 02  Pol'!BB76</f>
        <v>0</v>
      </c>
      <c r="G11" s="197">
        <f>'[1]SO 02  Pol'!BC76</f>
        <v>0</v>
      </c>
      <c r="H11" s="197">
        <f>'[1]SO 02  Pol'!BD76</f>
        <v>0</v>
      </c>
      <c r="I11" s="198">
        <f>'[1]SO 02  Pol'!BE76</f>
        <v>0</v>
      </c>
    </row>
    <row r="12" spans="1:9" s="35" customFormat="1" x14ac:dyDescent="0.2">
      <c r="A12" s="195" t="str">
        <f>'[1]SO 02  Pol'!B77</f>
        <v>63</v>
      </c>
      <c r="B12" s="116" t="str">
        <f>'[1]SO 02  Pol'!C77</f>
        <v>Podlahy a podlahové konstrukce</v>
      </c>
      <c r="C12" s="66"/>
      <c r="D12" s="117"/>
      <c r="E12" s="196">
        <v>0</v>
      </c>
      <c r="F12" s="197">
        <f>'[1]SO 02  Pol'!BB87</f>
        <v>0</v>
      </c>
      <c r="G12" s="197">
        <f>'[1]SO 02  Pol'!BC87</f>
        <v>0</v>
      </c>
      <c r="H12" s="197">
        <f>'[1]SO 02  Pol'!BD87</f>
        <v>0</v>
      </c>
      <c r="I12" s="198">
        <f>'[1]SO 02  Pol'!BE87</f>
        <v>0</v>
      </c>
    </row>
    <row r="13" spans="1:9" s="35" customFormat="1" x14ac:dyDescent="0.2">
      <c r="A13" s="195" t="str">
        <f>'[1]SO 02  Pol'!B88</f>
        <v>64</v>
      </c>
      <c r="B13" s="116" t="str">
        <f>'[1]SO 02  Pol'!C88</f>
        <v>Výplně otvorů</v>
      </c>
      <c r="C13" s="66"/>
      <c r="D13" s="117"/>
      <c r="E13" s="196">
        <v>0</v>
      </c>
      <c r="F13" s="197">
        <f>'[1]SO 02  Pol'!BB97</f>
        <v>0</v>
      </c>
      <c r="G13" s="197">
        <f>'[1]SO 02  Pol'!BC97</f>
        <v>0</v>
      </c>
      <c r="H13" s="197">
        <f>'[1]SO 02  Pol'!BD97</f>
        <v>0</v>
      </c>
      <c r="I13" s="198">
        <f>'[1]SO 02  Pol'!BE97</f>
        <v>0</v>
      </c>
    </row>
    <row r="14" spans="1:9" s="35" customFormat="1" x14ac:dyDescent="0.2">
      <c r="A14" s="195" t="str">
        <f>'[1]SO 02  Pol'!B98</f>
        <v>94</v>
      </c>
      <c r="B14" s="116" t="str">
        <f>'[1]SO 02  Pol'!C98</f>
        <v>Lešení a stavební výtahy</v>
      </c>
      <c r="C14" s="66"/>
      <c r="D14" s="117"/>
      <c r="E14" s="196">
        <v>0</v>
      </c>
      <c r="F14" s="197">
        <f>'[1]SO 02  Pol'!BB107</f>
        <v>0</v>
      </c>
      <c r="G14" s="197">
        <f>'[1]SO 02  Pol'!BC107</f>
        <v>0</v>
      </c>
      <c r="H14" s="197">
        <f>'[1]SO 02  Pol'!BD107</f>
        <v>0</v>
      </c>
      <c r="I14" s="198">
        <f>'[1]SO 02  Pol'!BE107</f>
        <v>0</v>
      </c>
    </row>
    <row r="15" spans="1:9" s="35" customFormat="1" x14ac:dyDescent="0.2">
      <c r="A15" s="195" t="str">
        <f>'[1]SO 02  Pol'!B108</f>
        <v>95</v>
      </c>
      <c r="B15" s="116" t="str">
        <f>'[1]SO 02  Pol'!C108</f>
        <v>Dokončovací kce na pozem.stav.</v>
      </c>
      <c r="C15" s="66"/>
      <c r="D15" s="117"/>
      <c r="E15" s="196">
        <v>0</v>
      </c>
      <c r="F15" s="197">
        <f>'[1]SO 02  Pol'!BB110</f>
        <v>0</v>
      </c>
      <c r="G15" s="197">
        <f>'[1]SO 02  Pol'!BC110</f>
        <v>0</v>
      </c>
      <c r="H15" s="197">
        <f>'[1]SO 02  Pol'!BD110</f>
        <v>0</v>
      </c>
      <c r="I15" s="198">
        <f>'[1]SO 02  Pol'!BE110</f>
        <v>0</v>
      </c>
    </row>
    <row r="16" spans="1:9" s="35" customFormat="1" x14ac:dyDescent="0.2">
      <c r="A16" s="195" t="str">
        <f>Položky!B75</f>
        <v>99</v>
      </c>
      <c r="B16" s="116" t="str">
        <f>Položky!C75</f>
        <v>Staveništní přesun hmot</v>
      </c>
      <c r="C16" s="66"/>
      <c r="D16" s="117"/>
      <c r="E16" s="196">
        <v>0</v>
      </c>
      <c r="F16" s="197">
        <f>Položky!BB51</f>
        <v>0</v>
      </c>
      <c r="G16" s="197">
        <f>Položky!BC51</f>
        <v>0</v>
      </c>
      <c r="H16" s="197">
        <f>Položky!BD51</f>
        <v>0</v>
      </c>
      <c r="I16" s="198">
        <f>Položky!BE51</f>
        <v>0</v>
      </c>
    </row>
    <row r="17" spans="1:57" s="35" customFormat="1" x14ac:dyDescent="0.2">
      <c r="A17" s="195" t="str">
        <f>Položky!B78</f>
        <v>711</v>
      </c>
      <c r="B17" s="116" t="str">
        <f>Položky!C78</f>
        <v>Izolace proti vodě</v>
      </c>
      <c r="C17" s="66"/>
      <c r="D17" s="117"/>
      <c r="E17" s="196">
        <v>0</v>
      </c>
      <c r="F17" s="197">
        <v>0</v>
      </c>
      <c r="G17" s="197">
        <v>0</v>
      </c>
      <c r="H17" s="197">
        <v>0</v>
      </c>
      <c r="I17" s="198">
        <v>0</v>
      </c>
    </row>
    <row r="18" spans="1:57" s="35" customFormat="1" x14ac:dyDescent="0.2">
      <c r="A18" s="195" t="str">
        <f>Položky!B88</f>
        <v>713</v>
      </c>
      <c r="B18" s="116" t="str">
        <f>Položky!C88</f>
        <v>Izolace tepelné</v>
      </c>
      <c r="C18" s="66"/>
      <c r="D18" s="117"/>
      <c r="E18" s="196">
        <f>Položky!BA63</f>
        <v>0</v>
      </c>
      <c r="F18" s="197">
        <v>0</v>
      </c>
      <c r="G18" s="197">
        <f>Položky!BC63</f>
        <v>0</v>
      </c>
      <c r="H18" s="197">
        <f>Položky!BD63</f>
        <v>0</v>
      </c>
      <c r="I18" s="198">
        <f>Položky!BE63</f>
        <v>0</v>
      </c>
    </row>
    <row r="19" spans="1:57" s="35" customFormat="1" x14ac:dyDescent="0.2">
      <c r="A19" s="195" t="str">
        <f>Položky!B94</f>
        <v>763</v>
      </c>
      <c r="B19" s="116" t="str">
        <f>Položky!C94</f>
        <v>Dřevostavby</v>
      </c>
      <c r="C19" s="66"/>
      <c r="D19" s="117"/>
      <c r="E19" s="196">
        <v>0</v>
      </c>
      <c r="F19" s="197">
        <v>0</v>
      </c>
      <c r="G19" s="197">
        <v>0</v>
      </c>
      <c r="H19" s="197">
        <v>0</v>
      </c>
      <c r="I19" s="198">
        <v>0</v>
      </c>
    </row>
    <row r="20" spans="1:57" s="35" customFormat="1" x14ac:dyDescent="0.2">
      <c r="A20" s="195" t="str">
        <f>Položky!B100</f>
        <v>764</v>
      </c>
      <c r="B20" s="116" t="str">
        <f>Položky!C100</f>
        <v>Konstrukce klempířské</v>
      </c>
      <c r="C20" s="66"/>
      <c r="D20" s="117"/>
      <c r="E20" s="196">
        <f>Položky!BA75</f>
        <v>0</v>
      </c>
      <c r="F20" s="197">
        <v>0</v>
      </c>
      <c r="G20" s="197">
        <f>Položky!BC75</f>
        <v>0</v>
      </c>
      <c r="H20" s="197">
        <f>Položky!BD75</f>
        <v>0</v>
      </c>
      <c r="I20" s="198">
        <f>Položky!BE75</f>
        <v>0</v>
      </c>
    </row>
    <row r="21" spans="1:57" s="35" customFormat="1" x14ac:dyDescent="0.2">
      <c r="A21" s="195" t="str">
        <f>Položky!B104</f>
        <v>766</v>
      </c>
      <c r="B21" s="116" t="str">
        <f>Položky!C104</f>
        <v>Konstrukce truhlářské</v>
      </c>
      <c r="C21" s="66"/>
      <c r="D21" s="117"/>
      <c r="E21" s="196">
        <v>0</v>
      </c>
      <c r="F21" s="197">
        <v>0</v>
      </c>
      <c r="G21" s="197">
        <v>0</v>
      </c>
      <c r="H21" s="197">
        <v>0</v>
      </c>
      <c r="I21" s="198">
        <v>0</v>
      </c>
    </row>
    <row r="22" spans="1:57" s="35" customFormat="1" x14ac:dyDescent="0.2">
      <c r="A22" s="195" t="str">
        <f>Položky!B115</f>
        <v>771</v>
      </c>
      <c r="B22" s="116" t="str">
        <f>Položky!C115</f>
        <v>Podlahy z dlaždic a obklady</v>
      </c>
      <c r="C22" s="66"/>
      <c r="D22" s="117"/>
      <c r="E22" s="196">
        <v>0</v>
      </c>
      <c r="F22" s="197">
        <v>0</v>
      </c>
      <c r="G22" s="197">
        <v>0</v>
      </c>
      <c r="H22" s="197">
        <v>0</v>
      </c>
      <c r="I22" s="198">
        <v>0</v>
      </c>
    </row>
    <row r="23" spans="1:57" s="35" customFormat="1" x14ac:dyDescent="0.2">
      <c r="A23" s="195" t="str">
        <f>Položky!B129</f>
        <v>775</v>
      </c>
      <c r="B23" s="116" t="str">
        <f>Položky!C129</f>
        <v>Podlahy vlysové a parketové</v>
      </c>
      <c r="C23" s="66"/>
      <c r="D23" s="117"/>
      <c r="E23" s="196">
        <v>0</v>
      </c>
      <c r="F23" s="197">
        <v>0</v>
      </c>
      <c r="G23" s="197">
        <v>0</v>
      </c>
      <c r="H23" s="197">
        <v>0</v>
      </c>
      <c r="I23" s="198">
        <v>0</v>
      </c>
    </row>
    <row r="24" spans="1:57" s="35" customFormat="1" x14ac:dyDescent="0.2">
      <c r="A24" s="195" t="s">
        <v>303</v>
      </c>
      <c r="B24" s="116" t="s">
        <v>304</v>
      </c>
      <c r="C24" s="66"/>
      <c r="D24" s="117"/>
      <c r="E24" s="196">
        <f>Položky!BA100</f>
        <v>0</v>
      </c>
      <c r="F24" s="197">
        <v>0</v>
      </c>
      <c r="G24" s="197">
        <v>0</v>
      </c>
      <c r="H24" s="197">
        <v>0</v>
      </c>
      <c r="I24" s="198">
        <f>Položky!BE100</f>
        <v>0</v>
      </c>
    </row>
    <row r="25" spans="1:57" s="35" customFormat="1" x14ac:dyDescent="0.2">
      <c r="A25" s="195" t="str">
        <f>Položky!B133</f>
        <v>781</v>
      </c>
      <c r="B25" s="116" t="str">
        <f>Položky!C133</f>
        <v>Obklady keramické</v>
      </c>
      <c r="C25" s="66"/>
      <c r="D25" s="117"/>
      <c r="E25" s="196">
        <v>0</v>
      </c>
      <c r="F25" s="197">
        <v>0</v>
      </c>
      <c r="G25" s="197">
        <v>0</v>
      </c>
      <c r="H25" s="197">
        <v>0</v>
      </c>
      <c r="I25" s="198">
        <v>0</v>
      </c>
    </row>
    <row r="26" spans="1:57" s="124" customFormat="1" x14ac:dyDescent="0.2">
      <c r="A26" s="195" t="str">
        <f>Položky!B139</f>
        <v>783</v>
      </c>
      <c r="B26" s="116" t="str">
        <f>Položky!C139</f>
        <v>Nátěry</v>
      </c>
      <c r="C26" s="66"/>
      <c r="D26" s="117"/>
      <c r="E26" s="196">
        <v>0</v>
      </c>
      <c r="F26" s="197">
        <v>0</v>
      </c>
      <c r="G26" s="197">
        <v>0</v>
      </c>
      <c r="H26" s="197">
        <v>0</v>
      </c>
      <c r="I26" s="198">
        <v>0</v>
      </c>
    </row>
    <row r="27" spans="1:57" ht="13.5" thickBot="1" x14ac:dyDescent="0.25">
      <c r="A27" s="195" t="str">
        <f>Položky!B142</f>
        <v>784</v>
      </c>
      <c r="B27" s="116" t="str">
        <f>Položky!C142</f>
        <v>Malby</v>
      </c>
      <c r="C27" s="66"/>
      <c r="D27" s="117"/>
      <c r="E27" s="196">
        <v>0</v>
      </c>
      <c r="F27" s="197">
        <v>0</v>
      </c>
      <c r="G27" s="197">
        <v>0</v>
      </c>
      <c r="H27" s="197">
        <v>0</v>
      </c>
      <c r="I27" s="198">
        <v>0</v>
      </c>
    </row>
    <row r="28" spans="1:57" ht="19.5" customHeight="1" thickBot="1" x14ac:dyDescent="0.25">
      <c r="A28" s="118"/>
      <c r="B28" s="119" t="s">
        <v>58</v>
      </c>
      <c r="C28" s="119"/>
      <c r="D28" s="120"/>
      <c r="E28" s="121">
        <f>SUM(E7:E27)</f>
        <v>0</v>
      </c>
      <c r="F28" s="122">
        <f>SUM(F7:F27)</f>
        <v>0</v>
      </c>
      <c r="G28" s="122">
        <f>SUM(G9:G27)</f>
        <v>0</v>
      </c>
      <c r="H28" s="122">
        <f>SUM(H9:H27)</f>
        <v>0</v>
      </c>
      <c r="I28" s="123">
        <f>SUM(I9:I27)</f>
        <v>0</v>
      </c>
      <c r="BA28" s="41"/>
      <c r="BB28" s="41"/>
      <c r="BC28" s="41"/>
      <c r="BD28" s="41"/>
      <c r="BE28" s="41"/>
    </row>
    <row r="29" spans="1:57" x14ac:dyDescent="0.2">
      <c r="A29" s="66"/>
      <c r="B29" s="66"/>
      <c r="C29" s="66"/>
      <c r="D29" s="66"/>
      <c r="E29" s="66"/>
      <c r="F29" s="66"/>
      <c r="G29" s="66"/>
      <c r="H29" s="66"/>
      <c r="I29" s="66"/>
    </row>
    <row r="30" spans="1:57" ht="18" x14ac:dyDescent="0.25">
      <c r="A30" s="108" t="s">
        <v>59</v>
      </c>
      <c r="B30" s="108"/>
      <c r="C30" s="108"/>
      <c r="D30" s="108"/>
      <c r="E30" s="108"/>
      <c r="F30" s="108"/>
      <c r="G30" s="125"/>
      <c r="H30" s="108"/>
      <c r="I30" s="108"/>
    </row>
    <row r="31" spans="1:57" ht="13.5" thickBot="1" x14ac:dyDescent="0.25">
      <c r="A31" s="77"/>
      <c r="B31" s="77"/>
      <c r="C31" s="77"/>
      <c r="D31" s="77"/>
      <c r="E31" s="77"/>
      <c r="F31" s="77"/>
      <c r="G31" s="77"/>
      <c r="H31" s="77"/>
      <c r="I31" s="77"/>
      <c r="BA31">
        <v>0</v>
      </c>
    </row>
    <row r="32" spans="1:57" x14ac:dyDescent="0.2">
      <c r="A32" s="71" t="s">
        <v>60</v>
      </c>
      <c r="B32" s="72"/>
      <c r="C32" s="72"/>
      <c r="D32" s="126"/>
      <c r="E32" s="127" t="s">
        <v>61</v>
      </c>
      <c r="F32" s="128" t="s">
        <v>62</v>
      </c>
      <c r="G32" s="129" t="s">
        <v>63</v>
      </c>
      <c r="H32" s="130"/>
      <c r="I32" s="131" t="s">
        <v>61</v>
      </c>
      <c r="BA32">
        <v>0</v>
      </c>
    </row>
    <row r="33" spans="1:53" x14ac:dyDescent="0.2">
      <c r="A33" s="64" t="s">
        <v>218</v>
      </c>
      <c r="B33" s="55"/>
      <c r="C33" s="55"/>
      <c r="D33" s="132"/>
      <c r="E33" s="133">
        <v>0</v>
      </c>
      <c r="F33" s="134">
        <v>0</v>
      </c>
      <c r="G33" s="135">
        <f t="shared" ref="G33:G40" si="0">CHOOSE(BA31+1,HSV+PSV,HSV+PSV+Mont,HSV+PSV+Dodavka+Mont,HSV,PSV,Mont,Dodavka,Mont+Dodavka,0)</f>
        <v>0</v>
      </c>
      <c r="H33" s="136"/>
      <c r="I33" s="137">
        <f t="shared" ref="I33:I40" si="1">E33+F33*G33/100</f>
        <v>0</v>
      </c>
      <c r="BA33">
        <v>0</v>
      </c>
    </row>
    <row r="34" spans="1:53" x14ac:dyDescent="0.2">
      <c r="A34" s="64" t="s">
        <v>219</v>
      </c>
      <c r="B34" s="55"/>
      <c r="C34" s="55"/>
      <c r="D34" s="132"/>
      <c r="E34" s="133">
        <v>0</v>
      </c>
      <c r="F34" s="134">
        <v>0</v>
      </c>
      <c r="G34" s="135">
        <f t="shared" si="0"/>
        <v>0</v>
      </c>
      <c r="H34" s="136"/>
      <c r="I34" s="137">
        <f t="shared" si="1"/>
        <v>0</v>
      </c>
      <c r="BA34">
        <v>0</v>
      </c>
    </row>
    <row r="35" spans="1:53" x14ac:dyDescent="0.2">
      <c r="A35" s="64" t="s">
        <v>220</v>
      </c>
      <c r="B35" s="55"/>
      <c r="C35" s="55"/>
      <c r="D35" s="132"/>
      <c r="E35" s="133">
        <v>0</v>
      </c>
      <c r="F35" s="134">
        <v>0</v>
      </c>
      <c r="G35" s="135">
        <f t="shared" si="0"/>
        <v>0</v>
      </c>
      <c r="H35" s="136"/>
      <c r="I35" s="137">
        <f t="shared" si="1"/>
        <v>0</v>
      </c>
      <c r="BA35">
        <v>1</v>
      </c>
    </row>
    <row r="36" spans="1:53" x14ac:dyDescent="0.2">
      <c r="A36" s="64" t="s">
        <v>221</v>
      </c>
      <c r="B36" s="55"/>
      <c r="C36" s="55"/>
      <c r="D36" s="132"/>
      <c r="E36" s="133">
        <v>0</v>
      </c>
      <c r="F36" s="134">
        <v>0</v>
      </c>
      <c r="G36" s="135">
        <f t="shared" si="0"/>
        <v>0</v>
      </c>
      <c r="H36" s="136"/>
      <c r="I36" s="137">
        <f t="shared" si="1"/>
        <v>0</v>
      </c>
      <c r="BA36">
        <v>1</v>
      </c>
    </row>
    <row r="37" spans="1:53" x14ac:dyDescent="0.2">
      <c r="A37" s="64" t="s">
        <v>222</v>
      </c>
      <c r="B37" s="55"/>
      <c r="C37" s="55"/>
      <c r="D37" s="132"/>
      <c r="E37" s="133">
        <v>0</v>
      </c>
      <c r="F37" s="134">
        <v>2</v>
      </c>
      <c r="G37" s="135">
        <f t="shared" si="0"/>
        <v>0</v>
      </c>
      <c r="H37" s="136"/>
      <c r="I37" s="137">
        <f t="shared" si="1"/>
        <v>0</v>
      </c>
      <c r="BA37">
        <v>2</v>
      </c>
    </row>
    <row r="38" spans="1:53" x14ac:dyDescent="0.2">
      <c r="A38" s="64" t="s">
        <v>223</v>
      </c>
      <c r="B38" s="55"/>
      <c r="C38" s="55"/>
      <c r="D38" s="132"/>
      <c r="E38" s="133">
        <v>0</v>
      </c>
      <c r="F38" s="134">
        <v>0</v>
      </c>
      <c r="G38" s="135">
        <f t="shared" si="0"/>
        <v>0</v>
      </c>
      <c r="H38" s="136"/>
      <c r="I38" s="137">
        <f t="shared" si="1"/>
        <v>0</v>
      </c>
      <c r="BA38">
        <v>2</v>
      </c>
    </row>
    <row r="39" spans="1:53" x14ac:dyDescent="0.2">
      <c r="A39" s="64" t="s">
        <v>224</v>
      </c>
      <c r="B39" s="55"/>
      <c r="C39" s="55"/>
      <c r="D39" s="132"/>
      <c r="E39" s="133">
        <v>0</v>
      </c>
      <c r="F39" s="134">
        <v>0</v>
      </c>
      <c r="G39" s="135">
        <f t="shared" si="0"/>
        <v>0</v>
      </c>
      <c r="H39" s="136"/>
      <c r="I39" s="137">
        <f t="shared" si="1"/>
        <v>0</v>
      </c>
    </row>
    <row r="40" spans="1:53" x14ac:dyDescent="0.2">
      <c r="A40" s="64" t="s">
        <v>225</v>
      </c>
      <c r="B40" s="55"/>
      <c r="C40" s="55"/>
      <c r="D40" s="132"/>
      <c r="E40" s="133">
        <v>0</v>
      </c>
      <c r="F40" s="134">
        <v>0</v>
      </c>
      <c r="G40" s="135">
        <f t="shared" si="0"/>
        <v>0</v>
      </c>
      <c r="H40" s="136"/>
      <c r="I40" s="137">
        <f t="shared" si="1"/>
        <v>0</v>
      </c>
    </row>
    <row r="41" spans="1:53" ht="13.5" thickBot="1" x14ac:dyDescent="0.25">
      <c r="A41" s="138"/>
      <c r="B41" s="139" t="s">
        <v>64</v>
      </c>
      <c r="C41" s="140"/>
      <c r="D41" s="141"/>
      <c r="E41" s="142"/>
      <c r="F41" s="143"/>
      <c r="G41" s="143"/>
      <c r="H41" s="236">
        <f>SUM(I33:I40)</f>
        <v>0</v>
      </c>
      <c r="I41" s="237"/>
    </row>
    <row r="43" spans="1:53" x14ac:dyDescent="0.2">
      <c r="B43" s="124"/>
      <c r="F43" s="144"/>
      <c r="G43" s="145"/>
      <c r="H43" s="145"/>
      <c r="I43" s="146"/>
    </row>
    <row r="44" spans="1:53" x14ac:dyDescent="0.2">
      <c r="F44" s="144"/>
      <c r="G44" s="145"/>
      <c r="H44" s="145"/>
      <c r="I44" s="146"/>
    </row>
    <row r="45" spans="1:53" x14ac:dyDescent="0.2">
      <c r="F45" s="144"/>
      <c r="G45" s="145"/>
      <c r="H45" s="145"/>
      <c r="I45" s="146"/>
    </row>
    <row r="46" spans="1:53" x14ac:dyDescent="0.2">
      <c r="F46" s="144"/>
      <c r="G46" s="145"/>
      <c r="H46" s="145"/>
      <c r="I46" s="146"/>
    </row>
    <row r="47" spans="1:53" x14ac:dyDescent="0.2">
      <c r="F47" s="144"/>
      <c r="G47" s="145"/>
      <c r="H47" s="145"/>
      <c r="I47" s="146"/>
    </row>
    <row r="48" spans="1:53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  <row r="79" spans="6:9" x14ac:dyDescent="0.2">
      <c r="F79" s="144"/>
      <c r="G79" s="145"/>
      <c r="H79" s="145"/>
      <c r="I79" s="146"/>
    </row>
    <row r="80" spans="6:9" x14ac:dyDescent="0.2">
      <c r="F80" s="144"/>
      <c r="G80" s="145"/>
      <c r="H80" s="145"/>
      <c r="I80" s="146"/>
    </row>
    <row r="81" spans="6:9" x14ac:dyDescent="0.2">
      <c r="F81" s="144"/>
      <c r="G81" s="145"/>
      <c r="H81" s="145"/>
      <c r="I81" s="146"/>
    </row>
    <row r="82" spans="6:9" x14ac:dyDescent="0.2">
      <c r="F82" s="144"/>
      <c r="G82" s="145"/>
      <c r="H82" s="145"/>
      <c r="I82" s="146"/>
    </row>
    <row r="83" spans="6:9" x14ac:dyDescent="0.2">
      <c r="F83" s="144"/>
      <c r="G83" s="145"/>
      <c r="H83" s="145"/>
      <c r="I83" s="146"/>
    </row>
    <row r="84" spans="6:9" x14ac:dyDescent="0.2">
      <c r="F84" s="144"/>
      <c r="G84" s="145"/>
      <c r="H84" s="145"/>
      <c r="I84" s="146"/>
    </row>
    <row r="85" spans="6:9" x14ac:dyDescent="0.2">
      <c r="F85" s="144"/>
      <c r="G85" s="145"/>
      <c r="H85" s="145"/>
      <c r="I85" s="146"/>
    </row>
    <row r="86" spans="6:9" x14ac:dyDescent="0.2">
      <c r="F86" s="144"/>
      <c r="G86" s="145"/>
      <c r="H86" s="145"/>
      <c r="I86" s="146"/>
    </row>
    <row r="87" spans="6:9" x14ac:dyDescent="0.2">
      <c r="F87" s="144"/>
      <c r="G87" s="145"/>
      <c r="H87" s="145"/>
      <c r="I87" s="146"/>
    </row>
    <row r="88" spans="6:9" x14ac:dyDescent="0.2">
      <c r="F88" s="144"/>
      <c r="G88" s="145"/>
      <c r="H88" s="145"/>
      <c r="I88" s="146"/>
    </row>
    <row r="89" spans="6:9" x14ac:dyDescent="0.2">
      <c r="F89" s="144"/>
      <c r="G89" s="145"/>
      <c r="H89" s="145"/>
      <c r="I89" s="146"/>
    </row>
    <row r="90" spans="6:9" x14ac:dyDescent="0.2">
      <c r="F90" s="144"/>
      <c r="G90" s="145"/>
      <c r="H90" s="145"/>
      <c r="I90" s="146"/>
    </row>
    <row r="91" spans="6:9" x14ac:dyDescent="0.2">
      <c r="F91" s="144"/>
      <c r="G91" s="145"/>
      <c r="H91" s="145"/>
      <c r="I91" s="146"/>
    </row>
    <row r="92" spans="6:9" x14ac:dyDescent="0.2">
      <c r="F92" s="144"/>
      <c r="G92" s="145"/>
      <c r="H92" s="145"/>
      <c r="I92" s="146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9"/>
  <sheetViews>
    <sheetView showGridLines="0" showZeros="0" zoomScaleNormal="100" workbookViewId="0">
      <selection activeCell="F146" sqref="F146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89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38" t="s">
        <v>65</v>
      </c>
      <c r="B1" s="238"/>
      <c r="C1" s="238"/>
      <c r="D1" s="238"/>
      <c r="E1" s="238"/>
      <c r="F1" s="238"/>
      <c r="G1" s="238"/>
    </row>
    <row r="2" spans="1:104" ht="14.25" customHeight="1" thickBot="1" x14ac:dyDescent="0.25">
      <c r="A2" s="148"/>
      <c r="B2" s="149"/>
      <c r="C2" s="150"/>
      <c r="D2" s="150"/>
      <c r="E2" s="151"/>
      <c r="F2" s="150"/>
      <c r="G2" s="150"/>
    </row>
    <row r="3" spans="1:104" ht="13.5" thickTop="1" x14ac:dyDescent="0.2">
      <c r="A3" s="229" t="s">
        <v>49</v>
      </c>
      <c r="B3" s="230"/>
      <c r="C3" s="98" t="str">
        <f>CONCATENATE(cislostavby," ",nazevstavby)</f>
        <v>2017001 Vytvoření kavárny a stavební úpravy vstupu DD UO</v>
      </c>
      <c r="D3" s="152"/>
      <c r="E3" s="153" t="s">
        <v>66</v>
      </c>
      <c r="F3" s="154">
        <f>Rekapitulace!H1</f>
        <v>0</v>
      </c>
      <c r="G3" s="155"/>
    </row>
    <row r="4" spans="1:104" ht="13.5" thickBot="1" x14ac:dyDescent="0.25">
      <c r="A4" s="239" t="s">
        <v>51</v>
      </c>
      <c r="B4" s="232"/>
      <c r="C4" s="104" t="str">
        <f>CONCATENATE(cisloobjektu," ",nazevobjektu)</f>
        <v>SO 01 Vytvoření kavárny a stavební úpravy vstupu DD UO</v>
      </c>
      <c r="D4" s="156"/>
      <c r="E4" s="240">
        <f>Rekapitulace!G2</f>
        <v>0</v>
      </c>
      <c r="F4" s="241"/>
      <c r="G4" s="242"/>
    </row>
    <row r="5" spans="1:104" ht="13.5" thickTop="1" x14ac:dyDescent="0.2">
      <c r="A5" s="157"/>
      <c r="B5" s="148"/>
      <c r="C5" s="148"/>
      <c r="D5" s="148"/>
      <c r="E5" s="158"/>
      <c r="F5" s="148"/>
      <c r="G5" s="159"/>
    </row>
    <row r="6" spans="1:104" x14ac:dyDescent="0.2">
      <c r="A6" s="160" t="s">
        <v>67</v>
      </c>
      <c r="B6" s="161" t="s">
        <v>68</v>
      </c>
      <c r="C6" s="161" t="s">
        <v>69</v>
      </c>
      <c r="D6" s="161" t="s">
        <v>70</v>
      </c>
      <c r="E6" s="162" t="s">
        <v>71</v>
      </c>
      <c r="F6" s="161" t="s">
        <v>72</v>
      </c>
      <c r="G6" s="163" t="s">
        <v>73</v>
      </c>
    </row>
    <row r="7" spans="1:104" x14ac:dyDescent="0.2">
      <c r="A7" s="164" t="s">
        <v>74</v>
      </c>
      <c r="B7" s="165" t="s">
        <v>227</v>
      </c>
      <c r="C7" s="166" t="s">
        <v>228</v>
      </c>
      <c r="D7" s="167"/>
      <c r="E7" s="168"/>
      <c r="F7" s="168"/>
      <c r="G7" s="169"/>
      <c r="H7" s="170"/>
      <c r="I7" s="170"/>
      <c r="O7" s="171">
        <v>1</v>
      </c>
    </row>
    <row r="8" spans="1:104" x14ac:dyDescent="0.2">
      <c r="A8" s="172">
        <v>1</v>
      </c>
      <c r="B8" s="173" t="s">
        <v>229</v>
      </c>
      <c r="C8" s="174" t="s">
        <v>230</v>
      </c>
      <c r="D8" s="175" t="s">
        <v>89</v>
      </c>
      <c r="E8" s="176">
        <v>1.296</v>
      </c>
      <c r="F8" s="176">
        <v>0</v>
      </c>
      <c r="G8" s="177">
        <f t="shared" ref="G8:G16" si="0">E8*F8</f>
        <v>0</v>
      </c>
      <c r="O8" s="171">
        <v>2</v>
      </c>
      <c r="AA8" s="147">
        <v>1</v>
      </c>
      <c r="AB8" s="147">
        <v>1</v>
      </c>
      <c r="AC8" s="147">
        <v>1</v>
      </c>
      <c r="AZ8" s="147">
        <v>1</v>
      </c>
      <c r="BA8" s="147" t="e">
        <f>IF(AZ8=1,#REF!,0)</f>
        <v>#REF!</v>
      </c>
      <c r="BB8" s="147">
        <f>IF(AZ8=2,#REF!,0)</f>
        <v>0</v>
      </c>
      <c r="BC8" s="147">
        <f>IF(AZ8=3,#REF!,0)</f>
        <v>0</v>
      </c>
      <c r="BD8" s="147">
        <f>IF(AZ8=4,#REF!,0)</f>
        <v>0</v>
      </c>
      <c r="BE8" s="147">
        <f>IF(AZ8=5,#REF!,0)</f>
        <v>0</v>
      </c>
      <c r="CA8" s="178">
        <v>1</v>
      </c>
      <c r="CB8" s="178">
        <v>1</v>
      </c>
      <c r="CZ8" s="147">
        <v>0.10249999999999999</v>
      </c>
    </row>
    <row r="9" spans="1:104" x14ac:dyDescent="0.2">
      <c r="A9" s="172">
        <v>2</v>
      </c>
      <c r="B9" s="173" t="s">
        <v>231</v>
      </c>
      <c r="C9" s="174" t="s">
        <v>232</v>
      </c>
      <c r="D9" s="175" t="s">
        <v>89</v>
      </c>
      <c r="E9" s="176">
        <v>2.4300000000000002</v>
      </c>
      <c r="F9" s="176">
        <v>0</v>
      </c>
      <c r="G9" s="177">
        <f t="shared" si="0"/>
        <v>0</v>
      </c>
      <c r="O9" s="171">
        <v>2</v>
      </c>
      <c r="AA9" s="147">
        <v>1</v>
      </c>
      <c r="AB9" s="147">
        <v>1</v>
      </c>
      <c r="AC9" s="147">
        <v>1</v>
      </c>
      <c r="AZ9" s="147">
        <v>1</v>
      </c>
      <c r="BA9" s="147" t="e">
        <f>IF(AZ9=1,#REF!,0)</f>
        <v>#REF!</v>
      </c>
      <c r="BB9" s="147">
        <f>IF(AZ9=2,#REF!,0)</f>
        <v>0</v>
      </c>
      <c r="BC9" s="147">
        <f>IF(AZ9=3,#REF!,0)</f>
        <v>0</v>
      </c>
      <c r="BD9" s="147">
        <f>IF(AZ9=4,#REF!,0)</f>
        <v>0</v>
      </c>
      <c r="BE9" s="147">
        <f>IF(AZ9=5,#REF!,0)</f>
        <v>0</v>
      </c>
      <c r="CA9" s="178">
        <v>1</v>
      </c>
      <c r="CB9" s="178">
        <v>1</v>
      </c>
      <c r="CZ9" s="147">
        <v>3.637E-2</v>
      </c>
    </row>
    <row r="10" spans="1:104" x14ac:dyDescent="0.2">
      <c r="A10" s="172">
        <v>3</v>
      </c>
      <c r="B10" s="173" t="s">
        <v>233</v>
      </c>
      <c r="C10" s="174" t="s">
        <v>234</v>
      </c>
      <c r="D10" s="175" t="s">
        <v>89</v>
      </c>
      <c r="E10" s="176">
        <v>2.92</v>
      </c>
      <c r="F10" s="176">
        <v>0</v>
      </c>
      <c r="G10" s="177">
        <f t="shared" si="0"/>
        <v>0</v>
      </c>
      <c r="O10" s="171">
        <v>2</v>
      </c>
      <c r="AA10" s="147">
        <v>1</v>
      </c>
      <c r="AB10" s="147">
        <v>1</v>
      </c>
      <c r="AC10" s="147">
        <v>1</v>
      </c>
      <c r="AZ10" s="147">
        <v>1</v>
      </c>
      <c r="BA10" s="147">
        <f>IF(AZ10=1,G35,0)</f>
        <v>0</v>
      </c>
      <c r="BB10" s="147">
        <f>IF(AZ10=2,G35,0)</f>
        <v>0</v>
      </c>
      <c r="BC10" s="147">
        <f>IF(AZ10=3,G35,0)</f>
        <v>0</v>
      </c>
      <c r="BD10" s="147">
        <f>IF(AZ10=4,G35,0)</f>
        <v>0</v>
      </c>
      <c r="BE10" s="147">
        <f>IF(AZ10=5,G35,0)</f>
        <v>0</v>
      </c>
      <c r="CA10" s="178">
        <v>1</v>
      </c>
      <c r="CB10" s="178">
        <v>1</v>
      </c>
      <c r="CZ10" s="147">
        <v>1.0970899999999999</v>
      </c>
    </row>
    <row r="11" spans="1:104" x14ac:dyDescent="0.2">
      <c r="A11" s="172">
        <v>4</v>
      </c>
      <c r="B11" s="173" t="s">
        <v>235</v>
      </c>
      <c r="C11" s="174" t="s">
        <v>236</v>
      </c>
      <c r="D11" s="175" t="s">
        <v>89</v>
      </c>
      <c r="E11" s="176">
        <v>2.92</v>
      </c>
      <c r="F11" s="176">
        <v>0</v>
      </c>
      <c r="G11" s="177">
        <f t="shared" si="0"/>
        <v>0</v>
      </c>
      <c r="O11" s="171">
        <v>2</v>
      </c>
      <c r="AA11" s="147">
        <v>1</v>
      </c>
      <c r="AB11" s="147">
        <v>1</v>
      </c>
      <c r="AC11" s="147">
        <v>1</v>
      </c>
      <c r="AZ11" s="147">
        <v>1</v>
      </c>
      <c r="BA11" s="147" t="e">
        <f>IF(AZ11=1,#REF!,0)</f>
        <v>#REF!</v>
      </c>
      <c r="BB11" s="147">
        <f>IF(AZ11=2,#REF!,0)</f>
        <v>0</v>
      </c>
      <c r="BC11" s="147">
        <f>IF(AZ11=3,#REF!,0)</f>
        <v>0</v>
      </c>
      <c r="BD11" s="147">
        <f>IF(AZ11=4,#REF!,0)</f>
        <v>0</v>
      </c>
      <c r="BE11" s="147">
        <f>IF(AZ11=5,#REF!,0)</f>
        <v>0</v>
      </c>
      <c r="CA11" s="178">
        <v>1</v>
      </c>
      <c r="CB11" s="178">
        <v>1</v>
      </c>
      <c r="CZ11" s="147">
        <v>5.0000000000000001E-4</v>
      </c>
    </row>
    <row r="12" spans="1:104" x14ac:dyDescent="0.2">
      <c r="A12" s="172">
        <v>5</v>
      </c>
      <c r="B12" s="173" t="s">
        <v>237</v>
      </c>
      <c r="C12" s="174" t="s">
        <v>238</v>
      </c>
      <c r="D12" s="175" t="s">
        <v>89</v>
      </c>
      <c r="E12" s="176">
        <v>8.76</v>
      </c>
      <c r="F12" s="176">
        <v>0</v>
      </c>
      <c r="G12" s="177">
        <f t="shared" si="0"/>
        <v>0</v>
      </c>
      <c r="O12" s="171">
        <v>2</v>
      </c>
      <c r="AA12" s="147">
        <v>1</v>
      </c>
      <c r="AB12" s="147">
        <v>1</v>
      </c>
      <c r="AC12" s="147">
        <v>1</v>
      </c>
      <c r="AZ12" s="147">
        <v>1</v>
      </c>
      <c r="BA12" s="147" t="e">
        <f>IF(AZ12=1,#REF!,0)</f>
        <v>#REF!</v>
      </c>
      <c r="BB12" s="147">
        <f>IF(AZ12=2,#REF!,0)</f>
        <v>0</v>
      </c>
      <c r="BC12" s="147">
        <f>IF(AZ12=3,#REF!,0)</f>
        <v>0</v>
      </c>
      <c r="BD12" s="147">
        <f>IF(AZ12=4,#REF!,0)</f>
        <v>0</v>
      </c>
      <c r="BE12" s="147">
        <f>IF(AZ12=5,#REF!,0)</f>
        <v>0</v>
      </c>
      <c r="CA12" s="178">
        <v>1</v>
      </c>
      <c r="CB12" s="178">
        <v>1</v>
      </c>
      <c r="CZ12" s="147">
        <v>0.28360000000000002</v>
      </c>
    </row>
    <row r="13" spans="1:104" x14ac:dyDescent="0.2">
      <c r="A13" s="172">
        <v>6</v>
      </c>
      <c r="B13" s="173" t="s">
        <v>239</v>
      </c>
      <c r="C13" s="174" t="s">
        <v>240</v>
      </c>
      <c r="D13" s="175" t="s">
        <v>89</v>
      </c>
      <c r="E13" s="176">
        <v>2.92</v>
      </c>
      <c r="F13" s="176">
        <v>0</v>
      </c>
      <c r="G13" s="177">
        <f t="shared" si="0"/>
        <v>0</v>
      </c>
      <c r="O13" s="171">
        <v>2</v>
      </c>
      <c r="AA13" s="147">
        <v>1</v>
      </c>
      <c r="AB13" s="147">
        <v>1</v>
      </c>
      <c r="AC13" s="147">
        <v>1</v>
      </c>
      <c r="AZ13" s="147">
        <v>1</v>
      </c>
      <c r="BA13" s="147" t="e">
        <f>IF(AZ13=1,#REF!,0)</f>
        <v>#REF!</v>
      </c>
      <c r="BB13" s="147">
        <f>IF(AZ13=2,#REF!,0)</f>
        <v>0</v>
      </c>
      <c r="BC13" s="147">
        <f>IF(AZ13=3,#REF!,0)</f>
        <v>0</v>
      </c>
      <c r="BD13" s="147">
        <f>IF(AZ13=4,#REF!,0)</f>
        <v>0</v>
      </c>
      <c r="BE13" s="147">
        <f>IF(AZ13=5,#REF!,0)</f>
        <v>0</v>
      </c>
      <c r="CA13" s="178">
        <v>1</v>
      </c>
      <c r="CB13" s="178">
        <v>1</v>
      </c>
      <c r="CZ13" s="147">
        <v>0.12138</v>
      </c>
    </row>
    <row r="14" spans="1:104" x14ac:dyDescent="0.2">
      <c r="A14" s="172">
        <v>7</v>
      </c>
      <c r="B14" s="173" t="s">
        <v>241</v>
      </c>
      <c r="C14" s="174" t="s">
        <v>242</v>
      </c>
      <c r="D14" s="175" t="s">
        <v>89</v>
      </c>
      <c r="E14" s="176">
        <v>2.92</v>
      </c>
      <c r="F14" s="176">
        <v>0</v>
      </c>
      <c r="G14" s="177">
        <f t="shared" si="0"/>
        <v>0</v>
      </c>
      <c r="O14" s="171">
        <v>2</v>
      </c>
      <c r="AA14" s="147">
        <v>1</v>
      </c>
      <c r="AB14" s="147">
        <v>1</v>
      </c>
      <c r="AC14" s="147">
        <v>1</v>
      </c>
      <c r="AZ14" s="147">
        <v>1</v>
      </c>
      <c r="BA14" s="147">
        <f>IF(AZ14=1,G37,0)</f>
        <v>0</v>
      </c>
      <c r="BB14" s="147">
        <f>IF(AZ14=2,G37,0)</f>
        <v>0</v>
      </c>
      <c r="BC14" s="147">
        <f>IF(AZ14=3,G37,0)</f>
        <v>0</v>
      </c>
      <c r="BD14" s="147">
        <f>IF(AZ14=4,G37,0)</f>
        <v>0</v>
      </c>
      <c r="BE14" s="147">
        <f>IF(AZ14=5,G37,0)</f>
        <v>0</v>
      </c>
      <c r="CA14" s="178">
        <v>1</v>
      </c>
      <c r="CB14" s="178">
        <v>1</v>
      </c>
      <c r="CZ14" s="147">
        <v>5.2510000000000001E-2</v>
      </c>
    </row>
    <row r="15" spans="1:104" x14ac:dyDescent="0.2">
      <c r="A15" s="172">
        <v>8</v>
      </c>
      <c r="B15" s="173" t="s">
        <v>243</v>
      </c>
      <c r="C15" s="174" t="s">
        <v>244</v>
      </c>
      <c r="D15" s="175" t="s">
        <v>80</v>
      </c>
      <c r="E15" s="176">
        <v>12.96</v>
      </c>
      <c r="F15" s="176">
        <v>0</v>
      </c>
      <c r="G15" s="177">
        <f t="shared" si="0"/>
        <v>0</v>
      </c>
      <c r="O15" s="171">
        <v>4</v>
      </c>
      <c r="BA15" s="186" t="e">
        <f>SUM(BA7:BA14)</f>
        <v>#REF!</v>
      </c>
      <c r="BB15" s="186">
        <f>SUM(BB7:BB14)</f>
        <v>0</v>
      </c>
      <c r="BC15" s="186">
        <f>SUM(BC7:BC14)</f>
        <v>0</v>
      </c>
      <c r="BD15" s="186">
        <f>SUM(BD7:BD14)</f>
        <v>0</v>
      </c>
      <c r="BE15" s="186">
        <f>SUM(BE7:BE14)</f>
        <v>0</v>
      </c>
    </row>
    <row r="16" spans="1:104" x14ac:dyDescent="0.2">
      <c r="A16" s="172">
        <v>9</v>
      </c>
      <c r="B16" s="173" t="s">
        <v>245</v>
      </c>
      <c r="C16" s="174" t="s">
        <v>246</v>
      </c>
      <c r="D16" s="175" t="s">
        <v>85</v>
      </c>
      <c r="E16" s="176">
        <v>5.84</v>
      </c>
      <c r="F16" s="176">
        <v>0</v>
      </c>
      <c r="G16" s="177">
        <f t="shared" si="0"/>
        <v>0</v>
      </c>
      <c r="H16" s="170"/>
      <c r="I16" s="170"/>
      <c r="O16" s="171">
        <v>1</v>
      </c>
    </row>
    <row r="17" spans="1:104" x14ac:dyDescent="0.2">
      <c r="A17" s="179"/>
      <c r="B17" s="180" t="s">
        <v>75</v>
      </c>
      <c r="C17" s="181" t="s">
        <v>247</v>
      </c>
      <c r="D17" s="182"/>
      <c r="E17" s="183"/>
      <c r="F17" s="184"/>
      <c r="G17" s="185">
        <f>SUM(G7:G16)</f>
        <v>0</v>
      </c>
      <c r="O17" s="171">
        <v>2</v>
      </c>
      <c r="AA17" s="147">
        <v>1</v>
      </c>
      <c r="AB17" s="147">
        <v>1</v>
      </c>
      <c r="AC17" s="147">
        <v>1</v>
      </c>
      <c r="AZ17" s="147">
        <v>1</v>
      </c>
      <c r="BA17" s="147" t="e">
        <f>IF(AZ17=1,#REF!,0)</f>
        <v>#REF!</v>
      </c>
      <c r="BB17" s="147">
        <f>IF(AZ17=2,#REF!,0)</f>
        <v>0</v>
      </c>
      <c r="BC17" s="147">
        <f>IF(AZ17=3,#REF!,0)</f>
        <v>0</v>
      </c>
      <c r="BD17" s="147">
        <f>IF(AZ17=4,#REF!,0)</f>
        <v>0</v>
      </c>
      <c r="BE17" s="147">
        <f>IF(AZ17=5,#REF!,0)</f>
        <v>0</v>
      </c>
      <c r="CA17" s="178">
        <v>1</v>
      </c>
      <c r="CB17" s="178">
        <v>1</v>
      </c>
      <c r="CZ17" s="147">
        <v>0.48086000000000001</v>
      </c>
    </row>
    <row r="18" spans="1:104" x14ac:dyDescent="0.2">
      <c r="A18" s="164" t="s">
        <v>74</v>
      </c>
      <c r="B18" s="165" t="s">
        <v>248</v>
      </c>
      <c r="C18" s="166" t="s">
        <v>249</v>
      </c>
      <c r="D18" s="167"/>
      <c r="E18" s="168"/>
      <c r="F18" s="168"/>
      <c r="G18" s="169"/>
      <c r="O18" s="171">
        <v>2</v>
      </c>
      <c r="AA18" s="147">
        <v>1</v>
      </c>
      <c r="AB18" s="147">
        <v>1</v>
      </c>
      <c r="AC18" s="147">
        <v>1</v>
      </c>
      <c r="AZ18" s="147">
        <v>1</v>
      </c>
      <c r="BA18" s="147" t="e">
        <f>IF(AZ18=1,#REF!,0)</f>
        <v>#REF!</v>
      </c>
      <c r="BB18" s="147">
        <f>IF(AZ18=2,#REF!,0)</f>
        <v>0</v>
      </c>
      <c r="BC18" s="147">
        <f>IF(AZ18=3,#REF!,0)</f>
        <v>0</v>
      </c>
      <c r="BD18" s="147">
        <f>IF(AZ18=4,#REF!,0)</f>
        <v>0</v>
      </c>
      <c r="BE18" s="147">
        <f>IF(AZ18=5,#REF!,0)</f>
        <v>0</v>
      </c>
      <c r="CA18" s="178">
        <v>1</v>
      </c>
      <c r="CB18" s="178">
        <v>1</v>
      </c>
      <c r="CZ18" s="147">
        <v>2.5251100000000002</v>
      </c>
    </row>
    <row r="19" spans="1:104" x14ac:dyDescent="0.2">
      <c r="A19" s="172">
        <v>10</v>
      </c>
      <c r="B19" s="173" t="s">
        <v>250</v>
      </c>
      <c r="C19" s="174" t="s">
        <v>251</v>
      </c>
      <c r="D19" s="175" t="s">
        <v>80</v>
      </c>
      <c r="E19" s="176">
        <v>0.67</v>
      </c>
      <c r="F19" s="176">
        <v>0</v>
      </c>
      <c r="G19" s="177">
        <f t="shared" ref="G19:G23" si="1">E19*F19</f>
        <v>0</v>
      </c>
      <c r="O19" s="171">
        <v>2</v>
      </c>
      <c r="AA19" s="147">
        <v>1</v>
      </c>
      <c r="AB19" s="147">
        <v>1</v>
      </c>
      <c r="AC19" s="147">
        <v>1</v>
      </c>
      <c r="AZ19" s="147">
        <v>1</v>
      </c>
      <c r="BA19" s="147" t="e">
        <f>IF(AZ19=1,#REF!,0)</f>
        <v>#REF!</v>
      </c>
      <c r="BB19" s="147">
        <f>IF(AZ19=2,#REF!,0)</f>
        <v>0</v>
      </c>
      <c r="BC19" s="147">
        <f>IF(AZ19=3,#REF!,0)</f>
        <v>0</v>
      </c>
      <c r="BD19" s="147">
        <f>IF(AZ19=4,#REF!,0)</f>
        <v>0</v>
      </c>
      <c r="BE19" s="147">
        <f>IF(AZ19=5,#REF!,0)</f>
        <v>0</v>
      </c>
      <c r="CA19" s="178">
        <v>1</v>
      </c>
      <c r="CB19" s="178">
        <v>1</v>
      </c>
      <c r="CZ19" s="147">
        <v>7.8200000000000006E-3</v>
      </c>
    </row>
    <row r="20" spans="1:104" x14ac:dyDescent="0.2">
      <c r="A20" s="172">
        <v>11</v>
      </c>
      <c r="B20" s="173" t="s">
        <v>252</v>
      </c>
      <c r="C20" s="174" t="s">
        <v>253</v>
      </c>
      <c r="D20" s="175" t="s">
        <v>80</v>
      </c>
      <c r="E20" s="176">
        <v>0.67</v>
      </c>
      <c r="F20" s="176">
        <v>0</v>
      </c>
      <c r="G20" s="177">
        <f t="shared" si="1"/>
        <v>0</v>
      </c>
      <c r="O20" s="171">
        <v>2</v>
      </c>
      <c r="AA20" s="147">
        <v>1</v>
      </c>
      <c r="AB20" s="147">
        <v>1</v>
      </c>
      <c r="AC20" s="147">
        <v>1</v>
      </c>
      <c r="AZ20" s="147">
        <v>1</v>
      </c>
      <c r="BA20" s="147" t="e">
        <f>IF(AZ20=1,#REF!,0)</f>
        <v>#REF!</v>
      </c>
      <c r="BB20" s="147">
        <f>IF(AZ20=2,#REF!,0)</f>
        <v>0</v>
      </c>
      <c r="BC20" s="147">
        <f>IF(AZ20=3,#REF!,0)</f>
        <v>0</v>
      </c>
      <c r="BD20" s="147">
        <f>IF(AZ20=4,#REF!,0)</f>
        <v>0</v>
      </c>
      <c r="BE20" s="147">
        <f>IF(AZ20=5,#REF!,0)</f>
        <v>0</v>
      </c>
      <c r="CA20" s="178">
        <v>1</v>
      </c>
      <c r="CB20" s="178">
        <v>1</v>
      </c>
      <c r="CZ20" s="147">
        <v>0</v>
      </c>
    </row>
    <row r="21" spans="1:104" x14ac:dyDescent="0.2">
      <c r="A21" s="172">
        <v>12</v>
      </c>
      <c r="B21" s="173" t="s">
        <v>254</v>
      </c>
      <c r="C21" s="174" t="s">
        <v>255</v>
      </c>
      <c r="D21" s="175" t="s">
        <v>89</v>
      </c>
      <c r="E21" s="176">
        <v>2.4300000000000002</v>
      </c>
      <c r="F21" s="176">
        <v>0</v>
      </c>
      <c r="G21" s="177">
        <f t="shared" si="1"/>
        <v>0</v>
      </c>
      <c r="O21" s="171">
        <v>2</v>
      </c>
      <c r="AA21" s="147">
        <v>1</v>
      </c>
      <c r="AB21" s="147">
        <v>1</v>
      </c>
      <c r="AC21" s="147">
        <v>1</v>
      </c>
      <c r="AZ21" s="147">
        <v>1</v>
      </c>
      <c r="BA21" s="147" t="e">
        <f>IF(AZ21=1,#REF!,0)</f>
        <v>#REF!</v>
      </c>
      <c r="BB21" s="147">
        <f>IF(AZ21=2,#REF!,0)</f>
        <v>0</v>
      </c>
      <c r="BC21" s="147">
        <f>IF(AZ21=3,#REF!,0)</f>
        <v>0</v>
      </c>
      <c r="BD21" s="147">
        <f>IF(AZ21=4,#REF!,0)</f>
        <v>0</v>
      </c>
      <c r="BE21" s="147">
        <f>IF(AZ21=5,#REF!,0)</f>
        <v>0</v>
      </c>
      <c r="CA21" s="178">
        <v>1</v>
      </c>
      <c r="CB21" s="178">
        <v>1</v>
      </c>
      <c r="CZ21" s="147">
        <v>1.0166500000000001</v>
      </c>
    </row>
    <row r="22" spans="1:104" x14ac:dyDescent="0.2">
      <c r="A22" s="172">
        <v>13</v>
      </c>
      <c r="B22" s="173" t="s">
        <v>256</v>
      </c>
      <c r="C22" s="174" t="s">
        <v>257</v>
      </c>
      <c r="D22" s="175" t="s">
        <v>80</v>
      </c>
      <c r="E22" s="176">
        <v>2.0249999999999999</v>
      </c>
      <c r="F22" s="176">
        <v>0</v>
      </c>
      <c r="G22" s="177">
        <f t="shared" si="1"/>
        <v>0</v>
      </c>
      <c r="O22" s="171">
        <v>2</v>
      </c>
      <c r="AA22" s="147">
        <v>1</v>
      </c>
      <c r="AB22" s="147">
        <v>1</v>
      </c>
      <c r="AC22" s="147">
        <v>1</v>
      </c>
      <c r="AZ22" s="147">
        <v>1</v>
      </c>
      <c r="BA22" s="147" t="e">
        <f>IF(AZ22=1,#REF!,0)</f>
        <v>#REF!</v>
      </c>
      <c r="BB22" s="147">
        <f>IF(AZ22=2,#REF!,0)</f>
        <v>0</v>
      </c>
      <c r="BC22" s="147">
        <f>IF(AZ22=3,#REF!,0)</f>
        <v>0</v>
      </c>
      <c r="BD22" s="147">
        <f>IF(AZ22=4,#REF!,0)</f>
        <v>0</v>
      </c>
      <c r="BE22" s="147">
        <f>IF(AZ22=5,#REF!,0)</f>
        <v>0</v>
      </c>
      <c r="CA22" s="178">
        <v>1</v>
      </c>
      <c r="CB22" s="178">
        <v>1</v>
      </c>
      <c r="CZ22" s="147">
        <v>5</v>
      </c>
    </row>
    <row r="23" spans="1:104" x14ac:dyDescent="0.2">
      <c r="A23" s="172">
        <v>14</v>
      </c>
      <c r="B23" s="173" t="s">
        <v>258</v>
      </c>
      <c r="C23" s="174" t="s">
        <v>259</v>
      </c>
      <c r="D23" s="175" t="s">
        <v>80</v>
      </c>
      <c r="E23" s="176">
        <v>2.0299999999999998</v>
      </c>
      <c r="F23" s="176">
        <v>0</v>
      </c>
      <c r="G23" s="177">
        <f t="shared" si="1"/>
        <v>0</v>
      </c>
      <c r="O23" s="171">
        <v>2</v>
      </c>
      <c r="AA23" s="147">
        <v>1</v>
      </c>
      <c r="AB23" s="147">
        <v>1</v>
      </c>
      <c r="AC23" s="147">
        <v>1</v>
      </c>
      <c r="AZ23" s="147">
        <v>1</v>
      </c>
      <c r="BA23" s="147" t="e">
        <f>IF(AZ23=1,#REF!,0)</f>
        <v>#REF!</v>
      </c>
      <c r="BB23" s="147">
        <f>IF(AZ23=2,#REF!,0)</f>
        <v>0</v>
      </c>
      <c r="BC23" s="147">
        <f>IF(AZ23=3,#REF!,0)</f>
        <v>0</v>
      </c>
      <c r="BD23" s="147">
        <f>IF(AZ23=4,#REF!,0)</f>
        <v>0</v>
      </c>
      <c r="BE23" s="147">
        <f>IF(AZ23=5,#REF!,0)</f>
        <v>0</v>
      </c>
      <c r="CA23" s="178">
        <v>1</v>
      </c>
      <c r="CB23" s="178">
        <v>1</v>
      </c>
      <c r="CZ23" s="147">
        <v>7</v>
      </c>
    </row>
    <row r="24" spans="1:104" x14ac:dyDescent="0.2">
      <c r="A24" s="179"/>
      <c r="B24" s="180" t="s">
        <v>75</v>
      </c>
      <c r="C24" s="181" t="s">
        <v>260</v>
      </c>
      <c r="D24" s="182"/>
      <c r="E24" s="183"/>
      <c r="F24" s="184"/>
      <c r="G24" s="185">
        <f>SUM(G18:G23)</f>
        <v>0</v>
      </c>
      <c r="O24" s="171">
        <v>2</v>
      </c>
      <c r="AA24" s="147">
        <v>1</v>
      </c>
      <c r="AB24" s="147">
        <v>1</v>
      </c>
      <c r="AC24" s="147">
        <v>1</v>
      </c>
      <c r="AZ24" s="147">
        <v>1</v>
      </c>
      <c r="BA24" s="147">
        <f>IF(AZ24=1,G41,0)</f>
        <v>0</v>
      </c>
      <c r="BB24" s="147">
        <f>IF(AZ24=2,G41,0)</f>
        <v>0</v>
      </c>
      <c r="BC24" s="147">
        <f>IF(AZ24=3,G41,0)</f>
        <v>0</v>
      </c>
      <c r="BD24" s="147">
        <f>IF(AZ24=4,G41,0)</f>
        <v>0</v>
      </c>
      <c r="BE24" s="147">
        <f>IF(AZ24=5,G41,0)</f>
        <v>0</v>
      </c>
      <c r="CA24" s="178">
        <v>1</v>
      </c>
      <c r="CB24" s="178">
        <v>1</v>
      </c>
      <c r="CZ24" s="147">
        <v>5.0000000000000001E-3</v>
      </c>
    </row>
    <row r="25" spans="1:104" x14ac:dyDescent="0.2">
      <c r="A25" s="164" t="s">
        <v>74</v>
      </c>
      <c r="B25" s="165" t="s">
        <v>78</v>
      </c>
      <c r="C25" s="166" t="s">
        <v>79</v>
      </c>
      <c r="D25" s="167"/>
      <c r="E25" s="168"/>
      <c r="F25" s="168"/>
      <c r="G25" s="169"/>
      <c r="O25" s="171">
        <v>2</v>
      </c>
      <c r="AA25" s="147">
        <v>1</v>
      </c>
      <c r="AB25" s="147">
        <v>1</v>
      </c>
      <c r="AC25" s="147">
        <v>1</v>
      </c>
      <c r="AZ25" s="147">
        <v>1</v>
      </c>
      <c r="BA25" s="147">
        <f>IF(AZ25=1,G42,0)</f>
        <v>0</v>
      </c>
      <c r="BB25" s="147">
        <f>IF(AZ25=2,G42,0)</f>
        <v>0</v>
      </c>
      <c r="BC25" s="147">
        <f>IF(AZ25=3,G42,0)</f>
        <v>0</v>
      </c>
      <c r="BD25" s="147">
        <f>IF(AZ25=4,G42,0)</f>
        <v>0</v>
      </c>
      <c r="BE25" s="147">
        <f>IF(AZ25=5,G42,0)</f>
        <v>0</v>
      </c>
      <c r="CA25" s="178">
        <v>1</v>
      </c>
      <c r="CB25" s="178">
        <v>1</v>
      </c>
      <c r="CZ25" s="147">
        <v>0.01</v>
      </c>
    </row>
    <row r="26" spans="1:104" ht="22.5" x14ac:dyDescent="0.2">
      <c r="A26" s="172">
        <v>15</v>
      </c>
      <c r="B26" s="173" t="s">
        <v>280</v>
      </c>
      <c r="C26" s="174" t="s">
        <v>281</v>
      </c>
      <c r="D26" s="175" t="s">
        <v>90</v>
      </c>
      <c r="E26" s="176">
        <v>1</v>
      </c>
      <c r="F26" s="176">
        <v>0</v>
      </c>
      <c r="G26" s="177">
        <f t="shared" ref="G26:G37" si="2">E26*F26</f>
        <v>0</v>
      </c>
      <c r="O26" s="171">
        <v>2</v>
      </c>
      <c r="AA26" s="147">
        <v>1</v>
      </c>
      <c r="AB26" s="147">
        <v>1</v>
      </c>
      <c r="AC26" s="147">
        <v>1</v>
      </c>
      <c r="AZ26" s="147">
        <v>1</v>
      </c>
      <c r="BA26" s="147">
        <f>IF(AZ26=1,G45,0)</f>
        <v>0</v>
      </c>
      <c r="BB26" s="147">
        <f>IF(AZ26=2,G45,0)</f>
        <v>0</v>
      </c>
      <c r="BC26" s="147">
        <f>IF(AZ26=3,G45,0)</f>
        <v>0</v>
      </c>
      <c r="BD26" s="147">
        <f>IF(AZ26=4,G45,0)</f>
        <v>0</v>
      </c>
      <c r="BE26" s="147">
        <f>IF(AZ26=5,G45,0)</f>
        <v>0</v>
      </c>
      <c r="CA26" s="178">
        <v>1</v>
      </c>
      <c r="CB26" s="178">
        <v>1</v>
      </c>
      <c r="CZ26" s="147">
        <v>2.5000000000000001E-3</v>
      </c>
    </row>
    <row r="27" spans="1:104" x14ac:dyDescent="0.2">
      <c r="A27" s="172">
        <v>16</v>
      </c>
      <c r="B27" s="173" t="s">
        <v>282</v>
      </c>
      <c r="C27" s="174" t="s">
        <v>284</v>
      </c>
      <c r="D27" s="175" t="s">
        <v>90</v>
      </c>
      <c r="E27" s="176">
        <v>1</v>
      </c>
      <c r="F27" s="176">
        <v>0</v>
      </c>
      <c r="G27" s="177">
        <f t="shared" si="2"/>
        <v>0</v>
      </c>
      <c r="O27" s="171">
        <v>2</v>
      </c>
      <c r="AA27" s="147">
        <v>1</v>
      </c>
      <c r="AB27" s="147">
        <v>1</v>
      </c>
      <c r="AC27" s="147">
        <v>1</v>
      </c>
      <c r="AZ27" s="147">
        <v>1</v>
      </c>
      <c r="BA27" s="147">
        <f>IF(AZ27=1,G46,0)</f>
        <v>0</v>
      </c>
      <c r="BB27" s="147">
        <f>IF(AZ27=2,G46,0)</f>
        <v>0</v>
      </c>
      <c r="BC27" s="147">
        <f>IF(AZ27=3,G46,0)</f>
        <v>0</v>
      </c>
      <c r="BD27" s="147">
        <f>IF(AZ27=4,G46,0)</f>
        <v>0</v>
      </c>
      <c r="BE27" s="147">
        <f>IF(AZ27=5,G46,0)</f>
        <v>0</v>
      </c>
      <c r="CA27" s="178">
        <v>1</v>
      </c>
      <c r="CB27" s="178">
        <v>1</v>
      </c>
      <c r="CZ27" s="147">
        <v>3.022E-2</v>
      </c>
    </row>
    <row r="28" spans="1:104" x14ac:dyDescent="0.2">
      <c r="A28" s="172">
        <v>17</v>
      </c>
      <c r="B28" s="199" t="s">
        <v>286</v>
      </c>
      <c r="C28" s="200" t="s">
        <v>297</v>
      </c>
      <c r="D28" s="175" t="s">
        <v>89</v>
      </c>
      <c r="E28" s="176">
        <v>4.5</v>
      </c>
      <c r="F28" s="176">
        <v>0</v>
      </c>
      <c r="G28" s="177">
        <f>E28*F28</f>
        <v>0</v>
      </c>
      <c r="O28" s="171"/>
      <c r="CA28" s="178"/>
      <c r="CB28" s="178"/>
    </row>
    <row r="29" spans="1:104" x14ac:dyDescent="0.2">
      <c r="A29" s="201">
        <v>18</v>
      </c>
      <c r="B29" s="199" t="s">
        <v>287</v>
      </c>
      <c r="C29" s="202" t="s">
        <v>288</v>
      </c>
      <c r="D29" s="203" t="s">
        <v>85</v>
      </c>
      <c r="E29" s="204">
        <v>9</v>
      </c>
      <c r="F29" s="204">
        <v>0</v>
      </c>
      <c r="G29" s="205">
        <f>E29*F29</f>
        <v>0</v>
      </c>
      <c r="O29" s="171"/>
      <c r="CA29" s="178"/>
      <c r="CB29" s="178"/>
    </row>
    <row r="30" spans="1:104" x14ac:dyDescent="0.2">
      <c r="A30" s="201">
        <v>19</v>
      </c>
      <c r="B30" s="209" t="s">
        <v>289</v>
      </c>
      <c r="C30" s="200" t="s">
        <v>290</v>
      </c>
      <c r="D30" s="175" t="s">
        <v>85</v>
      </c>
      <c r="E30" s="176">
        <v>27</v>
      </c>
      <c r="F30" s="176">
        <v>0</v>
      </c>
      <c r="G30" s="177">
        <f t="shared" ref="G30:G31" si="3">E30*F30</f>
        <v>0</v>
      </c>
      <c r="O30" s="171"/>
      <c r="CA30" s="178"/>
      <c r="CB30" s="178"/>
    </row>
    <row r="31" spans="1:104" x14ac:dyDescent="0.2">
      <c r="A31" s="208">
        <v>20</v>
      </c>
      <c r="B31" s="206" t="s">
        <v>291</v>
      </c>
      <c r="C31" s="207" t="s">
        <v>292</v>
      </c>
      <c r="D31" s="175" t="s">
        <v>85</v>
      </c>
      <c r="E31" s="176">
        <v>9</v>
      </c>
      <c r="F31" s="176">
        <v>0</v>
      </c>
      <c r="G31" s="177">
        <f t="shared" si="3"/>
        <v>0</v>
      </c>
      <c r="O31" s="171"/>
      <c r="CA31" s="178"/>
      <c r="CB31" s="178"/>
    </row>
    <row r="32" spans="1:104" x14ac:dyDescent="0.2">
      <c r="A32" s="172">
        <v>21</v>
      </c>
      <c r="B32" s="173" t="s">
        <v>293</v>
      </c>
      <c r="C32" s="174" t="s">
        <v>294</v>
      </c>
      <c r="D32" s="175" t="s">
        <v>85</v>
      </c>
      <c r="E32" s="176">
        <v>135</v>
      </c>
      <c r="F32" s="176">
        <v>0</v>
      </c>
      <c r="G32" s="177">
        <f>E32*F32</f>
        <v>0</v>
      </c>
      <c r="O32" s="171"/>
      <c r="CA32" s="178"/>
      <c r="CB32" s="178"/>
    </row>
    <row r="33" spans="1:104" x14ac:dyDescent="0.2">
      <c r="A33" s="172">
        <v>22</v>
      </c>
      <c r="B33" s="173" t="s">
        <v>295</v>
      </c>
      <c r="C33" s="174" t="s">
        <v>296</v>
      </c>
      <c r="D33" s="175" t="s">
        <v>85</v>
      </c>
      <c r="E33" s="176">
        <v>10</v>
      </c>
      <c r="F33" s="176">
        <v>0</v>
      </c>
      <c r="G33" s="177">
        <f>E33*F33</f>
        <v>0</v>
      </c>
      <c r="O33" s="171">
        <v>2</v>
      </c>
      <c r="AA33" s="147">
        <v>1</v>
      </c>
      <c r="AB33" s="147">
        <v>1</v>
      </c>
      <c r="AC33" s="147">
        <v>1</v>
      </c>
      <c r="AZ33" s="147">
        <v>1</v>
      </c>
      <c r="BA33" s="147">
        <f>IF(AZ33=1,G50,0)</f>
        <v>0</v>
      </c>
      <c r="BB33" s="147">
        <f>IF(AZ33=2,G50,0)</f>
        <v>0</v>
      </c>
      <c r="BC33" s="147">
        <f>IF(AZ33=3,G50,0)</f>
        <v>0</v>
      </c>
      <c r="BD33" s="147">
        <f>IF(AZ33=4,G50,0)</f>
        <v>0</v>
      </c>
      <c r="BE33" s="147">
        <f>IF(AZ33=5,G50,0)</f>
        <v>0</v>
      </c>
      <c r="CA33" s="178">
        <v>1</v>
      </c>
      <c r="CB33" s="178">
        <v>1</v>
      </c>
      <c r="CZ33" s="147">
        <v>8.0000000000000007E-5</v>
      </c>
    </row>
    <row r="34" spans="1:104" x14ac:dyDescent="0.2">
      <c r="A34" s="172">
        <v>23</v>
      </c>
      <c r="B34" s="173" t="s">
        <v>82</v>
      </c>
      <c r="C34" s="174" t="s">
        <v>283</v>
      </c>
      <c r="D34" s="175" t="s">
        <v>81</v>
      </c>
      <c r="E34" s="176">
        <v>1</v>
      </c>
      <c r="F34" s="176">
        <v>0</v>
      </c>
      <c r="G34" s="177">
        <f t="shared" si="2"/>
        <v>0</v>
      </c>
      <c r="H34" s="170"/>
      <c r="I34" s="170"/>
      <c r="O34" s="171">
        <v>1</v>
      </c>
    </row>
    <row r="35" spans="1:104" ht="22.5" x14ac:dyDescent="0.2">
      <c r="A35" s="172">
        <v>24</v>
      </c>
      <c r="B35" s="173" t="s">
        <v>83</v>
      </c>
      <c r="C35" s="174" t="s">
        <v>84</v>
      </c>
      <c r="D35" s="175" t="s">
        <v>85</v>
      </c>
      <c r="E35" s="176">
        <v>0.28000000000000003</v>
      </c>
      <c r="F35" s="176">
        <v>0</v>
      </c>
      <c r="G35" s="177">
        <f t="shared" si="2"/>
        <v>0</v>
      </c>
      <c r="O35" s="171">
        <v>2</v>
      </c>
      <c r="AA35" s="147">
        <v>1</v>
      </c>
      <c r="AB35" s="147">
        <v>1</v>
      </c>
      <c r="AC35" s="147">
        <v>1</v>
      </c>
      <c r="AZ35" s="147">
        <v>1</v>
      </c>
      <c r="BA35" s="147">
        <f>IF(AZ35=1,G67,0)</f>
        <v>0</v>
      </c>
      <c r="BB35" s="147">
        <f>IF(AZ35=2,G67,0)</f>
        <v>0</v>
      </c>
      <c r="BC35" s="147">
        <f>IF(AZ35=3,G67,0)</f>
        <v>0</v>
      </c>
      <c r="BD35" s="147">
        <f>IF(AZ35=4,G67,0)</f>
        <v>0</v>
      </c>
      <c r="BE35" s="147">
        <f>IF(AZ35=5,G67,0)</f>
        <v>0</v>
      </c>
      <c r="CA35" s="178">
        <v>1</v>
      </c>
      <c r="CB35" s="178">
        <v>1</v>
      </c>
      <c r="CZ35" s="147">
        <v>1.8380000000000001E-2</v>
      </c>
    </row>
    <row r="36" spans="1:104" x14ac:dyDescent="0.2">
      <c r="A36" s="172">
        <v>25</v>
      </c>
      <c r="B36" s="173" t="s">
        <v>261</v>
      </c>
      <c r="C36" s="174" t="s">
        <v>262</v>
      </c>
      <c r="D36" s="175" t="s">
        <v>80</v>
      </c>
      <c r="E36" s="176">
        <v>86.4</v>
      </c>
      <c r="F36" s="176">
        <v>0</v>
      </c>
      <c r="G36" s="177">
        <f t="shared" si="2"/>
        <v>0</v>
      </c>
      <c r="O36" s="171">
        <v>2</v>
      </c>
      <c r="AA36" s="147">
        <v>1</v>
      </c>
      <c r="AB36" s="147">
        <v>1</v>
      </c>
      <c r="AC36" s="147">
        <v>1</v>
      </c>
      <c r="AZ36" s="147">
        <v>1</v>
      </c>
      <c r="BA36" s="147">
        <f>IF(AZ36=1,G68,0)</f>
        <v>0</v>
      </c>
      <c r="BB36" s="147">
        <f>IF(AZ36=2,G68,0)</f>
        <v>0</v>
      </c>
      <c r="BC36" s="147">
        <f>IF(AZ36=3,G68,0)</f>
        <v>0</v>
      </c>
      <c r="BD36" s="147">
        <f>IF(AZ36=4,G68,0)</f>
        <v>0</v>
      </c>
      <c r="BE36" s="147">
        <f>IF(AZ36=5,G68,0)</f>
        <v>0</v>
      </c>
      <c r="CA36" s="178">
        <v>1</v>
      </c>
      <c r="CB36" s="178">
        <v>1</v>
      </c>
      <c r="CZ36" s="147">
        <v>8.4999999999999995E-4</v>
      </c>
    </row>
    <row r="37" spans="1:104" x14ac:dyDescent="0.2">
      <c r="A37" s="172">
        <v>26</v>
      </c>
      <c r="B37" s="173" t="s">
        <v>87</v>
      </c>
      <c r="C37" s="174" t="s">
        <v>88</v>
      </c>
      <c r="D37" s="175" t="s">
        <v>80</v>
      </c>
      <c r="E37" s="176">
        <v>10.35</v>
      </c>
      <c r="F37" s="176">
        <v>0</v>
      </c>
      <c r="G37" s="177">
        <f t="shared" si="2"/>
        <v>0</v>
      </c>
      <c r="O37" s="171">
        <v>2</v>
      </c>
      <c r="AA37" s="147">
        <v>1</v>
      </c>
      <c r="AB37" s="147">
        <v>1</v>
      </c>
      <c r="AC37" s="147">
        <v>1</v>
      </c>
      <c r="AZ37" s="147">
        <v>1</v>
      </c>
      <c r="BA37" s="147">
        <f>IF(AZ37=1,G69,0)</f>
        <v>0</v>
      </c>
      <c r="BB37" s="147">
        <f>IF(AZ37=2,G69,0)</f>
        <v>0</v>
      </c>
      <c r="BC37" s="147">
        <f>IF(AZ37=3,G69,0)</f>
        <v>0</v>
      </c>
      <c r="BD37" s="147">
        <f>IF(AZ37=4,G69,0)</f>
        <v>0</v>
      </c>
      <c r="BE37" s="147">
        <f>IF(AZ37=5,G69,0)</f>
        <v>0</v>
      </c>
      <c r="CA37" s="178">
        <v>1</v>
      </c>
      <c r="CB37" s="178">
        <v>1</v>
      </c>
      <c r="CZ37" s="147">
        <v>0</v>
      </c>
    </row>
    <row r="38" spans="1:104" x14ac:dyDescent="0.2">
      <c r="A38" s="179"/>
      <c r="B38" s="180" t="s">
        <v>75</v>
      </c>
      <c r="C38" s="181" t="str">
        <f>CONCATENATE(B25," ",C25)</f>
        <v>3 Svislé a kompletní konstrukce</v>
      </c>
      <c r="D38" s="182"/>
      <c r="E38" s="183"/>
      <c r="F38" s="184"/>
      <c r="G38" s="185">
        <f>SUM(G25:G37)</f>
        <v>0</v>
      </c>
      <c r="O38" s="171">
        <v>4</v>
      </c>
      <c r="BA38" s="186" t="e">
        <f>SUM(#REF!)</f>
        <v>#REF!</v>
      </c>
      <c r="BB38" s="186" t="e">
        <f>SUM(#REF!)</f>
        <v>#REF!</v>
      </c>
      <c r="BC38" s="186" t="e">
        <f>SUM(#REF!)</f>
        <v>#REF!</v>
      </c>
      <c r="BD38" s="186" t="e">
        <f>SUM(#REF!)</f>
        <v>#REF!</v>
      </c>
      <c r="BE38" s="186" t="e">
        <f>SUM(#REF!)</f>
        <v>#REF!</v>
      </c>
    </row>
    <row r="39" spans="1:104" x14ac:dyDescent="0.2">
      <c r="A39" s="164" t="s">
        <v>74</v>
      </c>
      <c r="B39" s="165" t="s">
        <v>91</v>
      </c>
      <c r="C39" s="166" t="s">
        <v>92</v>
      </c>
      <c r="D39" s="167"/>
      <c r="E39" s="168"/>
      <c r="F39" s="168"/>
      <c r="G39" s="169"/>
      <c r="H39" s="170"/>
      <c r="I39" s="170"/>
      <c r="O39" s="171">
        <v>1</v>
      </c>
    </row>
    <row r="40" spans="1:104" x14ac:dyDescent="0.2">
      <c r="A40" s="172">
        <v>27</v>
      </c>
      <c r="B40" s="173" t="s">
        <v>93</v>
      </c>
      <c r="C40" s="174" t="s">
        <v>312</v>
      </c>
      <c r="D40" s="175" t="s">
        <v>80</v>
      </c>
      <c r="E40" s="176">
        <v>17.89</v>
      </c>
      <c r="F40" s="176">
        <v>0</v>
      </c>
      <c r="G40" s="177">
        <f t="shared" ref="G40:G50" si="4">E40*F40</f>
        <v>0</v>
      </c>
      <c r="O40" s="171">
        <v>2</v>
      </c>
      <c r="AA40" s="147">
        <v>1</v>
      </c>
      <c r="AB40" s="147">
        <v>1</v>
      </c>
      <c r="AC40" s="147">
        <v>1</v>
      </c>
      <c r="AZ40" s="147">
        <v>1</v>
      </c>
      <c r="BA40" s="147" t="e">
        <f>IF(AZ40=1,#REF!,0)</f>
        <v>#REF!</v>
      </c>
      <c r="BB40" s="147">
        <f>IF(AZ40=2,#REF!,0)</f>
        <v>0</v>
      </c>
      <c r="BC40" s="147">
        <f>IF(AZ40=3,#REF!,0)</f>
        <v>0</v>
      </c>
      <c r="BD40" s="147">
        <f>IF(AZ40=4,#REF!,0)</f>
        <v>0</v>
      </c>
      <c r="BE40" s="147">
        <f>IF(AZ40=5,#REF!,0)</f>
        <v>0</v>
      </c>
      <c r="CA40" s="178">
        <v>1</v>
      </c>
      <c r="CB40" s="178">
        <v>1</v>
      </c>
      <c r="CZ40" s="147">
        <v>5.5000000000000003E-4</v>
      </c>
    </row>
    <row r="41" spans="1:104" x14ac:dyDescent="0.2">
      <c r="A41" s="172">
        <v>28</v>
      </c>
      <c r="B41" s="173" t="s">
        <v>94</v>
      </c>
      <c r="C41" s="174" t="s">
        <v>315</v>
      </c>
      <c r="D41" s="175" t="s">
        <v>80</v>
      </c>
      <c r="E41" s="176">
        <v>118.14</v>
      </c>
      <c r="F41" s="176">
        <v>0</v>
      </c>
      <c r="G41" s="177">
        <f t="shared" si="4"/>
        <v>0</v>
      </c>
      <c r="O41" s="171">
        <v>2</v>
      </c>
      <c r="AA41" s="147">
        <v>1</v>
      </c>
      <c r="AB41" s="147">
        <v>1</v>
      </c>
      <c r="AC41" s="147">
        <v>1</v>
      </c>
      <c r="AZ41" s="147">
        <v>1</v>
      </c>
      <c r="BA41" s="147" t="e">
        <f>IF(AZ41=1,#REF!,0)</f>
        <v>#REF!</v>
      </c>
      <c r="BB41" s="147">
        <f>IF(AZ41=2,#REF!,0)</f>
        <v>0</v>
      </c>
      <c r="BC41" s="147">
        <f>IF(AZ41=3,#REF!,0)</f>
        <v>0</v>
      </c>
      <c r="BD41" s="147">
        <f>IF(AZ41=4,#REF!,0)</f>
        <v>0</v>
      </c>
      <c r="BE41" s="147">
        <f>IF(AZ41=5,#REF!,0)</f>
        <v>0</v>
      </c>
      <c r="CA41" s="178">
        <v>1</v>
      </c>
      <c r="CB41" s="178">
        <v>1</v>
      </c>
      <c r="CZ41" s="147">
        <v>0</v>
      </c>
    </row>
    <row r="42" spans="1:104" x14ac:dyDescent="0.2">
      <c r="A42" s="172">
        <v>29</v>
      </c>
      <c r="B42" s="173" t="s">
        <v>95</v>
      </c>
      <c r="C42" s="174" t="s">
        <v>314</v>
      </c>
      <c r="D42" s="175" t="s">
        <v>80</v>
      </c>
      <c r="E42" s="176">
        <v>118.14</v>
      </c>
      <c r="F42" s="176">
        <v>0</v>
      </c>
      <c r="G42" s="177">
        <f t="shared" si="4"/>
        <v>0</v>
      </c>
      <c r="O42" s="171">
        <v>2</v>
      </c>
      <c r="AA42" s="147">
        <v>1</v>
      </c>
      <c r="AB42" s="147">
        <v>1</v>
      </c>
      <c r="AC42" s="147">
        <v>1</v>
      </c>
      <c r="AZ42" s="147">
        <v>1</v>
      </c>
      <c r="BA42" s="147" t="e">
        <f>IF(AZ42=1,#REF!,0)</f>
        <v>#REF!</v>
      </c>
      <c r="BB42" s="147">
        <f>IF(AZ42=2,#REF!,0)</f>
        <v>0</v>
      </c>
      <c r="BC42" s="147">
        <f>IF(AZ42=3,#REF!,0)</f>
        <v>0</v>
      </c>
      <c r="BD42" s="147">
        <f>IF(AZ42=4,#REF!,0)</f>
        <v>0</v>
      </c>
      <c r="BE42" s="147">
        <f>IF(AZ42=5,#REF!,0)</f>
        <v>0</v>
      </c>
      <c r="CA42" s="178">
        <v>1</v>
      </c>
      <c r="CB42" s="178">
        <v>1</v>
      </c>
      <c r="CZ42" s="147">
        <v>0</v>
      </c>
    </row>
    <row r="43" spans="1:104" x14ac:dyDescent="0.2">
      <c r="A43" s="172">
        <v>30</v>
      </c>
      <c r="B43" s="173" t="s">
        <v>261</v>
      </c>
      <c r="C43" s="174" t="s">
        <v>262</v>
      </c>
      <c r="D43" s="175" t="s">
        <v>80</v>
      </c>
      <c r="E43" s="176">
        <v>86.4</v>
      </c>
      <c r="F43" s="176">
        <v>0</v>
      </c>
      <c r="G43" s="177">
        <f t="shared" si="4"/>
        <v>0</v>
      </c>
      <c r="O43" s="171">
        <v>2</v>
      </c>
      <c r="AA43" s="147">
        <v>1</v>
      </c>
      <c r="AB43" s="147">
        <v>3</v>
      </c>
      <c r="AC43" s="147">
        <v>3</v>
      </c>
      <c r="AZ43" s="147">
        <v>1</v>
      </c>
      <c r="BA43" s="147" t="e">
        <f>IF(AZ43=1,#REF!,0)</f>
        <v>#REF!</v>
      </c>
      <c r="BB43" s="147">
        <f>IF(AZ43=2,#REF!,0)</f>
        <v>0</v>
      </c>
      <c r="BC43" s="147">
        <f>IF(AZ43=3,#REF!,0)</f>
        <v>0</v>
      </c>
      <c r="BD43" s="147">
        <f>IF(AZ43=4,#REF!,0)</f>
        <v>0</v>
      </c>
      <c r="BE43" s="147">
        <f>IF(AZ43=5,#REF!,0)</f>
        <v>0</v>
      </c>
      <c r="CA43" s="178">
        <v>1</v>
      </c>
      <c r="CB43" s="178">
        <v>3</v>
      </c>
      <c r="CZ43" s="147">
        <v>0</v>
      </c>
    </row>
    <row r="44" spans="1:104" x14ac:dyDescent="0.2">
      <c r="A44" s="172">
        <v>31</v>
      </c>
      <c r="B44" s="173" t="s">
        <v>263</v>
      </c>
      <c r="C44" s="174" t="s">
        <v>264</v>
      </c>
      <c r="D44" s="175" t="s">
        <v>80</v>
      </c>
      <c r="E44" s="176">
        <v>8.4</v>
      </c>
      <c r="F44" s="176">
        <v>0</v>
      </c>
      <c r="G44" s="177">
        <f t="shared" si="4"/>
        <v>0</v>
      </c>
      <c r="O44" s="171">
        <v>2</v>
      </c>
      <c r="AA44" s="147">
        <v>1</v>
      </c>
      <c r="AB44" s="147">
        <v>3</v>
      </c>
      <c r="AC44" s="147">
        <v>3</v>
      </c>
      <c r="AZ44" s="147">
        <v>1</v>
      </c>
      <c r="BA44" s="147" t="e">
        <f>IF(AZ44=1,#REF!,0)</f>
        <v>#REF!</v>
      </c>
      <c r="BB44" s="147">
        <f>IF(AZ44=2,#REF!,0)</f>
        <v>0</v>
      </c>
      <c r="BC44" s="147">
        <f>IF(AZ44=3,#REF!,0)</f>
        <v>0</v>
      </c>
      <c r="BD44" s="147">
        <f>IF(AZ44=4,#REF!,0)</f>
        <v>0</v>
      </c>
      <c r="BE44" s="147">
        <f>IF(AZ44=5,#REF!,0)</f>
        <v>0</v>
      </c>
      <c r="CA44" s="178">
        <v>1</v>
      </c>
      <c r="CB44" s="178">
        <v>3</v>
      </c>
      <c r="CZ44" s="147">
        <v>0</v>
      </c>
    </row>
    <row r="45" spans="1:104" ht="22.5" x14ac:dyDescent="0.2">
      <c r="A45" s="172">
        <v>32</v>
      </c>
      <c r="B45" s="173" t="s">
        <v>96</v>
      </c>
      <c r="C45" s="174" t="s">
        <v>313</v>
      </c>
      <c r="D45" s="175" t="s">
        <v>80</v>
      </c>
      <c r="E45" s="176">
        <v>118.14</v>
      </c>
      <c r="F45" s="176">
        <v>0</v>
      </c>
      <c r="G45" s="177">
        <f t="shared" si="4"/>
        <v>0</v>
      </c>
      <c r="O45" s="171">
        <v>2</v>
      </c>
      <c r="AA45" s="147">
        <v>1</v>
      </c>
      <c r="AB45" s="147">
        <v>3</v>
      </c>
      <c r="AC45" s="147">
        <v>3</v>
      </c>
      <c r="AZ45" s="147">
        <v>1</v>
      </c>
      <c r="BA45" s="147" t="e">
        <f>IF(AZ45=1,#REF!,0)</f>
        <v>#REF!</v>
      </c>
      <c r="BB45" s="147">
        <f>IF(AZ45=2,#REF!,0)</f>
        <v>0</v>
      </c>
      <c r="BC45" s="147">
        <f>IF(AZ45=3,#REF!,0)</f>
        <v>0</v>
      </c>
      <c r="BD45" s="147">
        <f>IF(AZ45=4,#REF!,0)</f>
        <v>0</v>
      </c>
      <c r="BE45" s="147">
        <f>IF(AZ45=5,#REF!,0)</f>
        <v>0</v>
      </c>
      <c r="CA45" s="178">
        <v>1</v>
      </c>
      <c r="CB45" s="178">
        <v>3</v>
      </c>
      <c r="CZ45" s="147">
        <v>0</v>
      </c>
    </row>
    <row r="46" spans="1:104" x14ac:dyDescent="0.2">
      <c r="A46" s="172">
        <v>33</v>
      </c>
      <c r="B46" s="173" t="s">
        <v>97</v>
      </c>
      <c r="C46" s="174" t="s">
        <v>98</v>
      </c>
      <c r="D46" s="175" t="s">
        <v>80</v>
      </c>
      <c r="E46" s="176">
        <v>17.89</v>
      </c>
      <c r="F46" s="176">
        <v>0</v>
      </c>
      <c r="G46" s="177">
        <f t="shared" si="4"/>
        <v>0</v>
      </c>
      <c r="O46" s="171">
        <v>2</v>
      </c>
      <c r="AA46" s="147">
        <v>1</v>
      </c>
      <c r="AB46" s="147">
        <v>3</v>
      </c>
      <c r="AC46" s="147">
        <v>3</v>
      </c>
      <c r="AZ46" s="147">
        <v>1</v>
      </c>
      <c r="BA46" s="147" t="e">
        <f>IF(AZ46=1,#REF!,0)</f>
        <v>#REF!</v>
      </c>
      <c r="BB46" s="147">
        <f>IF(AZ46=2,#REF!,0)</f>
        <v>0</v>
      </c>
      <c r="BC46" s="147">
        <f>IF(AZ46=3,#REF!,0)</f>
        <v>0</v>
      </c>
      <c r="BD46" s="147">
        <f>IF(AZ46=4,#REF!,0)</f>
        <v>0</v>
      </c>
      <c r="BE46" s="147">
        <f>IF(AZ46=5,#REF!,0)</f>
        <v>0</v>
      </c>
      <c r="CA46" s="178">
        <v>1</v>
      </c>
      <c r="CB46" s="178">
        <v>3</v>
      </c>
      <c r="CZ46" s="147">
        <v>0</v>
      </c>
    </row>
    <row r="47" spans="1:104" x14ac:dyDescent="0.2">
      <c r="A47" s="172">
        <v>34</v>
      </c>
      <c r="B47" s="173" t="s">
        <v>265</v>
      </c>
      <c r="C47" s="174" t="s">
        <v>266</v>
      </c>
      <c r="D47" s="175" t="s">
        <v>86</v>
      </c>
      <c r="E47" s="176">
        <v>21</v>
      </c>
      <c r="F47" s="176">
        <v>0</v>
      </c>
      <c r="G47" s="177">
        <f t="shared" si="4"/>
        <v>0</v>
      </c>
      <c r="O47" s="171">
        <v>2</v>
      </c>
      <c r="AA47" s="147">
        <v>1</v>
      </c>
      <c r="AB47" s="147">
        <v>3</v>
      </c>
      <c r="AC47" s="147">
        <v>3</v>
      </c>
      <c r="AZ47" s="147">
        <v>1</v>
      </c>
      <c r="BA47" s="147" t="e">
        <f>IF(AZ47=1,#REF!,0)</f>
        <v>#REF!</v>
      </c>
      <c r="BB47" s="147">
        <f>IF(AZ47=2,#REF!,0)</f>
        <v>0</v>
      </c>
      <c r="BC47" s="147">
        <f>IF(AZ47=3,#REF!,0)</f>
        <v>0</v>
      </c>
      <c r="BD47" s="147">
        <f>IF(AZ47=4,#REF!,0)</f>
        <v>0</v>
      </c>
      <c r="BE47" s="147">
        <f>IF(AZ47=5,#REF!,0)</f>
        <v>0</v>
      </c>
      <c r="CA47" s="178">
        <v>1</v>
      </c>
      <c r="CB47" s="178">
        <v>3</v>
      </c>
      <c r="CZ47" s="147">
        <v>0</v>
      </c>
    </row>
    <row r="48" spans="1:104" ht="22.5" x14ac:dyDescent="0.2">
      <c r="A48" s="172">
        <v>35</v>
      </c>
      <c r="B48" s="173" t="s">
        <v>267</v>
      </c>
      <c r="C48" s="174" t="s">
        <v>268</v>
      </c>
      <c r="D48" s="175" t="s">
        <v>86</v>
      </c>
      <c r="E48" s="176">
        <v>8</v>
      </c>
      <c r="F48" s="176">
        <v>0</v>
      </c>
      <c r="G48" s="177">
        <f t="shared" si="4"/>
        <v>0</v>
      </c>
      <c r="O48" s="171">
        <v>4</v>
      </c>
      <c r="BA48" s="186" t="e">
        <f>SUM(BA39:BA47)</f>
        <v>#REF!</v>
      </c>
      <c r="BB48" s="186">
        <f>SUM(BB39:BB47)</f>
        <v>0</v>
      </c>
      <c r="BC48" s="186">
        <f>SUM(BC39:BC47)</f>
        <v>0</v>
      </c>
      <c r="BD48" s="186">
        <f>SUM(BD39:BD47)</f>
        <v>0</v>
      </c>
      <c r="BE48" s="186">
        <f>SUM(BE39:BE47)</f>
        <v>0</v>
      </c>
    </row>
    <row r="49" spans="1:104" x14ac:dyDescent="0.2">
      <c r="A49" s="172">
        <v>36</v>
      </c>
      <c r="B49" s="173" t="s">
        <v>269</v>
      </c>
      <c r="C49" s="174" t="s">
        <v>270</v>
      </c>
      <c r="D49" s="175" t="s">
        <v>86</v>
      </c>
      <c r="E49" s="176">
        <v>8</v>
      </c>
      <c r="F49" s="176">
        <v>0</v>
      </c>
      <c r="G49" s="177">
        <f t="shared" si="4"/>
        <v>0</v>
      </c>
      <c r="H49" s="170"/>
      <c r="I49" s="170"/>
      <c r="O49" s="171">
        <v>1</v>
      </c>
    </row>
    <row r="50" spans="1:104" x14ac:dyDescent="0.2">
      <c r="A50" s="172">
        <v>37</v>
      </c>
      <c r="B50" s="173" t="s">
        <v>99</v>
      </c>
      <c r="C50" s="174" t="s">
        <v>100</v>
      </c>
      <c r="D50" s="175" t="s">
        <v>80</v>
      </c>
      <c r="E50" s="176">
        <v>118.14</v>
      </c>
      <c r="F50" s="176">
        <v>0</v>
      </c>
      <c r="G50" s="177">
        <f t="shared" si="4"/>
        <v>0</v>
      </c>
      <c r="O50" s="171">
        <v>2</v>
      </c>
      <c r="AA50" s="147">
        <v>7</v>
      </c>
      <c r="AB50" s="147">
        <v>1</v>
      </c>
      <c r="AC50" s="147">
        <v>2</v>
      </c>
      <c r="AZ50" s="147">
        <v>1</v>
      </c>
      <c r="BA50" s="147">
        <f>IF(AZ50=1,G76,0)</f>
        <v>0</v>
      </c>
      <c r="BB50" s="147">
        <f>IF(AZ50=2,G76,0)</f>
        <v>0</v>
      </c>
      <c r="BC50" s="147">
        <f>IF(AZ50=3,G76,0)</f>
        <v>0</v>
      </c>
      <c r="BD50" s="147">
        <f>IF(AZ50=4,G76,0)</f>
        <v>0</v>
      </c>
      <c r="BE50" s="147">
        <f>IF(AZ50=5,G76,0)</f>
        <v>0</v>
      </c>
      <c r="CA50" s="178">
        <v>7</v>
      </c>
      <c r="CB50" s="178">
        <v>1</v>
      </c>
      <c r="CZ50" s="147">
        <v>0</v>
      </c>
    </row>
    <row r="51" spans="1:104" x14ac:dyDescent="0.2">
      <c r="A51" s="179"/>
      <c r="B51" s="180" t="s">
        <v>75</v>
      </c>
      <c r="C51" s="181" t="str">
        <f>CONCATENATE(B39," ",C39)</f>
        <v>61 Upravy povrchů vnitřní</v>
      </c>
      <c r="D51" s="182"/>
      <c r="E51" s="183"/>
      <c r="F51" s="184"/>
      <c r="G51" s="185">
        <f>SUM(G39:G50)</f>
        <v>0</v>
      </c>
      <c r="O51" s="171">
        <v>4</v>
      </c>
      <c r="BA51" s="186">
        <f>SUM(BA49:BA50)</f>
        <v>0</v>
      </c>
      <c r="BB51" s="186">
        <f>SUM(BB49:BB50)</f>
        <v>0</v>
      </c>
      <c r="BC51" s="186">
        <f>SUM(BC49:BC50)</f>
        <v>0</v>
      </c>
      <c r="BD51" s="186">
        <f>SUM(BD49:BD50)</f>
        <v>0</v>
      </c>
      <c r="BE51" s="186">
        <f>SUM(BE49:BE50)</f>
        <v>0</v>
      </c>
    </row>
    <row r="52" spans="1:104" x14ac:dyDescent="0.2">
      <c r="A52" s="164" t="s">
        <v>74</v>
      </c>
      <c r="B52" s="165" t="s">
        <v>101</v>
      </c>
      <c r="C52" s="166" t="s">
        <v>102</v>
      </c>
      <c r="D52" s="167"/>
      <c r="E52" s="168"/>
      <c r="F52" s="168"/>
      <c r="G52" s="169"/>
      <c r="O52" s="171">
        <v>2</v>
      </c>
      <c r="AA52" s="147">
        <v>1</v>
      </c>
      <c r="AB52" s="147">
        <v>7</v>
      </c>
      <c r="AC52" s="147">
        <v>7</v>
      </c>
      <c r="AZ52" s="147">
        <v>2</v>
      </c>
      <c r="BA52" s="147">
        <f>IF(AZ52=1,G79,0)</f>
        <v>0</v>
      </c>
      <c r="BB52" s="147">
        <f>IF(AZ52=2,G79,0)</f>
        <v>0</v>
      </c>
      <c r="BC52" s="147">
        <f>IF(AZ52=3,G79,0)</f>
        <v>0</v>
      </c>
      <c r="BD52" s="147">
        <f>IF(AZ52=4,G79,0)</f>
        <v>0</v>
      </c>
      <c r="BE52" s="147">
        <f>IF(AZ52=5,G79,0)</f>
        <v>0</v>
      </c>
      <c r="CA52" s="178">
        <v>1</v>
      </c>
      <c r="CB52" s="178">
        <v>7</v>
      </c>
      <c r="CZ52" s="147">
        <v>0</v>
      </c>
    </row>
    <row r="53" spans="1:104" ht="22.5" x14ac:dyDescent="0.2">
      <c r="A53" s="172">
        <v>38</v>
      </c>
      <c r="B53" s="173" t="s">
        <v>103</v>
      </c>
      <c r="C53" s="174" t="s">
        <v>317</v>
      </c>
      <c r="D53" s="175" t="s">
        <v>80</v>
      </c>
      <c r="E53" s="176">
        <v>20</v>
      </c>
      <c r="F53" s="176">
        <v>0</v>
      </c>
      <c r="G53" s="177">
        <f>E53*F53</f>
        <v>0</v>
      </c>
      <c r="O53" s="171">
        <v>2</v>
      </c>
      <c r="AA53" s="147">
        <v>1</v>
      </c>
      <c r="AB53" s="147">
        <v>7</v>
      </c>
      <c r="AC53" s="147">
        <v>7</v>
      </c>
      <c r="AZ53" s="147">
        <v>2</v>
      </c>
      <c r="BA53" s="147">
        <f>IF(AZ53=1,G81,0)</f>
        <v>0</v>
      </c>
      <c r="BB53" s="147">
        <f>IF(AZ53=2,G81,0)</f>
        <v>0</v>
      </c>
      <c r="BC53" s="147">
        <f>IF(AZ53=3,G81,0)</f>
        <v>0</v>
      </c>
      <c r="BD53" s="147">
        <f>IF(AZ53=4,G81,0)</f>
        <v>0</v>
      </c>
      <c r="BE53" s="147">
        <f>IF(AZ53=5,G81,0)</f>
        <v>0</v>
      </c>
      <c r="CA53" s="178">
        <v>1</v>
      </c>
      <c r="CB53" s="178">
        <v>7</v>
      </c>
      <c r="CZ53" s="147">
        <v>4.0999999999999999E-4</v>
      </c>
    </row>
    <row r="54" spans="1:104" ht="22.5" x14ac:dyDescent="0.2">
      <c r="A54" s="172">
        <v>39</v>
      </c>
      <c r="B54" s="173" t="s">
        <v>104</v>
      </c>
      <c r="C54" s="174" t="s">
        <v>316</v>
      </c>
      <c r="D54" s="175" t="s">
        <v>80</v>
      </c>
      <c r="E54" s="176">
        <v>1.0129999999999999</v>
      </c>
      <c r="F54" s="176">
        <v>0</v>
      </c>
      <c r="G54" s="177">
        <f>E54*F54</f>
        <v>0</v>
      </c>
      <c r="O54" s="171">
        <v>2</v>
      </c>
      <c r="AA54" s="147">
        <v>1</v>
      </c>
      <c r="AB54" s="147">
        <v>7</v>
      </c>
      <c r="AC54" s="147">
        <v>7</v>
      </c>
      <c r="AZ54" s="147">
        <v>2</v>
      </c>
      <c r="BA54" s="147">
        <f>IF(AZ54=1,G82,0)</f>
        <v>0</v>
      </c>
      <c r="BB54" s="147">
        <f>IF(AZ54=2,G82,0)</f>
        <v>0</v>
      </c>
      <c r="BC54" s="147">
        <f>IF(AZ54=3,G82,0)</f>
        <v>0</v>
      </c>
      <c r="BD54" s="147">
        <f>IF(AZ54=4,G82,0)</f>
        <v>0</v>
      </c>
      <c r="BE54" s="147">
        <f>IF(AZ54=5,G82,0)</f>
        <v>0</v>
      </c>
      <c r="CA54" s="178">
        <v>1</v>
      </c>
      <c r="CB54" s="178">
        <v>7</v>
      </c>
      <c r="CZ54" s="147">
        <v>3.5000000000000001E-3</v>
      </c>
    </row>
    <row r="55" spans="1:104" x14ac:dyDescent="0.2">
      <c r="A55" s="179"/>
      <c r="B55" s="180" t="s">
        <v>75</v>
      </c>
      <c r="C55" s="181" t="str">
        <f>CONCATENATE(B52," ",C52)</f>
        <v>62 Upravy povrchů vnější</v>
      </c>
      <c r="D55" s="182"/>
      <c r="E55" s="183"/>
      <c r="F55" s="184"/>
      <c r="G55" s="185">
        <f>SUM(G52:G54)</f>
        <v>0</v>
      </c>
      <c r="O55" s="171">
        <v>2</v>
      </c>
      <c r="AA55" s="147">
        <v>3</v>
      </c>
      <c r="AB55" s="147">
        <v>7</v>
      </c>
      <c r="AC55" s="147">
        <v>11163150</v>
      </c>
      <c r="AZ55" s="147">
        <v>2</v>
      </c>
      <c r="BA55" s="147">
        <f>IF(AZ55=1,G84,0)</f>
        <v>0</v>
      </c>
      <c r="BB55" s="147">
        <f>IF(AZ55=2,G84,0)</f>
        <v>0</v>
      </c>
      <c r="BC55" s="147">
        <f>IF(AZ55=3,G84,0)</f>
        <v>0</v>
      </c>
      <c r="BD55" s="147">
        <f>IF(AZ55=4,G84,0)</f>
        <v>0</v>
      </c>
      <c r="BE55" s="147">
        <f>IF(AZ55=5,G84,0)</f>
        <v>0</v>
      </c>
      <c r="CA55" s="178">
        <v>3</v>
      </c>
      <c r="CB55" s="178">
        <v>7</v>
      </c>
      <c r="CZ55" s="147">
        <v>1</v>
      </c>
    </row>
    <row r="56" spans="1:104" x14ac:dyDescent="0.2">
      <c r="A56" s="164" t="s">
        <v>74</v>
      </c>
      <c r="B56" s="165" t="s">
        <v>105</v>
      </c>
      <c r="C56" s="166" t="s">
        <v>106</v>
      </c>
      <c r="D56" s="167"/>
      <c r="E56" s="168"/>
      <c r="F56" s="168"/>
      <c r="G56" s="169"/>
      <c r="H56" s="170"/>
      <c r="I56" s="170"/>
      <c r="O56" s="171">
        <v>1</v>
      </c>
    </row>
    <row r="57" spans="1:104" x14ac:dyDescent="0.2">
      <c r="A57" s="172">
        <v>40</v>
      </c>
      <c r="B57" s="173" t="s">
        <v>107</v>
      </c>
      <c r="C57" s="174" t="s">
        <v>108</v>
      </c>
      <c r="D57" s="175" t="s">
        <v>89</v>
      </c>
      <c r="E57" s="176">
        <v>0.78</v>
      </c>
      <c r="F57" s="176">
        <v>0</v>
      </c>
      <c r="G57" s="177">
        <f t="shared" ref="G57:G61" si="5">E57*F57</f>
        <v>0</v>
      </c>
      <c r="O57" s="171">
        <v>2</v>
      </c>
      <c r="AA57" s="147">
        <v>1</v>
      </c>
      <c r="AB57" s="147">
        <v>7</v>
      </c>
      <c r="AC57" s="147">
        <v>7</v>
      </c>
      <c r="AZ57" s="147">
        <v>2</v>
      </c>
      <c r="BA57" s="147">
        <f>IF(AZ57=1,G89,0)</f>
        <v>0</v>
      </c>
      <c r="BB57" s="147">
        <f>IF(AZ57=2,G89,0)</f>
        <v>0</v>
      </c>
      <c r="BC57" s="147">
        <f>IF(AZ57=3,G89,0)</f>
        <v>0</v>
      </c>
      <c r="BD57" s="147">
        <f>IF(AZ57=4,G89,0)</f>
        <v>0</v>
      </c>
      <c r="BE57" s="147">
        <f>IF(AZ57=5,G89,0)</f>
        <v>0</v>
      </c>
      <c r="CA57" s="178">
        <v>1</v>
      </c>
      <c r="CB57" s="178">
        <v>7</v>
      </c>
      <c r="CZ57" s="147">
        <v>0</v>
      </c>
    </row>
    <row r="58" spans="1:104" ht="22.5" x14ac:dyDescent="0.2">
      <c r="A58" s="172">
        <v>41</v>
      </c>
      <c r="B58" s="173" t="s">
        <v>271</v>
      </c>
      <c r="C58" s="174" t="s">
        <v>272</v>
      </c>
      <c r="D58" s="175" t="s">
        <v>89</v>
      </c>
      <c r="E58" s="176">
        <v>1.944</v>
      </c>
      <c r="F58" s="176">
        <v>0</v>
      </c>
      <c r="G58" s="177">
        <f t="shared" si="5"/>
        <v>0</v>
      </c>
      <c r="O58" s="171">
        <v>2</v>
      </c>
      <c r="AA58" s="147">
        <v>1</v>
      </c>
      <c r="AB58" s="147">
        <v>7</v>
      </c>
      <c r="AC58" s="147">
        <v>7</v>
      </c>
      <c r="AZ58" s="147">
        <v>2</v>
      </c>
      <c r="BA58" s="147">
        <f>IF(AZ58=1,#REF!,0)</f>
        <v>0</v>
      </c>
      <c r="BB58" s="147" t="e">
        <f>IF(AZ58=2,#REF!,0)</f>
        <v>#REF!</v>
      </c>
      <c r="BC58" s="147">
        <f>IF(AZ58=3,#REF!,0)</f>
        <v>0</v>
      </c>
      <c r="BD58" s="147">
        <f>IF(AZ58=4,#REF!,0)</f>
        <v>0</v>
      </c>
      <c r="BE58" s="147">
        <f>IF(AZ58=5,#REF!,0)</f>
        <v>0</v>
      </c>
      <c r="CA58" s="178">
        <v>1</v>
      </c>
      <c r="CB58" s="178">
        <v>7</v>
      </c>
      <c r="CZ58" s="147">
        <v>0</v>
      </c>
    </row>
    <row r="59" spans="1:104" x14ac:dyDescent="0.2">
      <c r="A59" s="172">
        <v>42</v>
      </c>
      <c r="B59" s="173" t="s">
        <v>273</v>
      </c>
      <c r="C59" s="174" t="s">
        <v>274</v>
      </c>
      <c r="D59" s="175" t="s">
        <v>89</v>
      </c>
      <c r="E59" s="176">
        <v>2.72</v>
      </c>
      <c r="F59" s="176">
        <v>0</v>
      </c>
      <c r="G59" s="177">
        <f t="shared" si="5"/>
        <v>0</v>
      </c>
      <c r="O59" s="171">
        <v>2</v>
      </c>
      <c r="AA59" s="147">
        <v>1</v>
      </c>
      <c r="AB59" s="147">
        <v>7</v>
      </c>
      <c r="AC59" s="147">
        <v>7</v>
      </c>
      <c r="AZ59" s="147">
        <v>2</v>
      </c>
      <c r="BA59" s="147">
        <f>IF(AZ59=1,G90,0)</f>
        <v>0</v>
      </c>
      <c r="BB59" s="147">
        <f>IF(AZ59=2,G90,0)</f>
        <v>0</v>
      </c>
      <c r="BC59" s="147">
        <f>IF(AZ59=3,G90,0)</f>
        <v>0</v>
      </c>
      <c r="BD59" s="147">
        <f>IF(AZ59=4,G90,0)</f>
        <v>0</v>
      </c>
      <c r="BE59" s="147">
        <f>IF(AZ59=5,G90,0)</f>
        <v>0</v>
      </c>
      <c r="CA59" s="178">
        <v>1</v>
      </c>
      <c r="CB59" s="178">
        <v>7</v>
      </c>
      <c r="CZ59" s="147">
        <v>4.0999999999999999E-4</v>
      </c>
    </row>
    <row r="60" spans="1:104" ht="22.5" x14ac:dyDescent="0.2">
      <c r="A60" s="172">
        <v>43</v>
      </c>
      <c r="B60" s="173" t="s">
        <v>109</v>
      </c>
      <c r="C60" s="174" t="s">
        <v>110</v>
      </c>
      <c r="D60" s="175" t="s">
        <v>85</v>
      </c>
      <c r="E60" s="176">
        <v>0.68</v>
      </c>
      <c r="F60" s="176">
        <v>0</v>
      </c>
      <c r="G60" s="177">
        <f t="shared" si="5"/>
        <v>0</v>
      </c>
      <c r="O60" s="171">
        <v>2</v>
      </c>
      <c r="AA60" s="147">
        <v>3</v>
      </c>
      <c r="AB60" s="147">
        <v>7</v>
      </c>
      <c r="AC60" s="147">
        <v>28375767</v>
      </c>
      <c r="AZ60" s="147">
        <v>2</v>
      </c>
      <c r="BA60" s="147">
        <f>IF(AZ60=1,G91,0)</f>
        <v>0</v>
      </c>
      <c r="BB60" s="147">
        <f>IF(AZ60=2,G91,0)</f>
        <v>0</v>
      </c>
      <c r="BC60" s="147">
        <f>IF(AZ60=3,G91,0)</f>
        <v>0</v>
      </c>
      <c r="BD60" s="147">
        <f>IF(AZ60=4,G91,0)</f>
        <v>0</v>
      </c>
      <c r="BE60" s="147">
        <f>IF(AZ60=5,G91,0)</f>
        <v>0</v>
      </c>
      <c r="CA60" s="178">
        <v>3</v>
      </c>
      <c r="CB60" s="178">
        <v>7</v>
      </c>
      <c r="CZ60" s="147">
        <v>2.1000000000000001E-2</v>
      </c>
    </row>
    <row r="61" spans="1:104" x14ac:dyDescent="0.2">
      <c r="A61" s="172">
        <v>44</v>
      </c>
      <c r="B61" s="173" t="s">
        <v>275</v>
      </c>
      <c r="C61" s="174" t="s">
        <v>276</v>
      </c>
      <c r="D61" s="175" t="s">
        <v>89</v>
      </c>
      <c r="E61" s="176">
        <v>1.296</v>
      </c>
      <c r="F61" s="176">
        <v>0</v>
      </c>
      <c r="G61" s="177">
        <f t="shared" si="5"/>
        <v>0</v>
      </c>
      <c r="O61" s="171">
        <v>2</v>
      </c>
      <c r="AA61" s="147">
        <v>3</v>
      </c>
      <c r="AB61" s="147">
        <v>1</v>
      </c>
      <c r="AC61" s="147" t="s">
        <v>155</v>
      </c>
      <c r="AZ61" s="147">
        <v>2</v>
      </c>
      <c r="BA61" s="147">
        <f>IF(AZ61=1,#REF!,0)</f>
        <v>0</v>
      </c>
      <c r="BB61" s="147" t="e">
        <f>IF(AZ61=2,#REF!,0)</f>
        <v>#REF!</v>
      </c>
      <c r="BC61" s="147">
        <f>IF(AZ61=3,#REF!,0)</f>
        <v>0</v>
      </c>
      <c r="BD61" s="147">
        <f>IF(AZ61=4,#REF!,0)</f>
        <v>0</v>
      </c>
      <c r="BE61" s="147">
        <f>IF(AZ61=5,#REF!,0)</f>
        <v>0</v>
      </c>
      <c r="CA61" s="178">
        <v>3</v>
      </c>
      <c r="CB61" s="178">
        <v>1</v>
      </c>
      <c r="CZ61" s="147">
        <v>8.9999999999999993E-3</v>
      </c>
    </row>
    <row r="62" spans="1:104" x14ac:dyDescent="0.2">
      <c r="A62" s="179"/>
      <c r="B62" s="180" t="s">
        <v>75</v>
      </c>
      <c r="C62" s="181" t="str">
        <f>CONCATENATE(B56," ",C56)</f>
        <v>63 Podlahy a podlahové konstrukce</v>
      </c>
      <c r="D62" s="182"/>
      <c r="E62" s="183"/>
      <c r="F62" s="184"/>
      <c r="G62" s="185">
        <f>SUM(G56:G61)</f>
        <v>0</v>
      </c>
      <c r="O62" s="171">
        <v>2</v>
      </c>
      <c r="AA62" s="147">
        <v>7</v>
      </c>
      <c r="AB62" s="147">
        <v>1001</v>
      </c>
      <c r="AC62" s="147">
        <v>5</v>
      </c>
      <c r="AZ62" s="147">
        <v>2</v>
      </c>
      <c r="BA62" s="147">
        <f>IF(AZ62=1,G92,0)</f>
        <v>0</v>
      </c>
      <c r="BB62" s="147">
        <f>IF(AZ62=2,G92,0)</f>
        <v>0</v>
      </c>
      <c r="BC62" s="147">
        <f>IF(AZ62=3,G92,0)</f>
        <v>0</v>
      </c>
      <c r="BD62" s="147">
        <f>IF(AZ62=4,G92,0)</f>
        <v>0</v>
      </c>
      <c r="BE62" s="147">
        <f>IF(AZ62=5,G92,0)</f>
        <v>0</v>
      </c>
      <c r="CA62" s="178">
        <v>7</v>
      </c>
      <c r="CB62" s="178">
        <v>1001</v>
      </c>
      <c r="CZ62" s="147">
        <v>0</v>
      </c>
    </row>
    <row r="63" spans="1:104" x14ac:dyDescent="0.2">
      <c r="A63" s="164" t="s">
        <v>74</v>
      </c>
      <c r="B63" s="165" t="s">
        <v>111</v>
      </c>
      <c r="C63" s="166" t="s">
        <v>112</v>
      </c>
      <c r="D63" s="167"/>
      <c r="E63" s="168"/>
      <c r="F63" s="168"/>
      <c r="G63" s="169"/>
      <c r="O63" s="171">
        <v>4</v>
      </c>
      <c r="BA63" s="186">
        <f>SUM(BA56:BA62)</f>
        <v>0</v>
      </c>
      <c r="BB63" s="186" t="e">
        <f>SUM(BB56:BB62)</f>
        <v>#REF!</v>
      </c>
      <c r="BC63" s="186">
        <f>SUM(BC56:BC62)</f>
        <v>0</v>
      </c>
      <c r="BD63" s="186">
        <f>SUM(BD56:BD62)</f>
        <v>0</v>
      </c>
      <c r="BE63" s="186">
        <f>SUM(BE56:BE62)</f>
        <v>0</v>
      </c>
    </row>
    <row r="64" spans="1:104" ht="22.5" x14ac:dyDescent="0.2">
      <c r="A64" s="172">
        <v>45</v>
      </c>
      <c r="B64" s="173" t="s">
        <v>113</v>
      </c>
      <c r="C64" s="174" t="s">
        <v>114</v>
      </c>
      <c r="D64" s="175" t="s">
        <v>81</v>
      </c>
      <c r="E64" s="176">
        <v>2</v>
      </c>
      <c r="F64" s="176">
        <v>0</v>
      </c>
      <c r="G64" s="177">
        <f>E64*F64</f>
        <v>0</v>
      </c>
      <c r="H64" s="170"/>
      <c r="I64" s="170"/>
      <c r="O64" s="171">
        <v>1</v>
      </c>
    </row>
    <row r="65" spans="1:104" x14ac:dyDescent="0.2">
      <c r="A65" s="179"/>
      <c r="B65" s="180" t="s">
        <v>75</v>
      </c>
      <c r="C65" s="181" t="str">
        <f>CONCATENATE(B63," ",C63)</f>
        <v>64 Výplně otvorů</v>
      </c>
      <c r="D65" s="182"/>
      <c r="E65" s="183"/>
      <c r="F65" s="184"/>
      <c r="G65" s="185">
        <f>SUM(G63:G64)</f>
        <v>0</v>
      </c>
      <c r="O65" s="171">
        <v>2</v>
      </c>
      <c r="AA65" s="147">
        <v>1</v>
      </c>
      <c r="AB65" s="147">
        <v>7</v>
      </c>
      <c r="AC65" s="147">
        <v>7</v>
      </c>
      <c r="AZ65" s="147">
        <v>2</v>
      </c>
      <c r="BA65" s="147">
        <f>IF(AZ65=1,#REF!,0)</f>
        <v>0</v>
      </c>
      <c r="BB65" s="147" t="e">
        <f>IF(AZ65=2,#REF!,0)</f>
        <v>#REF!</v>
      </c>
      <c r="BC65" s="147">
        <f>IF(AZ65=3,#REF!,0)</f>
        <v>0</v>
      </c>
      <c r="BD65" s="147">
        <f>IF(AZ65=4,#REF!,0)</f>
        <v>0</v>
      </c>
      <c r="BE65" s="147">
        <f>IF(AZ65=5,#REF!,0)</f>
        <v>0</v>
      </c>
      <c r="CA65" s="178">
        <v>1</v>
      </c>
      <c r="CB65" s="178">
        <v>7</v>
      </c>
      <c r="CZ65" s="147">
        <v>0</v>
      </c>
    </row>
    <row r="66" spans="1:104" x14ac:dyDescent="0.2">
      <c r="A66" s="164" t="s">
        <v>74</v>
      </c>
      <c r="B66" s="165" t="s">
        <v>115</v>
      </c>
      <c r="C66" s="166" t="s">
        <v>116</v>
      </c>
      <c r="D66" s="167"/>
      <c r="E66" s="168"/>
      <c r="F66" s="168"/>
      <c r="G66" s="169"/>
      <c r="O66" s="171">
        <v>2</v>
      </c>
      <c r="AA66" s="147">
        <v>1</v>
      </c>
      <c r="AB66" s="147">
        <v>7</v>
      </c>
      <c r="AC66" s="147">
        <v>7</v>
      </c>
      <c r="AZ66" s="147">
        <v>2</v>
      </c>
      <c r="BA66" s="147">
        <f>IF(AZ66=1,#REF!,0)</f>
        <v>0</v>
      </c>
      <c r="BB66" s="147" t="e">
        <f>IF(AZ66=2,#REF!,0)</f>
        <v>#REF!</v>
      </c>
      <c r="BC66" s="147">
        <f>IF(AZ66=3,#REF!,0)</f>
        <v>0</v>
      </c>
      <c r="BD66" s="147">
        <f>IF(AZ66=4,#REF!,0)</f>
        <v>0</v>
      </c>
      <c r="BE66" s="147">
        <f>IF(AZ66=5,#REF!,0)</f>
        <v>0</v>
      </c>
      <c r="CA66" s="178">
        <v>1</v>
      </c>
      <c r="CB66" s="178">
        <v>7</v>
      </c>
      <c r="CZ66" s="147">
        <v>0</v>
      </c>
    </row>
    <row r="67" spans="1:104" x14ac:dyDescent="0.2">
      <c r="A67" s="172">
        <v>46</v>
      </c>
      <c r="B67" s="173" t="s">
        <v>117</v>
      </c>
      <c r="C67" s="174" t="s">
        <v>118</v>
      </c>
      <c r="D67" s="175" t="s">
        <v>80</v>
      </c>
      <c r="E67" s="176">
        <v>30.86</v>
      </c>
      <c r="F67" s="176">
        <v>0</v>
      </c>
      <c r="G67" s="177">
        <f>E67*F67</f>
        <v>0</v>
      </c>
      <c r="O67" s="171">
        <v>2</v>
      </c>
      <c r="AA67" s="147">
        <v>1</v>
      </c>
      <c r="AB67" s="147">
        <v>7</v>
      </c>
      <c r="AC67" s="147">
        <v>7</v>
      </c>
      <c r="AZ67" s="147">
        <v>2</v>
      </c>
      <c r="BA67" s="147">
        <f>IF(AZ67=1,#REF!,0)</f>
        <v>0</v>
      </c>
      <c r="BB67" s="147" t="e">
        <f>IF(AZ67=2,#REF!,0)</f>
        <v>#REF!</v>
      </c>
      <c r="BC67" s="147">
        <f>IF(AZ67=3,#REF!,0)</f>
        <v>0</v>
      </c>
      <c r="BD67" s="147">
        <f>IF(AZ67=4,#REF!,0)</f>
        <v>0</v>
      </c>
      <c r="BE67" s="147">
        <f>IF(AZ67=5,#REF!,0)</f>
        <v>0</v>
      </c>
      <c r="CA67" s="178">
        <v>1</v>
      </c>
      <c r="CB67" s="178">
        <v>7</v>
      </c>
      <c r="CZ67" s="147">
        <v>0</v>
      </c>
    </row>
    <row r="68" spans="1:104" x14ac:dyDescent="0.2">
      <c r="A68" s="172">
        <v>47</v>
      </c>
      <c r="B68" s="173" t="s">
        <v>119</v>
      </c>
      <c r="C68" s="174" t="s">
        <v>120</v>
      </c>
      <c r="D68" s="175" t="s">
        <v>80</v>
      </c>
      <c r="E68" s="176">
        <v>61.76</v>
      </c>
      <c r="F68" s="176">
        <v>0</v>
      </c>
      <c r="G68" s="177">
        <f>E68*F68</f>
        <v>0</v>
      </c>
      <c r="O68" s="171">
        <v>2</v>
      </c>
      <c r="AA68" s="147">
        <v>1</v>
      </c>
      <c r="AB68" s="147">
        <v>7</v>
      </c>
      <c r="AC68" s="147">
        <v>7</v>
      </c>
      <c r="AZ68" s="147">
        <v>2</v>
      </c>
      <c r="BA68" s="147">
        <f>IF(AZ68=1,#REF!,0)</f>
        <v>0</v>
      </c>
      <c r="BB68" s="147" t="e">
        <f>IF(AZ68=2,#REF!,0)</f>
        <v>#REF!</v>
      </c>
      <c r="BC68" s="147">
        <f>IF(AZ68=3,#REF!,0)</f>
        <v>0</v>
      </c>
      <c r="BD68" s="147">
        <f>IF(AZ68=4,#REF!,0)</f>
        <v>0</v>
      </c>
      <c r="BE68" s="147">
        <f>IF(AZ68=5,#REF!,0)</f>
        <v>0</v>
      </c>
      <c r="CA68" s="178">
        <v>1</v>
      </c>
      <c r="CB68" s="178">
        <v>7</v>
      </c>
      <c r="CZ68" s="147">
        <v>9.8999999999999999E-4</v>
      </c>
    </row>
    <row r="69" spans="1:104" x14ac:dyDescent="0.2">
      <c r="A69" s="172">
        <v>48</v>
      </c>
      <c r="B69" s="173" t="s">
        <v>121</v>
      </c>
      <c r="C69" s="174" t="s">
        <v>122</v>
      </c>
      <c r="D69" s="175" t="s">
        <v>80</v>
      </c>
      <c r="E69" s="176">
        <v>30.86</v>
      </c>
      <c r="F69" s="176">
        <v>0</v>
      </c>
      <c r="G69" s="177">
        <f>E69*F69</f>
        <v>0</v>
      </c>
      <c r="O69" s="171">
        <v>2</v>
      </c>
      <c r="AA69" s="147">
        <v>1</v>
      </c>
      <c r="AB69" s="147">
        <v>7</v>
      </c>
      <c r="AC69" s="147">
        <v>7</v>
      </c>
      <c r="AZ69" s="147">
        <v>2</v>
      </c>
      <c r="BA69" s="147">
        <f>IF(AZ69=1,#REF!,0)</f>
        <v>0</v>
      </c>
      <c r="BB69" s="147" t="e">
        <f>IF(AZ69=2,#REF!,0)</f>
        <v>#REF!</v>
      </c>
      <c r="BC69" s="147">
        <f>IF(AZ69=3,#REF!,0)</f>
        <v>0</v>
      </c>
      <c r="BD69" s="147">
        <f>IF(AZ69=4,#REF!,0)</f>
        <v>0</v>
      </c>
      <c r="BE69" s="147">
        <f>IF(AZ69=5,#REF!,0)</f>
        <v>0</v>
      </c>
      <c r="CA69" s="178">
        <v>1</v>
      </c>
      <c r="CB69" s="178">
        <v>7</v>
      </c>
      <c r="CZ69" s="147">
        <v>2.6099999999999999E-3</v>
      </c>
    </row>
    <row r="70" spans="1:104" x14ac:dyDescent="0.2">
      <c r="A70" s="172">
        <v>49</v>
      </c>
      <c r="B70" s="173" t="s">
        <v>123</v>
      </c>
      <c r="C70" s="174" t="s">
        <v>124</v>
      </c>
      <c r="D70" s="175" t="s">
        <v>80</v>
      </c>
      <c r="E70" s="176">
        <v>15</v>
      </c>
      <c r="F70" s="176">
        <v>0</v>
      </c>
      <c r="G70" s="177">
        <f>E70*F70</f>
        <v>0</v>
      </c>
      <c r="O70" s="171">
        <v>2</v>
      </c>
      <c r="AA70" s="147">
        <v>1</v>
      </c>
      <c r="AB70" s="147">
        <v>7</v>
      </c>
      <c r="AC70" s="147">
        <v>7</v>
      </c>
      <c r="AZ70" s="147">
        <v>2</v>
      </c>
      <c r="BA70" s="147">
        <f>IF(AZ70=1,#REF!,0)</f>
        <v>0</v>
      </c>
      <c r="BB70" s="147" t="e">
        <f>IF(AZ70=2,#REF!,0)</f>
        <v>#REF!</v>
      </c>
      <c r="BC70" s="147">
        <f>IF(AZ70=3,#REF!,0)</f>
        <v>0</v>
      </c>
      <c r="BD70" s="147">
        <f>IF(AZ70=4,#REF!,0)</f>
        <v>0</v>
      </c>
      <c r="BE70" s="147">
        <f>IF(AZ70=5,#REF!,0)</f>
        <v>0</v>
      </c>
      <c r="CA70" s="178">
        <v>1</v>
      </c>
      <c r="CB70" s="178">
        <v>7</v>
      </c>
      <c r="CZ70" s="147">
        <v>6.4000000000000005E-4</v>
      </c>
    </row>
    <row r="71" spans="1:104" x14ac:dyDescent="0.2">
      <c r="A71" s="179"/>
      <c r="B71" s="180" t="s">
        <v>75</v>
      </c>
      <c r="C71" s="181" t="str">
        <f>CONCATENATE(B66," ",C66)</f>
        <v>94 Lešení a stavební výtahy</v>
      </c>
      <c r="D71" s="182"/>
      <c r="E71" s="183"/>
      <c r="F71" s="184"/>
      <c r="G71" s="185">
        <f>SUM(G66:G70)</f>
        <v>0</v>
      </c>
      <c r="O71" s="171">
        <v>2</v>
      </c>
      <c r="AA71" s="147">
        <v>1</v>
      </c>
      <c r="AB71" s="147">
        <v>7</v>
      </c>
      <c r="AC71" s="147">
        <v>7</v>
      </c>
      <c r="AZ71" s="147">
        <v>2</v>
      </c>
      <c r="BA71" s="147">
        <f>IF(AZ71=1,#REF!,0)</f>
        <v>0</v>
      </c>
      <c r="BB71" s="147" t="e">
        <f>IF(AZ71=2,#REF!,0)</f>
        <v>#REF!</v>
      </c>
      <c r="BC71" s="147">
        <f>IF(AZ71=3,#REF!,0)</f>
        <v>0</v>
      </c>
      <c r="BD71" s="147">
        <f>IF(AZ71=4,#REF!,0)</f>
        <v>0</v>
      </c>
      <c r="BE71" s="147">
        <f>IF(AZ71=5,#REF!,0)</f>
        <v>0</v>
      </c>
      <c r="CA71" s="178">
        <v>1</v>
      </c>
      <c r="CB71" s="178">
        <v>7</v>
      </c>
      <c r="CZ71" s="147">
        <v>3.4099999999999998E-3</v>
      </c>
    </row>
    <row r="72" spans="1:104" x14ac:dyDescent="0.2">
      <c r="A72" s="164" t="s">
        <v>74</v>
      </c>
      <c r="B72" s="165" t="s">
        <v>125</v>
      </c>
      <c r="C72" s="166" t="s">
        <v>126</v>
      </c>
      <c r="D72" s="167"/>
      <c r="E72" s="168"/>
      <c r="F72" s="168"/>
      <c r="G72" s="169"/>
      <c r="O72" s="171">
        <v>2</v>
      </c>
      <c r="AA72" s="147">
        <v>1</v>
      </c>
      <c r="AB72" s="147">
        <v>7</v>
      </c>
      <c r="AC72" s="147">
        <v>7</v>
      </c>
      <c r="AZ72" s="147">
        <v>2</v>
      </c>
      <c r="BA72" s="147">
        <f>IF(AZ72=1,#REF!,0)</f>
        <v>0</v>
      </c>
      <c r="BB72" s="147" t="e">
        <f>IF(AZ72=2,#REF!,0)</f>
        <v>#REF!</v>
      </c>
      <c r="BC72" s="147">
        <f>IF(AZ72=3,#REF!,0)</f>
        <v>0</v>
      </c>
      <c r="BD72" s="147">
        <f>IF(AZ72=4,#REF!,0)</f>
        <v>0</v>
      </c>
      <c r="BE72" s="147">
        <f>IF(AZ72=5,#REF!,0)</f>
        <v>0</v>
      </c>
      <c r="CA72" s="178">
        <v>1</v>
      </c>
      <c r="CB72" s="178">
        <v>7</v>
      </c>
      <c r="CZ72" s="147">
        <v>2.0300000000000001E-3</v>
      </c>
    </row>
    <row r="73" spans="1:104" x14ac:dyDescent="0.2">
      <c r="A73" s="172">
        <v>50</v>
      </c>
      <c r="B73" s="173" t="s">
        <v>127</v>
      </c>
      <c r="C73" s="174" t="s">
        <v>128</v>
      </c>
      <c r="D73" s="175" t="s">
        <v>80</v>
      </c>
      <c r="E73" s="176">
        <v>134.93</v>
      </c>
      <c r="F73" s="176">
        <v>0</v>
      </c>
      <c r="G73" s="177">
        <f>E73*F73</f>
        <v>0</v>
      </c>
      <c r="O73" s="171">
        <v>2</v>
      </c>
      <c r="AA73" s="147">
        <v>1</v>
      </c>
      <c r="AB73" s="147">
        <v>7</v>
      </c>
      <c r="AC73" s="147">
        <v>7</v>
      </c>
      <c r="AZ73" s="147">
        <v>2</v>
      </c>
      <c r="BA73" s="147">
        <f>IF(AZ73=1,#REF!,0)</f>
        <v>0</v>
      </c>
      <c r="BB73" s="147" t="e">
        <f>IF(AZ73=2,#REF!,0)</f>
        <v>#REF!</v>
      </c>
      <c r="BC73" s="147">
        <f>IF(AZ73=3,#REF!,0)</f>
        <v>0</v>
      </c>
      <c r="BD73" s="147">
        <f>IF(AZ73=4,#REF!,0)</f>
        <v>0</v>
      </c>
      <c r="BE73" s="147">
        <f>IF(AZ73=5,#REF!,0)</f>
        <v>0</v>
      </c>
      <c r="CA73" s="178">
        <v>1</v>
      </c>
      <c r="CB73" s="178">
        <v>7</v>
      </c>
      <c r="CZ73" s="147">
        <v>6.5500000000000003E-3</v>
      </c>
    </row>
    <row r="74" spans="1:104" x14ac:dyDescent="0.2">
      <c r="A74" s="179"/>
      <c r="B74" s="180" t="s">
        <v>75</v>
      </c>
      <c r="C74" s="181" t="str">
        <f>CONCATENATE(B72," ",C72)</f>
        <v>95 Dokončovací kce na pozem.stav.</v>
      </c>
      <c r="D74" s="182"/>
      <c r="E74" s="183"/>
      <c r="F74" s="184"/>
      <c r="G74" s="185">
        <f>SUM(G72:G73)</f>
        <v>0</v>
      </c>
      <c r="O74" s="171">
        <v>2</v>
      </c>
      <c r="AA74" s="147">
        <v>7</v>
      </c>
      <c r="AB74" s="147">
        <v>1001</v>
      </c>
      <c r="AC74" s="147">
        <v>5</v>
      </c>
      <c r="AZ74" s="147">
        <v>2</v>
      </c>
      <c r="BA74" s="147">
        <f>IF(AZ74=1,G102,0)</f>
        <v>0</v>
      </c>
      <c r="BB74" s="147">
        <f>IF(AZ74=2,G102,0)</f>
        <v>0</v>
      </c>
      <c r="BC74" s="147">
        <f>IF(AZ74=3,G102,0)</f>
        <v>0</v>
      </c>
      <c r="BD74" s="147">
        <f>IF(AZ74=4,G102,0)</f>
        <v>0</v>
      </c>
      <c r="BE74" s="147">
        <f>IF(AZ74=5,G102,0)</f>
        <v>0</v>
      </c>
      <c r="CA74" s="178">
        <v>7</v>
      </c>
      <c r="CB74" s="178">
        <v>1001</v>
      </c>
      <c r="CZ74" s="147">
        <v>0</v>
      </c>
    </row>
    <row r="75" spans="1:104" x14ac:dyDescent="0.2">
      <c r="A75" s="164" t="s">
        <v>74</v>
      </c>
      <c r="B75" s="165" t="s">
        <v>129</v>
      </c>
      <c r="C75" s="166" t="s">
        <v>130</v>
      </c>
      <c r="D75" s="167"/>
      <c r="E75" s="168"/>
      <c r="F75" s="168"/>
      <c r="G75" s="169"/>
      <c r="O75" s="171">
        <v>4</v>
      </c>
      <c r="BA75" s="186">
        <f>SUM(BA69:BA74)</f>
        <v>0</v>
      </c>
      <c r="BB75" s="186" t="e">
        <f>SUM(BB69:BB74)</f>
        <v>#REF!</v>
      </c>
      <c r="BC75" s="186">
        <f>SUM(BC69:BC74)</f>
        <v>0</v>
      </c>
      <c r="BD75" s="186">
        <f>SUM(BD69:BD74)</f>
        <v>0</v>
      </c>
      <c r="BE75" s="186">
        <f>SUM(BE69:BE74)</f>
        <v>0</v>
      </c>
    </row>
    <row r="76" spans="1:104" x14ac:dyDescent="0.2">
      <c r="A76" s="172">
        <v>51</v>
      </c>
      <c r="B76" s="173" t="s">
        <v>131</v>
      </c>
      <c r="C76" s="174" t="s">
        <v>132</v>
      </c>
      <c r="D76" s="175" t="s">
        <v>85</v>
      </c>
      <c r="E76" s="176">
        <v>56.2</v>
      </c>
      <c r="F76" s="176">
        <v>0</v>
      </c>
      <c r="G76" s="177">
        <f>E76*F76</f>
        <v>0</v>
      </c>
      <c r="H76" s="170"/>
      <c r="I76" s="170"/>
      <c r="O76" s="171">
        <v>1</v>
      </c>
    </row>
    <row r="77" spans="1:104" x14ac:dyDescent="0.2">
      <c r="A77" s="179"/>
      <c r="B77" s="180" t="s">
        <v>75</v>
      </c>
      <c r="C77" s="181" t="str">
        <f>CONCATENATE(B75," ",C75)</f>
        <v>99 Staveništní přesun hmot</v>
      </c>
      <c r="D77" s="182"/>
      <c r="E77" s="183"/>
      <c r="F77" s="184"/>
      <c r="G77" s="185">
        <f>SUM(G75:G76)</f>
        <v>0</v>
      </c>
      <c r="O77" s="171">
        <v>2</v>
      </c>
      <c r="AA77" s="147">
        <v>1</v>
      </c>
      <c r="AB77" s="147">
        <v>0</v>
      </c>
      <c r="AC77" s="147">
        <v>0</v>
      </c>
      <c r="AZ77" s="147">
        <v>2</v>
      </c>
      <c r="BA77" s="147">
        <f>IF(AZ77=1,#REF!,0)</f>
        <v>0</v>
      </c>
      <c r="BB77" s="147" t="e">
        <f>IF(AZ77=2,#REF!,0)</f>
        <v>#REF!</v>
      </c>
      <c r="BC77" s="147">
        <f>IF(AZ77=3,#REF!,0)</f>
        <v>0</v>
      </c>
      <c r="BD77" s="147">
        <f>IF(AZ77=4,#REF!,0)</f>
        <v>0</v>
      </c>
      <c r="BE77" s="147">
        <f>IF(AZ77=5,#REF!,0)</f>
        <v>0</v>
      </c>
      <c r="CA77" s="178">
        <v>1</v>
      </c>
      <c r="CB77" s="178">
        <v>0</v>
      </c>
      <c r="CZ77" s="147">
        <v>0</v>
      </c>
    </row>
    <row r="78" spans="1:104" x14ac:dyDescent="0.2">
      <c r="A78" s="164" t="s">
        <v>74</v>
      </c>
      <c r="B78" s="165" t="s">
        <v>133</v>
      </c>
      <c r="C78" s="166" t="s">
        <v>134</v>
      </c>
      <c r="D78" s="167"/>
      <c r="E78" s="168"/>
      <c r="F78" s="168">
        <v>0</v>
      </c>
      <c r="G78" s="169"/>
      <c r="O78" s="171">
        <v>2</v>
      </c>
      <c r="AA78" s="147">
        <v>1</v>
      </c>
      <c r="AB78" s="147">
        <v>7</v>
      </c>
      <c r="AC78" s="147">
        <v>7</v>
      </c>
      <c r="AZ78" s="147">
        <v>2</v>
      </c>
      <c r="BA78" s="147">
        <f>IF(AZ78=1,#REF!,0)</f>
        <v>0</v>
      </c>
      <c r="BB78" s="147" t="e">
        <f>IF(AZ78=2,#REF!,0)</f>
        <v>#REF!</v>
      </c>
      <c r="BC78" s="147">
        <f>IF(AZ78=3,#REF!,0)</f>
        <v>0</v>
      </c>
      <c r="BD78" s="147">
        <f>IF(AZ78=4,#REF!,0)</f>
        <v>0</v>
      </c>
      <c r="BE78" s="147">
        <f>IF(AZ78=5,#REF!,0)</f>
        <v>0</v>
      </c>
      <c r="CA78" s="178">
        <v>1</v>
      </c>
      <c r="CB78" s="178">
        <v>7</v>
      </c>
      <c r="CZ78" s="147">
        <v>4.895E-2</v>
      </c>
    </row>
    <row r="79" spans="1:104" x14ac:dyDescent="0.2">
      <c r="A79" s="172">
        <v>52</v>
      </c>
      <c r="B79" s="173" t="s">
        <v>135</v>
      </c>
      <c r="C79" s="174" t="s">
        <v>136</v>
      </c>
      <c r="D79" s="175" t="s">
        <v>80</v>
      </c>
      <c r="E79" s="176">
        <v>12.96</v>
      </c>
      <c r="F79" s="176">
        <v>0</v>
      </c>
      <c r="G79" s="177">
        <f t="shared" ref="G79:G86" si="6">E79*F79</f>
        <v>0</v>
      </c>
      <c r="O79" s="171">
        <v>2</v>
      </c>
      <c r="AA79" s="147">
        <v>1</v>
      </c>
      <c r="AB79" s="147">
        <v>7</v>
      </c>
      <c r="AC79" s="147">
        <v>7</v>
      </c>
      <c r="AZ79" s="147">
        <v>2</v>
      </c>
      <c r="BA79" s="147">
        <f>IF(AZ79=1,#REF!,0)</f>
        <v>0</v>
      </c>
      <c r="BB79" s="147" t="e">
        <f>IF(AZ79=2,#REF!,0)</f>
        <v>#REF!</v>
      </c>
      <c r="BC79" s="147">
        <f>IF(AZ79=3,#REF!,0)</f>
        <v>0</v>
      </c>
      <c r="BD79" s="147">
        <f>IF(AZ79=4,#REF!,0)</f>
        <v>0</v>
      </c>
      <c r="BE79" s="147">
        <f>IF(AZ79=5,#REF!,0)</f>
        <v>0</v>
      </c>
      <c r="CA79" s="178">
        <v>1</v>
      </c>
      <c r="CB79" s="178">
        <v>7</v>
      </c>
      <c r="CZ79" s="147">
        <v>1.359E-2</v>
      </c>
    </row>
    <row r="80" spans="1:104" x14ac:dyDescent="0.2">
      <c r="A80" s="172">
        <v>53</v>
      </c>
      <c r="B80" s="173" t="s">
        <v>137</v>
      </c>
      <c r="C80" s="174" t="s">
        <v>138</v>
      </c>
      <c r="D80" s="175" t="s">
        <v>80</v>
      </c>
      <c r="E80" s="176">
        <v>5</v>
      </c>
      <c r="F80" s="176">
        <v>0</v>
      </c>
      <c r="G80" s="177">
        <f t="shared" si="6"/>
        <v>0</v>
      </c>
      <c r="O80" s="171">
        <v>2</v>
      </c>
      <c r="AA80" s="147">
        <v>1</v>
      </c>
      <c r="AB80" s="147">
        <v>7</v>
      </c>
      <c r="AC80" s="147">
        <v>7</v>
      </c>
      <c r="AZ80" s="147">
        <v>2</v>
      </c>
      <c r="BA80" s="147">
        <f>IF(AZ80=1,#REF!,0)</f>
        <v>0</v>
      </c>
      <c r="BB80" s="147" t="e">
        <f>IF(AZ80=2,#REF!,0)</f>
        <v>#REF!</v>
      </c>
      <c r="BC80" s="147">
        <f>IF(AZ80=3,#REF!,0)</f>
        <v>0</v>
      </c>
      <c r="BD80" s="147">
        <f>IF(AZ80=4,#REF!,0)</f>
        <v>0</v>
      </c>
      <c r="BE80" s="147">
        <f>IF(AZ80=5,#REF!,0)</f>
        <v>0</v>
      </c>
      <c r="CA80" s="178">
        <v>1</v>
      </c>
      <c r="CB80" s="178">
        <v>7</v>
      </c>
      <c r="CZ80" s="147">
        <v>1.4460000000000001E-2</v>
      </c>
    </row>
    <row r="81" spans="1:104" x14ac:dyDescent="0.2">
      <c r="A81" s="172">
        <v>54</v>
      </c>
      <c r="B81" s="173" t="s">
        <v>139</v>
      </c>
      <c r="C81" s="174" t="s">
        <v>140</v>
      </c>
      <c r="D81" s="175" t="s">
        <v>80</v>
      </c>
      <c r="E81" s="176">
        <v>12.96</v>
      </c>
      <c r="F81" s="176">
        <v>0</v>
      </c>
      <c r="G81" s="177">
        <f t="shared" si="6"/>
        <v>0</v>
      </c>
      <c r="O81" s="171">
        <v>2</v>
      </c>
      <c r="AA81" s="147">
        <v>1</v>
      </c>
      <c r="AB81" s="147">
        <v>7</v>
      </c>
      <c r="AC81" s="147">
        <v>7</v>
      </c>
      <c r="AZ81" s="147">
        <v>2</v>
      </c>
      <c r="BA81" s="147">
        <f>IF(AZ81=1,#REF!,0)</f>
        <v>0</v>
      </c>
      <c r="BB81" s="147" t="e">
        <f>IF(AZ81=2,#REF!,0)</f>
        <v>#REF!</v>
      </c>
      <c r="BC81" s="147">
        <f>IF(AZ81=3,#REF!,0)</f>
        <v>0</v>
      </c>
      <c r="BD81" s="147">
        <f>IF(AZ81=4,#REF!,0)</f>
        <v>0</v>
      </c>
      <c r="BE81" s="147">
        <f>IF(AZ81=5,#REF!,0)</f>
        <v>0</v>
      </c>
      <c r="CA81" s="178">
        <v>1</v>
      </c>
      <c r="CB81" s="178">
        <v>7</v>
      </c>
      <c r="CZ81" s="147">
        <v>2.8E-3</v>
      </c>
    </row>
    <row r="82" spans="1:104" x14ac:dyDescent="0.2">
      <c r="A82" s="172">
        <v>55</v>
      </c>
      <c r="B82" s="173" t="s">
        <v>141</v>
      </c>
      <c r="C82" s="174" t="s">
        <v>318</v>
      </c>
      <c r="D82" s="175" t="s">
        <v>80</v>
      </c>
      <c r="E82" s="176">
        <v>12.96</v>
      </c>
      <c r="F82" s="176">
        <v>0</v>
      </c>
      <c r="G82" s="177">
        <f t="shared" si="6"/>
        <v>0</v>
      </c>
      <c r="O82" s="171">
        <v>2</v>
      </c>
      <c r="AA82" s="147">
        <v>1</v>
      </c>
      <c r="AB82" s="147">
        <v>7</v>
      </c>
      <c r="AC82" s="147">
        <v>7</v>
      </c>
      <c r="AZ82" s="147">
        <v>2</v>
      </c>
      <c r="BA82" s="147">
        <f>IF(AZ82=1,#REF!,0)</f>
        <v>0</v>
      </c>
      <c r="BB82" s="147" t="e">
        <f>IF(AZ82=2,#REF!,0)</f>
        <v>#REF!</v>
      </c>
      <c r="BC82" s="147">
        <f>IF(AZ82=3,#REF!,0)</f>
        <v>0</v>
      </c>
      <c r="BD82" s="147">
        <f>IF(AZ82=4,#REF!,0)</f>
        <v>0</v>
      </c>
      <c r="BE82" s="147">
        <f>IF(AZ82=5,#REF!,0)</f>
        <v>0</v>
      </c>
      <c r="CA82" s="178">
        <v>1</v>
      </c>
      <c r="CB82" s="178">
        <v>7</v>
      </c>
      <c r="CZ82" s="147">
        <v>1.7000000000000001E-4</v>
      </c>
    </row>
    <row r="83" spans="1:104" x14ac:dyDescent="0.2">
      <c r="A83" s="172">
        <v>56</v>
      </c>
      <c r="B83" s="173" t="s">
        <v>142</v>
      </c>
      <c r="C83" s="174" t="s">
        <v>319</v>
      </c>
      <c r="D83" s="175" t="s">
        <v>80</v>
      </c>
      <c r="E83" s="176">
        <v>5</v>
      </c>
      <c r="F83" s="176">
        <v>0</v>
      </c>
      <c r="G83" s="177">
        <f t="shared" si="6"/>
        <v>0</v>
      </c>
      <c r="O83" s="171">
        <v>2</v>
      </c>
      <c r="AA83" s="147">
        <v>1</v>
      </c>
      <c r="AB83" s="147">
        <v>7</v>
      </c>
      <c r="AC83" s="147">
        <v>7</v>
      </c>
      <c r="AZ83" s="147">
        <v>2</v>
      </c>
      <c r="BA83" s="147">
        <f>IF(AZ83=1,#REF!,0)</f>
        <v>0</v>
      </c>
      <c r="BB83" s="147" t="e">
        <f>IF(AZ83=2,#REF!,0)</f>
        <v>#REF!</v>
      </c>
      <c r="BC83" s="147">
        <f>IF(AZ83=3,#REF!,0)</f>
        <v>0</v>
      </c>
      <c r="BD83" s="147">
        <f>IF(AZ83=4,#REF!,0)</f>
        <v>0</v>
      </c>
      <c r="BE83" s="147">
        <f>IF(AZ83=5,#REF!,0)</f>
        <v>0</v>
      </c>
      <c r="CA83" s="178">
        <v>1</v>
      </c>
      <c r="CB83" s="178">
        <v>7</v>
      </c>
      <c r="CZ83" s="147">
        <v>2.2000000000000001E-4</v>
      </c>
    </row>
    <row r="84" spans="1:104" x14ac:dyDescent="0.2">
      <c r="A84" s="172">
        <v>57</v>
      </c>
      <c r="B84" s="173" t="s">
        <v>143</v>
      </c>
      <c r="C84" s="174" t="s">
        <v>144</v>
      </c>
      <c r="D84" s="175" t="s">
        <v>85</v>
      </c>
      <c r="E84" s="176">
        <v>8.9999999999999993E-3</v>
      </c>
      <c r="F84" s="176">
        <v>0</v>
      </c>
      <c r="G84" s="177">
        <f t="shared" si="6"/>
        <v>0</v>
      </c>
      <c r="O84" s="171">
        <v>2</v>
      </c>
      <c r="AA84" s="147">
        <v>1</v>
      </c>
      <c r="AB84" s="147">
        <v>7</v>
      </c>
      <c r="AC84" s="147">
        <v>7</v>
      </c>
      <c r="AZ84" s="147">
        <v>2</v>
      </c>
      <c r="BA84" s="147">
        <f>IF(AZ84=1,#REF!,0)</f>
        <v>0</v>
      </c>
      <c r="BB84" s="147" t="e">
        <f>IF(AZ84=2,#REF!,0)</f>
        <v>#REF!</v>
      </c>
      <c r="BC84" s="147">
        <f>IF(AZ84=3,#REF!,0)</f>
        <v>0</v>
      </c>
      <c r="BD84" s="147">
        <f>IF(AZ84=4,#REF!,0)</f>
        <v>0</v>
      </c>
      <c r="BE84" s="147">
        <f>IF(AZ84=5,#REF!,0)</f>
        <v>0</v>
      </c>
      <c r="CA84" s="178">
        <v>1</v>
      </c>
      <c r="CB84" s="178">
        <v>7</v>
      </c>
      <c r="CZ84" s="147">
        <v>1.7000000000000001E-4</v>
      </c>
    </row>
    <row r="85" spans="1:104" x14ac:dyDescent="0.2">
      <c r="A85" s="172">
        <v>58</v>
      </c>
      <c r="B85" s="173" t="s">
        <v>145</v>
      </c>
      <c r="C85" s="174" t="s">
        <v>320</v>
      </c>
      <c r="D85" s="175" t="s">
        <v>80</v>
      </c>
      <c r="E85" s="176">
        <v>15.55</v>
      </c>
      <c r="F85" s="176">
        <v>0</v>
      </c>
      <c r="G85" s="177">
        <f t="shared" si="6"/>
        <v>0</v>
      </c>
      <c r="O85" s="171">
        <v>2</v>
      </c>
      <c r="AA85" s="147">
        <v>7</v>
      </c>
      <c r="AB85" s="147">
        <v>1001</v>
      </c>
      <c r="AC85" s="147">
        <v>5</v>
      </c>
      <c r="AZ85" s="147">
        <v>2</v>
      </c>
      <c r="BA85" s="147">
        <f>IF(AZ85=1,#REF!,0)</f>
        <v>0</v>
      </c>
      <c r="BB85" s="147" t="e">
        <f>IF(AZ85=2,#REF!,0)</f>
        <v>#REF!</v>
      </c>
      <c r="BC85" s="147">
        <f>IF(AZ85=3,#REF!,0)</f>
        <v>0</v>
      </c>
      <c r="BD85" s="147">
        <f>IF(AZ85=4,#REF!,0)</f>
        <v>0</v>
      </c>
      <c r="BE85" s="147">
        <f>IF(AZ85=5,#REF!,0)</f>
        <v>0</v>
      </c>
      <c r="CA85" s="178">
        <v>7</v>
      </c>
      <c r="CB85" s="178">
        <v>1001</v>
      </c>
      <c r="CZ85" s="147">
        <v>0</v>
      </c>
    </row>
    <row r="86" spans="1:104" x14ac:dyDescent="0.2">
      <c r="A86" s="172">
        <v>59</v>
      </c>
      <c r="B86" s="173" t="s">
        <v>146</v>
      </c>
      <c r="C86" s="174" t="s">
        <v>147</v>
      </c>
      <c r="D86" s="175" t="s">
        <v>85</v>
      </c>
      <c r="E86" s="176">
        <v>0.1</v>
      </c>
      <c r="F86" s="176">
        <v>0</v>
      </c>
      <c r="G86" s="177">
        <f t="shared" si="6"/>
        <v>0</v>
      </c>
      <c r="O86" s="171">
        <v>4</v>
      </c>
      <c r="BA86" s="186">
        <f>SUM(BA76:BA85)</f>
        <v>0</v>
      </c>
      <c r="BB86" s="186" t="e">
        <f>SUM(BB76:BB85)</f>
        <v>#REF!</v>
      </c>
      <c r="BC86" s="186">
        <f>SUM(BC76:BC85)</f>
        <v>0</v>
      </c>
      <c r="BD86" s="186">
        <f>SUM(BD76:BD85)</f>
        <v>0</v>
      </c>
      <c r="BE86" s="186">
        <f>SUM(BE76:BE85)</f>
        <v>0</v>
      </c>
    </row>
    <row r="87" spans="1:104" x14ac:dyDescent="0.2">
      <c r="A87" s="179"/>
      <c r="B87" s="180" t="s">
        <v>75</v>
      </c>
      <c r="C87" s="181" t="str">
        <f>CONCATENATE(B78," ",C78)</f>
        <v>711 Izolace proti vodě</v>
      </c>
      <c r="D87" s="182"/>
      <c r="E87" s="183"/>
      <c r="F87" s="184"/>
      <c r="G87" s="185">
        <f>SUM(G78:G86)</f>
        <v>0</v>
      </c>
      <c r="H87" s="170"/>
      <c r="I87" s="170"/>
      <c r="O87" s="171">
        <v>1</v>
      </c>
    </row>
    <row r="88" spans="1:104" x14ac:dyDescent="0.2">
      <c r="A88" s="164" t="s">
        <v>74</v>
      </c>
      <c r="B88" s="165" t="s">
        <v>148</v>
      </c>
      <c r="C88" s="166" t="s">
        <v>149</v>
      </c>
      <c r="D88" s="167"/>
      <c r="E88" s="168"/>
      <c r="F88" s="168"/>
      <c r="G88" s="169"/>
      <c r="O88" s="171">
        <v>2</v>
      </c>
      <c r="AA88" s="147">
        <v>1</v>
      </c>
      <c r="AB88" s="147">
        <v>7</v>
      </c>
      <c r="AC88" s="147">
        <v>7</v>
      </c>
      <c r="AZ88" s="147">
        <v>2</v>
      </c>
      <c r="BA88" s="147">
        <f>IF(AZ88=1,G105,0)</f>
        <v>0</v>
      </c>
      <c r="BB88" s="147">
        <f>IF(AZ88=2,G105,0)</f>
        <v>0</v>
      </c>
      <c r="BC88" s="147">
        <f>IF(AZ88=3,G105,0)</f>
        <v>0</v>
      </c>
      <c r="BD88" s="147">
        <f>IF(AZ88=4,G105,0)</f>
        <v>0</v>
      </c>
      <c r="BE88" s="147">
        <f>IF(AZ88=5,G105,0)</f>
        <v>0</v>
      </c>
      <c r="CA88" s="178">
        <v>1</v>
      </c>
      <c r="CB88" s="178">
        <v>7</v>
      </c>
      <c r="CZ88" s="147">
        <v>0.01</v>
      </c>
    </row>
    <row r="89" spans="1:104" x14ac:dyDescent="0.2">
      <c r="A89" s="172">
        <v>60</v>
      </c>
      <c r="B89" s="173" t="s">
        <v>150</v>
      </c>
      <c r="C89" s="174" t="s">
        <v>151</v>
      </c>
      <c r="D89" s="175" t="s">
        <v>80</v>
      </c>
      <c r="E89" s="176">
        <v>12.96</v>
      </c>
      <c r="F89" s="176">
        <v>0</v>
      </c>
      <c r="G89" s="177">
        <f t="shared" ref="G89:G92" si="7">E89*F89</f>
        <v>0</v>
      </c>
      <c r="O89" s="171">
        <v>2</v>
      </c>
      <c r="AA89" s="147">
        <v>1</v>
      </c>
      <c r="AB89" s="147">
        <v>7</v>
      </c>
      <c r="AC89" s="147">
        <v>7</v>
      </c>
      <c r="AZ89" s="147">
        <v>2</v>
      </c>
      <c r="BA89" s="147">
        <f>IF(AZ89=1,G106,0)</f>
        <v>0</v>
      </c>
      <c r="BB89" s="147">
        <f>IF(AZ89=2,G106,0)</f>
        <v>0</v>
      </c>
      <c r="BC89" s="147">
        <f>IF(AZ89=3,G106,0)</f>
        <v>0</v>
      </c>
      <c r="BD89" s="147">
        <f>IF(AZ89=4,G106,0)</f>
        <v>0</v>
      </c>
      <c r="BE89" s="147">
        <f>IF(AZ89=5,G106,0)</f>
        <v>0</v>
      </c>
      <c r="CA89" s="178">
        <v>1</v>
      </c>
      <c r="CB89" s="178">
        <v>7</v>
      </c>
      <c r="CZ89" s="147">
        <v>0.12</v>
      </c>
    </row>
    <row r="90" spans="1:104" x14ac:dyDescent="0.2">
      <c r="A90" s="172">
        <v>61</v>
      </c>
      <c r="B90" s="173" t="s">
        <v>152</v>
      </c>
      <c r="C90" s="174" t="s">
        <v>153</v>
      </c>
      <c r="D90" s="175" t="s">
        <v>80</v>
      </c>
      <c r="E90" s="176">
        <v>12.96</v>
      </c>
      <c r="F90" s="176">
        <v>0</v>
      </c>
      <c r="G90" s="177">
        <f t="shared" si="7"/>
        <v>0</v>
      </c>
      <c r="O90" s="171">
        <v>2</v>
      </c>
      <c r="AA90" s="147">
        <v>1</v>
      </c>
      <c r="AB90" s="147">
        <v>7</v>
      </c>
      <c r="AC90" s="147">
        <v>7</v>
      </c>
      <c r="AZ90" s="147">
        <v>2</v>
      </c>
      <c r="BA90" s="147">
        <f>IF(AZ90=1,G108,0)</f>
        <v>0</v>
      </c>
      <c r="BB90" s="147">
        <f>IF(AZ90=2,G108,0)</f>
        <v>0</v>
      </c>
      <c r="BC90" s="147">
        <f>IF(AZ90=3,G108,0)</f>
        <v>0</v>
      </c>
      <c r="BD90" s="147">
        <f>IF(AZ90=4,G108,0)</f>
        <v>0</v>
      </c>
      <c r="BE90" s="147">
        <f>IF(AZ90=5,G108,0)</f>
        <v>0</v>
      </c>
      <c r="CA90" s="178">
        <v>1</v>
      </c>
      <c r="CB90" s="178">
        <v>7</v>
      </c>
      <c r="CZ90" s="147">
        <v>0.02</v>
      </c>
    </row>
    <row r="91" spans="1:104" x14ac:dyDescent="0.2">
      <c r="A91" s="172">
        <v>62</v>
      </c>
      <c r="B91" s="173" t="s">
        <v>154</v>
      </c>
      <c r="C91" s="174" t="s">
        <v>321</v>
      </c>
      <c r="D91" s="175" t="s">
        <v>89</v>
      </c>
      <c r="E91" s="176">
        <v>1.78</v>
      </c>
      <c r="F91" s="176">
        <v>0</v>
      </c>
      <c r="G91" s="177">
        <f t="shared" si="7"/>
        <v>0</v>
      </c>
      <c r="O91" s="171">
        <v>2</v>
      </c>
      <c r="AA91" s="147">
        <v>1</v>
      </c>
      <c r="AB91" s="147">
        <v>7</v>
      </c>
      <c r="AC91" s="147">
        <v>7</v>
      </c>
      <c r="AZ91" s="147">
        <v>2</v>
      </c>
      <c r="BA91" s="147">
        <f>IF(AZ91=1,#REF!,0)</f>
        <v>0</v>
      </c>
      <c r="BB91" s="147" t="e">
        <f>IF(AZ91=2,#REF!,0)</f>
        <v>#REF!</v>
      </c>
      <c r="BC91" s="147">
        <f>IF(AZ91=3,#REF!,0)</f>
        <v>0</v>
      </c>
      <c r="BD91" s="147">
        <f>IF(AZ91=4,#REF!,0)</f>
        <v>0</v>
      </c>
      <c r="BE91" s="147">
        <f>IF(AZ91=5,#REF!,0)</f>
        <v>0</v>
      </c>
      <c r="CA91" s="178">
        <v>1</v>
      </c>
      <c r="CB91" s="178">
        <v>7</v>
      </c>
      <c r="CZ91" s="147">
        <v>0</v>
      </c>
    </row>
    <row r="92" spans="1:104" x14ac:dyDescent="0.2">
      <c r="A92" s="172">
        <v>63</v>
      </c>
      <c r="B92" s="173" t="s">
        <v>156</v>
      </c>
      <c r="C92" s="174" t="s">
        <v>157</v>
      </c>
      <c r="D92" s="175" t="s">
        <v>85</v>
      </c>
      <c r="E92" s="176">
        <v>0.15</v>
      </c>
      <c r="F92" s="176">
        <v>0</v>
      </c>
      <c r="G92" s="177">
        <f t="shared" si="7"/>
        <v>0</v>
      </c>
      <c r="O92" s="171">
        <v>2</v>
      </c>
      <c r="AA92" s="147">
        <v>3</v>
      </c>
      <c r="AB92" s="147">
        <v>7</v>
      </c>
      <c r="AC92" s="147">
        <v>611601204</v>
      </c>
      <c r="AZ92" s="147">
        <v>2</v>
      </c>
      <c r="BA92" s="147">
        <f>IF(AZ92=1,G112,0)</f>
        <v>0</v>
      </c>
      <c r="BB92" s="147">
        <f>IF(AZ92=2,G112,0)</f>
        <v>0</v>
      </c>
      <c r="BC92" s="147">
        <f>IF(AZ92=3,G112,0)</f>
        <v>0</v>
      </c>
      <c r="BD92" s="147">
        <f>IF(AZ92=4,G112,0)</f>
        <v>0</v>
      </c>
      <c r="BE92" s="147">
        <f>IF(AZ92=5,G112,0)</f>
        <v>0</v>
      </c>
      <c r="CA92" s="178">
        <v>3</v>
      </c>
      <c r="CB92" s="178">
        <v>7</v>
      </c>
      <c r="CZ92" s="147">
        <v>2.1000000000000001E-2</v>
      </c>
    </row>
    <row r="93" spans="1:104" x14ac:dyDescent="0.2">
      <c r="A93" s="179"/>
      <c r="B93" s="180" t="s">
        <v>75</v>
      </c>
      <c r="C93" s="181" t="str">
        <f>CONCATENATE(B88," ",C88)</f>
        <v>713 Izolace tepelné</v>
      </c>
      <c r="D93" s="182"/>
      <c r="E93" s="183"/>
      <c r="F93" s="184"/>
      <c r="G93" s="185">
        <f>SUM(G88:G92)</f>
        <v>0</v>
      </c>
      <c r="O93" s="171">
        <v>2</v>
      </c>
      <c r="AA93" s="147">
        <v>7</v>
      </c>
      <c r="AB93" s="147">
        <v>1</v>
      </c>
      <c r="AC93" s="147">
        <v>2</v>
      </c>
      <c r="AZ93" s="147">
        <v>2</v>
      </c>
      <c r="BA93" s="147">
        <f>IF(AZ93=1,G113,0)</f>
        <v>0</v>
      </c>
      <c r="BB93" s="147">
        <f>IF(AZ93=2,G113,0)</f>
        <v>0</v>
      </c>
      <c r="BC93" s="147">
        <f>IF(AZ93=3,G113,0)</f>
        <v>0</v>
      </c>
      <c r="BD93" s="147">
        <f>IF(AZ93=4,G113,0)</f>
        <v>0</v>
      </c>
      <c r="BE93" s="147">
        <f>IF(AZ93=5,G113,0)</f>
        <v>0</v>
      </c>
      <c r="CA93" s="178">
        <v>7</v>
      </c>
      <c r="CB93" s="178">
        <v>1</v>
      </c>
      <c r="CZ93" s="147">
        <v>0</v>
      </c>
    </row>
    <row r="94" spans="1:104" x14ac:dyDescent="0.2">
      <c r="A94" s="164" t="s">
        <v>74</v>
      </c>
      <c r="B94" s="165" t="s">
        <v>158</v>
      </c>
      <c r="C94" s="166" t="s">
        <v>159</v>
      </c>
      <c r="D94" s="167"/>
      <c r="E94" s="168"/>
      <c r="F94" s="168"/>
      <c r="G94" s="169"/>
      <c r="H94" s="170"/>
      <c r="I94" s="170"/>
      <c r="O94" s="171">
        <v>1</v>
      </c>
    </row>
    <row r="95" spans="1:104" x14ac:dyDescent="0.2">
      <c r="A95" s="172">
        <v>64</v>
      </c>
      <c r="B95" s="173" t="s">
        <v>160</v>
      </c>
      <c r="C95" s="174" t="s">
        <v>161</v>
      </c>
      <c r="D95" s="175" t="s">
        <v>80</v>
      </c>
      <c r="E95" s="176">
        <v>53.08</v>
      </c>
      <c r="F95" s="176">
        <v>0</v>
      </c>
      <c r="G95" s="177">
        <f>E95*F95</f>
        <v>0</v>
      </c>
      <c r="O95" s="171">
        <v>2</v>
      </c>
      <c r="AA95" s="147">
        <v>1</v>
      </c>
      <c r="AB95" s="147">
        <v>7</v>
      </c>
      <c r="AC95" s="147">
        <v>7</v>
      </c>
      <c r="AZ95" s="147">
        <v>2</v>
      </c>
      <c r="BA95" s="147">
        <f>IF(AZ95=1,#REF!,0)</f>
        <v>0</v>
      </c>
      <c r="BB95" s="147" t="e">
        <f>IF(AZ95=2,#REF!,0)</f>
        <v>#REF!</v>
      </c>
      <c r="BC95" s="147">
        <f>IF(AZ95=3,#REF!,0)</f>
        <v>0</v>
      </c>
      <c r="BD95" s="147">
        <f>IF(AZ95=4,#REF!,0)</f>
        <v>0</v>
      </c>
      <c r="BE95" s="147">
        <f>IF(AZ95=5,#REF!,0)</f>
        <v>0</v>
      </c>
      <c r="CA95" s="178">
        <v>1</v>
      </c>
      <c r="CB95" s="178">
        <v>7</v>
      </c>
      <c r="CZ95" s="147">
        <v>1E-4</v>
      </c>
    </row>
    <row r="96" spans="1:104" x14ac:dyDescent="0.2">
      <c r="A96" s="172">
        <v>65</v>
      </c>
      <c r="B96" s="173" t="s">
        <v>162</v>
      </c>
      <c r="C96" s="174" t="s">
        <v>163</v>
      </c>
      <c r="D96" s="175" t="s">
        <v>80</v>
      </c>
      <c r="E96" s="176">
        <v>58.39</v>
      </c>
      <c r="F96" s="176">
        <v>0</v>
      </c>
      <c r="G96" s="177">
        <f>E96*F96</f>
        <v>0</v>
      </c>
      <c r="O96" s="171">
        <v>2</v>
      </c>
      <c r="AA96" s="147">
        <v>1</v>
      </c>
      <c r="AB96" s="147">
        <v>7</v>
      </c>
      <c r="AC96" s="147">
        <v>7</v>
      </c>
      <c r="AZ96" s="147">
        <v>2</v>
      </c>
      <c r="BA96" s="147">
        <f>IF(AZ96=1,#REF!,0)</f>
        <v>0</v>
      </c>
      <c r="BB96" s="147" t="e">
        <f>IF(AZ96=2,#REF!,0)</f>
        <v>#REF!</v>
      </c>
      <c r="BC96" s="147">
        <f>IF(AZ96=3,#REF!,0)</f>
        <v>0</v>
      </c>
      <c r="BD96" s="147">
        <f>IF(AZ96=4,#REF!,0)</f>
        <v>0</v>
      </c>
      <c r="BE96" s="147">
        <f>IF(AZ96=5,#REF!,0)</f>
        <v>0</v>
      </c>
      <c r="CA96" s="178">
        <v>1</v>
      </c>
      <c r="CB96" s="178">
        <v>7</v>
      </c>
      <c r="CZ96" s="147">
        <v>0</v>
      </c>
    </row>
    <row r="97" spans="1:104" x14ac:dyDescent="0.2">
      <c r="A97" s="172">
        <v>66</v>
      </c>
      <c r="B97" s="173" t="s">
        <v>164</v>
      </c>
      <c r="C97" s="174" t="s">
        <v>302</v>
      </c>
      <c r="D97" s="175" t="s">
        <v>80</v>
      </c>
      <c r="E97" s="176">
        <v>58.39</v>
      </c>
      <c r="F97" s="176">
        <v>0</v>
      </c>
      <c r="G97" s="177">
        <f>E97*F97</f>
        <v>0</v>
      </c>
      <c r="O97" s="171">
        <v>2</v>
      </c>
      <c r="AA97" s="147">
        <v>1</v>
      </c>
      <c r="AB97" s="147">
        <v>7</v>
      </c>
      <c r="AC97" s="147">
        <v>7</v>
      </c>
      <c r="AZ97" s="147">
        <v>2</v>
      </c>
      <c r="BA97" s="147">
        <f>IF(AZ97=1,#REF!,0)</f>
        <v>0</v>
      </c>
      <c r="BB97" s="147" t="e">
        <f>IF(AZ97=2,#REF!,0)</f>
        <v>#REF!</v>
      </c>
      <c r="BC97" s="147">
        <f>IF(AZ97=3,#REF!,0)</f>
        <v>0</v>
      </c>
      <c r="BD97" s="147">
        <f>IF(AZ97=4,#REF!,0)</f>
        <v>0</v>
      </c>
      <c r="BE97" s="147">
        <f>IF(AZ97=5,#REF!,0)</f>
        <v>0</v>
      </c>
      <c r="CA97" s="178">
        <v>1</v>
      </c>
      <c r="CB97" s="178">
        <v>7</v>
      </c>
      <c r="CZ97" s="147">
        <v>0</v>
      </c>
    </row>
    <row r="98" spans="1:104" x14ac:dyDescent="0.2">
      <c r="A98" s="172">
        <v>67</v>
      </c>
      <c r="B98" s="173" t="s">
        <v>165</v>
      </c>
      <c r="C98" s="174" t="s">
        <v>166</v>
      </c>
      <c r="D98" s="175" t="s">
        <v>85</v>
      </c>
      <c r="E98" s="176">
        <v>1.9</v>
      </c>
      <c r="F98" s="176">
        <v>0</v>
      </c>
      <c r="G98" s="177">
        <f>E98*F98</f>
        <v>0</v>
      </c>
      <c r="O98" s="171">
        <v>2</v>
      </c>
      <c r="AA98" s="147">
        <v>1</v>
      </c>
      <c r="AB98" s="147">
        <v>0</v>
      </c>
      <c r="AC98" s="147">
        <v>0</v>
      </c>
      <c r="AZ98" s="147">
        <v>2</v>
      </c>
      <c r="BA98" s="147">
        <f>IF(AZ98=1,#REF!,0)</f>
        <v>0</v>
      </c>
      <c r="BB98" s="147" t="e">
        <f>IF(AZ98=2,#REF!,0)</f>
        <v>#REF!</v>
      </c>
      <c r="BC98" s="147">
        <f>IF(AZ98=3,#REF!,0)</f>
        <v>0</v>
      </c>
      <c r="BD98" s="147">
        <f>IF(AZ98=4,#REF!,0)</f>
        <v>0</v>
      </c>
      <c r="BE98" s="147">
        <f>IF(AZ98=5,#REF!,0)</f>
        <v>0</v>
      </c>
      <c r="CA98" s="178">
        <v>1</v>
      </c>
      <c r="CB98" s="178">
        <v>0</v>
      </c>
      <c r="CZ98" s="147">
        <v>2.0000000000000002E-5</v>
      </c>
    </row>
    <row r="99" spans="1:104" x14ac:dyDescent="0.2">
      <c r="A99" s="179"/>
      <c r="B99" s="180" t="s">
        <v>75</v>
      </c>
      <c r="C99" s="181" t="str">
        <f>CONCATENATE(B94," ",C94)</f>
        <v>763 Dřevostavby</v>
      </c>
      <c r="D99" s="182"/>
      <c r="E99" s="183"/>
      <c r="F99" s="184"/>
      <c r="G99" s="185">
        <f>SUM(G94:G98)</f>
        <v>0</v>
      </c>
      <c r="O99" s="171">
        <v>2</v>
      </c>
      <c r="AA99" s="147">
        <v>7</v>
      </c>
      <c r="AB99" s="147">
        <v>1001</v>
      </c>
      <c r="AC99" s="147">
        <v>5</v>
      </c>
      <c r="AZ99" s="147">
        <v>2</v>
      </c>
      <c r="BA99" s="147">
        <f>IF(AZ99=1,#REF!,0)</f>
        <v>0</v>
      </c>
      <c r="BB99" s="147" t="e">
        <f>IF(AZ99=2,#REF!,0)</f>
        <v>#REF!</v>
      </c>
      <c r="BC99" s="147">
        <f>IF(AZ99=3,#REF!,0)</f>
        <v>0</v>
      </c>
      <c r="BD99" s="147">
        <f>IF(AZ99=4,#REF!,0)</f>
        <v>0</v>
      </c>
      <c r="BE99" s="147">
        <f>IF(AZ99=5,#REF!,0)</f>
        <v>0</v>
      </c>
      <c r="CA99" s="178">
        <v>7</v>
      </c>
      <c r="CB99" s="178">
        <v>1001</v>
      </c>
      <c r="CZ99" s="147">
        <v>0</v>
      </c>
    </row>
    <row r="100" spans="1:104" x14ac:dyDescent="0.2">
      <c r="A100" s="164" t="s">
        <v>74</v>
      </c>
      <c r="B100" s="165" t="s">
        <v>167</v>
      </c>
      <c r="C100" s="166" t="s">
        <v>168</v>
      </c>
      <c r="D100" s="167"/>
      <c r="E100" s="168"/>
      <c r="F100" s="168"/>
      <c r="G100" s="169"/>
      <c r="O100" s="171">
        <v>4</v>
      </c>
      <c r="BA100" s="186">
        <f>SUM(BA94:BA99)</f>
        <v>0</v>
      </c>
      <c r="BB100" s="186" t="e">
        <f>SUM(BB94:BB99)</f>
        <v>#REF!</v>
      </c>
      <c r="BC100" s="186">
        <f>SUM(BC94:BC99)</f>
        <v>0</v>
      </c>
      <c r="BD100" s="186">
        <f>SUM(BD94:BD99)</f>
        <v>0</v>
      </c>
      <c r="BE100" s="186">
        <f>SUM(BE94:BE99)</f>
        <v>0</v>
      </c>
    </row>
    <row r="101" spans="1:104" x14ac:dyDescent="0.2">
      <c r="A101" s="172">
        <v>68</v>
      </c>
      <c r="B101" s="173" t="s">
        <v>169</v>
      </c>
      <c r="C101" s="174" t="s">
        <v>170</v>
      </c>
      <c r="D101" s="175" t="s">
        <v>86</v>
      </c>
      <c r="E101" s="176">
        <v>22</v>
      </c>
      <c r="F101" s="176">
        <v>0</v>
      </c>
      <c r="G101" s="177">
        <f t="shared" ref="G101:G102" si="8">E101*F101</f>
        <v>0</v>
      </c>
      <c r="H101" s="170"/>
      <c r="I101" s="170"/>
      <c r="O101" s="171">
        <v>1</v>
      </c>
    </row>
    <row r="102" spans="1:104" x14ac:dyDescent="0.2">
      <c r="A102" s="172">
        <v>69</v>
      </c>
      <c r="B102" s="173" t="s">
        <v>171</v>
      </c>
      <c r="C102" s="174" t="s">
        <v>172</v>
      </c>
      <c r="D102" s="175" t="s">
        <v>85</v>
      </c>
      <c r="E102" s="176">
        <v>0.06</v>
      </c>
      <c r="F102" s="176">
        <v>0</v>
      </c>
      <c r="G102" s="177">
        <f t="shared" si="8"/>
        <v>0</v>
      </c>
      <c r="O102" s="171">
        <v>2</v>
      </c>
      <c r="AA102" s="147">
        <v>1</v>
      </c>
      <c r="AB102" s="147">
        <v>7</v>
      </c>
      <c r="AC102" s="147">
        <v>7</v>
      </c>
      <c r="AZ102" s="147">
        <v>2</v>
      </c>
      <c r="BA102" s="147">
        <f>IF(AZ102=1,G140,0)</f>
        <v>0</v>
      </c>
      <c r="BB102" s="147">
        <f>IF(AZ102=2,G140,0)</f>
        <v>0</v>
      </c>
      <c r="BC102" s="147">
        <f>IF(AZ102=3,G140,0)</f>
        <v>0</v>
      </c>
      <c r="BD102" s="147">
        <f>IF(AZ102=4,G140,0)</f>
        <v>0</v>
      </c>
      <c r="BE102" s="147">
        <f>IF(AZ102=5,G140,0)</f>
        <v>0</v>
      </c>
      <c r="CA102" s="178">
        <v>1</v>
      </c>
      <c r="CB102" s="178">
        <v>7</v>
      </c>
      <c r="CZ102" s="147">
        <v>6.6E-4</v>
      </c>
    </row>
    <row r="103" spans="1:104" x14ac:dyDescent="0.2">
      <c r="A103" s="179"/>
      <c r="B103" s="180" t="s">
        <v>75</v>
      </c>
      <c r="C103" s="181" t="str">
        <f>CONCATENATE(B100," ",C100)</f>
        <v>764 Konstrukce klempířské</v>
      </c>
      <c r="D103" s="182"/>
      <c r="E103" s="183"/>
      <c r="F103" s="184"/>
      <c r="G103" s="185">
        <f>SUM(G100:G102)</f>
        <v>0</v>
      </c>
      <c r="O103" s="171">
        <v>2</v>
      </c>
      <c r="AA103" s="147">
        <v>1</v>
      </c>
      <c r="AB103" s="147">
        <v>7</v>
      </c>
      <c r="AC103" s="147">
        <v>7</v>
      </c>
      <c r="AZ103" s="147">
        <v>2</v>
      </c>
      <c r="BA103" s="147">
        <f>IF(AZ103=1,#REF!,0)</f>
        <v>0</v>
      </c>
      <c r="BB103" s="147" t="e">
        <f>IF(AZ103=2,#REF!,0)</f>
        <v>#REF!</v>
      </c>
      <c r="BC103" s="147">
        <f>IF(AZ103=3,#REF!,0)</f>
        <v>0</v>
      </c>
      <c r="BD103" s="147">
        <f>IF(AZ103=4,#REF!,0)</f>
        <v>0</v>
      </c>
      <c r="BE103" s="147">
        <f>IF(AZ103=5,#REF!,0)</f>
        <v>0</v>
      </c>
      <c r="CA103" s="178">
        <v>1</v>
      </c>
      <c r="CB103" s="178">
        <v>7</v>
      </c>
      <c r="CZ103" s="147">
        <v>1.4999999999999999E-4</v>
      </c>
    </row>
    <row r="104" spans="1:104" x14ac:dyDescent="0.2">
      <c r="A104" s="164" t="s">
        <v>74</v>
      </c>
      <c r="B104" s="165" t="s">
        <v>173</v>
      </c>
      <c r="C104" s="166" t="s">
        <v>174</v>
      </c>
      <c r="D104" s="167"/>
      <c r="E104" s="168"/>
      <c r="F104" s="168"/>
      <c r="G104" s="169"/>
    </row>
    <row r="105" spans="1:104" ht="22.5" x14ac:dyDescent="0.2">
      <c r="A105" s="172">
        <v>70</v>
      </c>
      <c r="B105" s="173" t="s">
        <v>175</v>
      </c>
      <c r="C105" s="174" t="s">
        <v>299</v>
      </c>
      <c r="D105" s="175" t="s">
        <v>81</v>
      </c>
      <c r="E105" s="176">
        <v>1</v>
      </c>
      <c r="F105" s="176">
        <v>0</v>
      </c>
      <c r="G105" s="177">
        <f t="shared" ref="G105:G113" si="9">E105*F105</f>
        <v>0</v>
      </c>
    </row>
    <row r="106" spans="1:104" ht="22.5" x14ac:dyDescent="0.2">
      <c r="A106" s="172">
        <v>71</v>
      </c>
      <c r="B106" s="173" t="s">
        <v>176</v>
      </c>
      <c r="C106" s="174" t="s">
        <v>300</v>
      </c>
      <c r="D106" s="175" t="s">
        <v>81</v>
      </c>
      <c r="E106" s="176">
        <v>3</v>
      </c>
      <c r="F106" s="176">
        <v>0</v>
      </c>
      <c r="G106" s="177">
        <f t="shared" si="9"/>
        <v>0</v>
      </c>
    </row>
    <row r="107" spans="1:104" ht="33.75" x14ac:dyDescent="0.2">
      <c r="A107" s="172">
        <v>72</v>
      </c>
      <c r="B107" s="173" t="s">
        <v>177</v>
      </c>
      <c r="C107" s="174" t="s">
        <v>327</v>
      </c>
      <c r="D107" s="175" t="s">
        <v>81</v>
      </c>
      <c r="E107" s="176">
        <v>1</v>
      </c>
      <c r="F107" s="176">
        <v>0</v>
      </c>
      <c r="G107" s="177">
        <f t="shared" si="9"/>
        <v>0</v>
      </c>
    </row>
    <row r="108" spans="1:104" ht="22.5" x14ac:dyDescent="0.2">
      <c r="A108" s="172">
        <v>73</v>
      </c>
      <c r="B108" s="173" t="s">
        <v>178</v>
      </c>
      <c r="C108" s="174" t="s">
        <v>326</v>
      </c>
      <c r="D108" s="175" t="s">
        <v>81</v>
      </c>
      <c r="E108" s="176">
        <v>1</v>
      </c>
      <c r="F108" s="176">
        <v>0</v>
      </c>
      <c r="G108" s="177">
        <f t="shared" si="9"/>
        <v>0</v>
      </c>
    </row>
    <row r="109" spans="1:104" ht="22.5" x14ac:dyDescent="0.2">
      <c r="A109" s="172">
        <v>74</v>
      </c>
      <c r="B109" s="173" t="s">
        <v>178</v>
      </c>
      <c r="C109" s="174" t="s">
        <v>325</v>
      </c>
      <c r="D109" s="175" t="s">
        <v>81</v>
      </c>
      <c r="E109" s="176">
        <v>1</v>
      </c>
      <c r="F109" s="176">
        <v>0</v>
      </c>
      <c r="G109" s="177">
        <f t="shared" ref="G109" si="10">E109*F109</f>
        <v>0</v>
      </c>
    </row>
    <row r="110" spans="1:104" ht="22.5" x14ac:dyDescent="0.2">
      <c r="A110" s="172">
        <v>75</v>
      </c>
      <c r="B110" s="173" t="s">
        <v>328</v>
      </c>
      <c r="C110" s="174" t="s">
        <v>329</v>
      </c>
      <c r="D110" s="175" t="s">
        <v>81</v>
      </c>
      <c r="E110" s="176">
        <v>1</v>
      </c>
      <c r="F110" s="176">
        <v>0</v>
      </c>
      <c r="G110" s="177">
        <f t="shared" si="9"/>
        <v>0</v>
      </c>
    </row>
    <row r="111" spans="1:104" ht="22.5" x14ac:dyDescent="0.2">
      <c r="A111" s="172">
        <v>76</v>
      </c>
      <c r="B111" s="173" t="s">
        <v>179</v>
      </c>
      <c r="C111" s="174" t="s">
        <v>298</v>
      </c>
      <c r="D111" s="175" t="s">
        <v>81</v>
      </c>
      <c r="E111" s="176">
        <v>1</v>
      </c>
      <c r="F111" s="176">
        <v>0</v>
      </c>
      <c r="G111" s="177">
        <f t="shared" si="9"/>
        <v>0</v>
      </c>
    </row>
    <row r="112" spans="1:104" ht="22.5" x14ac:dyDescent="0.2">
      <c r="A112" s="172">
        <v>77</v>
      </c>
      <c r="B112" s="173" t="s">
        <v>180</v>
      </c>
      <c r="C112" s="174" t="s">
        <v>330</v>
      </c>
      <c r="D112" s="175" t="s">
        <v>81</v>
      </c>
      <c r="E112" s="176">
        <v>1</v>
      </c>
      <c r="F112" s="176">
        <v>0</v>
      </c>
      <c r="G112" s="177">
        <f t="shared" si="9"/>
        <v>0</v>
      </c>
    </row>
    <row r="113" spans="1:7" x14ac:dyDescent="0.2">
      <c r="A113" s="172">
        <v>78</v>
      </c>
      <c r="B113" s="173" t="s">
        <v>181</v>
      </c>
      <c r="C113" s="174" t="s">
        <v>182</v>
      </c>
      <c r="D113" s="175" t="s">
        <v>85</v>
      </c>
      <c r="E113" s="176">
        <v>1.6679999999999999</v>
      </c>
      <c r="F113" s="176">
        <v>0</v>
      </c>
      <c r="G113" s="177">
        <f t="shared" si="9"/>
        <v>0</v>
      </c>
    </row>
    <row r="114" spans="1:7" x14ac:dyDescent="0.2">
      <c r="A114" s="179"/>
      <c r="B114" s="180" t="s">
        <v>75</v>
      </c>
      <c r="C114" s="181" t="str">
        <f>CONCATENATE(B104," ",C104)</f>
        <v>766 Konstrukce truhlářské</v>
      </c>
      <c r="D114" s="182"/>
      <c r="E114" s="183"/>
      <c r="F114" s="184"/>
      <c r="G114" s="185">
        <f>SUM(G104:G113)</f>
        <v>0</v>
      </c>
    </row>
    <row r="115" spans="1:7" x14ac:dyDescent="0.2">
      <c r="A115" s="164" t="s">
        <v>74</v>
      </c>
      <c r="B115" s="165" t="s">
        <v>183</v>
      </c>
      <c r="C115" s="166" t="s">
        <v>184</v>
      </c>
      <c r="D115" s="167"/>
      <c r="E115" s="168"/>
      <c r="F115" s="168"/>
      <c r="G115" s="169"/>
    </row>
    <row r="116" spans="1:7" x14ac:dyDescent="0.2">
      <c r="A116" s="172">
        <v>79</v>
      </c>
      <c r="B116" s="173" t="s">
        <v>185</v>
      </c>
      <c r="C116" s="174" t="s">
        <v>186</v>
      </c>
      <c r="D116" s="175" t="s">
        <v>80</v>
      </c>
      <c r="E116" s="176">
        <v>30.85</v>
      </c>
      <c r="F116" s="176">
        <v>0</v>
      </c>
      <c r="G116" s="177">
        <f>E116*F116</f>
        <v>0</v>
      </c>
    </row>
    <row r="117" spans="1:7" x14ac:dyDescent="0.2">
      <c r="A117" s="172">
        <v>80</v>
      </c>
      <c r="B117" s="173" t="s">
        <v>187</v>
      </c>
      <c r="C117" s="174" t="s">
        <v>188</v>
      </c>
      <c r="D117" s="175" t="s">
        <v>86</v>
      </c>
      <c r="E117" s="176">
        <v>42.5</v>
      </c>
      <c r="F117" s="176">
        <v>0</v>
      </c>
      <c r="G117" s="177">
        <f>E117*F117</f>
        <v>0</v>
      </c>
    </row>
    <row r="118" spans="1:7" x14ac:dyDescent="0.2">
      <c r="A118" s="172">
        <v>81</v>
      </c>
      <c r="B118" s="173" t="s">
        <v>189</v>
      </c>
      <c r="C118" s="174" t="s">
        <v>190</v>
      </c>
      <c r="D118" s="175" t="s">
        <v>80</v>
      </c>
      <c r="E118" s="176">
        <v>30.85</v>
      </c>
      <c r="F118" s="176">
        <v>0</v>
      </c>
      <c r="G118" s="177">
        <f>E118*F118</f>
        <v>0</v>
      </c>
    </row>
    <row r="119" spans="1:7" ht="22.5" x14ac:dyDescent="0.2">
      <c r="A119" s="172">
        <v>82</v>
      </c>
      <c r="B119" s="173" t="s">
        <v>191</v>
      </c>
      <c r="C119" s="174" t="s">
        <v>301</v>
      </c>
      <c r="D119" s="175" t="s">
        <v>80</v>
      </c>
      <c r="E119" s="176">
        <v>30.85</v>
      </c>
      <c r="F119" s="176">
        <v>0</v>
      </c>
      <c r="G119" s="177">
        <f>E119*F119</f>
        <v>0</v>
      </c>
    </row>
    <row r="120" spans="1:7" x14ac:dyDescent="0.2">
      <c r="A120" s="172">
        <v>83</v>
      </c>
      <c r="B120" s="173" t="s">
        <v>192</v>
      </c>
      <c r="C120" s="174" t="s">
        <v>193</v>
      </c>
      <c r="D120" s="175" t="s">
        <v>85</v>
      </c>
      <c r="E120" s="176">
        <v>5.3817940000000002</v>
      </c>
      <c r="F120" s="176">
        <v>0</v>
      </c>
      <c r="G120" s="177">
        <f>E120*F120</f>
        <v>0</v>
      </c>
    </row>
    <row r="121" spans="1:7" x14ac:dyDescent="0.2">
      <c r="A121" s="179"/>
      <c r="B121" s="180" t="s">
        <v>75</v>
      </c>
      <c r="C121" s="181" t="str">
        <f>CONCATENATE(B115," ",C115)</f>
        <v>771 Podlahy z dlaždic a obklady</v>
      </c>
      <c r="D121" s="182"/>
      <c r="E121" s="183"/>
      <c r="F121" s="184"/>
      <c r="G121" s="185">
        <f>SUM(G115:G120)</f>
        <v>0</v>
      </c>
    </row>
    <row r="122" spans="1:7" x14ac:dyDescent="0.2">
      <c r="A122" s="164" t="s">
        <v>74</v>
      </c>
      <c r="B122" s="165" t="s">
        <v>303</v>
      </c>
      <c r="C122" s="210" t="s">
        <v>304</v>
      </c>
      <c r="D122" s="211"/>
      <c r="E122" s="212"/>
      <c r="F122" s="212"/>
      <c r="G122" s="213"/>
    </row>
    <row r="123" spans="1:7" x14ac:dyDescent="0.2">
      <c r="A123" s="201">
        <v>84</v>
      </c>
      <c r="B123" s="214" t="s">
        <v>305</v>
      </c>
      <c r="C123" s="202" t="s">
        <v>306</v>
      </c>
      <c r="D123" s="215" t="s">
        <v>307</v>
      </c>
      <c r="E123" s="216">
        <v>1</v>
      </c>
      <c r="F123" s="216">
        <v>0</v>
      </c>
      <c r="G123" s="217">
        <f>E123*F123</f>
        <v>0</v>
      </c>
    </row>
    <row r="124" spans="1:7" ht="22.5" x14ac:dyDescent="0.2">
      <c r="A124" s="201">
        <v>85</v>
      </c>
      <c r="B124" s="199" t="s">
        <v>285</v>
      </c>
      <c r="C124" s="200" t="s">
        <v>333</v>
      </c>
      <c r="D124" s="203" t="s">
        <v>307</v>
      </c>
      <c r="E124" s="204">
        <v>1</v>
      </c>
      <c r="F124" s="204">
        <v>0</v>
      </c>
      <c r="G124" s="205">
        <f>E124*F124</f>
        <v>0</v>
      </c>
    </row>
    <row r="125" spans="1:7" ht="33.75" x14ac:dyDescent="0.2">
      <c r="A125" s="201">
        <v>86</v>
      </c>
      <c r="B125" s="199" t="s">
        <v>331</v>
      </c>
      <c r="C125" s="200" t="s">
        <v>332</v>
      </c>
      <c r="D125" s="203" t="s">
        <v>307</v>
      </c>
      <c r="E125" s="204">
        <v>1</v>
      </c>
      <c r="F125" s="204">
        <v>0</v>
      </c>
      <c r="G125" s="205">
        <v>0</v>
      </c>
    </row>
    <row r="126" spans="1:7" x14ac:dyDescent="0.2">
      <c r="A126" s="201">
        <v>87</v>
      </c>
      <c r="B126" s="199" t="s">
        <v>308</v>
      </c>
      <c r="C126" s="200" t="s">
        <v>309</v>
      </c>
      <c r="D126" s="203" t="s">
        <v>307</v>
      </c>
      <c r="E126" s="204">
        <v>1</v>
      </c>
      <c r="F126" s="204">
        <v>0</v>
      </c>
      <c r="G126" s="205">
        <f>E126*F126</f>
        <v>0</v>
      </c>
    </row>
    <row r="127" spans="1:7" x14ac:dyDescent="0.2">
      <c r="A127" s="201">
        <v>88</v>
      </c>
      <c r="B127" s="199" t="s">
        <v>310</v>
      </c>
      <c r="C127" s="200" t="s">
        <v>311</v>
      </c>
      <c r="D127" s="203" t="s">
        <v>307</v>
      </c>
      <c r="E127" s="204">
        <v>1</v>
      </c>
      <c r="F127" s="204">
        <v>0</v>
      </c>
      <c r="G127" s="205">
        <f>E127*F127</f>
        <v>0</v>
      </c>
    </row>
    <row r="128" spans="1:7" x14ac:dyDescent="0.2">
      <c r="A128" s="179"/>
      <c r="B128" s="180" t="s">
        <v>75</v>
      </c>
      <c r="C128" s="181" t="str">
        <f>CONCATENATE(B122," ",C122)</f>
        <v>VN Vedlejší náklady</v>
      </c>
      <c r="D128" s="182"/>
      <c r="E128" s="183"/>
      <c r="F128" s="184"/>
      <c r="G128" s="185">
        <f>SUM(G122:G127)</f>
        <v>0</v>
      </c>
    </row>
    <row r="129" spans="1:7" x14ac:dyDescent="0.2">
      <c r="A129" s="164" t="s">
        <v>74</v>
      </c>
      <c r="B129" s="165" t="s">
        <v>194</v>
      </c>
      <c r="C129" s="166" t="s">
        <v>195</v>
      </c>
      <c r="D129" s="167"/>
      <c r="E129" s="168"/>
      <c r="F129" s="168"/>
      <c r="G129" s="169"/>
    </row>
    <row r="130" spans="1:7" ht="22.5" x14ac:dyDescent="0.2">
      <c r="A130" s="172">
        <v>89</v>
      </c>
      <c r="B130" s="173" t="s">
        <v>196</v>
      </c>
      <c r="C130" s="174" t="s">
        <v>197</v>
      </c>
      <c r="D130" s="175" t="s">
        <v>86</v>
      </c>
      <c r="E130" s="176">
        <v>10</v>
      </c>
      <c r="F130" s="176">
        <v>0</v>
      </c>
      <c r="G130" s="177">
        <f>E130*F130</f>
        <v>0</v>
      </c>
    </row>
    <row r="131" spans="1:7" x14ac:dyDescent="0.2">
      <c r="A131" s="172">
        <v>90</v>
      </c>
      <c r="B131" s="173" t="s">
        <v>198</v>
      </c>
      <c r="C131" s="174" t="s">
        <v>199</v>
      </c>
      <c r="D131" s="175" t="s">
        <v>85</v>
      </c>
      <c r="E131" s="176">
        <v>1.4E-3</v>
      </c>
      <c r="F131" s="176">
        <v>0</v>
      </c>
      <c r="G131" s="177">
        <f>E131*F131</f>
        <v>0</v>
      </c>
    </row>
    <row r="132" spans="1:7" x14ac:dyDescent="0.2">
      <c r="A132" s="179"/>
      <c r="B132" s="180" t="s">
        <v>75</v>
      </c>
      <c r="C132" s="181" t="str">
        <f>CONCATENATE(B129," ",C129)</f>
        <v>775 Podlahy vlysové a parketové</v>
      </c>
      <c r="D132" s="182"/>
      <c r="E132" s="183"/>
      <c r="F132" s="184"/>
      <c r="G132" s="185">
        <f>SUM(G129:G131)</f>
        <v>0</v>
      </c>
    </row>
    <row r="133" spans="1:7" x14ac:dyDescent="0.2">
      <c r="A133" s="164" t="s">
        <v>74</v>
      </c>
      <c r="B133" s="165" t="s">
        <v>200</v>
      </c>
      <c r="C133" s="166" t="s">
        <v>201</v>
      </c>
      <c r="D133" s="167"/>
      <c r="E133" s="168"/>
      <c r="F133" s="168"/>
      <c r="G133" s="169"/>
    </row>
    <row r="134" spans="1:7" x14ac:dyDescent="0.2">
      <c r="A134" s="172">
        <v>91</v>
      </c>
      <c r="B134" s="173" t="s">
        <v>202</v>
      </c>
      <c r="C134" s="174" t="s">
        <v>203</v>
      </c>
      <c r="D134" s="175" t="s">
        <v>80</v>
      </c>
      <c r="E134" s="176">
        <v>10</v>
      </c>
      <c r="F134" s="176">
        <v>0</v>
      </c>
      <c r="G134" s="177">
        <f>E134*F134</f>
        <v>0</v>
      </c>
    </row>
    <row r="135" spans="1:7" x14ac:dyDescent="0.2">
      <c r="A135" s="172">
        <v>92</v>
      </c>
      <c r="B135" s="173" t="s">
        <v>204</v>
      </c>
      <c r="C135" s="174" t="s">
        <v>205</v>
      </c>
      <c r="D135" s="175" t="s">
        <v>80</v>
      </c>
      <c r="E135" s="176">
        <v>10</v>
      </c>
      <c r="F135" s="176">
        <v>0</v>
      </c>
      <c r="G135" s="177">
        <f>E135*F135</f>
        <v>0</v>
      </c>
    </row>
    <row r="136" spans="1:7" ht="22.5" x14ac:dyDescent="0.2">
      <c r="A136" s="172">
        <v>93</v>
      </c>
      <c r="B136" s="173" t="s">
        <v>206</v>
      </c>
      <c r="C136" s="174" t="s">
        <v>324</v>
      </c>
      <c r="D136" s="175" t="s">
        <v>80</v>
      </c>
      <c r="E136" s="176">
        <v>15</v>
      </c>
      <c r="F136" s="176">
        <v>0</v>
      </c>
      <c r="G136" s="177">
        <f>E136*F136</f>
        <v>0</v>
      </c>
    </row>
    <row r="137" spans="1:7" x14ac:dyDescent="0.2">
      <c r="A137" s="172">
        <v>94</v>
      </c>
      <c r="B137" s="173" t="s">
        <v>207</v>
      </c>
      <c r="C137" s="174" t="s">
        <v>208</v>
      </c>
      <c r="D137" s="175" t="s">
        <v>85</v>
      </c>
      <c r="E137" s="176">
        <v>0.1</v>
      </c>
      <c r="F137" s="176">
        <v>0</v>
      </c>
      <c r="G137" s="177">
        <f>E137*F137</f>
        <v>0</v>
      </c>
    </row>
    <row r="138" spans="1:7" x14ac:dyDescent="0.2">
      <c r="A138" s="179"/>
      <c r="B138" s="180" t="s">
        <v>75</v>
      </c>
      <c r="C138" s="181" t="str">
        <f>CONCATENATE(B133," ",C133)</f>
        <v>781 Obklady keramické</v>
      </c>
      <c r="D138" s="182"/>
      <c r="E138" s="183"/>
      <c r="F138" s="184"/>
      <c r="G138" s="185">
        <f>SUM(G133:G137)</f>
        <v>0</v>
      </c>
    </row>
    <row r="139" spans="1:7" x14ac:dyDescent="0.2">
      <c r="A139" s="164" t="s">
        <v>74</v>
      </c>
      <c r="B139" s="165" t="s">
        <v>209</v>
      </c>
      <c r="C139" s="166" t="s">
        <v>210</v>
      </c>
      <c r="D139" s="167"/>
      <c r="E139" s="168"/>
      <c r="F139" s="168"/>
      <c r="G139" s="169"/>
    </row>
    <row r="140" spans="1:7" ht="22.5" x14ac:dyDescent="0.2">
      <c r="A140" s="172">
        <v>95</v>
      </c>
      <c r="B140" s="173" t="s">
        <v>211</v>
      </c>
      <c r="C140" s="174" t="s">
        <v>212</v>
      </c>
      <c r="D140" s="175" t="s">
        <v>80</v>
      </c>
      <c r="E140" s="176">
        <v>17.420000000000002</v>
      </c>
      <c r="F140" s="176">
        <v>0</v>
      </c>
      <c r="G140" s="177">
        <f>E140*F140</f>
        <v>0</v>
      </c>
    </row>
    <row r="141" spans="1:7" x14ac:dyDescent="0.2">
      <c r="A141" s="179"/>
      <c r="B141" s="180" t="s">
        <v>75</v>
      </c>
      <c r="C141" s="181" t="str">
        <f>CONCATENATE(B139," ",C139)</f>
        <v>783 Nátěry</v>
      </c>
      <c r="D141" s="182"/>
      <c r="E141" s="183"/>
      <c r="F141" s="184"/>
      <c r="G141" s="185">
        <f>SUM(G139:G140)</f>
        <v>0</v>
      </c>
    </row>
    <row r="142" spans="1:7" x14ac:dyDescent="0.2">
      <c r="A142" s="164" t="s">
        <v>74</v>
      </c>
      <c r="B142" s="165" t="s">
        <v>213</v>
      </c>
      <c r="C142" s="166" t="s">
        <v>214</v>
      </c>
      <c r="D142" s="167"/>
      <c r="E142" s="168"/>
      <c r="F142" s="168"/>
      <c r="G142" s="169"/>
    </row>
    <row r="143" spans="1:7" x14ac:dyDescent="0.2">
      <c r="A143" s="201">
        <v>96</v>
      </c>
      <c r="B143" s="214" t="s">
        <v>322</v>
      </c>
      <c r="C143" s="202" t="s">
        <v>323</v>
      </c>
      <c r="D143" s="215" t="s">
        <v>80</v>
      </c>
      <c r="E143" s="216">
        <v>136.03</v>
      </c>
      <c r="F143" s="216">
        <v>0</v>
      </c>
      <c r="G143" s="217">
        <f>E143*F143</f>
        <v>0</v>
      </c>
    </row>
    <row r="144" spans="1:7" x14ac:dyDescent="0.2">
      <c r="A144" s="172">
        <v>97</v>
      </c>
      <c r="B144" s="173" t="s">
        <v>215</v>
      </c>
      <c r="C144" s="174" t="s">
        <v>216</v>
      </c>
      <c r="D144" s="175" t="s">
        <v>80</v>
      </c>
      <c r="E144" s="176">
        <v>136.03</v>
      </c>
      <c r="F144" s="176">
        <v>0</v>
      </c>
      <c r="G144" s="177">
        <f>E144*F144</f>
        <v>0</v>
      </c>
    </row>
    <row r="145" spans="1:7" ht="22.5" x14ac:dyDescent="0.2">
      <c r="A145" s="172">
        <v>98</v>
      </c>
      <c r="B145" s="173" t="s">
        <v>217</v>
      </c>
      <c r="C145" s="174" t="s">
        <v>279</v>
      </c>
      <c r="D145" s="175" t="s">
        <v>80</v>
      </c>
      <c r="E145" s="176">
        <v>136.03</v>
      </c>
      <c r="F145" s="176">
        <v>0</v>
      </c>
      <c r="G145" s="177">
        <f>E145*F145</f>
        <v>0</v>
      </c>
    </row>
    <row r="146" spans="1:7" x14ac:dyDescent="0.2">
      <c r="A146" s="179"/>
      <c r="B146" s="180" t="s">
        <v>75</v>
      </c>
      <c r="C146" s="181" t="str">
        <f>CONCATENATE(B142," ",C142)</f>
        <v>784 Malby</v>
      </c>
      <c r="D146" s="182"/>
      <c r="E146" s="183"/>
      <c r="F146" s="184"/>
      <c r="G146" s="185">
        <f>SUM(G142:G145)</f>
        <v>0</v>
      </c>
    </row>
    <row r="147" spans="1:7" x14ac:dyDescent="0.2">
      <c r="E147" s="147"/>
    </row>
    <row r="148" spans="1:7" x14ac:dyDescent="0.2">
      <c r="E148" s="147"/>
    </row>
    <row r="149" spans="1:7" x14ac:dyDescent="0.2">
      <c r="E149" s="147"/>
    </row>
    <row r="150" spans="1:7" x14ac:dyDescent="0.2">
      <c r="E150" s="147"/>
    </row>
    <row r="151" spans="1:7" x14ac:dyDescent="0.2">
      <c r="E151" s="147"/>
    </row>
    <row r="152" spans="1:7" x14ac:dyDescent="0.2">
      <c r="E152" s="147"/>
    </row>
    <row r="153" spans="1:7" x14ac:dyDescent="0.2">
      <c r="E153" s="147"/>
    </row>
    <row r="154" spans="1:7" x14ac:dyDescent="0.2">
      <c r="E154" s="147"/>
    </row>
    <row r="155" spans="1:7" x14ac:dyDescent="0.2">
      <c r="E155" s="147"/>
    </row>
    <row r="156" spans="1:7" x14ac:dyDescent="0.2">
      <c r="E156" s="147"/>
    </row>
    <row r="157" spans="1:7" x14ac:dyDescent="0.2">
      <c r="E157" s="147"/>
    </row>
    <row r="158" spans="1:7" x14ac:dyDescent="0.2">
      <c r="E158" s="147"/>
    </row>
    <row r="159" spans="1:7" x14ac:dyDescent="0.2">
      <c r="E159" s="147"/>
    </row>
    <row r="160" spans="1:7" x14ac:dyDescent="0.2">
      <c r="E160" s="147"/>
    </row>
    <row r="161" spans="1:7" x14ac:dyDescent="0.2">
      <c r="E161" s="147"/>
    </row>
    <row r="162" spans="1:7" x14ac:dyDescent="0.2">
      <c r="E162" s="147"/>
    </row>
    <row r="163" spans="1:7" x14ac:dyDescent="0.2">
      <c r="E163" s="147"/>
    </row>
    <row r="164" spans="1:7" x14ac:dyDescent="0.2">
      <c r="E164" s="147"/>
    </row>
    <row r="165" spans="1:7" x14ac:dyDescent="0.2">
      <c r="E165" s="147"/>
    </row>
    <row r="166" spans="1:7" x14ac:dyDescent="0.2">
      <c r="E166" s="147"/>
    </row>
    <row r="167" spans="1:7" x14ac:dyDescent="0.2">
      <c r="E167" s="147"/>
    </row>
    <row r="168" spans="1:7" x14ac:dyDescent="0.2">
      <c r="E168" s="147"/>
    </row>
    <row r="169" spans="1:7" x14ac:dyDescent="0.2">
      <c r="E169" s="147"/>
    </row>
    <row r="170" spans="1:7" x14ac:dyDescent="0.2">
      <c r="A170" s="187"/>
      <c r="B170" s="187"/>
      <c r="C170" s="187"/>
      <c r="D170" s="187"/>
      <c r="E170" s="187"/>
      <c r="F170" s="187"/>
      <c r="G170" s="187"/>
    </row>
    <row r="171" spans="1:7" x14ac:dyDescent="0.2">
      <c r="A171" s="187"/>
      <c r="B171" s="187"/>
      <c r="C171" s="187"/>
      <c r="D171" s="187"/>
      <c r="E171" s="187"/>
      <c r="F171" s="187"/>
      <c r="G171" s="187"/>
    </row>
    <row r="172" spans="1:7" x14ac:dyDescent="0.2">
      <c r="A172" s="187"/>
      <c r="B172" s="187"/>
      <c r="C172" s="187"/>
      <c r="D172" s="187"/>
      <c r="E172" s="187"/>
      <c r="F172" s="187"/>
      <c r="G172" s="187"/>
    </row>
    <row r="173" spans="1:7" x14ac:dyDescent="0.2">
      <c r="A173" s="187"/>
      <c r="B173" s="187"/>
      <c r="C173" s="187"/>
      <c r="D173" s="187"/>
      <c r="E173" s="187"/>
      <c r="F173" s="187"/>
      <c r="G173" s="187"/>
    </row>
    <row r="174" spans="1:7" x14ac:dyDescent="0.2">
      <c r="E174" s="147"/>
    </row>
    <row r="175" spans="1:7" x14ac:dyDescent="0.2">
      <c r="E175" s="147"/>
    </row>
    <row r="176" spans="1:7" x14ac:dyDescent="0.2">
      <c r="E176" s="147"/>
    </row>
    <row r="177" spans="5:5" x14ac:dyDescent="0.2">
      <c r="E177" s="147"/>
    </row>
    <row r="178" spans="5:5" x14ac:dyDescent="0.2">
      <c r="E178" s="147"/>
    </row>
    <row r="179" spans="5:5" x14ac:dyDescent="0.2">
      <c r="E179" s="147"/>
    </row>
    <row r="180" spans="5:5" x14ac:dyDescent="0.2">
      <c r="E180" s="147"/>
    </row>
    <row r="181" spans="5:5" x14ac:dyDescent="0.2">
      <c r="E181" s="147"/>
    </row>
    <row r="182" spans="5:5" x14ac:dyDescent="0.2">
      <c r="E182" s="147"/>
    </row>
    <row r="183" spans="5:5" x14ac:dyDescent="0.2">
      <c r="E183" s="147"/>
    </row>
    <row r="184" spans="5:5" x14ac:dyDescent="0.2">
      <c r="E184" s="147"/>
    </row>
    <row r="185" spans="5:5" x14ac:dyDescent="0.2">
      <c r="E185" s="147"/>
    </row>
    <row r="186" spans="5:5" x14ac:dyDescent="0.2">
      <c r="E186" s="147"/>
    </row>
    <row r="187" spans="5:5" x14ac:dyDescent="0.2">
      <c r="E187" s="147"/>
    </row>
    <row r="188" spans="5:5" x14ac:dyDescent="0.2">
      <c r="E188" s="147"/>
    </row>
    <row r="189" spans="5:5" x14ac:dyDescent="0.2">
      <c r="E189" s="147"/>
    </row>
    <row r="190" spans="5:5" x14ac:dyDescent="0.2">
      <c r="E190" s="147"/>
    </row>
    <row r="191" spans="5:5" x14ac:dyDescent="0.2">
      <c r="E191" s="147"/>
    </row>
    <row r="192" spans="5:5" x14ac:dyDescent="0.2">
      <c r="E192" s="147"/>
    </row>
    <row r="193" spans="1:7" x14ac:dyDescent="0.2">
      <c r="E193" s="147"/>
    </row>
    <row r="194" spans="1:7" x14ac:dyDescent="0.2">
      <c r="E194" s="147"/>
    </row>
    <row r="195" spans="1:7" x14ac:dyDescent="0.2">
      <c r="E195" s="147"/>
    </row>
    <row r="196" spans="1:7" x14ac:dyDescent="0.2">
      <c r="E196" s="147"/>
    </row>
    <row r="197" spans="1:7" x14ac:dyDescent="0.2">
      <c r="E197" s="147"/>
    </row>
    <row r="198" spans="1:7" x14ac:dyDescent="0.2">
      <c r="E198" s="147"/>
    </row>
    <row r="199" spans="1:7" x14ac:dyDescent="0.2">
      <c r="E199" s="147"/>
    </row>
    <row r="200" spans="1:7" x14ac:dyDescent="0.2">
      <c r="E200" s="147"/>
    </row>
    <row r="201" spans="1:7" x14ac:dyDescent="0.2">
      <c r="E201" s="147"/>
    </row>
    <row r="202" spans="1:7" x14ac:dyDescent="0.2">
      <c r="E202" s="147"/>
    </row>
    <row r="203" spans="1:7" x14ac:dyDescent="0.2">
      <c r="E203" s="147"/>
    </row>
    <row r="204" spans="1:7" x14ac:dyDescent="0.2">
      <c r="E204" s="147"/>
    </row>
    <row r="205" spans="1:7" x14ac:dyDescent="0.2">
      <c r="A205" s="188"/>
      <c r="B205" s="188"/>
    </row>
    <row r="206" spans="1:7" x14ac:dyDescent="0.2">
      <c r="A206" s="187"/>
      <c r="B206" s="187"/>
      <c r="C206" s="190"/>
      <c r="D206" s="190"/>
      <c r="E206" s="191"/>
      <c r="F206" s="190"/>
      <c r="G206" s="192"/>
    </row>
    <row r="207" spans="1:7" x14ac:dyDescent="0.2">
      <c r="A207" s="193"/>
      <c r="B207" s="193"/>
      <c r="C207" s="187"/>
      <c r="D207" s="187"/>
      <c r="E207" s="194"/>
      <c r="F207" s="187"/>
      <c r="G207" s="187"/>
    </row>
    <row r="208" spans="1:7" x14ac:dyDescent="0.2">
      <c r="A208" s="187"/>
      <c r="B208" s="187"/>
      <c r="C208" s="187"/>
      <c r="D208" s="187"/>
      <c r="E208" s="194"/>
      <c r="F208" s="187"/>
      <c r="G208" s="187"/>
    </row>
    <row r="209" spans="1:7" x14ac:dyDescent="0.2">
      <c r="A209" s="187"/>
      <c r="B209" s="187"/>
      <c r="C209" s="187"/>
      <c r="D209" s="187"/>
      <c r="E209" s="194"/>
      <c r="F209" s="187"/>
      <c r="G209" s="187"/>
    </row>
    <row r="210" spans="1:7" x14ac:dyDescent="0.2">
      <c r="A210" s="187"/>
      <c r="B210" s="187"/>
      <c r="C210" s="187"/>
      <c r="D210" s="187"/>
      <c r="E210" s="194"/>
      <c r="F210" s="187"/>
      <c r="G210" s="187"/>
    </row>
    <row r="211" spans="1:7" x14ac:dyDescent="0.2">
      <c r="A211" s="187"/>
      <c r="B211" s="187"/>
      <c r="C211" s="187"/>
      <c r="D211" s="187"/>
      <c r="E211" s="194"/>
      <c r="F211" s="187"/>
      <c r="G211" s="187"/>
    </row>
    <row r="212" spans="1:7" x14ac:dyDescent="0.2">
      <c r="A212" s="187"/>
      <c r="B212" s="187"/>
      <c r="C212" s="187"/>
      <c r="D212" s="187"/>
      <c r="E212" s="194"/>
      <c r="F212" s="187"/>
      <c r="G212" s="187"/>
    </row>
    <row r="213" spans="1:7" x14ac:dyDescent="0.2">
      <c r="A213" s="187"/>
      <c r="B213" s="187"/>
      <c r="C213" s="187"/>
      <c r="D213" s="187"/>
      <c r="E213" s="194"/>
      <c r="F213" s="187"/>
      <c r="G213" s="187"/>
    </row>
    <row r="214" spans="1:7" x14ac:dyDescent="0.2">
      <c r="A214" s="187"/>
      <c r="B214" s="187"/>
      <c r="C214" s="187"/>
      <c r="D214" s="187"/>
      <c r="E214" s="194"/>
      <c r="F214" s="187"/>
      <c r="G214" s="187"/>
    </row>
    <row r="215" spans="1:7" x14ac:dyDescent="0.2">
      <c r="A215" s="187"/>
      <c r="B215" s="187"/>
      <c r="C215" s="187"/>
      <c r="D215" s="187"/>
      <c r="E215" s="194"/>
      <c r="F215" s="187"/>
      <c r="G215" s="187"/>
    </row>
    <row r="216" spans="1:7" x14ac:dyDescent="0.2">
      <c r="A216" s="187"/>
      <c r="B216" s="187"/>
      <c r="C216" s="187"/>
      <c r="D216" s="187"/>
      <c r="E216" s="194"/>
      <c r="F216" s="187"/>
      <c r="G216" s="187"/>
    </row>
    <row r="217" spans="1:7" x14ac:dyDescent="0.2">
      <c r="A217" s="187"/>
      <c r="B217" s="187"/>
      <c r="C217" s="187"/>
      <c r="D217" s="187"/>
      <c r="E217" s="194"/>
      <c r="F217" s="187"/>
      <c r="G217" s="187"/>
    </row>
    <row r="218" spans="1:7" x14ac:dyDescent="0.2">
      <c r="A218" s="187"/>
      <c r="B218" s="187"/>
      <c r="C218" s="187"/>
      <c r="D218" s="187"/>
      <c r="E218" s="194"/>
      <c r="F218" s="187"/>
      <c r="G218" s="187"/>
    </row>
    <row r="219" spans="1:7" x14ac:dyDescent="0.2">
      <c r="A219" s="187"/>
      <c r="B219" s="187"/>
      <c r="C219" s="187"/>
      <c r="D219" s="187"/>
      <c r="E219" s="194"/>
      <c r="F219" s="187"/>
      <c r="G219" s="18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Libor</cp:lastModifiedBy>
  <cp:lastPrinted>2021-11-05T09:15:11Z</cp:lastPrinted>
  <dcterms:created xsi:type="dcterms:W3CDTF">2017-07-17T17:32:40Z</dcterms:created>
  <dcterms:modified xsi:type="dcterms:W3CDTF">2021-11-16T06:53:21Z</dcterms:modified>
</cp:coreProperties>
</file>