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42-101 - SO 101 CHODNÍKY"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'242-101 - SO 101 CHODNÍKY'!$C$87:$K$292</definedName>
    <definedName name="_xlnm.Print_Area" localSheetId="1">'242-101 - SO 101 CHODNÍKY'!$C$4:$J$36,'242-101 - SO 101 CHODNÍKY'!$C$42:$J$69,'242-101 - SO 101 CHODNÍKY'!$C$75:$K$292</definedName>
    <definedName name="_xlnm.Print_Titles" localSheetId="1">'242-101 - SO 101 CHODNÍKY'!$87:$87</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292"/>
  <c r="BH292"/>
  <c r="BG292"/>
  <c r="BF292"/>
  <c r="T292"/>
  <c r="R292"/>
  <c r="P292"/>
  <c r="BK292"/>
  <c r="J292"/>
  <c r="BE292"/>
  <c r="BI291"/>
  <c r="BH291"/>
  <c r="BG291"/>
  <c r="BF291"/>
  <c r="T291"/>
  <c r="R291"/>
  <c r="P291"/>
  <c r="BK291"/>
  <c r="J291"/>
  <c r="BE291"/>
  <c r="BI290"/>
  <c r="BH290"/>
  <c r="BG290"/>
  <c r="BF290"/>
  <c r="T290"/>
  <c r="T289"/>
  <c r="R290"/>
  <c r="R289"/>
  <c r="P290"/>
  <c r="P289"/>
  <c r="BK290"/>
  <c r="BK289"/>
  <c r="J289"/>
  <c r="J290"/>
  <c r="BE290"/>
  <c r="J68"/>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T284"/>
  <c r="R285"/>
  <c r="R284"/>
  <c r="P285"/>
  <c r="P284"/>
  <c r="BK285"/>
  <c r="BK284"/>
  <c r="J284"/>
  <c r="J285"/>
  <c r="BE285"/>
  <c r="J67"/>
  <c r="BI283"/>
  <c r="BH283"/>
  <c r="BG283"/>
  <c r="BF283"/>
  <c r="T283"/>
  <c r="R283"/>
  <c r="P283"/>
  <c r="BK283"/>
  <c r="J283"/>
  <c r="BE283"/>
  <c r="BI282"/>
  <c r="BH282"/>
  <c r="BG282"/>
  <c r="BF282"/>
  <c r="T282"/>
  <c r="R282"/>
  <c r="P282"/>
  <c r="BK282"/>
  <c r="J282"/>
  <c r="BE282"/>
  <c r="BI281"/>
  <c r="BH281"/>
  <c r="BG281"/>
  <c r="BF281"/>
  <c r="T281"/>
  <c r="T280"/>
  <c r="T279"/>
  <c r="R281"/>
  <c r="R280"/>
  <c r="R279"/>
  <c r="P281"/>
  <c r="P280"/>
  <c r="P279"/>
  <c r="BK281"/>
  <c r="BK280"/>
  <c r="J280"/>
  <c r="BK279"/>
  <c r="J279"/>
  <c r="J281"/>
  <c r="BE281"/>
  <c r="J66"/>
  <c r="J65"/>
  <c r="BI277"/>
  <c r="BH277"/>
  <c r="BG277"/>
  <c r="BF277"/>
  <c r="T277"/>
  <c r="R277"/>
  <c r="P277"/>
  <c r="BK277"/>
  <c r="J277"/>
  <c r="BE277"/>
  <c r="BI272"/>
  <c r="BH272"/>
  <c r="BG272"/>
  <c r="BF272"/>
  <c r="T272"/>
  <c r="T271"/>
  <c r="T270"/>
  <c r="R272"/>
  <c r="R271"/>
  <c r="R270"/>
  <c r="P272"/>
  <c r="P271"/>
  <c r="P270"/>
  <c r="BK272"/>
  <c r="BK271"/>
  <c r="J271"/>
  <c r="BK270"/>
  <c r="J270"/>
  <c r="J272"/>
  <c r="BE272"/>
  <c r="J64"/>
  <c r="J63"/>
  <c r="BI269"/>
  <c r="BH269"/>
  <c r="BG269"/>
  <c r="BF269"/>
  <c r="T269"/>
  <c r="T268"/>
  <c r="R269"/>
  <c r="R268"/>
  <c r="P269"/>
  <c r="P268"/>
  <c r="BK269"/>
  <c r="BK268"/>
  <c r="J268"/>
  <c r="J269"/>
  <c r="BE269"/>
  <c r="J62"/>
  <c r="BI265"/>
  <c r="BH265"/>
  <c r="BG265"/>
  <c r="BF265"/>
  <c r="T265"/>
  <c r="R265"/>
  <c r="P265"/>
  <c r="BK265"/>
  <c r="J265"/>
  <c r="BE265"/>
  <c r="BI263"/>
  <c r="BH263"/>
  <c r="BG263"/>
  <c r="BF263"/>
  <c r="T263"/>
  <c r="R263"/>
  <c r="P263"/>
  <c r="BK263"/>
  <c r="J263"/>
  <c r="BE263"/>
  <c r="BI260"/>
  <c r="BH260"/>
  <c r="BG260"/>
  <c r="BF260"/>
  <c r="T260"/>
  <c r="R260"/>
  <c r="P260"/>
  <c r="BK260"/>
  <c r="J260"/>
  <c r="BE260"/>
  <c r="BI258"/>
  <c r="BH258"/>
  <c r="BG258"/>
  <c r="BF258"/>
  <c r="T258"/>
  <c r="R258"/>
  <c r="P258"/>
  <c r="BK258"/>
  <c r="J258"/>
  <c r="BE258"/>
  <c r="BI255"/>
  <c r="BH255"/>
  <c r="BG255"/>
  <c r="BF255"/>
  <c r="T255"/>
  <c r="R255"/>
  <c r="P255"/>
  <c r="BK255"/>
  <c r="J255"/>
  <c r="BE255"/>
  <c r="BI253"/>
  <c r="BH253"/>
  <c r="BG253"/>
  <c r="BF253"/>
  <c r="T253"/>
  <c r="T252"/>
  <c r="R253"/>
  <c r="R252"/>
  <c r="P253"/>
  <c r="P252"/>
  <c r="BK253"/>
  <c r="BK252"/>
  <c r="J252"/>
  <c r="J253"/>
  <c r="BE253"/>
  <c r="J61"/>
  <c r="BI248"/>
  <c r="BH248"/>
  <c r="BG248"/>
  <c r="BF248"/>
  <c r="T248"/>
  <c r="R248"/>
  <c r="P248"/>
  <c r="BK248"/>
  <c r="J248"/>
  <c r="BE248"/>
  <c r="BI246"/>
  <c r="BH246"/>
  <c r="BG246"/>
  <c r="BF246"/>
  <c r="T246"/>
  <c r="R246"/>
  <c r="P246"/>
  <c r="BK246"/>
  <c r="J246"/>
  <c r="BE246"/>
  <c r="BI243"/>
  <c r="BH243"/>
  <c r="BG243"/>
  <c r="BF243"/>
  <c r="T243"/>
  <c r="R243"/>
  <c r="P243"/>
  <c r="BK243"/>
  <c r="J243"/>
  <c r="BE243"/>
  <c r="BI241"/>
  <c r="BH241"/>
  <c r="BG241"/>
  <c r="BF241"/>
  <c r="T241"/>
  <c r="R241"/>
  <c r="P241"/>
  <c r="BK241"/>
  <c r="J241"/>
  <c r="BE241"/>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19"/>
  <c r="BH219"/>
  <c r="BG219"/>
  <c r="BF219"/>
  <c r="T219"/>
  <c r="T218"/>
  <c r="R219"/>
  <c r="R218"/>
  <c r="P219"/>
  <c r="P218"/>
  <c r="BK219"/>
  <c r="BK218"/>
  <c r="J218"/>
  <c r="J219"/>
  <c r="BE219"/>
  <c r="J60"/>
  <c r="BI217"/>
  <c r="BH217"/>
  <c r="BG217"/>
  <c r="BF217"/>
  <c r="T217"/>
  <c r="R217"/>
  <c r="P217"/>
  <c r="BK217"/>
  <c r="J217"/>
  <c r="BE217"/>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0"/>
  <c r="BH200"/>
  <c r="BG200"/>
  <c r="BF200"/>
  <c r="T200"/>
  <c r="R200"/>
  <c r="P200"/>
  <c r="BK200"/>
  <c r="J200"/>
  <c r="BE200"/>
  <c r="BI198"/>
  <c r="BH198"/>
  <c r="BG198"/>
  <c r="BF198"/>
  <c r="T198"/>
  <c r="R198"/>
  <c r="P198"/>
  <c r="BK198"/>
  <c r="J198"/>
  <c r="BE198"/>
  <c r="BI195"/>
  <c r="BH195"/>
  <c r="BG195"/>
  <c r="BF195"/>
  <c r="T195"/>
  <c r="R195"/>
  <c r="P195"/>
  <c r="BK195"/>
  <c r="J195"/>
  <c r="BE195"/>
  <c r="BI189"/>
  <c r="BH189"/>
  <c r="BG189"/>
  <c r="BF189"/>
  <c r="T189"/>
  <c r="R189"/>
  <c r="P189"/>
  <c r="BK189"/>
  <c r="J189"/>
  <c r="BE189"/>
  <c r="BI180"/>
  <c r="BH180"/>
  <c r="BG180"/>
  <c r="BF180"/>
  <c r="T180"/>
  <c r="R180"/>
  <c r="P180"/>
  <c r="BK180"/>
  <c r="J180"/>
  <c r="BE180"/>
  <c r="BI176"/>
  <c r="BH176"/>
  <c r="BG176"/>
  <c r="BF176"/>
  <c r="T176"/>
  <c r="R176"/>
  <c r="P176"/>
  <c r="BK176"/>
  <c r="J176"/>
  <c r="BE176"/>
  <c r="BI173"/>
  <c r="BH173"/>
  <c r="BG173"/>
  <c r="BF173"/>
  <c r="T173"/>
  <c r="R173"/>
  <c r="P173"/>
  <c r="BK173"/>
  <c r="J173"/>
  <c r="BE173"/>
  <c r="BI165"/>
  <c r="BH165"/>
  <c r="BG165"/>
  <c r="BF165"/>
  <c r="T165"/>
  <c r="T164"/>
  <c r="R165"/>
  <c r="R164"/>
  <c r="P165"/>
  <c r="P164"/>
  <c r="BK165"/>
  <c r="BK164"/>
  <c r="J164"/>
  <c r="J165"/>
  <c r="BE165"/>
  <c r="J59"/>
  <c r="BI153"/>
  <c r="BH153"/>
  <c r="BG153"/>
  <c r="BF153"/>
  <c r="T153"/>
  <c r="R153"/>
  <c r="P153"/>
  <c r="BK153"/>
  <c r="J153"/>
  <c r="BE153"/>
  <c r="BI151"/>
  <c r="BH151"/>
  <c r="BG151"/>
  <c r="BF151"/>
  <c r="T151"/>
  <c r="R151"/>
  <c r="P151"/>
  <c r="BK151"/>
  <c r="J151"/>
  <c r="BE151"/>
  <c r="BI149"/>
  <c r="BH149"/>
  <c r="BG149"/>
  <c r="BF149"/>
  <c r="T149"/>
  <c r="R149"/>
  <c r="P149"/>
  <c r="BK149"/>
  <c r="J149"/>
  <c r="BE149"/>
  <c r="BI146"/>
  <c r="BH146"/>
  <c r="BG146"/>
  <c r="BF146"/>
  <c r="T146"/>
  <c r="R146"/>
  <c r="P146"/>
  <c r="BK146"/>
  <c r="J146"/>
  <c r="BE146"/>
  <c r="BI142"/>
  <c r="BH142"/>
  <c r="BG142"/>
  <c r="BF142"/>
  <c r="T142"/>
  <c r="R142"/>
  <c r="P142"/>
  <c r="BK142"/>
  <c r="J142"/>
  <c r="BE142"/>
  <c r="BI140"/>
  <c r="BH140"/>
  <c r="BG140"/>
  <c r="BF140"/>
  <c r="T140"/>
  <c r="R140"/>
  <c r="P140"/>
  <c r="BK140"/>
  <c r="J140"/>
  <c r="BE140"/>
  <c r="BI138"/>
  <c r="BH138"/>
  <c r="BG138"/>
  <c r="BF138"/>
  <c r="T138"/>
  <c r="R138"/>
  <c r="P138"/>
  <c r="BK138"/>
  <c r="J138"/>
  <c r="BE138"/>
  <c r="BI130"/>
  <c r="BH130"/>
  <c r="BG130"/>
  <c r="BF130"/>
  <c r="T130"/>
  <c r="R130"/>
  <c r="P130"/>
  <c r="BK130"/>
  <c r="J130"/>
  <c r="BE130"/>
  <c r="BI126"/>
  <c r="BH126"/>
  <c r="BG126"/>
  <c r="BF126"/>
  <c r="T126"/>
  <c r="R126"/>
  <c r="P126"/>
  <c r="BK126"/>
  <c r="J126"/>
  <c r="BE126"/>
  <c r="BI124"/>
  <c r="BH124"/>
  <c r="BG124"/>
  <c r="BF124"/>
  <c r="T124"/>
  <c r="R124"/>
  <c r="P124"/>
  <c r="BK124"/>
  <c r="J124"/>
  <c r="BE124"/>
  <c r="BI120"/>
  <c r="BH120"/>
  <c r="BG120"/>
  <c r="BF120"/>
  <c r="T120"/>
  <c r="R120"/>
  <c r="P120"/>
  <c r="BK120"/>
  <c r="J120"/>
  <c r="BE120"/>
  <c r="BI113"/>
  <c r="BH113"/>
  <c r="BG113"/>
  <c r="BF113"/>
  <c r="T113"/>
  <c r="R113"/>
  <c r="P113"/>
  <c r="BK113"/>
  <c r="J113"/>
  <c r="BE113"/>
  <c r="BI109"/>
  <c r="BH109"/>
  <c r="BG109"/>
  <c r="BF109"/>
  <c r="T109"/>
  <c r="R109"/>
  <c r="P109"/>
  <c r="BK109"/>
  <c r="J109"/>
  <c r="BE109"/>
  <c r="BI102"/>
  <c r="BH102"/>
  <c r="BG102"/>
  <c r="BF102"/>
  <c r="T102"/>
  <c r="R102"/>
  <c r="P102"/>
  <c r="BK102"/>
  <c r="J102"/>
  <c r="BE102"/>
  <c r="BI95"/>
  <c r="BH95"/>
  <c r="BG95"/>
  <c r="BF95"/>
  <c r="T95"/>
  <c r="R95"/>
  <c r="P95"/>
  <c r="BK95"/>
  <c r="J95"/>
  <c r="BE95"/>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<sst xmlns="http://schemas.openxmlformats.org/spreadsheetml/2006/main">
  <si>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</si>
  <si>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</si>
  <si>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</si>
  <si>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</si>
  <si>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</si>
  <si>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</si>
  <si>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</si>
  <si>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{8ccc4df5-74a0-47aa-8eff-ced6ed78a796}</t>
  </si>
  <si>
    <t>0,01</t>
  </si>
  <si>
    <t>21</t>
  </si>
  <si>
    <t>15</t>
  </si>
  <si>
    <t>REKAPITULACE STAVBY</t>
  </si>
  <si>
    <t xml:space="preserve">v ---  níže se nacházejí doplnkové a pomocné údaje k sestavám  --- v</t>
  </si>
  <si>
    <t>Návod na vyplnění</t>
  </si>
  <si>
    <t>0,001</t>
  </si>
  <si>
    <t>Kód:</t>
  </si>
  <si>
    <t>242-17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</si>
  <si>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</si>
  <si>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</si>
  <si>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ULICE KORÁBOVA - REKONSTRUKCE ULICE - CHODNÍKŮ A SJZEDŮ</t>
  </si>
  <si>
    <t>KSO:</t>
  </si>
  <si>
    <t/>
  </si>
  <si>
    <t>CC-CZ:</t>
  </si>
  <si>
    <t>Místo:</t>
  </si>
  <si>
    <t>ÚSTÍ NAD ORLICÍ</t>
  </si>
  <si>
    <t>Datum:</t>
  </si>
  <si>
    <t>4. 7. 2019</t>
  </si>
  <si>
    <t>Zadavatel:</t>
  </si>
  <si>
    <t>IČ:</t>
  </si>
  <si>
    <t>Město Litomyšl</t>
  </si>
  <si>
    <t>DIČ:</t>
  </si>
  <si>
    <t>Uchazeč:</t>
  </si>
  <si>
    <t>Vyplň údaj</t>
  </si>
  <si>
    <t>Projektant:</t>
  </si>
  <si>
    <t>JDS projekt,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</si>
  <si>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</si>
  <si>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</si>
  <si>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</si>
  <si>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</si>
  <si>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</si>
  <si>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</si>
  <si>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</si>
  <si>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</si>
  <si>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</si>
  <si>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</si>
  <si>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</si>
  <si>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</si>
  <si>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</si>
  <si>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</si>
  <si>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</si>
  <si>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</si>
  <si>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</si>
  <si>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</si>
  <si>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</si>
  <si>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</si>
  <si>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</si>
  <si>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</si>
  <si>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</si>
  <si>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</si>
  <si>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</si>
  <si>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</si>
  <si>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</si>
  <si>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</si>
  <si>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</si>
  <si>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</si>
  <si>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</si>
  <si>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</si>
  <si>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</si>
  <si>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</si>
  <si>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</si>
  <si>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</si>
  <si>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</si>
  <si>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</si>
  <si>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</si>
  <si>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</si>
  <si>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</si>
  <si>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242-101</t>
  </si>
  <si>
    <t>SO 101 CHODNÍKY</t>
  </si>
  <si>
    <t>STA</t>
  </si>
  <si>
    <t>1</t>
  </si>
  <si>
    <t>{9db25841-a8d0-41b4-94ed-09bf2ebff145}</t>
  </si>
  <si>
    <t>2</t>
  </si>
  <si>
    <t>1) Krycí list soupisu</t>
  </si>
  <si>
    <t>2) Rekapitulace</t>
  </si>
  <si>
    <t>3) Soupis prací</t>
  </si>
  <si>
    <t>Zpět na list:</t>
  </si>
  <si>
    <t>Rekapitulace stavby</t>
  </si>
  <si>
    <t>KRYCÍ LIST SOUPISU</t>
  </si>
  <si>
    <t>Objekt:</t>
  </si>
  <si>
    <t>242-101 - SO 101 CHODNÍKY</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</si>
  <si>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</si>
  <si>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</si>
  <si>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</si>
  <si>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</si>
  <si>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</si>
  <si>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</si>
  <si>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</si>
  <si>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</si>
  <si>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</si>
  <si>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</si>
  <si>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</si>
  <si>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</si>
  <si>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</si>
  <si>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</si>
  <si>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</si>
  <si>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</si>
  <si>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</si>
  <si>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</si>
  <si>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</si>
  <si>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</si>
  <si>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</si>
  <si>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</si>
  <si>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</si>
  <si>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</si>
  <si>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</si>
  <si>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</si>
  <si>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</si>
  <si>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</si>
  <si>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</si>
  <si>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</si>
  <si>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</si>
  <si>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</si>
  <si>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</si>
  <si>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</si>
  <si>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</si>
  <si>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</si>
  <si>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</si>
  <si>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</si>
  <si>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</si>
  <si>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2018 01</t>
  </si>
  <si>
    <t>4</t>
  </si>
  <si>
    <t>492421182</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</si>
  <si>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</si>
  <si>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</si>
  <si>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</si>
  <si>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plocha pro předláždění</t>
  </si>
  <si>
    <t>142</t>
  </si>
  <si>
    <t>113107161</t>
  </si>
  <si>
    <t>Odstranění podkladů nebo krytů strojně plochy jednotlivě přes 50 m2 do 200 m2 s přemístěním hmot na skládku na vzdálenost do 20 m nebo s naložením na dopravní prostředek z kameniva hrubého drceného, o tl. vrstvy do 100 mm</t>
  </si>
  <si>
    <t>1803001314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</si>
  <si>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</si>
  <si>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dotěžení pro urovnání stáv. konstrukce chodníku mimo sjezdů</t>
  </si>
  <si>
    <t>144+145+86+90+192+100</t>
  </si>
  <si>
    <t>Součet</t>
  </si>
  <si>
    <t>3</t>
  </si>
  <si>
    <t>113107182</t>
  </si>
  <si>
    <t>Odstranění podkladů nebo krytů strojně plochy jednotlivě přes 50 m2 do 200 m2 s přemístěním hmot na skládku na vzdálenost do 20 m nebo s naložením na dopravní prostředek živičných, o tl. vrstvy přes 50 do 100 mm</t>
  </si>
  <si>
    <t>1381574696</t>
  </si>
  <si>
    <t>stávající chodníky</t>
  </si>
  <si>
    <t>sjezdy z 75%</t>
  </si>
  <si>
    <t>153*0,75</t>
  </si>
  <si>
    <t>113107322</t>
  </si>
  <si>
    <t>Odstranění podkladů nebo krytů strojně plochy jednotlivě do 50 m2 s přemístěním hmot na skládku na vzdálenost do 3 m nebo s naložením na dopravní prostředek z kameniva hrubého drceného, o tl. vrstvy přes 100 do 200 mm</t>
  </si>
  <si>
    <t>694685018</t>
  </si>
  <si>
    <t>odtěžení stávající konstrukce ve sjezdech</t>
  </si>
  <si>
    <t>153</t>
  </si>
  <si>
    <t>5</t>
  </si>
  <si>
    <t>113202111</t>
  </si>
  <si>
    <t xml:space="preserve">Vytrhání obrub  s vybouráním lože, s přemístěním hmot na skládku na vzdálenost do 3 m nebo s naložením na dopravní prostředek z krajníků nebo obrubníků stojatých</t>
  </si>
  <si>
    <t>m</t>
  </si>
  <si>
    <t>167097475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</si>
  <si>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</si>
  <si>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 křižovatkách</t>
  </si>
  <si>
    <t>14+40+102-57</t>
  </si>
  <si>
    <t>ve sjezdech</t>
  </si>
  <si>
    <t>57</t>
  </si>
  <si>
    <t>6</t>
  </si>
  <si>
    <t>113203111</t>
  </si>
  <si>
    <t xml:space="preserve">Vytrhání obrub  s vybouráním lože, s přemístěním hmot na skládku na vzdálenost do 3 m nebo s naložením na dopravní prostředek z dlažebních kostek</t>
  </si>
  <si>
    <t>-1591526487</t>
  </si>
  <si>
    <t>řádek dlažebních kostek kolem stáv. chodníků</t>
  </si>
  <si>
    <t>102,5+100+59,2+59,8+64+57</t>
  </si>
  <si>
    <t>7</t>
  </si>
  <si>
    <t>120001101</t>
  </si>
  <si>
    <t xml:space="preserve">Příplatek k cenám vykopávek za ztížení vykopávky  v blízkosti inženýrských sítí nebo výbušnin v horninách jakékoliv třídy</t>
  </si>
  <si>
    <t>m3</t>
  </si>
  <si>
    <t>-1555962763</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</si>
  <si>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</si>
  <si>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8</t>
  </si>
  <si>
    <t>121101101</t>
  </si>
  <si>
    <t xml:space="preserve">Sejmutí ornice nebo lesní půdy  s vodorovným přemístěním na hromady v místě upotřebení nebo na dočasné či trvalé skládky se složením, na vzdálenost do 50 m</t>
  </si>
  <si>
    <t>1189684896</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</si>
  <si>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</si>
  <si>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plocha sjezdů 25%</t>
  </si>
  <si>
    <t>153*0,25*0,1</t>
  </si>
  <si>
    <t>9</t>
  </si>
  <si>
    <t>122202201</t>
  </si>
  <si>
    <t xml:space="preserve">Odkopávky a prokopávky nezapažené pro silnice  s přemístěním výkopku v příčných profilech na vzdálenost do 15 m nebo s naložením na dopravní prostředek v hornině tř. 3 do 100 m3</t>
  </si>
  <si>
    <t>-1138967107</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</si>
  <si>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</si>
  <si>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dotěžení ve sjezdech</t>
  </si>
  <si>
    <t>pod konstrukcí</t>
  </si>
  <si>
    <t>153*0,75*0,1</t>
  </si>
  <si>
    <t>v místě chybějící konstrukce</t>
  </si>
  <si>
    <t>153*0,25*0,3</t>
  </si>
  <si>
    <t>10</t>
  </si>
  <si>
    <t>162701104</t>
  </si>
  <si>
    <t xml:space="preserve">Vodorovné přemístění výkopku nebo sypaniny po suchu  na obvyklém dopravním prostředku, bez naložení výkopku, avšak se složením bez rozhrnutí z horniny tř. 1 až 4 na vzdálenost přes 8 000 do 9 000 m</t>
  </si>
  <si>
    <t>1203137784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</si>
  <si>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</si>
  <si>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11</t>
  </si>
  <si>
    <t>171201201</t>
  </si>
  <si>
    <t xml:space="preserve">Uložení sypaniny  na skládky</t>
  </si>
  <si>
    <t>-201211327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</si>
  <si>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</si>
  <si>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12</t>
  </si>
  <si>
    <t>171201211</t>
  </si>
  <si>
    <t>Poplatek za uložení stavebního odpadu na skládce (skládkovné) zeminy a kameniva zatříděného do Katalogu odpadů pod kódem 170 504</t>
  </si>
  <si>
    <t>t</t>
  </si>
  <si>
    <t>-431096582</t>
  </si>
  <si>
    <t xml:space="preserve">Poznámka k souboru cen:_x000d_
1. Ceny uvedené v souboru cen lze po dohodě upravit podle místních podmínek. </t>
  </si>
  <si>
    <t>zeminy</t>
  </si>
  <si>
    <t>22,95*1,67</t>
  </si>
  <si>
    <t>13</t>
  </si>
  <si>
    <t>181301104</t>
  </si>
  <si>
    <t>Rozprostření a urovnání ornice v rovině nebo ve svahu sklonu do 1:5 při souvislé ploše do 500 m2, tl. vrstvy přes 200 do 250 mm</t>
  </si>
  <si>
    <t>951337866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</si>
  <si>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</si>
  <si>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5+2+3+4+3</t>
  </si>
  <si>
    <t>14</t>
  </si>
  <si>
    <t>181411131</t>
  </si>
  <si>
    <t>Založení trávníku na půdě předem připravené plochy do 1000 m2 výsevem včetně utažení parkového v rovině nebo na svahu do 1:5</t>
  </si>
  <si>
    <t>1607688299</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</si>
  <si>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</si>
  <si>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M</t>
  </si>
  <si>
    <t>00572410</t>
  </si>
  <si>
    <t>osivo směs travní parková</t>
  </si>
  <si>
    <t>kg</t>
  </si>
  <si>
    <t>696070660</t>
  </si>
  <si>
    <t>17*0,035 'Přepočtené koeficientem množství</t>
  </si>
  <si>
    <t>16</t>
  </si>
  <si>
    <t>181951102</t>
  </si>
  <si>
    <t xml:space="preserve">Úprava pláně vyrovnáním výškových rozdílů  v hornině tř. 1 až 4 se zhutněním</t>
  </si>
  <si>
    <t>-210346548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</si>
  <si>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</si>
  <si>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plocha chodníků</t>
  </si>
  <si>
    <t>plocha sjezdů</t>
  </si>
  <si>
    <t>plocha pod hmatovou obrubou</t>
  </si>
  <si>
    <t>24</t>
  </si>
  <si>
    <t>Komunikace pozemní</t>
  </si>
  <si>
    <t>17</t>
  </si>
  <si>
    <t>564811112</t>
  </si>
  <si>
    <t xml:space="preserve">Podklad ze štěrkodrti ŠD  s rozprostřením a zhutněním, po zhutnění tl. 60 mm</t>
  </si>
  <si>
    <t>1208528050</t>
  </si>
  <si>
    <t>18</t>
  </si>
  <si>
    <t>564831111</t>
  </si>
  <si>
    <t xml:space="preserve">Podklad ze štěrkodrti ŠD  s rozprostřením a zhutněním, po zhutnění tl. 100 mm</t>
  </si>
  <si>
    <t>-918654945</t>
  </si>
  <si>
    <t>19</t>
  </si>
  <si>
    <t>567122111</t>
  </si>
  <si>
    <t>Podklad ze směsi stmelené cementem SC bez dilatačních spár, s rozprostřením a zhutněním SC C 8/10 (KSC I), po zhutnění tl. 120 mm</t>
  </si>
  <si>
    <t>998608814</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</si>
  <si>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</si>
  <si>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20</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</si>
  <si>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</si>
  <si>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</si>
  <si>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-1914231217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</si>
  <si>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</si>
  <si>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59245018</t>
  </si>
  <si>
    <t>dlažba skladebná betonová 20x10x6 cm přírodní</t>
  </si>
  <si>
    <t>317669489</t>
  </si>
  <si>
    <t>(144+145+86+90+192+100)*1,02</t>
  </si>
  <si>
    <t>142*1,02</t>
  </si>
  <si>
    <t>22</t>
  </si>
  <si>
    <t>59245006</t>
  </si>
  <si>
    <t>dlažba skladebná betonová základní pro nevidomé 20 x 10 x 6 cm barevná</t>
  </si>
  <si>
    <t>-1619106399</t>
  </si>
  <si>
    <t>varovné pásy na chodnících</t>
  </si>
  <si>
    <t>24*1,02</t>
  </si>
  <si>
    <t>23</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</si>
  <si>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</si>
  <si>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</si>
  <si>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-872207418</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</si>
  <si>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</si>
  <si>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</si>
  <si>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-217616722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</si>
  <si>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</si>
  <si>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varovné pásy</t>
  </si>
  <si>
    <t>25</t>
  </si>
  <si>
    <t>59245020</t>
  </si>
  <si>
    <t>dlažba skladebná betonová 20x10x8 cm přírodní</t>
  </si>
  <si>
    <t>815878421</t>
  </si>
  <si>
    <t>153*1,02</t>
  </si>
  <si>
    <t>26</t>
  </si>
  <si>
    <t>59245x06</t>
  </si>
  <si>
    <t>Dlažba zámková betonová 20x10x8 cm berevná s hmatovou úpravou (slepecká)</t>
  </si>
  <si>
    <t>1402747971</t>
  </si>
  <si>
    <t>22*1,02</t>
  </si>
  <si>
    <t>27</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</si>
  <si>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</si>
  <si>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</si>
  <si>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1924060082</t>
  </si>
  <si>
    <t>28</t>
  </si>
  <si>
    <t>596841220</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</si>
  <si>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</si>
  <si>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-1595642254</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</si>
  <si>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</si>
  <si>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kladení drážkové dlažby pro vytvoření umělé vodícíc línie</t>
  </si>
  <si>
    <t>8,4*0,4</t>
  </si>
  <si>
    <t>29</t>
  </si>
  <si>
    <t>592x5321</t>
  </si>
  <si>
    <t>dlažba skladebná betonová 40x40x4,5 cm barevná</t>
  </si>
  <si>
    <t>-1883209477</t>
  </si>
  <si>
    <t>Ostatní konstrukce a práce, bourání</t>
  </si>
  <si>
    <t>30</t>
  </si>
  <si>
    <t>916131213</t>
  </si>
  <si>
    <t>Osazení silničního obrubníku betonového se zřízením lože, s vyplněním a zatřením spár cementovou maltou stojatého s boční opěrou z betonu prostého, do lože z betonu prostého</t>
  </si>
  <si>
    <t>1078215245</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</si>
  <si>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</si>
  <si>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plné</t>
  </si>
  <si>
    <t>přechodové</t>
  </si>
  <si>
    <t>40</t>
  </si>
  <si>
    <t>snížené</t>
  </si>
  <si>
    <t>104</t>
  </si>
  <si>
    <t>31</t>
  </si>
  <si>
    <t>59217029</t>
  </si>
  <si>
    <t>obrubník betonový silniční nájezdový 100x15x15 cm</t>
  </si>
  <si>
    <t>-1934535689</t>
  </si>
  <si>
    <t>104*1,1</t>
  </si>
  <si>
    <t>32</t>
  </si>
  <si>
    <t>59217031</t>
  </si>
  <si>
    <t>obrubník betonový silniční 100 x 15 x 25 cm</t>
  </si>
  <si>
    <t>-1603699563</t>
  </si>
  <si>
    <t>14*1,01</t>
  </si>
  <si>
    <t>33</t>
  </si>
  <si>
    <t>59217040</t>
  </si>
  <si>
    <t>obrubník bezbariérový betonový náběhový</t>
  </si>
  <si>
    <t>694471345</t>
  </si>
  <si>
    <t>40*1,01</t>
  </si>
  <si>
    <t>34</t>
  </si>
  <si>
    <t>916231113</t>
  </si>
  <si>
    <t>Osazení chodníkového obrubníku betonového se zřízením lože, s vyplněním a zatřením spár cementovou maltou ležatého s boční opěrou z betonu prostého, do lože z betonu prostého</t>
  </si>
  <si>
    <t>-1327768537</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</si>
  <si>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</si>
  <si>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zpevnění strany sjezdů u soukromých parcel</t>
  </si>
  <si>
    <t>podél sjezdu</t>
  </si>
  <si>
    <t>1*24</t>
  </si>
  <si>
    <t>35</t>
  </si>
  <si>
    <t>59217017</t>
  </si>
  <si>
    <t>obrubník betonový chodníkový 100x10x25 cm</t>
  </si>
  <si>
    <t>37552947</t>
  </si>
  <si>
    <t>81*1,01</t>
  </si>
  <si>
    <t>36</t>
  </si>
  <si>
    <t>916331112</t>
  </si>
  <si>
    <t>Osazení zahradního obrubníku betonového s ložem tl. od 50 do 100 mm z betonu prostého tř. C 12/15 s boční opěrou z betonu prostého tř. C 12/15</t>
  </si>
  <si>
    <t>45081433</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</si>
  <si>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</si>
  <si>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419</t>
  </si>
  <si>
    <t>37</t>
  </si>
  <si>
    <t>59217001</t>
  </si>
  <si>
    <t>obrubník betonový zahradní 100 x 5 x 25 cm</t>
  </si>
  <si>
    <t>-1681823495</t>
  </si>
  <si>
    <t>419*1,01</t>
  </si>
  <si>
    <t>38</t>
  </si>
  <si>
    <t>979071021</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</si>
  <si>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</si>
  <si>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986646088</t>
  </si>
  <si>
    <t xml:space="preserve">Poznámka k souboru cen:_x000d_
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 </t>
  </si>
  <si>
    <t>997</t>
  </si>
  <si>
    <t>Přesun sutě</t>
  </si>
  <si>
    <t>39</t>
  </si>
  <si>
    <t>997221571</t>
  </si>
  <si>
    <t xml:space="preserve">Vodorovná doprava vybouraných hmot  bez naložení, ale se složením a s hrubým urovnáním na vzdálenost do 1 km</t>
  </si>
  <si>
    <t>1037029639</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</si>
  <si>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</si>
  <si>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997221579</t>
  </si>
  <si>
    <t xml:space="preserve">Vodorovná doprava vybouraných hmot  bez naložení, ale se složením a s hrubým urovnáním na vzdálenost Příplatek k ceně za každý další i započatý 1 km přes 1 km</t>
  </si>
  <si>
    <t>1143184568</t>
  </si>
  <si>
    <t>508,773*8 'Přepočtené koeficientem množství</t>
  </si>
  <si>
    <t>41</t>
  </si>
  <si>
    <t>997221611</t>
  </si>
  <si>
    <t xml:space="preserve">Nakládání na dopravní prostředky  pro vodorovnou dopravu suti</t>
  </si>
  <si>
    <t>-1870917507</t>
  </si>
  <si>
    <t xml:space="preserve">Poznámka k souboru cen:_x000d_
1. Ceny lze použít i pro překládání při lomené dopravě. 2. Ceny nelze použít při dopravě po železnici, po vodě nebo neobvyklými dopravními prostředky. </t>
  </si>
  <si>
    <t>42</t>
  </si>
  <si>
    <t>997221815</t>
  </si>
  <si>
    <t>Poplatek za uložení stavebního odpadu na skládce (skládkovné) z prostého betonu zatříděného do Katalogu odpadů pod kódem 170 101</t>
  </si>
  <si>
    <t>-253814242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</si>
  <si>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</si>
  <si>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508,773-191,785-197,2</t>
  </si>
  <si>
    <t>43</t>
  </si>
  <si>
    <t>997221845</t>
  </si>
  <si>
    <t>Poplatek za uložení stavebního odpadu na skládce (skládkovné) asfaltového bez obsahu dehtu zatříděného do Katalogu odpadů pod kódem 170 302</t>
  </si>
  <si>
    <t>-1931078010</t>
  </si>
  <si>
    <t>44</t>
  </si>
  <si>
    <t>997221855</t>
  </si>
  <si>
    <t>-528596023</t>
  </si>
  <si>
    <t>152,83+44,37</t>
  </si>
  <si>
    <t>998</t>
  </si>
  <si>
    <t>Přesun hmot</t>
  </si>
  <si>
    <t>45</t>
  </si>
  <si>
    <t>998223011</t>
  </si>
  <si>
    <t xml:space="preserve">Přesun hmot pro pozemní komunikace s krytem dlážděným  dopravní vzdálenost do 200 m jakékoliv délky objektu</t>
  </si>
  <si>
    <t>33335772</t>
  </si>
  <si>
    <t>PSV</t>
  </si>
  <si>
    <t>Práce a dodávky PSV</t>
  </si>
  <si>
    <t>711</t>
  </si>
  <si>
    <t>Izolace proti vodě, vlhkosti a plynům</t>
  </si>
  <si>
    <t>46</t>
  </si>
  <si>
    <t>711161212</t>
  </si>
  <si>
    <t>Izolace proti zemní vlhkosti a beztlakové vodě nopovými fóliemi na ploše svislé S vrstva ochranná, odvětrávací a drenážní výška nopku 8,0 mm, tl. fólie do 0,6 mm</t>
  </si>
  <si>
    <t>2112820656</t>
  </si>
  <si>
    <t>(108+107+67+68+69+68)*0,5</t>
  </si>
  <si>
    <t>odečet šíří sjezdů</t>
  </si>
  <si>
    <t>-57*0,5</t>
  </si>
  <si>
    <t>47</t>
  </si>
  <si>
    <t>28323024</t>
  </si>
  <si>
    <t>fólie drenážní nopová v 8mm tl 0,4mm š 0,5m</t>
  </si>
  <si>
    <t>230325934</t>
  </si>
  <si>
    <t>215*1,15</t>
  </si>
  <si>
    <t>VRN</t>
  </si>
  <si>
    <t>Vedlejší rozpočtové náklady</t>
  </si>
  <si>
    <t>VRN1</t>
  </si>
  <si>
    <t>Průzkumné, geodetické a projektové práce</t>
  </si>
  <si>
    <t>48</t>
  </si>
  <si>
    <t>012203000</t>
  </si>
  <si>
    <t>Geodetické práce při provádění stavby</t>
  </si>
  <si>
    <t>soubor</t>
  </si>
  <si>
    <t>1024</t>
  </si>
  <si>
    <t>286179551</t>
  </si>
  <si>
    <t>49</t>
  </si>
  <si>
    <t>012303000</t>
  </si>
  <si>
    <t>Geodetické práce po výstavbě</t>
  </si>
  <si>
    <t>-844238187</t>
  </si>
  <si>
    <t>50</t>
  </si>
  <si>
    <t>013254000</t>
  </si>
  <si>
    <t>Dokumentace skutečného provedení stavby</t>
  </si>
  <si>
    <t>soubr</t>
  </si>
  <si>
    <t>1574309925</t>
  </si>
  <si>
    <t>VRN3</t>
  </si>
  <si>
    <t>Zařízení staveniště</t>
  </si>
  <si>
    <t>51</t>
  </si>
  <si>
    <t>030001000</t>
  </si>
  <si>
    <t>-1526709591</t>
  </si>
  <si>
    <t>52</t>
  </si>
  <si>
    <t>032903000</t>
  </si>
  <si>
    <t>Náklady na provoz a údržbu vybavení staveniště</t>
  </si>
  <si>
    <t>-1745135527</t>
  </si>
  <si>
    <t>53</t>
  </si>
  <si>
    <t>034103000</t>
  </si>
  <si>
    <t>Oplocení staveniště</t>
  </si>
  <si>
    <t>-1857656042</t>
  </si>
  <si>
    <t>54</t>
  </si>
  <si>
    <t>034303000</t>
  </si>
  <si>
    <t>Dopravní značení na staveništi</t>
  </si>
  <si>
    <t>135502970</t>
  </si>
  <si>
    <t>VRN4</t>
  </si>
  <si>
    <t>Inženýrská činnost</t>
  </si>
  <si>
    <t>55</t>
  </si>
  <si>
    <t>043134000</t>
  </si>
  <si>
    <t>Zkoušky zatěžovací</t>
  </si>
  <si>
    <t>-771460870</t>
  </si>
  <si>
    <t>56</t>
  </si>
  <si>
    <t>049103000</t>
  </si>
  <si>
    <t>Náklady vzniklé v souvislosti s realizací stavby</t>
  </si>
  <si>
    <t>1831207177</t>
  </si>
  <si>
    <t>049303000</t>
  </si>
  <si>
    <t>Náklady vzniklé v souvislosti s předáním stavby</t>
  </si>
  <si>
    <t>-1778712302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</si>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</sst>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3" t="s">
        <v>21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37</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38</v>
      </c>
      <c r="M25" s="51"/>
      <c r="N25" s="51"/>
      <c r="O25" s="51"/>
      <c r="P25" s="46"/>
      <c r="Q25" s="46"/>
      <c r="R25" s="46"/>
      <c r="S25" s="46"/>
      <c r="T25" s="46"/>
      <c r="U25" s="46"/>
      <c r="V25" s="46"/>
      <c r="W25" s="51" t="s">
        <v>39</v>
      </c>
      <c r="X25" s="51"/>
      <c r="Y25" s="51"/>
      <c r="Z25" s="51"/>
      <c r="AA25" s="51"/>
      <c r="AB25" s="51"/>
      <c r="AC25" s="51"/>
      <c r="AD25" s="51"/>
      <c r="AE25" s="51"/>
      <c r="AF25" s="46"/>
      <c r="AG25" s="46"/>
      <c r="AH25" s="46"/>
      <c r="AI25" s="46"/>
      <c r="AJ25" s="46"/>
      <c r="AK25" s="51" t="s">
        <v>40</v>
      </c>
      <c r="AL25" s="51"/>
      <c r="AM25" s="51"/>
      <c r="AN25" s="51"/>
      <c r="AO25" s="51"/>
      <c r="AP25" s="46"/>
      <c r="AQ25" s="50"/>
      <c r="BE25" s="38"/>
    </row>
    <row r="26" s="2" customFormat="1" ht="14.4" customHeight="1">
      <c r="B26" s="52"/>
      <c r="C26" s="53"/>
      <c r="D26" s="54" t="s">
        <v>41</v>
      </c>
      <c r="E26" s="53"/>
      <c r="F26" s="54" t="s">
        <v>42</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43</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44</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45</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46</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47</v>
      </c>
      <c r="E32" s="60"/>
      <c r="F32" s="60"/>
      <c r="G32" s="60"/>
      <c r="H32" s="60"/>
      <c r="I32" s="60"/>
      <c r="J32" s="60"/>
      <c r="K32" s="60"/>
      <c r="L32" s="60"/>
      <c r="M32" s="60"/>
      <c r="N32" s="60"/>
      <c r="O32" s="60"/>
      <c r="P32" s="60"/>
      <c r="Q32" s="60"/>
      <c r="R32" s="60"/>
      <c r="S32" s="60"/>
      <c r="T32" s="61" t="s">
        <v>48</v>
      </c>
      <c r="U32" s="60"/>
      <c r="V32" s="60"/>
      <c r="W32" s="60"/>
      <c r="X32" s="62" t="s">
        <v>49</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50</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242-17</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ULICE KORÁBOVA - REKONSTRUKCE ULICE - CHODNÍKŮ A SJZEDŮ</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ÚSTÍ NAD ORLICÍ</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4. 7. 2019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Litomyšl</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JDS projekt, s.r.o.</v>
      </c>
      <c r="AN46" s="76"/>
      <c r="AO46" s="76"/>
      <c r="AP46" s="76"/>
      <c r="AQ46" s="73"/>
      <c r="AR46" s="71"/>
      <c r="AS46" s="85" t="s">
        <v>51</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52</v>
      </c>
      <c r="D49" s="96"/>
      <c r="E49" s="96"/>
      <c r="F49" s="96"/>
      <c r="G49" s="96"/>
      <c r="H49" s="97"/>
      <c r="I49" s="98" t="s">
        <v>53</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54</v>
      </c>
      <c r="AH49" s="96"/>
      <c r="AI49" s="96"/>
      <c r="AJ49" s="96"/>
      <c r="AK49" s="96"/>
      <c r="AL49" s="96"/>
      <c r="AM49" s="96"/>
      <c r="AN49" s="98" t="s">
        <v>55</v>
      </c>
      <c r="AO49" s="96"/>
      <c r="AP49" s="96"/>
      <c r="AQ49" s="100" t="s">
        <v>56</v>
      </c>
      <c r="AR49" s="71"/>
      <c r="AS49" s="101" t="s">
        <v>57</v>
      </c>
      <c r="AT49" s="102" t="s">
        <v>58</v>
      </c>
      <c r="AU49" s="102" t="s">
        <v>59</v>
      </c>
      <c r="AV49" s="102" t="s">
        <v>60</v>
      </c>
      <c r="AW49" s="102" t="s">
        <v>61</v>
      </c>
      <c r="AX49" s="102" t="s">
        <v>62</v>
      </c>
      <c r="AY49" s="102" t="s">
        <v>63</v>
      </c>
      <c r="AZ49" s="102" t="s">
        <v>64</v>
      </c>
      <c r="BA49" s="102" t="s">
        <v>65</v>
      </c>
      <c r="BB49" s="102" t="s">
        <v>66</v>
      </c>
      <c r="BC49" s="102" t="s">
        <v>67</v>
      </c>
      <c r="BD49" s="103" t="s">
        <v>68</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69</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70</v>
      </c>
      <c r="BT51" s="116" t="s">
        <v>71</v>
      </c>
      <c r="BU51" s="117" t="s">
        <v>72</v>
      </c>
      <c r="BV51" s="116" t="s">
        <v>73</v>
      </c>
      <c r="BW51" s="116" t="s">
        <v>7</v>
      </c>
      <c r="BX51" s="116" t="s">
        <v>74</v>
      </c>
      <c r="CL51" s="116" t="s">
        <v>21</v>
      </c>
    </row>
    <row r="52" s="5" customFormat="1" ht="16.5" customHeight="1">
      <c r="A52" s="118" t="s">
        <v>75</v>
      </c>
      <c r="B52" s="119"/>
      <c r="C52" s="120"/>
      <c r="D52" s="121" t="s">
        <v>76</v>
      </c>
      <c r="E52" s="121"/>
      <c r="F52" s="121"/>
      <c r="G52" s="121"/>
      <c r="H52" s="121"/>
      <c r="I52" s="122"/>
      <c r="J52" s="121" t="s">
        <v>77</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'242-101 - SO 101 CHODNÍKY'!J27</f>
        <v>0</v>
      </c>
      <c r="AH52" s="122"/>
      <c r="AI52" s="122"/>
      <c r="AJ52" s="122"/>
      <c r="AK52" s="122"/>
      <c r="AL52" s="122"/>
      <c r="AM52" s="122"/>
      <c r="AN52" s="123">
        <f>SUM(AG52,AT52)</f>
        <v>0</v>
      </c>
      <c r="AO52" s="122"/>
      <c r="AP52" s="122"/>
      <c r="AQ52" s="124" t="s">
        <v>78</v>
      </c>
      <c r="AR52" s="125"/>
      <c r="AS52" s="126">
        <v>0</v>
      </c>
      <c r="AT52" s="127">
        <f>ROUND(SUM(AV52:AW52),2)</f>
        <v>0</v>
      </c>
      <c r="AU52" s="128">
        <f>'242-101 - SO 101 CHODNÍKY'!P88</f>
        <v>0</v>
      </c>
      <c r="AV52" s="127">
        <f>'242-101 - SO 101 CHODNÍKY'!J30</f>
        <v>0</v>
      </c>
      <c r="AW52" s="127">
        <f>'242-101 - SO 101 CHODNÍKY'!J31</f>
        <v>0</v>
      </c>
      <c r="AX52" s="127">
        <f>'242-101 - SO 101 CHODNÍKY'!J32</f>
        <v>0</v>
      </c>
      <c r="AY52" s="127">
        <f>'242-101 - SO 101 CHODNÍKY'!J33</f>
        <v>0</v>
      </c>
      <c r="AZ52" s="127">
        <f>'242-101 - SO 101 CHODNÍKY'!F30</f>
        <v>0</v>
      </c>
      <c r="BA52" s="127">
        <f>'242-101 - SO 101 CHODNÍKY'!F31</f>
        <v>0</v>
      </c>
      <c r="BB52" s="127">
        <f>'242-101 - SO 101 CHODNÍKY'!F32</f>
        <v>0</v>
      </c>
      <c r="BC52" s="127">
        <f>'242-101 - SO 101 CHODNÍKY'!F33</f>
        <v>0</v>
      </c>
      <c r="BD52" s="129">
        <f>'242-101 - SO 101 CHODNÍKY'!F34</f>
        <v>0</v>
      </c>
      <c r="BT52" s="130" t="s">
        <v>79</v>
      </c>
      <c r="BV52" s="130" t="s">
        <v>73</v>
      </c>
      <c r="BW52" s="130" t="s">
        <v>80</v>
      </c>
      <c r="BX52" s="130" t="s">
        <v>7</v>
      </c>
      <c r="CL52" s="130" t="s">
        <v>21</v>
      </c>
      <c r="CM52" s="130" t="s">
        <v>81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wJOmEly274BY5Xx8dJ0sEpquDMoRAgydMQMyOOURrIE9ZKwISyyfHVoLuM8cW9w+yHyTO3b6MoYOkaj+lBCgjw==" hashValue="MQktcgUZB0BxKs5sLDd/MdtzcR3YRuzCp7aUgRHUswbvHzayWECFoc/p3ajmgcaoXC8yAKWIZfTsEKpV18y5P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242-101 - SO 101 CHODNÍK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82</v>
      </c>
      <c r="G1" s="134" t="s">
        <v>83</v>
      </c>
      <c r="H1" s="134"/>
      <c r="I1" s="135"/>
      <c r="J1" s="134" t="s">
        <v>84</v>
      </c>
      <c r="K1" s="133" t="s">
        <v>85</v>
      </c>
      <c r="L1" s="134" t="s">
        <v>86</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80</v>
      </c>
    </row>
    <row r="3" ht="6.96" customHeight="1">
      <c r="B3" s="24"/>
      <c r="C3" s="25"/>
      <c r="D3" s="25"/>
      <c r="E3" s="25"/>
      <c r="F3" s="25"/>
      <c r="G3" s="25"/>
      <c r="H3" s="25"/>
      <c r="I3" s="136"/>
      <c r="J3" s="25"/>
      <c r="K3" s="26"/>
      <c r="AT3" s="23" t="s">
        <v>81</v>
      </c>
    </row>
    <row r="4" ht="36.96" customHeight="1">
      <c r="B4" s="27"/>
      <c r="C4" s="28"/>
      <c r="D4" s="29" t="s">
        <v>87</v>
      </c>
      <c r="E4" s="28"/>
      <c r="F4" s="28"/>
      <c r="G4" s="28"/>
      <c r="H4" s="28"/>
      <c r="I4" s="137"/>
      <c r="J4" s="28"/>
      <c r="K4" s="30"/>
      <c r="M4" s="31" t="s">
        <v>12</v>
      </c>
      <c r="AT4" s="23" t="s">
        <v>6</v>
      </c>
    </row>
    <row r="5" ht="6.96" customHeight="1">
      <c r="B5" s="27"/>
      <c r="C5" s="28"/>
      <c r="D5" s="28"/>
      <c r="E5" s="28"/>
      <c r="F5" s="28"/>
      <c r="G5" s="28"/>
      <c r="H5" s="28"/>
      <c r="I5" s="137"/>
      <c r="J5" s="28"/>
      <c r="K5" s="30"/>
    </row>
    <row r="6">
      <c r="B6" s="27"/>
      <c r="C6" s="28"/>
      <c r="D6" s="39" t="s">
        <v>18</v>
      </c>
      <c r="E6" s="28"/>
      <c r="F6" s="28"/>
      <c r="G6" s="28"/>
      <c r="H6" s="28"/>
      <c r="I6" s="137"/>
      <c r="J6" s="28"/>
      <c r="K6" s="30"/>
    </row>
    <row r="7" ht="16.5" customHeight="1">
      <c r="B7" s="27"/>
      <c r="C7" s="28"/>
      <c r="D7" s="28"/>
      <c r="E7" s="138" t="str">
        <f>'Rekapitulace stavby'!K6</f>
        <v>ULICE KORÁBOVA - REKONSTRUKCE ULICE - CHODNÍKŮ A SJZEDŮ</v>
      </c>
      <c r="F7" s="39"/>
      <c r="G7" s="39"/>
      <c r="H7" s="39"/>
      <c r="I7" s="137"/>
      <c r="J7" s="28"/>
      <c r="K7" s="30"/>
    </row>
    <row r="8" s="1" customFormat="1">
      <c r="B8" s="45"/>
      <c r="C8" s="46"/>
      <c r="D8" s="39" t="s">
        <v>88</v>
      </c>
      <c r="E8" s="46"/>
      <c r="F8" s="46"/>
      <c r="G8" s="46"/>
      <c r="H8" s="46"/>
      <c r="I8" s="139"/>
      <c r="J8" s="46"/>
      <c r="K8" s="50"/>
    </row>
    <row r="9" s="1" customFormat="1" ht="36.96" customHeight="1">
      <c r="B9" s="45"/>
      <c r="C9" s="46"/>
      <c r="D9" s="46"/>
      <c r="E9" s="140" t="s">
        <v>89</v>
      </c>
      <c r="F9" s="46"/>
      <c r="G9" s="46"/>
      <c r="H9" s="46"/>
      <c r="I9" s="139"/>
      <c r="J9" s="46"/>
      <c r="K9" s="50"/>
    </row>
    <row r="10" s="1" customFormat="1">
      <c r="B10" s="45"/>
      <c r="C10" s="46"/>
      <c r="D10" s="46"/>
      <c r="E10" s="46"/>
      <c r="F10" s="46"/>
      <c r="G10" s="46"/>
      <c r="H10" s="46"/>
      <c r="I10" s="139"/>
      <c r="J10" s="46"/>
      <c r="K10" s="50"/>
    </row>
    <row r="11" s="1" customFormat="1" ht="14.4" customHeight="1">
      <c r="B11" s="45"/>
      <c r="C11" s="46"/>
      <c r="D11" s="39" t="s">
        <v>20</v>
      </c>
      <c r="E11" s="46"/>
      <c r="F11" s="34" t="s">
        <v>21</v>
      </c>
      <c r="G11" s="46"/>
      <c r="H11" s="46"/>
      <c r="I11" s="141" t="s">
        <v>22</v>
      </c>
      <c r="J11" s="34" t="s">
        <v>21</v>
      </c>
      <c r="K11" s="50"/>
    </row>
    <row r="12" s="1" customFormat="1" ht="14.4" customHeight="1">
      <c r="B12" s="45"/>
      <c r="C12" s="46"/>
      <c r="D12" s="39" t="s">
        <v>23</v>
      </c>
      <c r="E12" s="46"/>
      <c r="F12" s="34" t="s">
        <v>24</v>
      </c>
      <c r="G12" s="46"/>
      <c r="H12" s="46"/>
      <c r="I12" s="141" t="s">
        <v>25</v>
      </c>
      <c r="J12" s="142" t="str">
        <f>'Rekapitulace stavby'!AN8</f>
        <v>4. 7. 2019</v>
      </c>
      <c r="K12" s="50"/>
    </row>
    <row r="13" s="1" customFormat="1" ht="10.8" customHeight="1">
      <c r="B13" s="45"/>
      <c r="C13" s="46"/>
      <c r="D13" s="46"/>
      <c r="E13" s="46"/>
      <c r="F13" s="46"/>
      <c r="G13" s="46"/>
      <c r="H13" s="46"/>
      <c r="I13" s="139"/>
      <c r="J13" s="46"/>
      <c r="K13" s="50"/>
    </row>
    <row r="14" s="1" customFormat="1" ht="14.4" customHeight="1">
      <c r="B14" s="45"/>
      <c r="C14" s="46"/>
      <c r="D14" s="39" t="s">
        <v>27</v>
      </c>
      <c r="E14" s="46"/>
      <c r="F14" s="46"/>
      <c r="G14" s="46"/>
      <c r="H14" s="46"/>
      <c r="I14" s="141" t="s">
        <v>28</v>
      </c>
      <c r="J14" s="34" t="s">
        <v>21</v>
      </c>
      <c r="K14" s="50"/>
    </row>
    <row r="15" s="1" customFormat="1" ht="18" customHeight="1">
      <c r="B15" s="45"/>
      <c r="C15" s="46"/>
      <c r="D15" s="46"/>
      <c r="E15" s="34" t="s">
        <v>29</v>
      </c>
      <c r="F15" s="46"/>
      <c r="G15" s="46"/>
      <c r="H15" s="46"/>
      <c r="I15" s="141" t="s">
        <v>30</v>
      </c>
      <c r="J15" s="34" t="s">
        <v>21</v>
      </c>
      <c r="K15" s="50"/>
    </row>
    <row r="16" s="1" customFormat="1" ht="6.96" customHeight="1">
      <c r="B16" s="45"/>
      <c r="C16" s="46"/>
      <c r="D16" s="46"/>
      <c r="E16" s="46"/>
      <c r="F16" s="46"/>
      <c r="G16" s="46"/>
      <c r="H16" s="46"/>
      <c r="I16" s="139"/>
      <c r="J16" s="46"/>
      <c r="K16" s="50"/>
    </row>
    <row r="17" s="1" customFormat="1" ht="14.4" customHeight="1">
      <c r="B17" s="45"/>
      <c r="C17" s="46"/>
      <c r="D17" s="39" t="s">
        <v>31</v>
      </c>
      <c r="E17" s="46"/>
      <c r="F17" s="46"/>
      <c r="G17" s="46"/>
      <c r="H17" s="46"/>
      <c r="I17" s="141"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1" t="s">
        <v>30</v>
      </c>
      <c r="J18" s="34" t="str">
        <f>IF('Rekapitulace stavby'!AN14="Vyplň údaj","",IF('Rekapitulace stavby'!AN14="","",'Rekapitulace stavby'!AN14))</f>
        <v/>
      </c>
      <c r="K18" s="50"/>
    </row>
    <row r="19" s="1" customFormat="1" ht="6.96" customHeight="1">
      <c r="B19" s="45"/>
      <c r="C19" s="46"/>
      <c r="D19" s="46"/>
      <c r="E19" s="46"/>
      <c r="F19" s="46"/>
      <c r="G19" s="46"/>
      <c r="H19" s="46"/>
      <c r="I19" s="139"/>
      <c r="J19" s="46"/>
      <c r="K19" s="50"/>
    </row>
    <row r="20" s="1" customFormat="1" ht="14.4" customHeight="1">
      <c r="B20" s="45"/>
      <c r="C20" s="46"/>
      <c r="D20" s="39" t="s">
        <v>33</v>
      </c>
      <c r="E20" s="46"/>
      <c r="F20" s="46"/>
      <c r="G20" s="46"/>
      <c r="H20" s="46"/>
      <c r="I20" s="141" t="s">
        <v>28</v>
      </c>
      <c r="J20" s="34" t="s">
        <v>21</v>
      </c>
      <c r="K20" s="50"/>
    </row>
    <row r="21" s="1" customFormat="1" ht="18" customHeight="1">
      <c r="B21" s="45"/>
      <c r="C21" s="46"/>
      <c r="D21" s="46"/>
      <c r="E21" s="34" t="s">
        <v>34</v>
      </c>
      <c r="F21" s="46"/>
      <c r="G21" s="46"/>
      <c r="H21" s="46"/>
      <c r="I21" s="141" t="s">
        <v>30</v>
      </c>
      <c r="J21" s="34" t="s">
        <v>21</v>
      </c>
      <c r="K21" s="50"/>
    </row>
    <row r="22" s="1" customFormat="1" ht="6.96" customHeight="1">
      <c r="B22" s="45"/>
      <c r="C22" s="46"/>
      <c r="D22" s="46"/>
      <c r="E22" s="46"/>
      <c r="F22" s="46"/>
      <c r="G22" s="46"/>
      <c r="H22" s="46"/>
      <c r="I22" s="139"/>
      <c r="J22" s="46"/>
      <c r="K22" s="50"/>
    </row>
    <row r="23" s="1" customFormat="1" ht="14.4" customHeight="1">
      <c r="B23" s="45"/>
      <c r="C23" s="46"/>
      <c r="D23" s="39" t="s">
        <v>36</v>
      </c>
      <c r="E23" s="46"/>
      <c r="F23" s="46"/>
      <c r="G23" s="46"/>
      <c r="H23" s="46"/>
      <c r="I23" s="139"/>
      <c r="J23" s="46"/>
      <c r="K23" s="50"/>
    </row>
    <row r="24" s="6" customFormat="1" ht="16.5" customHeight="1">
      <c r="B24" s="143"/>
      <c r="C24" s="144"/>
      <c r="D24" s="144"/>
      <c r="E24" s="43" t="s">
        <v>21</v>
      </c>
      <c r="F24" s="43"/>
      <c r="G24" s="43"/>
      <c r="H24" s="43"/>
      <c r="I24" s="145"/>
      <c r="J24" s="144"/>
      <c r="K24" s="146"/>
    </row>
    <row r="25" s="1" customFormat="1" ht="6.96" customHeight="1">
      <c r="B25" s="45"/>
      <c r="C25" s="46"/>
      <c r="D25" s="46"/>
      <c r="E25" s="46"/>
      <c r="F25" s="46"/>
      <c r="G25" s="46"/>
      <c r="H25" s="46"/>
      <c r="I25" s="139"/>
      <c r="J25" s="46"/>
      <c r="K25" s="50"/>
    </row>
    <row r="26" s="1" customFormat="1" ht="6.96" customHeight="1">
      <c r="B26" s="45"/>
      <c r="C26" s="46"/>
      <c r="D26" s="105"/>
      <c r="E26" s="105"/>
      <c r="F26" s="105"/>
      <c r="G26" s="105"/>
      <c r="H26" s="105"/>
      <c r="I26" s="147"/>
      <c r="J26" s="105"/>
      <c r="K26" s="148"/>
    </row>
    <row r="27" s="1" customFormat="1" ht="25.44" customHeight="1">
      <c r="B27" s="45"/>
      <c r="C27" s="46"/>
      <c r="D27" s="149" t="s">
        <v>37</v>
      </c>
      <c r="E27" s="46"/>
      <c r="F27" s="46"/>
      <c r="G27" s="46"/>
      <c r="H27" s="46"/>
      <c r="I27" s="139"/>
      <c r="J27" s="150">
        <f>ROUND(J88,2)</f>
        <v>0</v>
      </c>
      <c r="K27" s="50"/>
    </row>
    <row r="28" s="1" customFormat="1" ht="6.96" customHeight="1">
      <c r="B28" s="45"/>
      <c r="C28" s="46"/>
      <c r="D28" s="105"/>
      <c r="E28" s="105"/>
      <c r="F28" s="105"/>
      <c r="G28" s="105"/>
      <c r="H28" s="105"/>
      <c r="I28" s="147"/>
      <c r="J28" s="105"/>
      <c r="K28" s="148"/>
    </row>
    <row r="29" s="1" customFormat="1" ht="14.4" customHeight="1">
      <c r="B29" s="45"/>
      <c r="C29" s="46"/>
      <c r="D29" s="46"/>
      <c r="E29" s="46"/>
      <c r="F29" s="51" t="s">
        <v>39</v>
      </c>
      <c r="G29" s="46"/>
      <c r="H29" s="46"/>
      <c r="I29" s="151" t="s">
        <v>38</v>
      </c>
      <c r="J29" s="51" t="s">
        <v>40</v>
      </c>
      <c r="K29" s="50"/>
    </row>
    <row r="30" s="1" customFormat="1" ht="14.4" customHeight="1">
      <c r="B30" s="45"/>
      <c r="C30" s="46"/>
      <c r="D30" s="54" t="s">
        <v>41</v>
      </c>
      <c r="E30" s="54" t="s">
        <v>42</v>
      </c>
      <c r="F30" s="152">
        <f>ROUND(SUM(BE88:BE292), 2)</f>
        <v>0</v>
      </c>
      <c r="G30" s="46"/>
      <c r="H30" s="46"/>
      <c r="I30" s="153">
        <v>0.20999999999999999</v>
      </c>
      <c r="J30" s="152">
        <f>ROUND(ROUND((SUM(BE88:BE292)), 2)*I30, 2)</f>
        <v>0</v>
      </c>
      <c r="K30" s="50"/>
    </row>
    <row r="31" s="1" customFormat="1" ht="14.4" customHeight="1">
      <c r="B31" s="45"/>
      <c r="C31" s="46"/>
      <c r="D31" s="46"/>
      <c r="E31" s="54" t="s">
        <v>43</v>
      </c>
      <c r="F31" s="152">
        <f>ROUND(SUM(BF88:BF292), 2)</f>
        <v>0</v>
      </c>
      <c r="G31" s="46"/>
      <c r="H31" s="46"/>
      <c r="I31" s="153">
        <v>0.14999999999999999</v>
      </c>
      <c r="J31" s="152">
        <f>ROUND(ROUND((SUM(BF88:BF292)), 2)*I31, 2)</f>
        <v>0</v>
      </c>
      <c r="K31" s="50"/>
    </row>
    <row r="32" hidden="1" s="1" customFormat="1" ht="14.4" customHeight="1">
      <c r="B32" s="45"/>
      <c r="C32" s="46"/>
      <c r="D32" s="46"/>
      <c r="E32" s="54" t="s">
        <v>44</v>
      </c>
      <c r="F32" s="152">
        <f>ROUND(SUM(BG88:BG292), 2)</f>
        <v>0</v>
      </c>
      <c r="G32" s="46"/>
      <c r="H32" s="46"/>
      <c r="I32" s="153">
        <v>0.20999999999999999</v>
      </c>
      <c r="J32" s="152">
        <v>0</v>
      </c>
      <c r="K32" s="50"/>
    </row>
    <row r="33" hidden="1" s="1" customFormat="1" ht="14.4" customHeight="1">
      <c r="B33" s="45"/>
      <c r="C33" s="46"/>
      <c r="D33" s="46"/>
      <c r="E33" s="54" t="s">
        <v>45</v>
      </c>
      <c r="F33" s="152">
        <f>ROUND(SUM(BH88:BH292), 2)</f>
        <v>0</v>
      </c>
      <c r="G33" s="46"/>
      <c r="H33" s="46"/>
      <c r="I33" s="153">
        <v>0.14999999999999999</v>
      </c>
      <c r="J33" s="152">
        <v>0</v>
      </c>
      <c r="K33" s="50"/>
    </row>
    <row r="34" hidden="1" s="1" customFormat="1" ht="14.4" customHeight="1">
      <c r="B34" s="45"/>
      <c r="C34" s="46"/>
      <c r="D34" s="46"/>
      <c r="E34" s="54" t="s">
        <v>46</v>
      </c>
      <c r="F34" s="152">
        <f>ROUND(SUM(BI88:BI292), 2)</f>
        <v>0</v>
      </c>
      <c r="G34" s="46"/>
      <c r="H34" s="46"/>
      <c r="I34" s="153">
        <v>0</v>
      </c>
      <c r="J34" s="152">
        <v>0</v>
      </c>
      <c r="K34" s="50"/>
    </row>
    <row r="35" s="1" customFormat="1" ht="6.96" customHeight="1">
      <c r="B35" s="45"/>
      <c r="C35" s="46"/>
      <c r="D35" s="46"/>
      <c r="E35" s="46"/>
      <c r="F35" s="46"/>
      <c r="G35" s="46"/>
      <c r="H35" s="46"/>
      <c r="I35" s="139"/>
      <c r="J35" s="46"/>
      <c r="K35" s="50"/>
    </row>
    <row r="36" s="1" customFormat="1" ht="25.44" customHeight="1">
      <c r="B36" s="45"/>
      <c r="C36" s="154"/>
      <c r="D36" s="155" t="s">
        <v>47</v>
      </c>
      <c r="E36" s="97"/>
      <c r="F36" s="97"/>
      <c r="G36" s="156" t="s">
        <v>48</v>
      </c>
      <c r="H36" s="157" t="s">
        <v>49</v>
      </c>
      <c r="I36" s="158"/>
      <c r="J36" s="159">
        <f>SUM(J27:J34)</f>
        <v>0</v>
      </c>
      <c r="K36" s="160"/>
    </row>
    <row r="37" s="1" customFormat="1" ht="14.4" customHeight="1">
      <c r="B37" s="66"/>
      <c r="C37" s="67"/>
      <c r="D37" s="67"/>
      <c r="E37" s="67"/>
      <c r="F37" s="67"/>
      <c r="G37" s="67"/>
      <c r="H37" s="67"/>
      <c r="I37" s="161"/>
      <c r="J37" s="67"/>
      <c r="K37" s="68"/>
    </row>
    <row r="41" s="1" customFormat="1" ht="6.96" customHeight="1">
      <c r="B41" s="162"/>
      <c r="C41" s="163"/>
      <c r="D41" s="163"/>
      <c r="E41" s="163"/>
      <c r="F41" s="163"/>
      <c r="G41" s="163"/>
      <c r="H41" s="163"/>
      <c r="I41" s="164"/>
      <c r="J41" s="163"/>
      <c r="K41" s="165"/>
    </row>
    <row r="42" s="1" customFormat="1" ht="36.96" customHeight="1">
      <c r="B42" s="45"/>
      <c r="C42" s="29" t="s">
        <v>90</v>
      </c>
      <c r="D42" s="46"/>
      <c r="E42" s="46"/>
      <c r="F42" s="46"/>
      <c r="G42" s="46"/>
      <c r="H42" s="46"/>
      <c r="I42" s="139"/>
      <c r="J42" s="46"/>
      <c r="K42" s="50"/>
    </row>
    <row r="43" s="1" customFormat="1" ht="6.96" customHeight="1">
      <c r="B43" s="45"/>
      <c r="C43" s="46"/>
      <c r="D43" s="46"/>
      <c r="E43" s="46"/>
      <c r="F43" s="46"/>
      <c r="G43" s="46"/>
      <c r="H43" s="46"/>
      <c r="I43" s="139"/>
      <c r="J43" s="46"/>
      <c r="K43" s="50"/>
    </row>
    <row r="44" s="1" customFormat="1" ht="14.4" customHeight="1">
      <c r="B44" s="45"/>
      <c r="C44" s="39" t="s">
        <v>18</v>
      </c>
      <c r="D44" s="46"/>
      <c r="E44" s="46"/>
      <c r="F44" s="46"/>
      <c r="G44" s="46"/>
      <c r="H44" s="46"/>
      <c r="I44" s="139"/>
      <c r="J44" s="46"/>
      <c r="K44" s="50"/>
    </row>
    <row r="45" s="1" customFormat="1" ht="16.5" customHeight="1">
      <c r="B45" s="45"/>
      <c r="C45" s="46"/>
      <c r="D45" s="46"/>
      <c r="E45" s="138" t="str">
        <f>E7</f>
        <v>ULICE KORÁBOVA - REKONSTRUKCE ULICE - CHODNÍKŮ A SJZEDŮ</v>
      </c>
      <c r="F45" s="39"/>
      <c r="G45" s="39"/>
      <c r="H45" s="39"/>
      <c r="I45" s="139"/>
      <c r="J45" s="46"/>
      <c r="K45" s="50"/>
    </row>
    <row r="46" s="1" customFormat="1" ht="14.4" customHeight="1">
      <c r="B46" s="45"/>
      <c r="C46" s="39" t="s">
        <v>88</v>
      </c>
      <c r="D46" s="46"/>
      <c r="E46" s="46"/>
      <c r="F46" s="46"/>
      <c r="G46" s="46"/>
      <c r="H46" s="46"/>
      <c r="I46" s="139"/>
      <c r="J46" s="46"/>
      <c r="K46" s="50"/>
    </row>
    <row r="47" s="1" customFormat="1" ht="17.25" customHeight="1">
      <c r="B47" s="45"/>
      <c r="C47" s="46"/>
      <c r="D47" s="46"/>
      <c r="E47" s="140" t="str">
        <f>E9</f>
        <v>242-101 - SO 101 CHODNÍKY</v>
      </c>
      <c r="F47" s="46"/>
      <c r="G47" s="46"/>
      <c r="H47" s="46"/>
      <c r="I47" s="139"/>
      <c r="J47" s="46"/>
      <c r="K47" s="50"/>
    </row>
    <row r="48" s="1" customFormat="1" ht="6.96" customHeight="1">
      <c r="B48" s="45"/>
      <c r="C48" s="46"/>
      <c r="D48" s="46"/>
      <c r="E48" s="46"/>
      <c r="F48" s="46"/>
      <c r="G48" s="46"/>
      <c r="H48" s="46"/>
      <c r="I48" s="139"/>
      <c r="J48" s="46"/>
      <c r="K48" s="50"/>
    </row>
    <row r="49" s="1" customFormat="1" ht="18" customHeight="1">
      <c r="B49" s="45"/>
      <c r="C49" s="39" t="s">
        <v>23</v>
      </c>
      <c r="D49" s="46"/>
      <c r="E49" s="46"/>
      <c r="F49" s="34" t="str">
        <f>F12</f>
        <v>ÚSTÍ NAD ORLICÍ</v>
      </c>
      <c r="G49" s="46"/>
      <c r="H49" s="46"/>
      <c r="I49" s="141" t="s">
        <v>25</v>
      </c>
      <c r="J49" s="142" t="str">
        <f>IF(J12="","",J12)</f>
        <v>4. 7. 2019</v>
      </c>
      <c r="K49" s="50"/>
    </row>
    <row r="50" s="1" customFormat="1" ht="6.96" customHeight="1">
      <c r="B50" s="45"/>
      <c r="C50" s="46"/>
      <c r="D50" s="46"/>
      <c r="E50" s="46"/>
      <c r="F50" s="46"/>
      <c r="G50" s="46"/>
      <c r="H50" s="46"/>
      <c r="I50" s="139"/>
      <c r="J50" s="46"/>
      <c r="K50" s="50"/>
    </row>
    <row r="51" s="1" customFormat="1">
      <c r="B51" s="45"/>
      <c r="C51" s="39" t="s">
        <v>27</v>
      </c>
      <c r="D51" s="46"/>
      <c r="E51" s="46"/>
      <c r="F51" s="34" t="str">
        <f>E15</f>
        <v>Město Litomyšl</v>
      </c>
      <c r="G51" s="46"/>
      <c r="H51" s="46"/>
      <c r="I51" s="141" t="s">
        <v>33</v>
      </c>
      <c r="J51" s="43" t="str">
        <f>E21</f>
        <v>JDS projekt, s.r.o.</v>
      </c>
      <c r="K51" s="50"/>
    </row>
    <row r="52" s="1" customFormat="1" ht="14.4" customHeight="1">
      <c r="B52" s="45"/>
      <c r="C52" s="39" t="s">
        <v>31</v>
      </c>
      <c r="D52" s="46"/>
      <c r="E52" s="46"/>
      <c r="F52" s="34" t="str">
        <f>IF(E18="","",E18)</f>
        <v/>
      </c>
      <c r="G52" s="46"/>
      <c r="H52" s="46"/>
      <c r="I52" s="139"/>
      <c r="J52" s="166"/>
      <c r="K52" s="50"/>
    </row>
    <row r="53" s="1" customFormat="1" ht="10.32" customHeight="1">
      <c r="B53" s="45"/>
      <c r="C53" s="46"/>
      <c r="D53" s="46"/>
      <c r="E53" s="46"/>
      <c r="F53" s="46"/>
      <c r="G53" s="46"/>
      <c r="H53" s="46"/>
      <c r="I53" s="139"/>
      <c r="J53" s="46"/>
      <c r="K53" s="50"/>
    </row>
    <row r="54" s="1" customFormat="1" ht="29.28" customHeight="1">
      <c r="B54" s="45"/>
      <c r="C54" s="167" t="s">
        <v>91</v>
      </c>
      <c r="D54" s="154"/>
      <c r="E54" s="154"/>
      <c r="F54" s="154"/>
      <c r="G54" s="154"/>
      <c r="H54" s="154"/>
      <c r="I54" s="168"/>
      <c r="J54" s="169" t="s">
        <v>92</v>
      </c>
      <c r="K54" s="170"/>
    </row>
    <row r="55" s="1" customFormat="1" ht="10.32" customHeight="1">
      <c r="B55" s="45"/>
      <c r="C55" s="46"/>
      <c r="D55" s="46"/>
      <c r="E55" s="46"/>
      <c r="F55" s="46"/>
      <c r="G55" s="46"/>
      <c r="H55" s="46"/>
      <c r="I55" s="139"/>
      <c r="J55" s="46"/>
      <c r="K55" s="50"/>
    </row>
    <row r="56" s="1" customFormat="1" ht="29.28" customHeight="1">
      <c r="B56" s="45"/>
      <c r="C56" s="171" t="s">
        <v>93</v>
      </c>
      <c r="D56" s="46"/>
      <c r="E56" s="46"/>
      <c r="F56" s="46"/>
      <c r="G56" s="46"/>
      <c r="H56" s="46"/>
      <c r="I56" s="139"/>
      <c r="J56" s="150">
        <f>J88</f>
        <v>0</v>
      </c>
      <c r="K56" s="50"/>
      <c r="AU56" s="23" t="s">
        <v>94</v>
      </c>
    </row>
    <row r="57" s="7" customFormat="1" ht="24.96" customHeight="1">
      <c r="B57" s="172"/>
      <c r="C57" s="173"/>
      <c r="D57" s="174" t="s">
        <v>95</v>
      </c>
      <c r="E57" s="175"/>
      <c r="F57" s="175"/>
      <c r="G57" s="175"/>
      <c r="H57" s="175"/>
      <c r="I57" s="176"/>
      <c r="J57" s="177">
        <f>J89</f>
        <v>0</v>
      </c>
      <c r="K57" s="178"/>
    </row>
    <row r="58" s="8" customFormat="1" ht="19.92" customHeight="1">
      <c r="B58" s="179"/>
      <c r="C58" s="180"/>
      <c r="D58" s="181" t="s">
        <v>96</v>
      </c>
      <c r="E58" s="182"/>
      <c r="F58" s="182"/>
      <c r="G58" s="182"/>
      <c r="H58" s="182"/>
      <c r="I58" s="183"/>
      <c r="J58" s="184">
        <f>J90</f>
        <v>0</v>
      </c>
      <c r="K58" s="185"/>
    </row>
    <row r="59" s="8" customFormat="1" ht="19.92" customHeight="1">
      <c r="B59" s="179"/>
      <c r="C59" s="180"/>
      <c r="D59" s="181" t="s">
        <v>97</v>
      </c>
      <c r="E59" s="182"/>
      <c r="F59" s="182"/>
      <c r="G59" s="182"/>
      <c r="H59" s="182"/>
      <c r="I59" s="183"/>
      <c r="J59" s="184">
        <f>J164</f>
        <v>0</v>
      </c>
      <c r="K59" s="185"/>
    </row>
    <row r="60" s="8" customFormat="1" ht="19.92" customHeight="1">
      <c r="B60" s="179"/>
      <c r="C60" s="180"/>
      <c r="D60" s="181" t="s">
        <v>98</v>
      </c>
      <c r="E60" s="182"/>
      <c r="F60" s="182"/>
      <c r="G60" s="182"/>
      <c r="H60" s="182"/>
      <c r="I60" s="183"/>
      <c r="J60" s="184">
        <f>J218</f>
        <v>0</v>
      </c>
      <c r="K60" s="185"/>
    </row>
    <row r="61" s="8" customFormat="1" ht="19.92" customHeight="1">
      <c r="B61" s="179"/>
      <c r="C61" s="180"/>
      <c r="D61" s="181" t="s">
        <v>99</v>
      </c>
      <c r="E61" s="182"/>
      <c r="F61" s="182"/>
      <c r="G61" s="182"/>
      <c r="H61" s="182"/>
      <c r="I61" s="183"/>
      <c r="J61" s="184">
        <f>J252</f>
        <v>0</v>
      </c>
      <c r="K61" s="185"/>
    </row>
    <row r="62" s="8" customFormat="1" ht="19.92" customHeight="1">
      <c r="B62" s="179"/>
      <c r="C62" s="180"/>
      <c r="D62" s="181" t="s">
        <v>100</v>
      </c>
      <c r="E62" s="182"/>
      <c r="F62" s="182"/>
      <c r="G62" s="182"/>
      <c r="H62" s="182"/>
      <c r="I62" s="183"/>
      <c r="J62" s="184">
        <f>J268</f>
        <v>0</v>
      </c>
      <c r="K62" s="185"/>
    </row>
    <row r="63" s="7" customFormat="1" ht="24.96" customHeight="1">
      <c r="B63" s="172"/>
      <c r="C63" s="173"/>
      <c r="D63" s="174" t="s">
        <v>101</v>
      </c>
      <c r="E63" s="175"/>
      <c r="F63" s="175"/>
      <c r="G63" s="175"/>
      <c r="H63" s="175"/>
      <c r="I63" s="176"/>
      <c r="J63" s="177">
        <f>J270</f>
        <v>0</v>
      </c>
      <c r="K63" s="178"/>
    </row>
    <row r="64" s="8" customFormat="1" ht="19.92" customHeight="1">
      <c r="B64" s="179"/>
      <c r="C64" s="180"/>
      <c r="D64" s="181" t="s">
        <v>102</v>
      </c>
      <c r="E64" s="182"/>
      <c r="F64" s="182"/>
      <c r="G64" s="182"/>
      <c r="H64" s="182"/>
      <c r="I64" s="183"/>
      <c r="J64" s="184">
        <f>J271</f>
        <v>0</v>
      </c>
      <c r="K64" s="185"/>
    </row>
    <row r="65" s="7" customFormat="1" ht="24.96" customHeight="1">
      <c r="B65" s="172"/>
      <c r="C65" s="173"/>
      <c r="D65" s="174" t="s">
        <v>103</v>
      </c>
      <c r="E65" s="175"/>
      <c r="F65" s="175"/>
      <c r="G65" s="175"/>
      <c r="H65" s="175"/>
      <c r="I65" s="176"/>
      <c r="J65" s="177">
        <f>J279</f>
        <v>0</v>
      </c>
      <c r="K65" s="178"/>
    </row>
    <row r="66" s="8" customFormat="1" ht="19.92" customHeight="1">
      <c r="B66" s="179"/>
      <c r="C66" s="180"/>
      <c r="D66" s="181" t="s">
        <v>104</v>
      </c>
      <c r="E66" s="182"/>
      <c r="F66" s="182"/>
      <c r="G66" s="182"/>
      <c r="H66" s="182"/>
      <c r="I66" s="183"/>
      <c r="J66" s="184">
        <f>J280</f>
        <v>0</v>
      </c>
      <c r="K66" s="185"/>
    </row>
    <row r="67" s="8" customFormat="1" ht="19.92" customHeight="1">
      <c r="B67" s="179"/>
      <c r="C67" s="180"/>
      <c r="D67" s="181" t="s">
        <v>105</v>
      </c>
      <c r="E67" s="182"/>
      <c r="F67" s="182"/>
      <c r="G67" s="182"/>
      <c r="H67" s="182"/>
      <c r="I67" s="183"/>
      <c r="J67" s="184">
        <f>J284</f>
        <v>0</v>
      </c>
      <c r="K67" s="185"/>
    </row>
    <row r="68" s="8" customFormat="1" ht="19.92" customHeight="1">
      <c r="B68" s="179"/>
      <c r="C68" s="180"/>
      <c r="D68" s="181" t="s">
        <v>106</v>
      </c>
      <c r="E68" s="182"/>
      <c r="F68" s="182"/>
      <c r="G68" s="182"/>
      <c r="H68" s="182"/>
      <c r="I68" s="183"/>
      <c r="J68" s="184">
        <f>J289</f>
        <v>0</v>
      </c>
      <c r="K68" s="185"/>
    </row>
    <row r="69" s="1" customFormat="1" ht="21.84" customHeight="1">
      <c r="B69" s="45"/>
      <c r="C69" s="46"/>
      <c r="D69" s="46"/>
      <c r="E69" s="46"/>
      <c r="F69" s="46"/>
      <c r="G69" s="46"/>
      <c r="H69" s="46"/>
      <c r="I69" s="139"/>
      <c r="J69" s="46"/>
      <c r="K69" s="50"/>
    </row>
    <row r="70" s="1" customFormat="1" ht="6.96" customHeight="1">
      <c r="B70" s="66"/>
      <c r="C70" s="67"/>
      <c r="D70" s="67"/>
      <c r="E70" s="67"/>
      <c r="F70" s="67"/>
      <c r="G70" s="67"/>
      <c r="H70" s="67"/>
      <c r="I70" s="161"/>
      <c r="J70" s="67"/>
      <c r="K70" s="68"/>
    </row>
    <row r="74" s="1" customFormat="1" ht="6.96" customHeight="1">
      <c r="B74" s="69"/>
      <c r="C74" s="70"/>
      <c r="D74" s="70"/>
      <c r="E74" s="70"/>
      <c r="F74" s="70"/>
      <c r="G74" s="70"/>
      <c r="H74" s="70"/>
      <c r="I74" s="164"/>
      <c r="J74" s="70"/>
      <c r="K74" s="70"/>
      <c r="L74" s="71"/>
    </row>
    <row r="75" s="1" customFormat="1" ht="36.96" customHeight="1">
      <c r="B75" s="45"/>
      <c r="C75" s="72" t="s">
        <v>107</v>
      </c>
      <c r="D75" s="73"/>
      <c r="E75" s="73"/>
      <c r="F75" s="73"/>
      <c r="G75" s="73"/>
      <c r="H75" s="73"/>
      <c r="I75" s="186"/>
      <c r="J75" s="73"/>
      <c r="K75" s="73"/>
      <c r="L75" s="71"/>
    </row>
    <row r="76" s="1" customFormat="1" ht="6.96" customHeight="1">
      <c r="B76" s="45"/>
      <c r="C76" s="73"/>
      <c r="D76" s="73"/>
      <c r="E76" s="73"/>
      <c r="F76" s="73"/>
      <c r="G76" s="73"/>
      <c r="H76" s="73"/>
      <c r="I76" s="186"/>
      <c r="J76" s="73"/>
      <c r="K76" s="73"/>
      <c r="L76" s="71"/>
    </row>
    <row r="77" s="1" customFormat="1" ht="14.4" customHeight="1">
      <c r="B77" s="45"/>
      <c r="C77" s="75" t="s">
        <v>18</v>
      </c>
      <c r="D77" s="73"/>
      <c r="E77" s="73"/>
      <c r="F77" s="73"/>
      <c r="G77" s="73"/>
      <c r="H77" s="73"/>
      <c r="I77" s="186"/>
      <c r="J77" s="73"/>
      <c r="K77" s="73"/>
      <c r="L77" s="71"/>
    </row>
    <row r="78" s="1" customFormat="1" ht="16.5" customHeight="1">
      <c r="B78" s="45"/>
      <c r="C78" s="73"/>
      <c r="D78" s="73"/>
      <c r="E78" s="187" t="str">
        <f>E7</f>
        <v>ULICE KORÁBOVA - REKONSTRUKCE ULICE - CHODNÍKŮ A SJZEDŮ</v>
      </c>
      <c r="F78" s="75"/>
      <c r="G78" s="75"/>
      <c r="H78" s="75"/>
      <c r="I78" s="186"/>
      <c r="J78" s="73"/>
      <c r="K78" s="73"/>
      <c r="L78" s="71"/>
    </row>
    <row r="79" s="1" customFormat="1" ht="14.4" customHeight="1">
      <c r="B79" s="45"/>
      <c r="C79" s="75" t="s">
        <v>88</v>
      </c>
      <c r="D79" s="73"/>
      <c r="E79" s="73"/>
      <c r="F79" s="73"/>
      <c r="G79" s="73"/>
      <c r="H79" s="73"/>
      <c r="I79" s="186"/>
      <c r="J79" s="73"/>
      <c r="K79" s="73"/>
      <c r="L79" s="71"/>
    </row>
    <row r="80" s="1" customFormat="1" ht="17.25" customHeight="1">
      <c r="B80" s="45"/>
      <c r="C80" s="73"/>
      <c r="D80" s="73"/>
      <c r="E80" s="81" t="str">
        <f>E9</f>
        <v>242-101 - SO 101 CHODNÍKY</v>
      </c>
      <c r="F80" s="73"/>
      <c r="G80" s="73"/>
      <c r="H80" s="73"/>
      <c r="I80" s="186"/>
      <c r="J80" s="73"/>
      <c r="K80" s="73"/>
      <c r="L80" s="71"/>
    </row>
    <row r="81" s="1" customFormat="1" ht="6.96" customHeight="1">
      <c r="B81" s="45"/>
      <c r="C81" s="73"/>
      <c r="D81" s="73"/>
      <c r="E81" s="73"/>
      <c r="F81" s="73"/>
      <c r="G81" s="73"/>
      <c r="H81" s="73"/>
      <c r="I81" s="186"/>
      <c r="J81" s="73"/>
      <c r="K81" s="73"/>
      <c r="L81" s="71"/>
    </row>
    <row r="82" s="1" customFormat="1" ht="18" customHeight="1">
      <c r="B82" s="45"/>
      <c r="C82" s="75" t="s">
        <v>23</v>
      </c>
      <c r="D82" s="73"/>
      <c r="E82" s="73"/>
      <c r="F82" s="188" t="str">
        <f>F12</f>
        <v>ÚSTÍ NAD ORLICÍ</v>
      </c>
      <c r="G82" s="73"/>
      <c r="H82" s="73"/>
      <c r="I82" s="189" t="s">
        <v>25</v>
      </c>
      <c r="J82" s="84" t="str">
        <f>IF(J12="","",J12)</f>
        <v>4. 7. 2019</v>
      </c>
      <c r="K82" s="73"/>
      <c r="L82" s="71"/>
    </row>
    <row r="83" s="1" customFormat="1" ht="6.96" customHeight="1">
      <c r="B83" s="45"/>
      <c r="C83" s="73"/>
      <c r="D83" s="73"/>
      <c r="E83" s="73"/>
      <c r="F83" s="73"/>
      <c r="G83" s="73"/>
      <c r="H83" s="73"/>
      <c r="I83" s="186"/>
      <c r="J83" s="73"/>
      <c r="K83" s="73"/>
      <c r="L83" s="71"/>
    </row>
    <row r="84" s="1" customFormat="1">
      <c r="B84" s="45"/>
      <c r="C84" s="75" t="s">
        <v>27</v>
      </c>
      <c r="D84" s="73"/>
      <c r="E84" s="73"/>
      <c r="F84" s="188" t="str">
        <f>E15</f>
        <v>Město Litomyšl</v>
      </c>
      <c r="G84" s="73"/>
      <c r="H84" s="73"/>
      <c r="I84" s="189" t="s">
        <v>33</v>
      </c>
      <c r="J84" s="188" t="str">
        <f>E21</f>
        <v>JDS projekt, s.r.o.</v>
      </c>
      <c r="K84" s="73"/>
      <c r="L84" s="71"/>
    </row>
    <row r="85" s="1" customFormat="1" ht="14.4" customHeight="1">
      <c r="B85" s="45"/>
      <c r="C85" s="75" t="s">
        <v>31</v>
      </c>
      <c r="D85" s="73"/>
      <c r="E85" s="73"/>
      <c r="F85" s="188" t="str">
        <f>IF(E18="","",E18)</f>
        <v/>
      </c>
      <c r="G85" s="73"/>
      <c r="H85" s="73"/>
      <c r="I85" s="186"/>
      <c r="J85" s="73"/>
      <c r="K85" s="73"/>
      <c r="L85" s="71"/>
    </row>
    <row r="86" s="1" customFormat="1" ht="10.32" customHeight="1">
      <c r="B86" s="45"/>
      <c r="C86" s="73"/>
      <c r="D86" s="73"/>
      <c r="E86" s="73"/>
      <c r="F86" s="73"/>
      <c r="G86" s="73"/>
      <c r="H86" s="73"/>
      <c r="I86" s="186"/>
      <c r="J86" s="73"/>
      <c r="K86" s="73"/>
      <c r="L86" s="71"/>
    </row>
    <row r="87" s="9" customFormat="1" ht="29.28" customHeight="1">
      <c r="B87" s="190"/>
      <c r="C87" s="191" t="s">
        <v>108</v>
      </c>
      <c r="D87" s="192" t="s">
        <v>56</v>
      </c>
      <c r="E87" s="192" t="s">
        <v>52</v>
      </c>
      <c r="F87" s="192" t="s">
        <v>109</v>
      </c>
      <c r="G87" s="192" t="s">
        <v>110</v>
      </c>
      <c r="H87" s="192" t="s">
        <v>111</v>
      </c>
      <c r="I87" s="193" t="s">
        <v>112</v>
      </c>
      <c r="J87" s="192" t="s">
        <v>92</v>
      </c>
      <c r="K87" s="194" t="s">
        <v>113</v>
      </c>
      <c r="L87" s="195"/>
      <c r="M87" s="101" t="s">
        <v>114</v>
      </c>
      <c r="N87" s="102" t="s">
        <v>41</v>
      </c>
      <c r="O87" s="102" t="s">
        <v>115</v>
      </c>
      <c r="P87" s="102" t="s">
        <v>116</v>
      </c>
      <c r="Q87" s="102" t="s">
        <v>117</v>
      </c>
      <c r="R87" s="102" t="s">
        <v>118</v>
      </c>
      <c r="S87" s="102" t="s">
        <v>119</v>
      </c>
      <c r="T87" s="103" t="s">
        <v>120</v>
      </c>
    </row>
    <row r="88" s="1" customFormat="1" ht="29.28" customHeight="1">
      <c r="B88" s="45"/>
      <c r="C88" s="107" t="s">
        <v>93</v>
      </c>
      <c r="D88" s="73"/>
      <c r="E88" s="73"/>
      <c r="F88" s="73"/>
      <c r="G88" s="73"/>
      <c r="H88" s="73"/>
      <c r="I88" s="186"/>
      <c r="J88" s="196">
        <f>BK88</f>
        <v>0</v>
      </c>
      <c r="K88" s="73"/>
      <c r="L88" s="71"/>
      <c r="M88" s="104"/>
      <c r="N88" s="105"/>
      <c r="O88" s="105"/>
      <c r="P88" s="197">
        <f>P89+P270+P279</f>
        <v>0</v>
      </c>
      <c r="Q88" s="105"/>
      <c r="R88" s="197">
        <f>R89+R270+R279</f>
        <v>358.38876099999999</v>
      </c>
      <c r="S88" s="105"/>
      <c r="T88" s="198">
        <f>T89+T270+T279</f>
        <v>508.77249999999998</v>
      </c>
      <c r="AT88" s="23" t="s">
        <v>70</v>
      </c>
      <c r="AU88" s="23" t="s">
        <v>94</v>
      </c>
      <c r="BK88" s="199">
        <f>BK89+BK270+BK279</f>
        <v>0</v>
      </c>
    </row>
    <row r="89" s="10" customFormat="1" ht="37.44" customHeight="1">
      <c r="B89" s="200"/>
      <c r="C89" s="201"/>
      <c r="D89" s="202" t="s">
        <v>70</v>
      </c>
      <c r="E89" s="203" t="s">
        <v>121</v>
      </c>
      <c r="F89" s="203" t="s">
        <v>122</v>
      </c>
      <c r="G89" s="201"/>
      <c r="H89" s="201"/>
      <c r="I89" s="204"/>
      <c r="J89" s="205">
        <f>BK89</f>
        <v>0</v>
      </c>
      <c r="K89" s="201"/>
      <c r="L89" s="206"/>
      <c r="M89" s="207"/>
      <c r="N89" s="208"/>
      <c r="O89" s="208"/>
      <c r="P89" s="209">
        <f>P90+P164+P218+P252+P268</f>
        <v>0</v>
      </c>
      <c r="Q89" s="208"/>
      <c r="R89" s="209">
        <f>R90+R164+R218+R252+R268</f>
        <v>358.14366100000001</v>
      </c>
      <c r="S89" s="208"/>
      <c r="T89" s="210">
        <f>T90+T164+T218+T252+T268</f>
        <v>508.77249999999998</v>
      </c>
      <c r="AR89" s="211" t="s">
        <v>79</v>
      </c>
      <c r="AT89" s="212" t="s">
        <v>70</v>
      </c>
      <c r="AU89" s="212" t="s">
        <v>71</v>
      </c>
      <c r="AY89" s="211" t="s">
        <v>123</v>
      </c>
      <c r="BK89" s="213">
        <f>BK90+BK164+BK218+BK252+BK268</f>
        <v>0</v>
      </c>
    </row>
    <row r="90" s="10" customFormat="1" ht="19.92" customHeight="1">
      <c r="B90" s="200"/>
      <c r="C90" s="201"/>
      <c r="D90" s="202" t="s">
        <v>70</v>
      </c>
      <c r="E90" s="214" t="s">
        <v>79</v>
      </c>
      <c r="F90" s="214" t="s">
        <v>124</v>
      </c>
      <c r="G90" s="201"/>
      <c r="H90" s="201"/>
      <c r="I90" s="204"/>
      <c r="J90" s="215">
        <f>BK90</f>
        <v>0</v>
      </c>
      <c r="K90" s="201"/>
      <c r="L90" s="206"/>
      <c r="M90" s="207"/>
      <c r="N90" s="208"/>
      <c r="O90" s="208"/>
      <c r="P90" s="209">
        <f>SUM(P91:P163)</f>
        <v>0</v>
      </c>
      <c r="Q90" s="208"/>
      <c r="R90" s="209">
        <f>SUM(R91:R163)</f>
        <v>0.00059499999999999993</v>
      </c>
      <c r="S90" s="208"/>
      <c r="T90" s="210">
        <f>SUM(T91:T163)</f>
        <v>508.77249999999998</v>
      </c>
      <c r="AR90" s="211" t="s">
        <v>79</v>
      </c>
      <c r="AT90" s="212" t="s">
        <v>70</v>
      </c>
      <c r="AU90" s="212" t="s">
        <v>79</v>
      </c>
      <c r="AY90" s="211" t="s">
        <v>123</v>
      </c>
      <c r="BK90" s="213">
        <f>SUM(BK91:BK163)</f>
        <v>0</v>
      </c>
    </row>
    <row r="91" s="1" customFormat="1" ht="38.25" customHeight="1">
      <c r="B91" s="45"/>
      <c r="C91" s="216" t="s">
        <v>79</v>
      </c>
      <c r="D91" s="216" t="s">
        <v>125</v>
      </c>
      <c r="E91" s="217" t="s">
        <v>126</v>
      </c>
      <c r="F91" s="218" t="s">
        <v>127</v>
      </c>
      <c r="G91" s="219" t="s">
        <v>128</v>
      </c>
      <c r="H91" s="220">
        <v>142</v>
      </c>
      <c r="I91" s="221"/>
      <c r="J91" s="222">
        <f>ROUND(I91*H91,2)</f>
        <v>0</v>
      </c>
      <c r="K91" s="218" t="s">
        <v>129</v>
      </c>
      <c r="L91" s="71"/>
      <c r="M91" s="223" t="s">
        <v>21</v>
      </c>
      <c r="N91" s="224" t="s">
        <v>42</v>
      </c>
      <c r="O91" s="46"/>
      <c r="P91" s="225">
        <f>O91*H91</f>
        <v>0</v>
      </c>
      <c r="Q91" s="225">
        <v>0</v>
      </c>
      <c r="R91" s="225">
        <f>Q91*H91</f>
        <v>0</v>
      </c>
      <c r="S91" s="225">
        <v>0.26000000000000001</v>
      </c>
      <c r="T91" s="226">
        <f>S91*H91</f>
        <v>36.920000000000002</v>
      </c>
      <c r="AR91" s="23" t="s">
        <v>130</v>
      </c>
      <c r="AT91" s="23" t="s">
        <v>125</v>
      </c>
      <c r="AU91" s="23" t="s">
        <v>81</v>
      </c>
      <c r="AY91" s="23" t="s">
        <v>123</v>
      </c>
      <c r="BE91" s="227">
        <f>IF(N91="základní",J91,0)</f>
        <v>0</v>
      </c>
      <c r="BF91" s="227">
        <f>IF(N91="snížená",J91,0)</f>
        <v>0</v>
      </c>
      <c r="BG91" s="227">
        <f>IF(N91="zákl. přenesená",J91,0)</f>
        <v>0</v>
      </c>
      <c r="BH91" s="227">
        <f>IF(N91="sníž. přenesená",J91,0)</f>
        <v>0</v>
      </c>
      <c r="BI91" s="227">
        <f>IF(N91="nulová",J91,0)</f>
        <v>0</v>
      </c>
      <c r="BJ91" s="23" t="s">
        <v>79</v>
      </c>
      <c r="BK91" s="227">
        <f>ROUND(I91*H91,2)</f>
        <v>0</v>
      </c>
      <c r="BL91" s="23" t="s">
        <v>130</v>
      </c>
      <c r="BM91" s="23" t="s">
        <v>131</v>
      </c>
    </row>
    <row r="92" s="1" customFormat="1">
      <c r="B92" s="45"/>
      <c r="C92" s="73"/>
      <c r="D92" s="228" t="s">
        <v>132</v>
      </c>
      <c r="E92" s="73"/>
      <c r="F92" s="229" t="s">
        <v>133</v>
      </c>
      <c r="G92" s="73"/>
      <c r="H92" s="73"/>
      <c r="I92" s="186"/>
      <c r="J92" s="73"/>
      <c r="K92" s="73"/>
      <c r="L92" s="71"/>
      <c r="M92" s="230"/>
      <c r="N92" s="46"/>
      <c r="O92" s="46"/>
      <c r="P92" s="46"/>
      <c r="Q92" s="46"/>
      <c r="R92" s="46"/>
      <c r="S92" s="46"/>
      <c r="T92" s="94"/>
      <c r="AT92" s="23" t="s">
        <v>132</v>
      </c>
      <c r="AU92" s="23" t="s">
        <v>81</v>
      </c>
    </row>
    <row r="93" s="11" customFormat="1">
      <c r="B93" s="231"/>
      <c r="C93" s="232"/>
      <c r="D93" s="228" t="s">
        <v>134</v>
      </c>
      <c r="E93" s="233" t="s">
        <v>21</v>
      </c>
      <c r="F93" s="234" t="s">
        <v>135</v>
      </c>
      <c r="G93" s="232"/>
      <c r="H93" s="233" t="s">
        <v>21</v>
      </c>
      <c r="I93" s="235"/>
      <c r="J93" s="232"/>
      <c r="K93" s="232"/>
      <c r="L93" s="236"/>
      <c r="M93" s="237"/>
      <c r="N93" s="238"/>
      <c r="O93" s="238"/>
      <c r="P93" s="238"/>
      <c r="Q93" s="238"/>
      <c r="R93" s="238"/>
      <c r="S93" s="238"/>
      <c r="T93" s="239"/>
      <c r="AT93" s="240" t="s">
        <v>134</v>
      </c>
      <c r="AU93" s="240" t="s">
        <v>81</v>
      </c>
      <c r="AV93" s="11" t="s">
        <v>79</v>
      </c>
      <c r="AW93" s="11" t="s">
        <v>35</v>
      </c>
      <c r="AX93" s="11" t="s">
        <v>71</v>
      </c>
      <c r="AY93" s="240" t="s">
        <v>123</v>
      </c>
    </row>
    <row r="94" s="12" customFormat="1">
      <c r="B94" s="241"/>
      <c r="C94" s="242"/>
      <c r="D94" s="228" t="s">
        <v>134</v>
      </c>
      <c r="E94" s="243" t="s">
        <v>21</v>
      </c>
      <c r="F94" s="244" t="s">
        <v>136</v>
      </c>
      <c r="G94" s="242"/>
      <c r="H94" s="245">
        <v>142</v>
      </c>
      <c r="I94" s="246"/>
      <c r="J94" s="242"/>
      <c r="K94" s="242"/>
      <c r="L94" s="247"/>
      <c r="M94" s="248"/>
      <c r="N94" s="249"/>
      <c r="O94" s="249"/>
      <c r="P94" s="249"/>
      <c r="Q94" s="249"/>
      <c r="R94" s="249"/>
      <c r="S94" s="249"/>
      <c r="T94" s="250"/>
      <c r="AT94" s="251" t="s">
        <v>134</v>
      </c>
      <c r="AU94" s="251" t="s">
        <v>81</v>
      </c>
      <c r="AV94" s="12" t="s">
        <v>81</v>
      </c>
      <c r="AW94" s="12" t="s">
        <v>35</v>
      </c>
      <c r="AX94" s="12" t="s">
        <v>79</v>
      </c>
      <c r="AY94" s="251" t="s">
        <v>123</v>
      </c>
    </row>
    <row r="95" s="1" customFormat="1" ht="51" customHeight="1">
      <c r="B95" s="45"/>
      <c r="C95" s="216" t="s">
        <v>81</v>
      </c>
      <c r="D95" s="216" t="s">
        <v>125</v>
      </c>
      <c r="E95" s="217" t="s">
        <v>137</v>
      </c>
      <c r="F95" s="218" t="s">
        <v>138</v>
      </c>
      <c r="G95" s="219" t="s">
        <v>128</v>
      </c>
      <c r="H95" s="220">
        <v>899</v>
      </c>
      <c r="I95" s="221"/>
      <c r="J95" s="222">
        <f>ROUND(I95*H95,2)</f>
        <v>0</v>
      </c>
      <c r="K95" s="218" t="s">
        <v>129</v>
      </c>
      <c r="L95" s="71"/>
      <c r="M95" s="223" t="s">
        <v>21</v>
      </c>
      <c r="N95" s="224" t="s">
        <v>42</v>
      </c>
      <c r="O95" s="46"/>
      <c r="P95" s="225">
        <f>O95*H95</f>
        <v>0</v>
      </c>
      <c r="Q95" s="225">
        <v>0</v>
      </c>
      <c r="R95" s="225">
        <f>Q95*H95</f>
        <v>0</v>
      </c>
      <c r="S95" s="225">
        <v>0.17000000000000001</v>
      </c>
      <c r="T95" s="226">
        <f>S95*H95</f>
        <v>152.83000000000001</v>
      </c>
      <c r="AR95" s="23" t="s">
        <v>130</v>
      </c>
      <c r="AT95" s="23" t="s">
        <v>125</v>
      </c>
      <c r="AU95" s="23" t="s">
        <v>81</v>
      </c>
      <c r="AY95" s="23" t="s">
        <v>123</v>
      </c>
      <c r="BE95" s="227">
        <f>IF(N95="základní",J95,0)</f>
        <v>0</v>
      </c>
      <c r="BF95" s="227">
        <f>IF(N95="snížená",J95,0)</f>
        <v>0</v>
      </c>
      <c r="BG95" s="227">
        <f>IF(N95="zákl. přenesená",J95,0)</f>
        <v>0</v>
      </c>
      <c r="BH95" s="227">
        <f>IF(N95="sníž. přenesená",J95,0)</f>
        <v>0</v>
      </c>
      <c r="BI95" s="227">
        <f>IF(N95="nulová",J95,0)</f>
        <v>0</v>
      </c>
      <c r="BJ95" s="23" t="s">
        <v>79</v>
      </c>
      <c r="BK95" s="227">
        <f>ROUND(I95*H95,2)</f>
        <v>0</v>
      </c>
      <c r="BL95" s="23" t="s">
        <v>130</v>
      </c>
      <c r="BM95" s="23" t="s">
        <v>139</v>
      </c>
    </row>
    <row r="96" s="1" customFormat="1">
      <c r="B96" s="45"/>
      <c r="C96" s="73"/>
      <c r="D96" s="228" t="s">
        <v>132</v>
      </c>
      <c r="E96" s="73"/>
      <c r="F96" s="229" t="s">
        <v>140</v>
      </c>
      <c r="G96" s="73"/>
      <c r="H96" s="73"/>
      <c r="I96" s="186"/>
      <c r="J96" s="73"/>
      <c r="K96" s="73"/>
      <c r="L96" s="71"/>
      <c r="M96" s="230"/>
      <c r="N96" s="46"/>
      <c r="O96" s="46"/>
      <c r="P96" s="46"/>
      <c r="Q96" s="46"/>
      <c r="R96" s="46"/>
      <c r="S96" s="46"/>
      <c r="T96" s="94"/>
      <c r="AT96" s="23" t="s">
        <v>132</v>
      </c>
      <c r="AU96" s="23" t="s">
        <v>81</v>
      </c>
    </row>
    <row r="97" s="11" customFormat="1">
      <c r="B97" s="231"/>
      <c r="C97" s="232"/>
      <c r="D97" s="228" t="s">
        <v>134</v>
      </c>
      <c r="E97" s="233" t="s">
        <v>21</v>
      </c>
      <c r="F97" s="234" t="s">
        <v>141</v>
      </c>
      <c r="G97" s="232"/>
      <c r="H97" s="233" t="s">
        <v>21</v>
      </c>
      <c r="I97" s="235"/>
      <c r="J97" s="232"/>
      <c r="K97" s="232"/>
      <c r="L97" s="236"/>
      <c r="M97" s="237"/>
      <c r="N97" s="238"/>
      <c r="O97" s="238"/>
      <c r="P97" s="238"/>
      <c r="Q97" s="238"/>
      <c r="R97" s="238"/>
      <c r="S97" s="238"/>
      <c r="T97" s="239"/>
      <c r="AT97" s="240" t="s">
        <v>134</v>
      </c>
      <c r="AU97" s="240" t="s">
        <v>81</v>
      </c>
      <c r="AV97" s="11" t="s">
        <v>79</v>
      </c>
      <c r="AW97" s="11" t="s">
        <v>35</v>
      </c>
      <c r="AX97" s="11" t="s">
        <v>71</v>
      </c>
      <c r="AY97" s="240" t="s">
        <v>123</v>
      </c>
    </row>
    <row r="98" s="12" customFormat="1">
      <c r="B98" s="241"/>
      <c r="C98" s="242"/>
      <c r="D98" s="228" t="s">
        <v>134</v>
      </c>
      <c r="E98" s="243" t="s">
        <v>21</v>
      </c>
      <c r="F98" s="244" t="s">
        <v>142</v>
      </c>
      <c r="G98" s="242"/>
      <c r="H98" s="245">
        <v>757</v>
      </c>
      <c r="I98" s="246"/>
      <c r="J98" s="242"/>
      <c r="K98" s="242"/>
      <c r="L98" s="247"/>
      <c r="M98" s="248"/>
      <c r="N98" s="249"/>
      <c r="O98" s="249"/>
      <c r="P98" s="249"/>
      <c r="Q98" s="249"/>
      <c r="R98" s="249"/>
      <c r="S98" s="249"/>
      <c r="T98" s="250"/>
      <c r="AT98" s="251" t="s">
        <v>134</v>
      </c>
      <c r="AU98" s="251" t="s">
        <v>81</v>
      </c>
      <c r="AV98" s="12" t="s">
        <v>81</v>
      </c>
      <c r="AW98" s="12" t="s">
        <v>35</v>
      </c>
      <c r="AX98" s="12" t="s">
        <v>71</v>
      </c>
      <c r="AY98" s="251" t="s">
        <v>123</v>
      </c>
    </row>
    <row r="99" s="11" customFormat="1">
      <c r="B99" s="231"/>
      <c r="C99" s="232"/>
      <c r="D99" s="228" t="s">
        <v>134</v>
      </c>
      <c r="E99" s="233" t="s">
        <v>21</v>
      </c>
      <c r="F99" s="234" t="s">
        <v>135</v>
      </c>
      <c r="G99" s="232"/>
      <c r="H99" s="233" t="s">
        <v>21</v>
      </c>
      <c r="I99" s="235"/>
      <c r="J99" s="232"/>
      <c r="K99" s="232"/>
      <c r="L99" s="236"/>
      <c r="M99" s="237"/>
      <c r="N99" s="238"/>
      <c r="O99" s="238"/>
      <c r="P99" s="238"/>
      <c r="Q99" s="238"/>
      <c r="R99" s="238"/>
      <c r="S99" s="238"/>
      <c r="T99" s="239"/>
      <c r="AT99" s="240" t="s">
        <v>134</v>
      </c>
      <c r="AU99" s="240" t="s">
        <v>81</v>
      </c>
      <c r="AV99" s="11" t="s">
        <v>79</v>
      </c>
      <c r="AW99" s="11" t="s">
        <v>35</v>
      </c>
      <c r="AX99" s="11" t="s">
        <v>71</v>
      </c>
      <c r="AY99" s="240" t="s">
        <v>123</v>
      </c>
    </row>
    <row r="100" s="12" customFormat="1">
      <c r="B100" s="241"/>
      <c r="C100" s="242"/>
      <c r="D100" s="228" t="s">
        <v>134</v>
      </c>
      <c r="E100" s="243" t="s">
        <v>21</v>
      </c>
      <c r="F100" s="244" t="s">
        <v>136</v>
      </c>
      <c r="G100" s="242"/>
      <c r="H100" s="245">
        <v>142</v>
      </c>
      <c r="I100" s="246"/>
      <c r="J100" s="242"/>
      <c r="K100" s="242"/>
      <c r="L100" s="247"/>
      <c r="M100" s="248"/>
      <c r="N100" s="249"/>
      <c r="O100" s="249"/>
      <c r="P100" s="249"/>
      <c r="Q100" s="249"/>
      <c r="R100" s="249"/>
      <c r="S100" s="249"/>
      <c r="T100" s="250"/>
      <c r="AT100" s="251" t="s">
        <v>134</v>
      </c>
      <c r="AU100" s="251" t="s">
        <v>81</v>
      </c>
      <c r="AV100" s="12" t="s">
        <v>81</v>
      </c>
      <c r="AW100" s="12" t="s">
        <v>35</v>
      </c>
      <c r="AX100" s="12" t="s">
        <v>71</v>
      </c>
      <c r="AY100" s="251" t="s">
        <v>123</v>
      </c>
    </row>
    <row r="101" s="13" customFormat="1">
      <c r="B101" s="252"/>
      <c r="C101" s="253"/>
      <c r="D101" s="228" t="s">
        <v>134</v>
      </c>
      <c r="E101" s="254" t="s">
        <v>21</v>
      </c>
      <c r="F101" s="255" t="s">
        <v>143</v>
      </c>
      <c r="G101" s="253"/>
      <c r="H101" s="256">
        <v>899</v>
      </c>
      <c r="I101" s="257"/>
      <c r="J101" s="253"/>
      <c r="K101" s="253"/>
      <c r="L101" s="258"/>
      <c r="M101" s="259"/>
      <c r="N101" s="260"/>
      <c r="O101" s="260"/>
      <c r="P101" s="260"/>
      <c r="Q101" s="260"/>
      <c r="R101" s="260"/>
      <c r="S101" s="260"/>
      <c r="T101" s="261"/>
      <c r="AT101" s="262" t="s">
        <v>134</v>
      </c>
      <c r="AU101" s="262" t="s">
        <v>81</v>
      </c>
      <c r="AV101" s="13" t="s">
        <v>130</v>
      </c>
      <c r="AW101" s="13" t="s">
        <v>35</v>
      </c>
      <c r="AX101" s="13" t="s">
        <v>79</v>
      </c>
      <c r="AY101" s="262" t="s">
        <v>123</v>
      </c>
    </row>
    <row r="102" s="1" customFormat="1" ht="51" customHeight="1">
      <c r="B102" s="45"/>
      <c r="C102" s="216" t="s">
        <v>144</v>
      </c>
      <c r="D102" s="216" t="s">
        <v>125</v>
      </c>
      <c r="E102" s="217" t="s">
        <v>145</v>
      </c>
      <c r="F102" s="218" t="s">
        <v>146</v>
      </c>
      <c r="G102" s="219" t="s">
        <v>128</v>
      </c>
      <c r="H102" s="220">
        <v>871.75</v>
      </c>
      <c r="I102" s="221"/>
      <c r="J102" s="222">
        <f>ROUND(I102*H102,2)</f>
        <v>0</v>
      </c>
      <c r="K102" s="218" t="s">
        <v>129</v>
      </c>
      <c r="L102" s="71"/>
      <c r="M102" s="223" t="s">
        <v>21</v>
      </c>
      <c r="N102" s="224" t="s">
        <v>42</v>
      </c>
      <c r="O102" s="46"/>
      <c r="P102" s="225">
        <f>O102*H102</f>
        <v>0</v>
      </c>
      <c r="Q102" s="225">
        <v>0</v>
      </c>
      <c r="R102" s="225">
        <f>Q102*H102</f>
        <v>0</v>
      </c>
      <c r="S102" s="225">
        <v>0.22</v>
      </c>
      <c r="T102" s="226">
        <f>S102*H102</f>
        <v>191.785</v>
      </c>
      <c r="AR102" s="23" t="s">
        <v>130</v>
      </c>
      <c r="AT102" s="23" t="s">
        <v>125</v>
      </c>
      <c r="AU102" s="23" t="s">
        <v>81</v>
      </c>
      <c r="AY102" s="23" t="s">
        <v>123</v>
      </c>
      <c r="BE102" s="227">
        <f>IF(N102="základní",J102,0)</f>
        <v>0</v>
      </c>
      <c r="BF102" s="227">
        <f>IF(N102="snížená",J102,0)</f>
        <v>0</v>
      </c>
      <c r="BG102" s="227">
        <f>IF(N102="zákl. přenesená",J102,0)</f>
        <v>0</v>
      </c>
      <c r="BH102" s="227">
        <f>IF(N102="sníž. přenesená",J102,0)</f>
        <v>0</v>
      </c>
      <c r="BI102" s="227">
        <f>IF(N102="nulová",J102,0)</f>
        <v>0</v>
      </c>
      <c r="BJ102" s="23" t="s">
        <v>79</v>
      </c>
      <c r="BK102" s="227">
        <f>ROUND(I102*H102,2)</f>
        <v>0</v>
      </c>
      <c r="BL102" s="23" t="s">
        <v>130</v>
      </c>
      <c r="BM102" s="23" t="s">
        <v>147</v>
      </c>
    </row>
    <row r="103" s="1" customFormat="1">
      <c r="B103" s="45"/>
      <c r="C103" s="73"/>
      <c r="D103" s="228" t="s">
        <v>132</v>
      </c>
      <c r="E103" s="73"/>
      <c r="F103" s="229" t="s">
        <v>140</v>
      </c>
      <c r="G103" s="73"/>
      <c r="H103" s="73"/>
      <c r="I103" s="186"/>
      <c r="J103" s="73"/>
      <c r="K103" s="73"/>
      <c r="L103" s="71"/>
      <c r="M103" s="230"/>
      <c r="N103" s="46"/>
      <c r="O103" s="46"/>
      <c r="P103" s="46"/>
      <c r="Q103" s="46"/>
      <c r="R103" s="46"/>
      <c r="S103" s="46"/>
      <c r="T103" s="94"/>
      <c r="AT103" s="23" t="s">
        <v>132</v>
      </c>
      <c r="AU103" s="23" t="s">
        <v>81</v>
      </c>
    </row>
    <row r="104" s="11" customFormat="1">
      <c r="B104" s="231"/>
      <c r="C104" s="232"/>
      <c r="D104" s="228" t="s">
        <v>134</v>
      </c>
      <c r="E104" s="233" t="s">
        <v>21</v>
      </c>
      <c r="F104" s="234" t="s">
        <v>148</v>
      </c>
      <c r="G104" s="232"/>
      <c r="H104" s="233" t="s">
        <v>21</v>
      </c>
      <c r="I104" s="235"/>
      <c r="J104" s="232"/>
      <c r="K104" s="232"/>
      <c r="L104" s="236"/>
      <c r="M104" s="237"/>
      <c r="N104" s="238"/>
      <c r="O104" s="238"/>
      <c r="P104" s="238"/>
      <c r="Q104" s="238"/>
      <c r="R104" s="238"/>
      <c r="S104" s="238"/>
      <c r="T104" s="239"/>
      <c r="AT104" s="240" t="s">
        <v>134</v>
      </c>
      <c r="AU104" s="240" t="s">
        <v>81</v>
      </c>
      <c r="AV104" s="11" t="s">
        <v>79</v>
      </c>
      <c r="AW104" s="11" t="s">
        <v>35</v>
      </c>
      <c r="AX104" s="11" t="s">
        <v>71</v>
      </c>
      <c r="AY104" s="240" t="s">
        <v>123</v>
      </c>
    </row>
    <row r="105" s="12" customFormat="1">
      <c r="B105" s="241"/>
      <c r="C105" s="242"/>
      <c r="D105" s="228" t="s">
        <v>134</v>
      </c>
      <c r="E105" s="243" t="s">
        <v>21</v>
      </c>
      <c r="F105" s="244" t="s">
        <v>142</v>
      </c>
      <c r="G105" s="242"/>
      <c r="H105" s="245">
        <v>757</v>
      </c>
      <c r="I105" s="246"/>
      <c r="J105" s="242"/>
      <c r="K105" s="242"/>
      <c r="L105" s="247"/>
      <c r="M105" s="248"/>
      <c r="N105" s="249"/>
      <c r="O105" s="249"/>
      <c r="P105" s="249"/>
      <c r="Q105" s="249"/>
      <c r="R105" s="249"/>
      <c r="S105" s="249"/>
      <c r="T105" s="250"/>
      <c r="AT105" s="251" t="s">
        <v>134</v>
      </c>
      <c r="AU105" s="251" t="s">
        <v>81</v>
      </c>
      <c r="AV105" s="12" t="s">
        <v>81</v>
      </c>
      <c r="AW105" s="12" t="s">
        <v>35</v>
      </c>
      <c r="AX105" s="12" t="s">
        <v>71</v>
      </c>
      <c r="AY105" s="251" t="s">
        <v>123</v>
      </c>
    </row>
    <row r="106" s="11" customFormat="1">
      <c r="B106" s="231"/>
      <c r="C106" s="232"/>
      <c r="D106" s="228" t="s">
        <v>134</v>
      </c>
      <c r="E106" s="233" t="s">
        <v>21</v>
      </c>
      <c r="F106" s="234" t="s">
        <v>149</v>
      </c>
      <c r="G106" s="232"/>
      <c r="H106" s="233" t="s">
        <v>21</v>
      </c>
      <c r="I106" s="235"/>
      <c r="J106" s="232"/>
      <c r="K106" s="232"/>
      <c r="L106" s="236"/>
      <c r="M106" s="237"/>
      <c r="N106" s="238"/>
      <c r="O106" s="238"/>
      <c r="P106" s="238"/>
      <c r="Q106" s="238"/>
      <c r="R106" s="238"/>
      <c r="S106" s="238"/>
      <c r="T106" s="239"/>
      <c r="AT106" s="240" t="s">
        <v>134</v>
      </c>
      <c r="AU106" s="240" t="s">
        <v>81</v>
      </c>
      <c r="AV106" s="11" t="s">
        <v>79</v>
      </c>
      <c r="AW106" s="11" t="s">
        <v>35</v>
      </c>
      <c r="AX106" s="11" t="s">
        <v>71</v>
      </c>
      <c r="AY106" s="240" t="s">
        <v>123</v>
      </c>
    </row>
    <row r="107" s="12" customFormat="1">
      <c r="B107" s="241"/>
      <c r="C107" s="242"/>
      <c r="D107" s="228" t="s">
        <v>134</v>
      </c>
      <c r="E107" s="243" t="s">
        <v>21</v>
      </c>
      <c r="F107" s="244" t="s">
        <v>150</v>
      </c>
      <c r="G107" s="242"/>
      <c r="H107" s="245">
        <v>114.75</v>
      </c>
      <c r="I107" s="246"/>
      <c r="J107" s="242"/>
      <c r="K107" s="242"/>
      <c r="L107" s="247"/>
      <c r="M107" s="248"/>
      <c r="N107" s="249"/>
      <c r="O107" s="249"/>
      <c r="P107" s="249"/>
      <c r="Q107" s="249"/>
      <c r="R107" s="249"/>
      <c r="S107" s="249"/>
      <c r="T107" s="250"/>
      <c r="AT107" s="251" t="s">
        <v>134</v>
      </c>
      <c r="AU107" s="251" t="s">
        <v>81</v>
      </c>
      <c r="AV107" s="12" t="s">
        <v>81</v>
      </c>
      <c r="AW107" s="12" t="s">
        <v>35</v>
      </c>
      <c r="AX107" s="12" t="s">
        <v>71</v>
      </c>
      <c r="AY107" s="251" t="s">
        <v>123</v>
      </c>
    </row>
    <row r="108" s="13" customFormat="1">
      <c r="B108" s="252"/>
      <c r="C108" s="253"/>
      <c r="D108" s="228" t="s">
        <v>134</v>
      </c>
      <c r="E108" s="254" t="s">
        <v>21</v>
      </c>
      <c r="F108" s="255" t="s">
        <v>143</v>
      </c>
      <c r="G108" s="253"/>
      <c r="H108" s="256">
        <v>871.75</v>
      </c>
      <c r="I108" s="257"/>
      <c r="J108" s="253"/>
      <c r="K108" s="253"/>
      <c r="L108" s="258"/>
      <c r="M108" s="259"/>
      <c r="N108" s="260"/>
      <c r="O108" s="260"/>
      <c r="P108" s="260"/>
      <c r="Q108" s="260"/>
      <c r="R108" s="260"/>
      <c r="S108" s="260"/>
      <c r="T108" s="261"/>
      <c r="AT108" s="262" t="s">
        <v>134</v>
      </c>
      <c r="AU108" s="262" t="s">
        <v>81</v>
      </c>
      <c r="AV108" s="13" t="s">
        <v>130</v>
      </c>
      <c r="AW108" s="13" t="s">
        <v>35</v>
      </c>
      <c r="AX108" s="13" t="s">
        <v>79</v>
      </c>
      <c r="AY108" s="262" t="s">
        <v>123</v>
      </c>
    </row>
    <row r="109" s="1" customFormat="1" ht="51" customHeight="1">
      <c r="B109" s="45"/>
      <c r="C109" s="216" t="s">
        <v>130</v>
      </c>
      <c r="D109" s="216" t="s">
        <v>125</v>
      </c>
      <c r="E109" s="217" t="s">
        <v>151</v>
      </c>
      <c r="F109" s="218" t="s">
        <v>152</v>
      </c>
      <c r="G109" s="219" t="s">
        <v>128</v>
      </c>
      <c r="H109" s="220">
        <v>153</v>
      </c>
      <c r="I109" s="221"/>
      <c r="J109" s="222">
        <f>ROUND(I109*H109,2)</f>
        <v>0</v>
      </c>
      <c r="K109" s="218" t="s">
        <v>129</v>
      </c>
      <c r="L109" s="71"/>
      <c r="M109" s="223" t="s">
        <v>21</v>
      </c>
      <c r="N109" s="224" t="s">
        <v>42</v>
      </c>
      <c r="O109" s="46"/>
      <c r="P109" s="225">
        <f>O109*H109</f>
        <v>0</v>
      </c>
      <c r="Q109" s="225">
        <v>0</v>
      </c>
      <c r="R109" s="225">
        <f>Q109*H109</f>
        <v>0</v>
      </c>
      <c r="S109" s="225">
        <v>0.28999999999999998</v>
      </c>
      <c r="T109" s="226">
        <f>S109*H109</f>
        <v>44.369999999999997</v>
      </c>
      <c r="AR109" s="23" t="s">
        <v>130</v>
      </c>
      <c r="AT109" s="23" t="s">
        <v>125</v>
      </c>
      <c r="AU109" s="23" t="s">
        <v>81</v>
      </c>
      <c r="AY109" s="23" t="s">
        <v>123</v>
      </c>
      <c r="BE109" s="227">
        <f>IF(N109="základní",J109,0)</f>
        <v>0</v>
      </c>
      <c r="BF109" s="227">
        <f>IF(N109="snížená",J109,0)</f>
        <v>0</v>
      </c>
      <c r="BG109" s="227">
        <f>IF(N109="zákl. přenesená",J109,0)</f>
        <v>0</v>
      </c>
      <c r="BH109" s="227">
        <f>IF(N109="sníž. přenesená",J109,0)</f>
        <v>0</v>
      </c>
      <c r="BI109" s="227">
        <f>IF(N109="nulová",J109,0)</f>
        <v>0</v>
      </c>
      <c r="BJ109" s="23" t="s">
        <v>79</v>
      </c>
      <c r="BK109" s="227">
        <f>ROUND(I109*H109,2)</f>
        <v>0</v>
      </c>
      <c r="BL109" s="23" t="s">
        <v>130</v>
      </c>
      <c r="BM109" s="23" t="s">
        <v>153</v>
      </c>
    </row>
    <row r="110" s="1" customFormat="1">
      <c r="B110" s="45"/>
      <c r="C110" s="73"/>
      <c r="D110" s="228" t="s">
        <v>132</v>
      </c>
      <c r="E110" s="73"/>
      <c r="F110" s="229" t="s">
        <v>140</v>
      </c>
      <c r="G110" s="73"/>
      <c r="H110" s="73"/>
      <c r="I110" s="186"/>
      <c r="J110" s="73"/>
      <c r="K110" s="73"/>
      <c r="L110" s="71"/>
      <c r="M110" s="230"/>
      <c r="N110" s="46"/>
      <c r="O110" s="46"/>
      <c r="P110" s="46"/>
      <c r="Q110" s="46"/>
      <c r="R110" s="46"/>
      <c r="S110" s="46"/>
      <c r="T110" s="94"/>
      <c r="AT110" s="23" t="s">
        <v>132</v>
      </c>
      <c r="AU110" s="23" t="s">
        <v>81</v>
      </c>
    </row>
    <row r="111" s="11" customFormat="1">
      <c r="B111" s="231"/>
      <c r="C111" s="232"/>
      <c r="D111" s="228" t="s">
        <v>134</v>
      </c>
      <c r="E111" s="233" t="s">
        <v>21</v>
      </c>
      <c r="F111" s="234" t="s">
        <v>154</v>
      </c>
      <c r="G111" s="232"/>
      <c r="H111" s="233" t="s">
        <v>21</v>
      </c>
      <c r="I111" s="235"/>
      <c r="J111" s="232"/>
      <c r="K111" s="232"/>
      <c r="L111" s="236"/>
      <c r="M111" s="237"/>
      <c r="N111" s="238"/>
      <c r="O111" s="238"/>
      <c r="P111" s="238"/>
      <c r="Q111" s="238"/>
      <c r="R111" s="238"/>
      <c r="S111" s="238"/>
      <c r="T111" s="239"/>
      <c r="AT111" s="240" t="s">
        <v>134</v>
      </c>
      <c r="AU111" s="240" t="s">
        <v>81</v>
      </c>
      <c r="AV111" s="11" t="s">
        <v>79</v>
      </c>
      <c r="AW111" s="11" t="s">
        <v>35</v>
      </c>
      <c r="AX111" s="11" t="s">
        <v>71</v>
      </c>
      <c r="AY111" s="240" t="s">
        <v>123</v>
      </c>
    </row>
    <row r="112" s="12" customFormat="1">
      <c r="B112" s="241"/>
      <c r="C112" s="242"/>
      <c r="D112" s="228" t="s">
        <v>134</v>
      </c>
      <c r="E112" s="243" t="s">
        <v>21</v>
      </c>
      <c r="F112" s="244" t="s">
        <v>155</v>
      </c>
      <c r="G112" s="242"/>
      <c r="H112" s="245">
        <v>153</v>
      </c>
      <c r="I112" s="246"/>
      <c r="J112" s="242"/>
      <c r="K112" s="242"/>
      <c r="L112" s="247"/>
      <c r="M112" s="248"/>
      <c r="N112" s="249"/>
      <c r="O112" s="249"/>
      <c r="P112" s="249"/>
      <c r="Q112" s="249"/>
      <c r="R112" s="249"/>
      <c r="S112" s="249"/>
      <c r="T112" s="250"/>
      <c r="AT112" s="251" t="s">
        <v>134</v>
      </c>
      <c r="AU112" s="251" t="s">
        <v>81</v>
      </c>
      <c r="AV112" s="12" t="s">
        <v>81</v>
      </c>
      <c r="AW112" s="12" t="s">
        <v>35</v>
      </c>
      <c r="AX112" s="12" t="s">
        <v>79</v>
      </c>
      <c r="AY112" s="251" t="s">
        <v>123</v>
      </c>
    </row>
    <row r="113" s="1" customFormat="1" ht="38.25" customHeight="1">
      <c r="B113" s="45"/>
      <c r="C113" s="216" t="s">
        <v>156</v>
      </c>
      <c r="D113" s="216" t="s">
        <v>125</v>
      </c>
      <c r="E113" s="217" t="s">
        <v>157</v>
      </c>
      <c r="F113" s="218" t="s">
        <v>158</v>
      </c>
      <c r="G113" s="219" t="s">
        <v>159</v>
      </c>
      <c r="H113" s="220">
        <v>156</v>
      </c>
      <c r="I113" s="221"/>
      <c r="J113" s="222">
        <f>ROUND(I113*H113,2)</f>
        <v>0</v>
      </c>
      <c r="K113" s="218" t="s">
        <v>129</v>
      </c>
      <c r="L113" s="71"/>
      <c r="M113" s="223" t="s">
        <v>21</v>
      </c>
      <c r="N113" s="224" t="s">
        <v>42</v>
      </c>
      <c r="O113" s="46"/>
      <c r="P113" s="225">
        <f>O113*H113</f>
        <v>0</v>
      </c>
      <c r="Q113" s="225">
        <v>0</v>
      </c>
      <c r="R113" s="225">
        <f>Q113*H113</f>
        <v>0</v>
      </c>
      <c r="S113" s="225">
        <v>0.20499999999999999</v>
      </c>
      <c r="T113" s="226">
        <f>S113*H113</f>
        <v>31.979999999999997</v>
      </c>
      <c r="AR113" s="23" t="s">
        <v>130</v>
      </c>
      <c r="AT113" s="23" t="s">
        <v>125</v>
      </c>
      <c r="AU113" s="23" t="s">
        <v>81</v>
      </c>
      <c r="AY113" s="23" t="s">
        <v>123</v>
      </c>
      <c r="BE113" s="227">
        <f>IF(N113="základní",J113,0)</f>
        <v>0</v>
      </c>
      <c r="BF113" s="227">
        <f>IF(N113="snížená",J113,0)</f>
        <v>0</v>
      </c>
      <c r="BG113" s="227">
        <f>IF(N113="zákl. přenesená",J113,0)</f>
        <v>0</v>
      </c>
      <c r="BH113" s="227">
        <f>IF(N113="sníž. přenesená",J113,0)</f>
        <v>0</v>
      </c>
      <c r="BI113" s="227">
        <f>IF(N113="nulová",J113,0)</f>
        <v>0</v>
      </c>
      <c r="BJ113" s="23" t="s">
        <v>79</v>
      </c>
      <c r="BK113" s="227">
        <f>ROUND(I113*H113,2)</f>
        <v>0</v>
      </c>
      <c r="BL113" s="23" t="s">
        <v>130</v>
      </c>
      <c r="BM113" s="23" t="s">
        <v>160</v>
      </c>
    </row>
    <row r="114" s="1" customFormat="1">
      <c r="B114" s="45"/>
      <c r="C114" s="73"/>
      <c r="D114" s="228" t="s">
        <v>132</v>
      </c>
      <c r="E114" s="73"/>
      <c r="F114" s="229" t="s">
        <v>161</v>
      </c>
      <c r="G114" s="73"/>
      <c r="H114" s="73"/>
      <c r="I114" s="186"/>
      <c r="J114" s="73"/>
      <c r="K114" s="73"/>
      <c r="L114" s="71"/>
      <c r="M114" s="230"/>
      <c r="N114" s="46"/>
      <c r="O114" s="46"/>
      <c r="P114" s="46"/>
      <c r="Q114" s="46"/>
      <c r="R114" s="46"/>
      <c r="S114" s="46"/>
      <c r="T114" s="94"/>
      <c r="AT114" s="23" t="s">
        <v>132</v>
      </c>
      <c r="AU114" s="23" t="s">
        <v>81</v>
      </c>
    </row>
    <row r="115" s="11" customFormat="1">
      <c r="B115" s="231"/>
      <c r="C115" s="232"/>
      <c r="D115" s="228" t="s">
        <v>134</v>
      </c>
      <c r="E115" s="233" t="s">
        <v>21</v>
      </c>
      <c r="F115" s="234" t="s">
        <v>162</v>
      </c>
      <c r="G115" s="232"/>
      <c r="H115" s="233" t="s">
        <v>21</v>
      </c>
      <c r="I115" s="235"/>
      <c r="J115" s="232"/>
      <c r="K115" s="232"/>
      <c r="L115" s="236"/>
      <c r="M115" s="237"/>
      <c r="N115" s="238"/>
      <c r="O115" s="238"/>
      <c r="P115" s="238"/>
      <c r="Q115" s="238"/>
      <c r="R115" s="238"/>
      <c r="S115" s="238"/>
      <c r="T115" s="239"/>
      <c r="AT115" s="240" t="s">
        <v>134</v>
      </c>
      <c r="AU115" s="240" t="s">
        <v>81</v>
      </c>
      <c r="AV115" s="11" t="s">
        <v>79</v>
      </c>
      <c r="AW115" s="11" t="s">
        <v>35</v>
      </c>
      <c r="AX115" s="11" t="s">
        <v>71</v>
      </c>
      <c r="AY115" s="240" t="s">
        <v>123</v>
      </c>
    </row>
    <row r="116" s="12" customFormat="1">
      <c r="B116" s="241"/>
      <c r="C116" s="242"/>
      <c r="D116" s="228" t="s">
        <v>134</v>
      </c>
      <c r="E116" s="243" t="s">
        <v>21</v>
      </c>
      <c r="F116" s="244" t="s">
        <v>163</v>
      </c>
      <c r="G116" s="242"/>
      <c r="H116" s="245">
        <v>99</v>
      </c>
      <c r="I116" s="246"/>
      <c r="J116" s="242"/>
      <c r="K116" s="242"/>
      <c r="L116" s="247"/>
      <c r="M116" s="248"/>
      <c r="N116" s="249"/>
      <c r="O116" s="249"/>
      <c r="P116" s="249"/>
      <c r="Q116" s="249"/>
      <c r="R116" s="249"/>
      <c r="S116" s="249"/>
      <c r="T116" s="250"/>
      <c r="AT116" s="251" t="s">
        <v>134</v>
      </c>
      <c r="AU116" s="251" t="s">
        <v>81</v>
      </c>
      <c r="AV116" s="12" t="s">
        <v>81</v>
      </c>
      <c r="AW116" s="12" t="s">
        <v>35</v>
      </c>
      <c r="AX116" s="12" t="s">
        <v>71</v>
      </c>
      <c r="AY116" s="251" t="s">
        <v>123</v>
      </c>
    </row>
    <row r="117" s="11" customFormat="1">
      <c r="B117" s="231"/>
      <c r="C117" s="232"/>
      <c r="D117" s="228" t="s">
        <v>134</v>
      </c>
      <c r="E117" s="233" t="s">
        <v>21</v>
      </c>
      <c r="F117" s="234" t="s">
        <v>164</v>
      </c>
      <c r="G117" s="232"/>
      <c r="H117" s="233" t="s">
        <v>21</v>
      </c>
      <c r="I117" s="235"/>
      <c r="J117" s="232"/>
      <c r="K117" s="232"/>
      <c r="L117" s="236"/>
      <c r="M117" s="237"/>
      <c r="N117" s="238"/>
      <c r="O117" s="238"/>
      <c r="P117" s="238"/>
      <c r="Q117" s="238"/>
      <c r="R117" s="238"/>
      <c r="S117" s="238"/>
      <c r="T117" s="239"/>
      <c r="AT117" s="240" t="s">
        <v>134</v>
      </c>
      <c r="AU117" s="240" t="s">
        <v>81</v>
      </c>
      <c r="AV117" s="11" t="s">
        <v>79</v>
      </c>
      <c r="AW117" s="11" t="s">
        <v>35</v>
      </c>
      <c r="AX117" s="11" t="s">
        <v>71</v>
      </c>
      <c r="AY117" s="240" t="s">
        <v>123</v>
      </c>
    </row>
    <row r="118" s="12" customFormat="1">
      <c r="B118" s="241"/>
      <c r="C118" s="242"/>
      <c r="D118" s="228" t="s">
        <v>134</v>
      </c>
      <c r="E118" s="243" t="s">
        <v>21</v>
      </c>
      <c r="F118" s="244" t="s">
        <v>165</v>
      </c>
      <c r="G118" s="242"/>
      <c r="H118" s="245">
        <v>57</v>
      </c>
      <c r="I118" s="246"/>
      <c r="J118" s="242"/>
      <c r="K118" s="242"/>
      <c r="L118" s="247"/>
      <c r="M118" s="248"/>
      <c r="N118" s="249"/>
      <c r="O118" s="249"/>
      <c r="P118" s="249"/>
      <c r="Q118" s="249"/>
      <c r="R118" s="249"/>
      <c r="S118" s="249"/>
      <c r="T118" s="250"/>
      <c r="AT118" s="251" t="s">
        <v>134</v>
      </c>
      <c r="AU118" s="251" t="s">
        <v>81</v>
      </c>
      <c r="AV118" s="12" t="s">
        <v>81</v>
      </c>
      <c r="AW118" s="12" t="s">
        <v>35</v>
      </c>
      <c r="AX118" s="12" t="s">
        <v>71</v>
      </c>
      <c r="AY118" s="251" t="s">
        <v>123</v>
      </c>
    </row>
    <row r="119" s="13" customFormat="1">
      <c r="B119" s="252"/>
      <c r="C119" s="253"/>
      <c r="D119" s="228" t="s">
        <v>134</v>
      </c>
      <c r="E119" s="254" t="s">
        <v>21</v>
      </c>
      <c r="F119" s="255" t="s">
        <v>143</v>
      </c>
      <c r="G119" s="253"/>
      <c r="H119" s="256">
        <v>156</v>
      </c>
      <c r="I119" s="257"/>
      <c r="J119" s="253"/>
      <c r="K119" s="253"/>
      <c r="L119" s="258"/>
      <c r="M119" s="259"/>
      <c r="N119" s="260"/>
      <c r="O119" s="260"/>
      <c r="P119" s="260"/>
      <c r="Q119" s="260"/>
      <c r="R119" s="260"/>
      <c r="S119" s="260"/>
      <c r="T119" s="261"/>
      <c r="AT119" s="262" t="s">
        <v>134</v>
      </c>
      <c r="AU119" s="262" t="s">
        <v>81</v>
      </c>
      <c r="AV119" s="13" t="s">
        <v>130</v>
      </c>
      <c r="AW119" s="13" t="s">
        <v>35</v>
      </c>
      <c r="AX119" s="13" t="s">
        <v>79</v>
      </c>
      <c r="AY119" s="262" t="s">
        <v>123</v>
      </c>
    </row>
    <row r="120" s="1" customFormat="1" ht="38.25" customHeight="1">
      <c r="B120" s="45"/>
      <c r="C120" s="216" t="s">
        <v>166</v>
      </c>
      <c r="D120" s="216" t="s">
        <v>125</v>
      </c>
      <c r="E120" s="217" t="s">
        <v>167</v>
      </c>
      <c r="F120" s="218" t="s">
        <v>168</v>
      </c>
      <c r="G120" s="219" t="s">
        <v>159</v>
      </c>
      <c r="H120" s="220">
        <v>442.5</v>
      </c>
      <c r="I120" s="221"/>
      <c r="J120" s="222">
        <f>ROUND(I120*H120,2)</f>
        <v>0</v>
      </c>
      <c r="K120" s="218" t="s">
        <v>129</v>
      </c>
      <c r="L120" s="71"/>
      <c r="M120" s="223" t="s">
        <v>21</v>
      </c>
      <c r="N120" s="224" t="s">
        <v>42</v>
      </c>
      <c r="O120" s="46"/>
      <c r="P120" s="225">
        <f>O120*H120</f>
        <v>0</v>
      </c>
      <c r="Q120" s="225">
        <v>0</v>
      </c>
      <c r="R120" s="225">
        <f>Q120*H120</f>
        <v>0</v>
      </c>
      <c r="S120" s="225">
        <v>0.11500000000000001</v>
      </c>
      <c r="T120" s="226">
        <f>S120*H120</f>
        <v>50.887500000000003</v>
      </c>
      <c r="AR120" s="23" t="s">
        <v>130</v>
      </c>
      <c r="AT120" s="23" t="s">
        <v>125</v>
      </c>
      <c r="AU120" s="23" t="s">
        <v>81</v>
      </c>
      <c r="AY120" s="23" t="s">
        <v>123</v>
      </c>
      <c r="BE120" s="227">
        <f>IF(N120="základní",J120,0)</f>
        <v>0</v>
      </c>
      <c r="BF120" s="227">
        <f>IF(N120="snížená",J120,0)</f>
        <v>0</v>
      </c>
      <c r="BG120" s="227">
        <f>IF(N120="zákl. přenesená",J120,0)</f>
        <v>0</v>
      </c>
      <c r="BH120" s="227">
        <f>IF(N120="sníž. přenesená",J120,0)</f>
        <v>0</v>
      </c>
      <c r="BI120" s="227">
        <f>IF(N120="nulová",J120,0)</f>
        <v>0</v>
      </c>
      <c r="BJ120" s="23" t="s">
        <v>79</v>
      </c>
      <c r="BK120" s="227">
        <f>ROUND(I120*H120,2)</f>
        <v>0</v>
      </c>
      <c r="BL120" s="23" t="s">
        <v>130</v>
      </c>
      <c r="BM120" s="23" t="s">
        <v>169</v>
      </c>
    </row>
    <row r="121" s="1" customFormat="1">
      <c r="B121" s="45"/>
      <c r="C121" s="73"/>
      <c r="D121" s="228" t="s">
        <v>132</v>
      </c>
      <c r="E121" s="73"/>
      <c r="F121" s="229" t="s">
        <v>161</v>
      </c>
      <c r="G121" s="73"/>
      <c r="H121" s="73"/>
      <c r="I121" s="186"/>
      <c r="J121" s="73"/>
      <c r="K121" s="73"/>
      <c r="L121" s="71"/>
      <c r="M121" s="230"/>
      <c r="N121" s="46"/>
      <c r="O121" s="46"/>
      <c r="P121" s="46"/>
      <c r="Q121" s="46"/>
      <c r="R121" s="46"/>
      <c r="S121" s="46"/>
      <c r="T121" s="94"/>
      <c r="AT121" s="23" t="s">
        <v>132</v>
      </c>
      <c r="AU121" s="23" t="s">
        <v>81</v>
      </c>
    </row>
    <row r="122" s="11" customFormat="1">
      <c r="B122" s="231"/>
      <c r="C122" s="232"/>
      <c r="D122" s="228" t="s">
        <v>134</v>
      </c>
      <c r="E122" s="233" t="s">
        <v>21</v>
      </c>
      <c r="F122" s="234" t="s">
        <v>170</v>
      </c>
      <c r="G122" s="232"/>
      <c r="H122" s="233" t="s">
        <v>21</v>
      </c>
      <c r="I122" s="235"/>
      <c r="J122" s="232"/>
      <c r="K122" s="232"/>
      <c r="L122" s="236"/>
      <c r="M122" s="237"/>
      <c r="N122" s="238"/>
      <c r="O122" s="238"/>
      <c r="P122" s="238"/>
      <c r="Q122" s="238"/>
      <c r="R122" s="238"/>
      <c r="S122" s="238"/>
      <c r="T122" s="239"/>
      <c r="AT122" s="240" t="s">
        <v>134</v>
      </c>
      <c r="AU122" s="240" t="s">
        <v>81</v>
      </c>
      <c r="AV122" s="11" t="s">
        <v>79</v>
      </c>
      <c r="AW122" s="11" t="s">
        <v>35</v>
      </c>
      <c r="AX122" s="11" t="s">
        <v>71</v>
      </c>
      <c r="AY122" s="240" t="s">
        <v>123</v>
      </c>
    </row>
    <row r="123" s="12" customFormat="1">
      <c r="B123" s="241"/>
      <c r="C123" s="242"/>
      <c r="D123" s="228" t="s">
        <v>134</v>
      </c>
      <c r="E123" s="243" t="s">
        <v>21</v>
      </c>
      <c r="F123" s="244" t="s">
        <v>171</v>
      </c>
      <c r="G123" s="242"/>
      <c r="H123" s="245">
        <v>442.5</v>
      </c>
      <c r="I123" s="246"/>
      <c r="J123" s="242"/>
      <c r="K123" s="242"/>
      <c r="L123" s="247"/>
      <c r="M123" s="248"/>
      <c r="N123" s="249"/>
      <c r="O123" s="249"/>
      <c r="P123" s="249"/>
      <c r="Q123" s="249"/>
      <c r="R123" s="249"/>
      <c r="S123" s="249"/>
      <c r="T123" s="250"/>
      <c r="AT123" s="251" t="s">
        <v>134</v>
      </c>
      <c r="AU123" s="251" t="s">
        <v>81</v>
      </c>
      <c r="AV123" s="12" t="s">
        <v>81</v>
      </c>
      <c r="AW123" s="12" t="s">
        <v>35</v>
      </c>
      <c r="AX123" s="12" t="s">
        <v>79</v>
      </c>
      <c r="AY123" s="251" t="s">
        <v>123</v>
      </c>
    </row>
    <row r="124" s="1" customFormat="1" ht="25.5" customHeight="1">
      <c r="B124" s="45"/>
      <c r="C124" s="216" t="s">
        <v>172</v>
      </c>
      <c r="D124" s="216" t="s">
        <v>125</v>
      </c>
      <c r="E124" s="217" t="s">
        <v>173</v>
      </c>
      <c r="F124" s="218" t="s">
        <v>174</v>
      </c>
      <c r="G124" s="219" t="s">
        <v>175</v>
      </c>
      <c r="H124" s="220">
        <v>22.949999999999999</v>
      </c>
      <c r="I124" s="221"/>
      <c r="J124" s="222">
        <f>ROUND(I124*H124,2)</f>
        <v>0</v>
      </c>
      <c r="K124" s="218" t="s">
        <v>129</v>
      </c>
      <c r="L124" s="71"/>
      <c r="M124" s="223" t="s">
        <v>21</v>
      </c>
      <c r="N124" s="224" t="s">
        <v>42</v>
      </c>
      <c r="O124" s="46"/>
      <c r="P124" s="225">
        <f>O124*H124</f>
        <v>0</v>
      </c>
      <c r="Q124" s="225">
        <v>0</v>
      </c>
      <c r="R124" s="225">
        <f>Q124*H124</f>
        <v>0</v>
      </c>
      <c r="S124" s="225">
        <v>0</v>
      </c>
      <c r="T124" s="226">
        <f>S124*H124</f>
        <v>0</v>
      </c>
      <c r="AR124" s="23" t="s">
        <v>130</v>
      </c>
      <c r="AT124" s="23" t="s">
        <v>125</v>
      </c>
      <c r="AU124" s="23" t="s">
        <v>81</v>
      </c>
      <c r="AY124" s="23" t="s">
        <v>123</v>
      </c>
      <c r="BE124" s="227">
        <f>IF(N124="základní",J124,0)</f>
        <v>0</v>
      </c>
      <c r="BF124" s="227">
        <f>IF(N124="snížená",J124,0)</f>
        <v>0</v>
      </c>
      <c r="BG124" s="227">
        <f>IF(N124="zákl. přenesená",J124,0)</f>
        <v>0</v>
      </c>
      <c r="BH124" s="227">
        <f>IF(N124="sníž. přenesená",J124,0)</f>
        <v>0</v>
      </c>
      <c r="BI124" s="227">
        <f>IF(N124="nulová",J124,0)</f>
        <v>0</v>
      </c>
      <c r="BJ124" s="23" t="s">
        <v>79</v>
      </c>
      <c r="BK124" s="227">
        <f>ROUND(I124*H124,2)</f>
        <v>0</v>
      </c>
      <c r="BL124" s="23" t="s">
        <v>130</v>
      </c>
      <c r="BM124" s="23" t="s">
        <v>176</v>
      </c>
    </row>
    <row r="125" s="1" customFormat="1">
      <c r="B125" s="45"/>
      <c r="C125" s="73"/>
      <c r="D125" s="228" t="s">
        <v>132</v>
      </c>
      <c r="E125" s="73"/>
      <c r="F125" s="229" t="s">
        <v>177</v>
      </c>
      <c r="G125" s="73"/>
      <c r="H125" s="73"/>
      <c r="I125" s="186"/>
      <c r="J125" s="73"/>
      <c r="K125" s="73"/>
      <c r="L125" s="71"/>
      <c r="M125" s="230"/>
      <c r="N125" s="46"/>
      <c r="O125" s="46"/>
      <c r="P125" s="46"/>
      <c r="Q125" s="46"/>
      <c r="R125" s="46"/>
      <c r="S125" s="46"/>
      <c r="T125" s="94"/>
      <c r="AT125" s="23" t="s">
        <v>132</v>
      </c>
      <c r="AU125" s="23" t="s">
        <v>81</v>
      </c>
    </row>
    <row r="126" s="1" customFormat="1" ht="38.25" customHeight="1">
      <c r="B126" s="45"/>
      <c r="C126" s="216" t="s">
        <v>178</v>
      </c>
      <c r="D126" s="216" t="s">
        <v>125</v>
      </c>
      <c r="E126" s="217" t="s">
        <v>179</v>
      </c>
      <c r="F126" s="218" t="s">
        <v>180</v>
      </c>
      <c r="G126" s="219" t="s">
        <v>175</v>
      </c>
      <c r="H126" s="220">
        <v>3.8250000000000002</v>
      </c>
      <c r="I126" s="221"/>
      <c r="J126" s="222">
        <f>ROUND(I126*H126,2)</f>
        <v>0</v>
      </c>
      <c r="K126" s="218" t="s">
        <v>129</v>
      </c>
      <c r="L126" s="71"/>
      <c r="M126" s="223" t="s">
        <v>21</v>
      </c>
      <c r="N126" s="224" t="s">
        <v>42</v>
      </c>
      <c r="O126" s="46"/>
      <c r="P126" s="225">
        <f>O126*H126</f>
        <v>0</v>
      </c>
      <c r="Q126" s="225">
        <v>0</v>
      </c>
      <c r="R126" s="225">
        <f>Q126*H126</f>
        <v>0</v>
      </c>
      <c r="S126" s="225">
        <v>0</v>
      </c>
      <c r="T126" s="226">
        <f>S126*H126</f>
        <v>0</v>
      </c>
      <c r="AR126" s="23" t="s">
        <v>130</v>
      </c>
      <c r="AT126" s="23" t="s">
        <v>125</v>
      </c>
      <c r="AU126" s="23" t="s">
        <v>81</v>
      </c>
      <c r="AY126" s="23" t="s">
        <v>123</v>
      </c>
      <c r="BE126" s="227">
        <f>IF(N126="základní",J126,0)</f>
        <v>0</v>
      </c>
      <c r="BF126" s="227">
        <f>IF(N126="snížená",J126,0)</f>
        <v>0</v>
      </c>
      <c r="BG126" s="227">
        <f>IF(N126="zákl. přenesená",J126,0)</f>
        <v>0</v>
      </c>
      <c r="BH126" s="227">
        <f>IF(N126="sníž. přenesená",J126,0)</f>
        <v>0</v>
      </c>
      <c r="BI126" s="227">
        <f>IF(N126="nulová",J126,0)</f>
        <v>0</v>
      </c>
      <c r="BJ126" s="23" t="s">
        <v>79</v>
      </c>
      <c r="BK126" s="227">
        <f>ROUND(I126*H126,2)</f>
        <v>0</v>
      </c>
      <c r="BL126" s="23" t="s">
        <v>130</v>
      </c>
      <c r="BM126" s="23" t="s">
        <v>181</v>
      </c>
    </row>
    <row r="127" s="1" customFormat="1">
      <c r="B127" s="45"/>
      <c r="C127" s="73"/>
      <c r="D127" s="228" t="s">
        <v>132</v>
      </c>
      <c r="E127" s="73"/>
      <c r="F127" s="229" t="s">
        <v>182</v>
      </c>
      <c r="G127" s="73"/>
      <c r="H127" s="73"/>
      <c r="I127" s="186"/>
      <c r="J127" s="73"/>
      <c r="K127" s="73"/>
      <c r="L127" s="71"/>
      <c r="M127" s="230"/>
      <c r="N127" s="46"/>
      <c r="O127" s="46"/>
      <c r="P127" s="46"/>
      <c r="Q127" s="46"/>
      <c r="R127" s="46"/>
      <c r="S127" s="46"/>
      <c r="T127" s="94"/>
      <c r="AT127" s="23" t="s">
        <v>132</v>
      </c>
      <c r="AU127" s="23" t="s">
        <v>81</v>
      </c>
    </row>
    <row r="128" s="11" customFormat="1">
      <c r="B128" s="231"/>
      <c r="C128" s="232"/>
      <c r="D128" s="228" t="s">
        <v>134</v>
      </c>
      <c r="E128" s="233" t="s">
        <v>21</v>
      </c>
      <c r="F128" s="234" t="s">
        <v>183</v>
      </c>
      <c r="G128" s="232"/>
      <c r="H128" s="233" t="s">
        <v>21</v>
      </c>
      <c r="I128" s="235"/>
      <c r="J128" s="232"/>
      <c r="K128" s="232"/>
      <c r="L128" s="236"/>
      <c r="M128" s="237"/>
      <c r="N128" s="238"/>
      <c r="O128" s="238"/>
      <c r="P128" s="238"/>
      <c r="Q128" s="238"/>
      <c r="R128" s="238"/>
      <c r="S128" s="238"/>
      <c r="T128" s="239"/>
      <c r="AT128" s="240" t="s">
        <v>134</v>
      </c>
      <c r="AU128" s="240" t="s">
        <v>81</v>
      </c>
      <c r="AV128" s="11" t="s">
        <v>79</v>
      </c>
      <c r="AW128" s="11" t="s">
        <v>35</v>
      </c>
      <c r="AX128" s="11" t="s">
        <v>71</v>
      </c>
      <c r="AY128" s="240" t="s">
        <v>123</v>
      </c>
    </row>
    <row r="129" s="12" customFormat="1">
      <c r="B129" s="241"/>
      <c r="C129" s="242"/>
      <c r="D129" s="228" t="s">
        <v>134</v>
      </c>
      <c r="E129" s="243" t="s">
        <v>21</v>
      </c>
      <c r="F129" s="244" t="s">
        <v>184</v>
      </c>
      <c r="G129" s="242"/>
      <c r="H129" s="245">
        <v>3.8250000000000002</v>
      </c>
      <c r="I129" s="246"/>
      <c r="J129" s="242"/>
      <c r="K129" s="242"/>
      <c r="L129" s="247"/>
      <c r="M129" s="248"/>
      <c r="N129" s="249"/>
      <c r="O129" s="249"/>
      <c r="P129" s="249"/>
      <c r="Q129" s="249"/>
      <c r="R129" s="249"/>
      <c r="S129" s="249"/>
      <c r="T129" s="250"/>
      <c r="AT129" s="251" t="s">
        <v>134</v>
      </c>
      <c r="AU129" s="251" t="s">
        <v>81</v>
      </c>
      <c r="AV129" s="12" t="s">
        <v>81</v>
      </c>
      <c r="AW129" s="12" t="s">
        <v>35</v>
      </c>
      <c r="AX129" s="12" t="s">
        <v>79</v>
      </c>
      <c r="AY129" s="251" t="s">
        <v>123</v>
      </c>
    </row>
    <row r="130" s="1" customFormat="1" ht="38.25" customHeight="1">
      <c r="B130" s="45"/>
      <c r="C130" s="216" t="s">
        <v>185</v>
      </c>
      <c r="D130" s="216" t="s">
        <v>125</v>
      </c>
      <c r="E130" s="217" t="s">
        <v>186</v>
      </c>
      <c r="F130" s="218" t="s">
        <v>187</v>
      </c>
      <c r="G130" s="219" t="s">
        <v>175</v>
      </c>
      <c r="H130" s="220">
        <v>22.949999999999999</v>
      </c>
      <c r="I130" s="221"/>
      <c r="J130" s="222">
        <f>ROUND(I130*H130,2)</f>
        <v>0</v>
      </c>
      <c r="K130" s="218" t="s">
        <v>129</v>
      </c>
      <c r="L130" s="71"/>
      <c r="M130" s="223" t="s">
        <v>21</v>
      </c>
      <c r="N130" s="224" t="s">
        <v>42</v>
      </c>
      <c r="O130" s="46"/>
      <c r="P130" s="225">
        <f>O130*H130</f>
        <v>0</v>
      </c>
      <c r="Q130" s="225">
        <v>0</v>
      </c>
      <c r="R130" s="225">
        <f>Q130*H130</f>
        <v>0</v>
      </c>
      <c r="S130" s="225">
        <v>0</v>
      </c>
      <c r="T130" s="226">
        <f>S130*H130</f>
        <v>0</v>
      </c>
      <c r="AR130" s="23" t="s">
        <v>130</v>
      </c>
      <c r="AT130" s="23" t="s">
        <v>125</v>
      </c>
      <c r="AU130" s="23" t="s">
        <v>81</v>
      </c>
      <c r="AY130" s="23" t="s">
        <v>123</v>
      </c>
      <c r="BE130" s="227">
        <f>IF(N130="základní",J130,0)</f>
        <v>0</v>
      </c>
      <c r="BF130" s="227">
        <f>IF(N130="snížená",J130,0)</f>
        <v>0</v>
      </c>
      <c r="BG130" s="227">
        <f>IF(N130="zákl. přenesená",J130,0)</f>
        <v>0</v>
      </c>
      <c r="BH130" s="227">
        <f>IF(N130="sníž. přenesená",J130,0)</f>
        <v>0</v>
      </c>
      <c r="BI130" s="227">
        <f>IF(N130="nulová",J130,0)</f>
        <v>0</v>
      </c>
      <c r="BJ130" s="23" t="s">
        <v>79</v>
      </c>
      <c r="BK130" s="227">
        <f>ROUND(I130*H130,2)</f>
        <v>0</v>
      </c>
      <c r="BL130" s="23" t="s">
        <v>130</v>
      </c>
      <c r="BM130" s="23" t="s">
        <v>188</v>
      </c>
    </row>
    <row r="131" s="1" customFormat="1">
      <c r="B131" s="45"/>
      <c r="C131" s="73"/>
      <c r="D131" s="228" t="s">
        <v>132</v>
      </c>
      <c r="E131" s="73"/>
      <c r="F131" s="229" t="s">
        <v>189</v>
      </c>
      <c r="G131" s="73"/>
      <c r="H131" s="73"/>
      <c r="I131" s="186"/>
      <c r="J131" s="73"/>
      <c r="K131" s="73"/>
      <c r="L131" s="71"/>
      <c r="M131" s="230"/>
      <c r="N131" s="46"/>
      <c r="O131" s="46"/>
      <c r="P131" s="46"/>
      <c r="Q131" s="46"/>
      <c r="R131" s="46"/>
      <c r="S131" s="46"/>
      <c r="T131" s="94"/>
      <c r="AT131" s="23" t="s">
        <v>132</v>
      </c>
      <c r="AU131" s="23" t="s">
        <v>81</v>
      </c>
    </row>
    <row r="132" s="11" customFormat="1">
      <c r="B132" s="231"/>
      <c r="C132" s="232"/>
      <c r="D132" s="228" t="s">
        <v>134</v>
      </c>
      <c r="E132" s="233" t="s">
        <v>21</v>
      </c>
      <c r="F132" s="234" t="s">
        <v>190</v>
      </c>
      <c r="G132" s="232"/>
      <c r="H132" s="233" t="s">
        <v>21</v>
      </c>
      <c r="I132" s="235"/>
      <c r="J132" s="232"/>
      <c r="K132" s="232"/>
      <c r="L132" s="236"/>
      <c r="M132" s="237"/>
      <c r="N132" s="238"/>
      <c r="O132" s="238"/>
      <c r="P132" s="238"/>
      <c r="Q132" s="238"/>
      <c r="R132" s="238"/>
      <c r="S132" s="238"/>
      <c r="T132" s="239"/>
      <c r="AT132" s="240" t="s">
        <v>134</v>
      </c>
      <c r="AU132" s="240" t="s">
        <v>81</v>
      </c>
      <c r="AV132" s="11" t="s">
        <v>79</v>
      </c>
      <c r="AW132" s="11" t="s">
        <v>35</v>
      </c>
      <c r="AX132" s="11" t="s">
        <v>71</v>
      </c>
      <c r="AY132" s="240" t="s">
        <v>123</v>
      </c>
    </row>
    <row r="133" s="11" customFormat="1">
      <c r="B133" s="231"/>
      <c r="C133" s="232"/>
      <c r="D133" s="228" t="s">
        <v>134</v>
      </c>
      <c r="E133" s="233" t="s">
        <v>21</v>
      </c>
      <c r="F133" s="234" t="s">
        <v>191</v>
      </c>
      <c r="G133" s="232"/>
      <c r="H133" s="233" t="s">
        <v>21</v>
      </c>
      <c r="I133" s="235"/>
      <c r="J133" s="232"/>
      <c r="K133" s="232"/>
      <c r="L133" s="236"/>
      <c r="M133" s="237"/>
      <c r="N133" s="238"/>
      <c r="O133" s="238"/>
      <c r="P133" s="238"/>
      <c r="Q133" s="238"/>
      <c r="R133" s="238"/>
      <c r="S133" s="238"/>
      <c r="T133" s="239"/>
      <c r="AT133" s="240" t="s">
        <v>134</v>
      </c>
      <c r="AU133" s="240" t="s">
        <v>81</v>
      </c>
      <c r="AV133" s="11" t="s">
        <v>79</v>
      </c>
      <c r="AW133" s="11" t="s">
        <v>35</v>
      </c>
      <c r="AX133" s="11" t="s">
        <v>71</v>
      </c>
      <c r="AY133" s="240" t="s">
        <v>123</v>
      </c>
    </row>
    <row r="134" s="12" customFormat="1">
      <c r="B134" s="241"/>
      <c r="C134" s="242"/>
      <c r="D134" s="228" t="s">
        <v>134</v>
      </c>
      <c r="E134" s="243" t="s">
        <v>21</v>
      </c>
      <c r="F134" s="244" t="s">
        <v>192</v>
      </c>
      <c r="G134" s="242"/>
      <c r="H134" s="245">
        <v>11.475</v>
      </c>
      <c r="I134" s="246"/>
      <c r="J134" s="242"/>
      <c r="K134" s="242"/>
      <c r="L134" s="247"/>
      <c r="M134" s="248"/>
      <c r="N134" s="249"/>
      <c r="O134" s="249"/>
      <c r="P134" s="249"/>
      <c r="Q134" s="249"/>
      <c r="R134" s="249"/>
      <c r="S134" s="249"/>
      <c r="T134" s="250"/>
      <c r="AT134" s="251" t="s">
        <v>134</v>
      </c>
      <c r="AU134" s="251" t="s">
        <v>81</v>
      </c>
      <c r="AV134" s="12" t="s">
        <v>81</v>
      </c>
      <c r="AW134" s="12" t="s">
        <v>35</v>
      </c>
      <c r="AX134" s="12" t="s">
        <v>71</v>
      </c>
      <c r="AY134" s="251" t="s">
        <v>123</v>
      </c>
    </row>
    <row r="135" s="11" customFormat="1">
      <c r="B135" s="231"/>
      <c r="C135" s="232"/>
      <c r="D135" s="228" t="s">
        <v>134</v>
      </c>
      <c r="E135" s="233" t="s">
        <v>21</v>
      </c>
      <c r="F135" s="234" t="s">
        <v>193</v>
      </c>
      <c r="G135" s="232"/>
      <c r="H135" s="233" t="s">
        <v>21</v>
      </c>
      <c r="I135" s="235"/>
      <c r="J135" s="232"/>
      <c r="K135" s="232"/>
      <c r="L135" s="236"/>
      <c r="M135" s="237"/>
      <c r="N135" s="238"/>
      <c r="O135" s="238"/>
      <c r="P135" s="238"/>
      <c r="Q135" s="238"/>
      <c r="R135" s="238"/>
      <c r="S135" s="238"/>
      <c r="T135" s="239"/>
      <c r="AT135" s="240" t="s">
        <v>134</v>
      </c>
      <c r="AU135" s="240" t="s">
        <v>81</v>
      </c>
      <c r="AV135" s="11" t="s">
        <v>79</v>
      </c>
      <c r="AW135" s="11" t="s">
        <v>35</v>
      </c>
      <c r="AX135" s="11" t="s">
        <v>71</v>
      </c>
      <c r="AY135" s="240" t="s">
        <v>123</v>
      </c>
    </row>
    <row r="136" s="12" customFormat="1">
      <c r="B136" s="241"/>
      <c r="C136" s="242"/>
      <c r="D136" s="228" t="s">
        <v>134</v>
      </c>
      <c r="E136" s="243" t="s">
        <v>21</v>
      </c>
      <c r="F136" s="244" t="s">
        <v>194</v>
      </c>
      <c r="G136" s="242"/>
      <c r="H136" s="245">
        <v>11.475</v>
      </c>
      <c r="I136" s="246"/>
      <c r="J136" s="242"/>
      <c r="K136" s="242"/>
      <c r="L136" s="247"/>
      <c r="M136" s="248"/>
      <c r="N136" s="249"/>
      <c r="O136" s="249"/>
      <c r="P136" s="249"/>
      <c r="Q136" s="249"/>
      <c r="R136" s="249"/>
      <c r="S136" s="249"/>
      <c r="T136" s="250"/>
      <c r="AT136" s="251" t="s">
        <v>134</v>
      </c>
      <c r="AU136" s="251" t="s">
        <v>81</v>
      </c>
      <c r="AV136" s="12" t="s">
        <v>81</v>
      </c>
      <c r="AW136" s="12" t="s">
        <v>35</v>
      </c>
      <c r="AX136" s="12" t="s">
        <v>71</v>
      </c>
      <c r="AY136" s="251" t="s">
        <v>123</v>
      </c>
    </row>
    <row r="137" s="13" customFormat="1">
      <c r="B137" s="252"/>
      <c r="C137" s="253"/>
      <c r="D137" s="228" t="s">
        <v>134</v>
      </c>
      <c r="E137" s="254" t="s">
        <v>21</v>
      </c>
      <c r="F137" s="255" t="s">
        <v>143</v>
      </c>
      <c r="G137" s="253"/>
      <c r="H137" s="256">
        <v>22.949999999999999</v>
      </c>
      <c r="I137" s="257"/>
      <c r="J137" s="253"/>
      <c r="K137" s="253"/>
      <c r="L137" s="258"/>
      <c r="M137" s="259"/>
      <c r="N137" s="260"/>
      <c r="O137" s="260"/>
      <c r="P137" s="260"/>
      <c r="Q137" s="260"/>
      <c r="R137" s="260"/>
      <c r="S137" s="260"/>
      <c r="T137" s="261"/>
      <c r="AT137" s="262" t="s">
        <v>134</v>
      </c>
      <c r="AU137" s="262" t="s">
        <v>81</v>
      </c>
      <c r="AV137" s="13" t="s">
        <v>130</v>
      </c>
      <c r="AW137" s="13" t="s">
        <v>35</v>
      </c>
      <c r="AX137" s="13" t="s">
        <v>79</v>
      </c>
      <c r="AY137" s="262" t="s">
        <v>123</v>
      </c>
    </row>
    <row r="138" s="1" customFormat="1" ht="38.25" customHeight="1">
      <c r="B138" s="45"/>
      <c r="C138" s="216" t="s">
        <v>195</v>
      </c>
      <c r="D138" s="216" t="s">
        <v>125</v>
      </c>
      <c r="E138" s="217" t="s">
        <v>196</v>
      </c>
      <c r="F138" s="218" t="s">
        <v>197</v>
      </c>
      <c r="G138" s="219" t="s">
        <v>175</v>
      </c>
      <c r="H138" s="220">
        <v>22.949999999999999</v>
      </c>
      <c r="I138" s="221"/>
      <c r="J138" s="222">
        <f>ROUND(I138*H138,2)</f>
        <v>0</v>
      </c>
      <c r="K138" s="218" t="s">
        <v>129</v>
      </c>
      <c r="L138" s="71"/>
      <c r="M138" s="223" t="s">
        <v>21</v>
      </c>
      <c r="N138" s="224" t="s">
        <v>42</v>
      </c>
      <c r="O138" s="46"/>
      <c r="P138" s="225">
        <f>O138*H138</f>
        <v>0</v>
      </c>
      <c r="Q138" s="225">
        <v>0</v>
      </c>
      <c r="R138" s="225">
        <f>Q138*H138</f>
        <v>0</v>
      </c>
      <c r="S138" s="225">
        <v>0</v>
      </c>
      <c r="T138" s="226">
        <f>S138*H138</f>
        <v>0</v>
      </c>
      <c r="AR138" s="23" t="s">
        <v>130</v>
      </c>
      <c r="AT138" s="23" t="s">
        <v>125</v>
      </c>
      <c r="AU138" s="23" t="s">
        <v>81</v>
      </c>
      <c r="AY138" s="23" t="s">
        <v>123</v>
      </c>
      <c r="BE138" s="227">
        <f>IF(N138="základní",J138,0)</f>
        <v>0</v>
      </c>
      <c r="BF138" s="227">
        <f>IF(N138="snížená",J138,0)</f>
        <v>0</v>
      </c>
      <c r="BG138" s="227">
        <f>IF(N138="zákl. přenesená",J138,0)</f>
        <v>0</v>
      </c>
      <c r="BH138" s="227">
        <f>IF(N138="sníž. přenesená",J138,0)</f>
        <v>0</v>
      </c>
      <c r="BI138" s="227">
        <f>IF(N138="nulová",J138,0)</f>
        <v>0</v>
      </c>
      <c r="BJ138" s="23" t="s">
        <v>79</v>
      </c>
      <c r="BK138" s="227">
        <f>ROUND(I138*H138,2)</f>
        <v>0</v>
      </c>
      <c r="BL138" s="23" t="s">
        <v>130</v>
      </c>
      <c r="BM138" s="23" t="s">
        <v>198</v>
      </c>
    </row>
    <row r="139" s="1" customFormat="1">
      <c r="B139" s="45"/>
      <c r="C139" s="73"/>
      <c r="D139" s="228" t="s">
        <v>132</v>
      </c>
      <c r="E139" s="73"/>
      <c r="F139" s="229" t="s">
        <v>199</v>
      </c>
      <c r="G139" s="73"/>
      <c r="H139" s="73"/>
      <c r="I139" s="186"/>
      <c r="J139" s="73"/>
      <c r="K139" s="73"/>
      <c r="L139" s="71"/>
      <c r="M139" s="230"/>
      <c r="N139" s="46"/>
      <c r="O139" s="46"/>
      <c r="P139" s="46"/>
      <c r="Q139" s="46"/>
      <c r="R139" s="46"/>
      <c r="S139" s="46"/>
      <c r="T139" s="94"/>
      <c r="AT139" s="23" t="s">
        <v>132</v>
      </c>
      <c r="AU139" s="23" t="s">
        <v>81</v>
      </c>
    </row>
    <row r="140" s="1" customFormat="1" ht="16.5" customHeight="1">
      <c r="B140" s="45"/>
      <c r="C140" s="216" t="s">
        <v>200</v>
      </c>
      <c r="D140" s="216" t="s">
        <v>125</v>
      </c>
      <c r="E140" s="217" t="s">
        <v>201</v>
      </c>
      <c r="F140" s="218" t="s">
        <v>202</v>
      </c>
      <c r="G140" s="219" t="s">
        <v>175</v>
      </c>
      <c r="H140" s="220">
        <v>22.949999999999999</v>
      </c>
      <c r="I140" s="221"/>
      <c r="J140" s="222">
        <f>ROUND(I140*H140,2)</f>
        <v>0</v>
      </c>
      <c r="K140" s="218" t="s">
        <v>129</v>
      </c>
      <c r="L140" s="71"/>
      <c r="M140" s="223" t="s">
        <v>21</v>
      </c>
      <c r="N140" s="224" t="s">
        <v>42</v>
      </c>
      <c r="O140" s="46"/>
      <c r="P140" s="225">
        <f>O140*H140</f>
        <v>0</v>
      </c>
      <c r="Q140" s="225">
        <v>0</v>
      </c>
      <c r="R140" s="225">
        <f>Q140*H140</f>
        <v>0</v>
      </c>
      <c r="S140" s="225">
        <v>0</v>
      </c>
      <c r="T140" s="226">
        <f>S140*H140</f>
        <v>0</v>
      </c>
      <c r="AR140" s="23" t="s">
        <v>130</v>
      </c>
      <c r="AT140" s="23" t="s">
        <v>125</v>
      </c>
      <c r="AU140" s="23" t="s">
        <v>81</v>
      </c>
      <c r="AY140" s="23" t="s">
        <v>123</v>
      </c>
      <c r="BE140" s="227">
        <f>IF(N140="základní",J140,0)</f>
        <v>0</v>
      </c>
      <c r="BF140" s="227">
        <f>IF(N140="snížená",J140,0)</f>
        <v>0</v>
      </c>
      <c r="BG140" s="227">
        <f>IF(N140="zákl. přenesená",J140,0)</f>
        <v>0</v>
      </c>
      <c r="BH140" s="227">
        <f>IF(N140="sníž. přenesená",J140,0)</f>
        <v>0</v>
      </c>
      <c r="BI140" s="227">
        <f>IF(N140="nulová",J140,0)</f>
        <v>0</v>
      </c>
      <c r="BJ140" s="23" t="s">
        <v>79</v>
      </c>
      <c r="BK140" s="227">
        <f>ROUND(I140*H140,2)</f>
        <v>0</v>
      </c>
      <c r="BL140" s="23" t="s">
        <v>130</v>
      </c>
      <c r="BM140" s="23" t="s">
        <v>203</v>
      </c>
    </row>
    <row r="141" s="1" customFormat="1">
      <c r="B141" s="45"/>
      <c r="C141" s="73"/>
      <c r="D141" s="228" t="s">
        <v>132</v>
      </c>
      <c r="E141" s="73"/>
      <c r="F141" s="229" t="s">
        <v>204</v>
      </c>
      <c r="G141" s="73"/>
      <c r="H141" s="73"/>
      <c r="I141" s="186"/>
      <c r="J141" s="73"/>
      <c r="K141" s="73"/>
      <c r="L141" s="71"/>
      <c r="M141" s="230"/>
      <c r="N141" s="46"/>
      <c r="O141" s="46"/>
      <c r="P141" s="46"/>
      <c r="Q141" s="46"/>
      <c r="R141" s="46"/>
      <c r="S141" s="46"/>
      <c r="T141" s="94"/>
      <c r="AT141" s="23" t="s">
        <v>132</v>
      </c>
      <c r="AU141" s="23" t="s">
        <v>81</v>
      </c>
    </row>
    <row r="142" s="1" customFormat="1" ht="25.5" customHeight="1">
      <c r="B142" s="45"/>
      <c r="C142" s="216" t="s">
        <v>205</v>
      </c>
      <c r="D142" s="216" t="s">
        <v>125</v>
      </c>
      <c r="E142" s="217" t="s">
        <v>206</v>
      </c>
      <c r="F142" s="218" t="s">
        <v>207</v>
      </c>
      <c r="G142" s="219" t="s">
        <v>208</v>
      </c>
      <c r="H142" s="220">
        <v>38.326999999999998</v>
      </c>
      <c r="I142" s="221"/>
      <c r="J142" s="222">
        <f>ROUND(I142*H142,2)</f>
        <v>0</v>
      </c>
      <c r="K142" s="218" t="s">
        <v>129</v>
      </c>
      <c r="L142" s="71"/>
      <c r="M142" s="223" t="s">
        <v>21</v>
      </c>
      <c r="N142" s="224" t="s">
        <v>42</v>
      </c>
      <c r="O142" s="46"/>
      <c r="P142" s="225">
        <f>O142*H142</f>
        <v>0</v>
      </c>
      <c r="Q142" s="225">
        <v>0</v>
      </c>
      <c r="R142" s="225">
        <f>Q142*H142</f>
        <v>0</v>
      </c>
      <c r="S142" s="225">
        <v>0</v>
      </c>
      <c r="T142" s="226">
        <f>S142*H142</f>
        <v>0</v>
      </c>
      <c r="AR142" s="23" t="s">
        <v>130</v>
      </c>
      <c r="AT142" s="23" t="s">
        <v>125</v>
      </c>
      <c r="AU142" s="23" t="s">
        <v>81</v>
      </c>
      <c r="AY142" s="23" t="s">
        <v>123</v>
      </c>
      <c r="BE142" s="227">
        <f>IF(N142="základní",J142,0)</f>
        <v>0</v>
      </c>
      <c r="BF142" s="227">
        <f>IF(N142="snížená",J142,0)</f>
        <v>0</v>
      </c>
      <c r="BG142" s="227">
        <f>IF(N142="zákl. přenesená",J142,0)</f>
        <v>0</v>
      </c>
      <c r="BH142" s="227">
        <f>IF(N142="sníž. přenesená",J142,0)</f>
        <v>0</v>
      </c>
      <c r="BI142" s="227">
        <f>IF(N142="nulová",J142,0)</f>
        <v>0</v>
      </c>
      <c r="BJ142" s="23" t="s">
        <v>79</v>
      </c>
      <c r="BK142" s="227">
        <f>ROUND(I142*H142,2)</f>
        <v>0</v>
      </c>
      <c r="BL142" s="23" t="s">
        <v>130</v>
      </c>
      <c r="BM142" s="23" t="s">
        <v>209</v>
      </c>
    </row>
    <row r="143" s="1" customFormat="1">
      <c r="B143" s="45"/>
      <c r="C143" s="73"/>
      <c r="D143" s="228" t="s">
        <v>132</v>
      </c>
      <c r="E143" s="73"/>
      <c r="F143" s="229" t="s">
        <v>210</v>
      </c>
      <c r="G143" s="73"/>
      <c r="H143" s="73"/>
      <c r="I143" s="186"/>
      <c r="J143" s="73"/>
      <c r="K143" s="73"/>
      <c r="L143" s="71"/>
      <c r="M143" s="230"/>
      <c r="N143" s="46"/>
      <c r="O143" s="46"/>
      <c r="P143" s="46"/>
      <c r="Q143" s="46"/>
      <c r="R143" s="46"/>
      <c r="S143" s="46"/>
      <c r="T143" s="94"/>
      <c r="AT143" s="23" t="s">
        <v>132</v>
      </c>
      <c r="AU143" s="23" t="s">
        <v>81</v>
      </c>
    </row>
    <row r="144" s="11" customFormat="1">
      <c r="B144" s="231"/>
      <c r="C144" s="232"/>
      <c r="D144" s="228" t="s">
        <v>134</v>
      </c>
      <c r="E144" s="233" t="s">
        <v>21</v>
      </c>
      <c r="F144" s="234" t="s">
        <v>211</v>
      </c>
      <c r="G144" s="232"/>
      <c r="H144" s="233" t="s">
        <v>21</v>
      </c>
      <c r="I144" s="235"/>
      <c r="J144" s="232"/>
      <c r="K144" s="232"/>
      <c r="L144" s="236"/>
      <c r="M144" s="237"/>
      <c r="N144" s="238"/>
      <c r="O144" s="238"/>
      <c r="P144" s="238"/>
      <c r="Q144" s="238"/>
      <c r="R144" s="238"/>
      <c r="S144" s="238"/>
      <c r="T144" s="239"/>
      <c r="AT144" s="240" t="s">
        <v>134</v>
      </c>
      <c r="AU144" s="240" t="s">
        <v>81</v>
      </c>
      <c r="AV144" s="11" t="s">
        <v>79</v>
      </c>
      <c r="AW144" s="11" t="s">
        <v>35</v>
      </c>
      <c r="AX144" s="11" t="s">
        <v>71</v>
      </c>
      <c r="AY144" s="240" t="s">
        <v>123</v>
      </c>
    </row>
    <row r="145" s="12" customFormat="1">
      <c r="B145" s="241"/>
      <c r="C145" s="242"/>
      <c r="D145" s="228" t="s">
        <v>134</v>
      </c>
      <c r="E145" s="243" t="s">
        <v>21</v>
      </c>
      <c r="F145" s="244" t="s">
        <v>212</v>
      </c>
      <c r="G145" s="242"/>
      <c r="H145" s="245">
        <v>38.326999999999998</v>
      </c>
      <c r="I145" s="246"/>
      <c r="J145" s="242"/>
      <c r="K145" s="242"/>
      <c r="L145" s="247"/>
      <c r="M145" s="248"/>
      <c r="N145" s="249"/>
      <c r="O145" s="249"/>
      <c r="P145" s="249"/>
      <c r="Q145" s="249"/>
      <c r="R145" s="249"/>
      <c r="S145" s="249"/>
      <c r="T145" s="250"/>
      <c r="AT145" s="251" t="s">
        <v>134</v>
      </c>
      <c r="AU145" s="251" t="s">
        <v>81</v>
      </c>
      <c r="AV145" s="12" t="s">
        <v>81</v>
      </c>
      <c r="AW145" s="12" t="s">
        <v>35</v>
      </c>
      <c r="AX145" s="12" t="s">
        <v>79</v>
      </c>
      <c r="AY145" s="251" t="s">
        <v>123</v>
      </c>
    </row>
    <row r="146" s="1" customFormat="1" ht="25.5" customHeight="1">
      <c r="B146" s="45"/>
      <c r="C146" s="216" t="s">
        <v>213</v>
      </c>
      <c r="D146" s="216" t="s">
        <v>125</v>
      </c>
      <c r="E146" s="217" t="s">
        <v>214</v>
      </c>
      <c r="F146" s="218" t="s">
        <v>215</v>
      </c>
      <c r="G146" s="219" t="s">
        <v>128</v>
      </c>
      <c r="H146" s="220">
        <v>17</v>
      </c>
      <c r="I146" s="221"/>
      <c r="J146" s="222">
        <f>ROUND(I146*H146,2)</f>
        <v>0</v>
      </c>
      <c r="K146" s="218" t="s">
        <v>129</v>
      </c>
      <c r="L146" s="71"/>
      <c r="M146" s="223" t="s">
        <v>21</v>
      </c>
      <c r="N146" s="224" t="s">
        <v>42</v>
      </c>
      <c r="O146" s="46"/>
      <c r="P146" s="225">
        <f>O146*H146</f>
        <v>0</v>
      </c>
      <c r="Q146" s="225">
        <v>0</v>
      </c>
      <c r="R146" s="225">
        <f>Q146*H146</f>
        <v>0</v>
      </c>
      <c r="S146" s="225">
        <v>0</v>
      </c>
      <c r="T146" s="226">
        <f>S146*H146</f>
        <v>0</v>
      </c>
      <c r="AR146" s="23" t="s">
        <v>130</v>
      </c>
      <c r="AT146" s="23" t="s">
        <v>125</v>
      </c>
      <c r="AU146" s="23" t="s">
        <v>81</v>
      </c>
      <c r="AY146" s="23" t="s">
        <v>123</v>
      </c>
      <c r="BE146" s="227">
        <f>IF(N146="základní",J146,0)</f>
        <v>0</v>
      </c>
      <c r="BF146" s="227">
        <f>IF(N146="snížená",J146,0)</f>
        <v>0</v>
      </c>
      <c r="BG146" s="227">
        <f>IF(N146="zákl. přenesená",J146,0)</f>
        <v>0</v>
      </c>
      <c r="BH146" s="227">
        <f>IF(N146="sníž. přenesená",J146,0)</f>
        <v>0</v>
      </c>
      <c r="BI146" s="227">
        <f>IF(N146="nulová",J146,0)</f>
        <v>0</v>
      </c>
      <c r="BJ146" s="23" t="s">
        <v>79</v>
      </c>
      <c r="BK146" s="227">
        <f>ROUND(I146*H146,2)</f>
        <v>0</v>
      </c>
      <c r="BL146" s="23" t="s">
        <v>130</v>
      </c>
      <c r="BM146" s="23" t="s">
        <v>216</v>
      </c>
    </row>
    <row r="147" s="1" customFormat="1">
      <c r="B147" s="45"/>
      <c r="C147" s="73"/>
      <c r="D147" s="228" t="s">
        <v>132</v>
      </c>
      <c r="E147" s="73"/>
      <c r="F147" s="229" t="s">
        <v>217</v>
      </c>
      <c r="G147" s="73"/>
      <c r="H147" s="73"/>
      <c r="I147" s="186"/>
      <c r="J147" s="73"/>
      <c r="K147" s="73"/>
      <c r="L147" s="71"/>
      <c r="M147" s="230"/>
      <c r="N147" s="46"/>
      <c r="O147" s="46"/>
      <c r="P147" s="46"/>
      <c r="Q147" s="46"/>
      <c r="R147" s="46"/>
      <c r="S147" s="46"/>
      <c r="T147" s="94"/>
      <c r="AT147" s="23" t="s">
        <v>132</v>
      </c>
      <c r="AU147" s="23" t="s">
        <v>81</v>
      </c>
    </row>
    <row r="148" s="12" customFormat="1">
      <c r="B148" s="241"/>
      <c r="C148" s="242"/>
      <c r="D148" s="228" t="s">
        <v>134</v>
      </c>
      <c r="E148" s="243" t="s">
        <v>21</v>
      </c>
      <c r="F148" s="244" t="s">
        <v>218</v>
      </c>
      <c r="G148" s="242"/>
      <c r="H148" s="245">
        <v>17</v>
      </c>
      <c r="I148" s="246"/>
      <c r="J148" s="242"/>
      <c r="K148" s="242"/>
      <c r="L148" s="247"/>
      <c r="M148" s="248"/>
      <c r="N148" s="249"/>
      <c r="O148" s="249"/>
      <c r="P148" s="249"/>
      <c r="Q148" s="249"/>
      <c r="R148" s="249"/>
      <c r="S148" s="249"/>
      <c r="T148" s="250"/>
      <c r="AT148" s="251" t="s">
        <v>134</v>
      </c>
      <c r="AU148" s="251" t="s">
        <v>81</v>
      </c>
      <c r="AV148" s="12" t="s">
        <v>81</v>
      </c>
      <c r="AW148" s="12" t="s">
        <v>35</v>
      </c>
      <c r="AX148" s="12" t="s">
        <v>79</v>
      </c>
      <c r="AY148" s="251" t="s">
        <v>123</v>
      </c>
    </row>
    <row r="149" s="1" customFormat="1" ht="25.5" customHeight="1">
      <c r="B149" s="45"/>
      <c r="C149" s="216" t="s">
        <v>219</v>
      </c>
      <c r="D149" s="216" t="s">
        <v>125</v>
      </c>
      <c r="E149" s="217" t="s">
        <v>220</v>
      </c>
      <c r="F149" s="218" t="s">
        <v>221</v>
      </c>
      <c r="G149" s="219" t="s">
        <v>128</v>
      </c>
      <c r="H149" s="220">
        <v>17</v>
      </c>
      <c r="I149" s="221"/>
      <c r="J149" s="222">
        <f>ROUND(I149*H149,2)</f>
        <v>0</v>
      </c>
      <c r="K149" s="218" t="s">
        <v>129</v>
      </c>
      <c r="L149" s="71"/>
      <c r="M149" s="223" t="s">
        <v>21</v>
      </c>
      <c r="N149" s="224" t="s">
        <v>42</v>
      </c>
      <c r="O149" s="46"/>
      <c r="P149" s="225">
        <f>O149*H149</f>
        <v>0</v>
      </c>
      <c r="Q149" s="225">
        <v>0</v>
      </c>
      <c r="R149" s="225">
        <f>Q149*H149</f>
        <v>0</v>
      </c>
      <c r="S149" s="225">
        <v>0</v>
      </c>
      <c r="T149" s="226">
        <f>S149*H149</f>
        <v>0</v>
      </c>
      <c r="AR149" s="23" t="s">
        <v>130</v>
      </c>
      <c r="AT149" s="23" t="s">
        <v>125</v>
      </c>
      <c r="AU149" s="23" t="s">
        <v>81</v>
      </c>
      <c r="AY149" s="23" t="s">
        <v>123</v>
      </c>
      <c r="BE149" s="227">
        <f>IF(N149="základní",J149,0)</f>
        <v>0</v>
      </c>
      <c r="BF149" s="227">
        <f>IF(N149="snížená",J149,0)</f>
        <v>0</v>
      </c>
      <c r="BG149" s="227">
        <f>IF(N149="zákl. přenesená",J149,0)</f>
        <v>0</v>
      </c>
      <c r="BH149" s="227">
        <f>IF(N149="sníž. přenesená",J149,0)</f>
        <v>0</v>
      </c>
      <c r="BI149" s="227">
        <f>IF(N149="nulová",J149,0)</f>
        <v>0</v>
      </c>
      <c r="BJ149" s="23" t="s">
        <v>79</v>
      </c>
      <c r="BK149" s="227">
        <f>ROUND(I149*H149,2)</f>
        <v>0</v>
      </c>
      <c r="BL149" s="23" t="s">
        <v>130</v>
      </c>
      <c r="BM149" s="23" t="s">
        <v>222</v>
      </c>
    </row>
    <row r="150" s="1" customFormat="1">
      <c r="B150" s="45"/>
      <c r="C150" s="73"/>
      <c r="D150" s="228" t="s">
        <v>132</v>
      </c>
      <c r="E150" s="73"/>
      <c r="F150" s="229" t="s">
        <v>223</v>
      </c>
      <c r="G150" s="73"/>
      <c r="H150" s="73"/>
      <c r="I150" s="186"/>
      <c r="J150" s="73"/>
      <c r="K150" s="73"/>
      <c r="L150" s="71"/>
      <c r="M150" s="230"/>
      <c r="N150" s="46"/>
      <c r="O150" s="46"/>
      <c r="P150" s="46"/>
      <c r="Q150" s="46"/>
      <c r="R150" s="46"/>
      <c r="S150" s="46"/>
      <c r="T150" s="94"/>
      <c r="AT150" s="23" t="s">
        <v>132</v>
      </c>
      <c r="AU150" s="23" t="s">
        <v>81</v>
      </c>
    </row>
    <row r="151" s="1" customFormat="1" ht="16.5" customHeight="1">
      <c r="B151" s="45"/>
      <c r="C151" s="263" t="s">
        <v>10</v>
      </c>
      <c r="D151" s="263" t="s">
        <v>224</v>
      </c>
      <c r="E151" s="264" t="s">
        <v>225</v>
      </c>
      <c r="F151" s="265" t="s">
        <v>226</v>
      </c>
      <c r="G151" s="266" t="s">
        <v>227</v>
      </c>
      <c r="H151" s="267">
        <v>0.59499999999999997</v>
      </c>
      <c r="I151" s="268"/>
      <c r="J151" s="269">
        <f>ROUND(I151*H151,2)</f>
        <v>0</v>
      </c>
      <c r="K151" s="265" t="s">
        <v>129</v>
      </c>
      <c r="L151" s="270"/>
      <c r="M151" s="271" t="s">
        <v>21</v>
      </c>
      <c r="N151" s="272" t="s">
        <v>42</v>
      </c>
      <c r="O151" s="46"/>
      <c r="P151" s="225">
        <f>O151*H151</f>
        <v>0</v>
      </c>
      <c r="Q151" s="225">
        <v>0.001</v>
      </c>
      <c r="R151" s="225">
        <f>Q151*H151</f>
        <v>0.00059499999999999993</v>
      </c>
      <c r="S151" s="225">
        <v>0</v>
      </c>
      <c r="T151" s="226">
        <f>S151*H151</f>
        <v>0</v>
      </c>
      <c r="AR151" s="23" t="s">
        <v>178</v>
      </c>
      <c r="AT151" s="23" t="s">
        <v>224</v>
      </c>
      <c r="AU151" s="23" t="s">
        <v>81</v>
      </c>
      <c r="AY151" s="23" t="s">
        <v>123</v>
      </c>
      <c r="BE151" s="227">
        <f>IF(N151="základní",J151,0)</f>
        <v>0</v>
      </c>
      <c r="BF151" s="227">
        <f>IF(N151="snížená",J151,0)</f>
        <v>0</v>
      </c>
      <c r="BG151" s="227">
        <f>IF(N151="zákl. přenesená",J151,0)</f>
        <v>0</v>
      </c>
      <c r="BH151" s="227">
        <f>IF(N151="sníž. přenesená",J151,0)</f>
        <v>0</v>
      </c>
      <c r="BI151" s="227">
        <f>IF(N151="nulová",J151,0)</f>
        <v>0</v>
      </c>
      <c r="BJ151" s="23" t="s">
        <v>79</v>
      </c>
      <c r="BK151" s="227">
        <f>ROUND(I151*H151,2)</f>
        <v>0</v>
      </c>
      <c r="BL151" s="23" t="s">
        <v>130</v>
      </c>
      <c r="BM151" s="23" t="s">
        <v>228</v>
      </c>
    </row>
    <row r="152" s="12" customFormat="1">
      <c r="B152" s="241"/>
      <c r="C152" s="242"/>
      <c r="D152" s="228" t="s">
        <v>134</v>
      </c>
      <c r="E152" s="242"/>
      <c r="F152" s="244" t="s">
        <v>229</v>
      </c>
      <c r="G152" s="242"/>
      <c r="H152" s="245">
        <v>0.59499999999999997</v>
      </c>
      <c r="I152" s="246"/>
      <c r="J152" s="242"/>
      <c r="K152" s="242"/>
      <c r="L152" s="247"/>
      <c r="M152" s="248"/>
      <c r="N152" s="249"/>
      <c r="O152" s="249"/>
      <c r="P152" s="249"/>
      <c r="Q152" s="249"/>
      <c r="R152" s="249"/>
      <c r="S152" s="249"/>
      <c r="T152" s="250"/>
      <c r="AT152" s="251" t="s">
        <v>134</v>
      </c>
      <c r="AU152" s="251" t="s">
        <v>81</v>
      </c>
      <c r="AV152" s="12" t="s">
        <v>81</v>
      </c>
      <c r="AW152" s="12" t="s">
        <v>6</v>
      </c>
      <c r="AX152" s="12" t="s">
        <v>79</v>
      </c>
      <c r="AY152" s="251" t="s">
        <v>123</v>
      </c>
    </row>
    <row r="153" s="1" customFormat="1" ht="25.5" customHeight="1">
      <c r="B153" s="45"/>
      <c r="C153" s="216" t="s">
        <v>230</v>
      </c>
      <c r="D153" s="216" t="s">
        <v>125</v>
      </c>
      <c r="E153" s="217" t="s">
        <v>231</v>
      </c>
      <c r="F153" s="218" t="s">
        <v>232</v>
      </c>
      <c r="G153" s="219" t="s">
        <v>128</v>
      </c>
      <c r="H153" s="220">
        <v>1076</v>
      </c>
      <c r="I153" s="221"/>
      <c r="J153" s="222">
        <f>ROUND(I153*H153,2)</f>
        <v>0</v>
      </c>
      <c r="K153" s="218" t="s">
        <v>129</v>
      </c>
      <c r="L153" s="71"/>
      <c r="M153" s="223" t="s">
        <v>21</v>
      </c>
      <c r="N153" s="224" t="s">
        <v>42</v>
      </c>
      <c r="O153" s="46"/>
      <c r="P153" s="225">
        <f>O153*H153</f>
        <v>0</v>
      </c>
      <c r="Q153" s="225">
        <v>0</v>
      </c>
      <c r="R153" s="225">
        <f>Q153*H153</f>
        <v>0</v>
      </c>
      <c r="S153" s="225">
        <v>0</v>
      </c>
      <c r="T153" s="226">
        <f>S153*H153</f>
        <v>0</v>
      </c>
      <c r="AR153" s="23" t="s">
        <v>130</v>
      </c>
      <c r="AT153" s="23" t="s">
        <v>125</v>
      </c>
      <c r="AU153" s="23" t="s">
        <v>81</v>
      </c>
      <c r="AY153" s="23" t="s">
        <v>123</v>
      </c>
      <c r="BE153" s="227">
        <f>IF(N153="základní",J153,0)</f>
        <v>0</v>
      </c>
      <c r="BF153" s="227">
        <f>IF(N153="snížená",J153,0)</f>
        <v>0</v>
      </c>
      <c r="BG153" s="227">
        <f>IF(N153="zákl. přenesená",J153,0)</f>
        <v>0</v>
      </c>
      <c r="BH153" s="227">
        <f>IF(N153="sníž. přenesená",J153,0)</f>
        <v>0</v>
      </c>
      <c r="BI153" s="227">
        <f>IF(N153="nulová",J153,0)</f>
        <v>0</v>
      </c>
      <c r="BJ153" s="23" t="s">
        <v>79</v>
      </c>
      <c r="BK153" s="227">
        <f>ROUND(I153*H153,2)</f>
        <v>0</v>
      </c>
      <c r="BL153" s="23" t="s">
        <v>130</v>
      </c>
      <c r="BM153" s="23" t="s">
        <v>233</v>
      </c>
    </row>
    <row r="154" s="1" customFormat="1">
      <c r="B154" s="45"/>
      <c r="C154" s="73"/>
      <c r="D154" s="228" t="s">
        <v>132</v>
      </c>
      <c r="E154" s="73"/>
      <c r="F154" s="229" t="s">
        <v>234</v>
      </c>
      <c r="G154" s="73"/>
      <c r="H154" s="73"/>
      <c r="I154" s="186"/>
      <c r="J154" s="73"/>
      <c r="K154" s="73"/>
      <c r="L154" s="71"/>
      <c r="M154" s="230"/>
      <c r="N154" s="46"/>
      <c r="O154" s="46"/>
      <c r="P154" s="46"/>
      <c r="Q154" s="46"/>
      <c r="R154" s="46"/>
      <c r="S154" s="46"/>
      <c r="T154" s="94"/>
      <c r="AT154" s="23" t="s">
        <v>132</v>
      </c>
      <c r="AU154" s="23" t="s">
        <v>81</v>
      </c>
    </row>
    <row r="155" s="11" customFormat="1">
      <c r="B155" s="231"/>
      <c r="C155" s="232"/>
      <c r="D155" s="228" t="s">
        <v>134</v>
      </c>
      <c r="E155" s="233" t="s">
        <v>21</v>
      </c>
      <c r="F155" s="234" t="s">
        <v>235</v>
      </c>
      <c r="G155" s="232"/>
      <c r="H155" s="233" t="s">
        <v>21</v>
      </c>
      <c r="I155" s="235"/>
      <c r="J155" s="232"/>
      <c r="K155" s="232"/>
      <c r="L155" s="236"/>
      <c r="M155" s="237"/>
      <c r="N155" s="238"/>
      <c r="O155" s="238"/>
      <c r="P155" s="238"/>
      <c r="Q155" s="238"/>
      <c r="R155" s="238"/>
      <c r="S155" s="238"/>
      <c r="T155" s="239"/>
      <c r="AT155" s="240" t="s">
        <v>134</v>
      </c>
      <c r="AU155" s="240" t="s">
        <v>81</v>
      </c>
      <c r="AV155" s="11" t="s">
        <v>79</v>
      </c>
      <c r="AW155" s="11" t="s">
        <v>35</v>
      </c>
      <c r="AX155" s="11" t="s">
        <v>71</v>
      </c>
      <c r="AY155" s="240" t="s">
        <v>123</v>
      </c>
    </row>
    <row r="156" s="12" customFormat="1">
      <c r="B156" s="241"/>
      <c r="C156" s="242"/>
      <c r="D156" s="228" t="s">
        <v>134</v>
      </c>
      <c r="E156" s="243" t="s">
        <v>21</v>
      </c>
      <c r="F156" s="244" t="s">
        <v>142</v>
      </c>
      <c r="G156" s="242"/>
      <c r="H156" s="245">
        <v>757</v>
      </c>
      <c r="I156" s="246"/>
      <c r="J156" s="242"/>
      <c r="K156" s="242"/>
      <c r="L156" s="247"/>
      <c r="M156" s="248"/>
      <c r="N156" s="249"/>
      <c r="O156" s="249"/>
      <c r="P156" s="249"/>
      <c r="Q156" s="249"/>
      <c r="R156" s="249"/>
      <c r="S156" s="249"/>
      <c r="T156" s="250"/>
      <c r="AT156" s="251" t="s">
        <v>134</v>
      </c>
      <c r="AU156" s="251" t="s">
        <v>81</v>
      </c>
      <c r="AV156" s="12" t="s">
        <v>81</v>
      </c>
      <c r="AW156" s="12" t="s">
        <v>35</v>
      </c>
      <c r="AX156" s="12" t="s">
        <v>71</v>
      </c>
      <c r="AY156" s="251" t="s">
        <v>123</v>
      </c>
    </row>
    <row r="157" s="11" customFormat="1">
      <c r="B157" s="231"/>
      <c r="C157" s="232"/>
      <c r="D157" s="228" t="s">
        <v>134</v>
      </c>
      <c r="E157" s="233" t="s">
        <v>21</v>
      </c>
      <c r="F157" s="234" t="s">
        <v>236</v>
      </c>
      <c r="G157" s="232"/>
      <c r="H157" s="233" t="s">
        <v>21</v>
      </c>
      <c r="I157" s="235"/>
      <c r="J157" s="232"/>
      <c r="K157" s="232"/>
      <c r="L157" s="236"/>
      <c r="M157" s="237"/>
      <c r="N157" s="238"/>
      <c r="O157" s="238"/>
      <c r="P157" s="238"/>
      <c r="Q157" s="238"/>
      <c r="R157" s="238"/>
      <c r="S157" s="238"/>
      <c r="T157" s="239"/>
      <c r="AT157" s="240" t="s">
        <v>134</v>
      </c>
      <c r="AU157" s="240" t="s">
        <v>81</v>
      </c>
      <c r="AV157" s="11" t="s">
        <v>79</v>
      </c>
      <c r="AW157" s="11" t="s">
        <v>35</v>
      </c>
      <c r="AX157" s="11" t="s">
        <v>71</v>
      </c>
      <c r="AY157" s="240" t="s">
        <v>123</v>
      </c>
    </row>
    <row r="158" s="12" customFormat="1">
      <c r="B158" s="241"/>
      <c r="C158" s="242"/>
      <c r="D158" s="228" t="s">
        <v>134</v>
      </c>
      <c r="E158" s="243" t="s">
        <v>21</v>
      </c>
      <c r="F158" s="244" t="s">
        <v>155</v>
      </c>
      <c r="G158" s="242"/>
      <c r="H158" s="245">
        <v>153</v>
      </c>
      <c r="I158" s="246"/>
      <c r="J158" s="242"/>
      <c r="K158" s="242"/>
      <c r="L158" s="247"/>
      <c r="M158" s="248"/>
      <c r="N158" s="249"/>
      <c r="O158" s="249"/>
      <c r="P158" s="249"/>
      <c r="Q158" s="249"/>
      <c r="R158" s="249"/>
      <c r="S158" s="249"/>
      <c r="T158" s="250"/>
      <c r="AT158" s="251" t="s">
        <v>134</v>
      </c>
      <c r="AU158" s="251" t="s">
        <v>81</v>
      </c>
      <c r="AV158" s="12" t="s">
        <v>81</v>
      </c>
      <c r="AW158" s="12" t="s">
        <v>35</v>
      </c>
      <c r="AX158" s="12" t="s">
        <v>71</v>
      </c>
      <c r="AY158" s="251" t="s">
        <v>123</v>
      </c>
    </row>
    <row r="159" s="11" customFormat="1">
      <c r="B159" s="231"/>
      <c r="C159" s="232"/>
      <c r="D159" s="228" t="s">
        <v>134</v>
      </c>
      <c r="E159" s="233" t="s">
        <v>21</v>
      </c>
      <c r="F159" s="234" t="s">
        <v>237</v>
      </c>
      <c r="G159" s="232"/>
      <c r="H159" s="233" t="s">
        <v>21</v>
      </c>
      <c r="I159" s="235"/>
      <c r="J159" s="232"/>
      <c r="K159" s="232"/>
      <c r="L159" s="236"/>
      <c r="M159" s="237"/>
      <c r="N159" s="238"/>
      <c r="O159" s="238"/>
      <c r="P159" s="238"/>
      <c r="Q159" s="238"/>
      <c r="R159" s="238"/>
      <c r="S159" s="238"/>
      <c r="T159" s="239"/>
      <c r="AT159" s="240" t="s">
        <v>134</v>
      </c>
      <c r="AU159" s="240" t="s">
        <v>81</v>
      </c>
      <c r="AV159" s="11" t="s">
        <v>79</v>
      </c>
      <c r="AW159" s="11" t="s">
        <v>35</v>
      </c>
      <c r="AX159" s="11" t="s">
        <v>71</v>
      </c>
      <c r="AY159" s="240" t="s">
        <v>123</v>
      </c>
    </row>
    <row r="160" s="12" customFormat="1">
      <c r="B160" s="241"/>
      <c r="C160" s="242"/>
      <c r="D160" s="228" t="s">
        <v>134</v>
      </c>
      <c r="E160" s="243" t="s">
        <v>21</v>
      </c>
      <c r="F160" s="244" t="s">
        <v>238</v>
      </c>
      <c r="G160" s="242"/>
      <c r="H160" s="245">
        <v>24</v>
      </c>
      <c r="I160" s="246"/>
      <c r="J160" s="242"/>
      <c r="K160" s="242"/>
      <c r="L160" s="247"/>
      <c r="M160" s="248"/>
      <c r="N160" s="249"/>
      <c r="O160" s="249"/>
      <c r="P160" s="249"/>
      <c r="Q160" s="249"/>
      <c r="R160" s="249"/>
      <c r="S160" s="249"/>
      <c r="T160" s="250"/>
      <c r="AT160" s="251" t="s">
        <v>134</v>
      </c>
      <c r="AU160" s="251" t="s">
        <v>81</v>
      </c>
      <c r="AV160" s="12" t="s">
        <v>81</v>
      </c>
      <c r="AW160" s="12" t="s">
        <v>35</v>
      </c>
      <c r="AX160" s="12" t="s">
        <v>71</v>
      </c>
      <c r="AY160" s="251" t="s">
        <v>123</v>
      </c>
    </row>
    <row r="161" s="11" customFormat="1">
      <c r="B161" s="231"/>
      <c r="C161" s="232"/>
      <c r="D161" s="228" t="s">
        <v>134</v>
      </c>
      <c r="E161" s="233" t="s">
        <v>21</v>
      </c>
      <c r="F161" s="234" t="s">
        <v>135</v>
      </c>
      <c r="G161" s="232"/>
      <c r="H161" s="233" t="s">
        <v>21</v>
      </c>
      <c r="I161" s="235"/>
      <c r="J161" s="232"/>
      <c r="K161" s="232"/>
      <c r="L161" s="236"/>
      <c r="M161" s="237"/>
      <c r="N161" s="238"/>
      <c r="O161" s="238"/>
      <c r="P161" s="238"/>
      <c r="Q161" s="238"/>
      <c r="R161" s="238"/>
      <c r="S161" s="238"/>
      <c r="T161" s="239"/>
      <c r="AT161" s="240" t="s">
        <v>134</v>
      </c>
      <c r="AU161" s="240" t="s">
        <v>81</v>
      </c>
      <c r="AV161" s="11" t="s">
        <v>79</v>
      </c>
      <c r="AW161" s="11" t="s">
        <v>35</v>
      </c>
      <c r="AX161" s="11" t="s">
        <v>71</v>
      </c>
      <c r="AY161" s="240" t="s">
        <v>123</v>
      </c>
    </row>
    <row r="162" s="12" customFormat="1">
      <c r="B162" s="241"/>
      <c r="C162" s="242"/>
      <c r="D162" s="228" t="s">
        <v>134</v>
      </c>
      <c r="E162" s="243" t="s">
        <v>21</v>
      </c>
      <c r="F162" s="244" t="s">
        <v>136</v>
      </c>
      <c r="G162" s="242"/>
      <c r="H162" s="245">
        <v>142</v>
      </c>
      <c r="I162" s="246"/>
      <c r="J162" s="242"/>
      <c r="K162" s="242"/>
      <c r="L162" s="247"/>
      <c r="M162" s="248"/>
      <c r="N162" s="249"/>
      <c r="O162" s="249"/>
      <c r="P162" s="249"/>
      <c r="Q162" s="249"/>
      <c r="R162" s="249"/>
      <c r="S162" s="249"/>
      <c r="T162" s="250"/>
      <c r="AT162" s="251" t="s">
        <v>134</v>
      </c>
      <c r="AU162" s="251" t="s">
        <v>81</v>
      </c>
      <c r="AV162" s="12" t="s">
        <v>81</v>
      </c>
      <c r="AW162" s="12" t="s">
        <v>35</v>
      </c>
      <c r="AX162" s="12" t="s">
        <v>71</v>
      </c>
      <c r="AY162" s="251" t="s">
        <v>123</v>
      </c>
    </row>
    <row r="163" s="13" customFormat="1">
      <c r="B163" s="252"/>
      <c r="C163" s="253"/>
      <c r="D163" s="228" t="s">
        <v>134</v>
      </c>
      <c r="E163" s="254" t="s">
        <v>21</v>
      </c>
      <c r="F163" s="255" t="s">
        <v>143</v>
      </c>
      <c r="G163" s="253"/>
      <c r="H163" s="256">
        <v>1076</v>
      </c>
      <c r="I163" s="257"/>
      <c r="J163" s="253"/>
      <c r="K163" s="253"/>
      <c r="L163" s="258"/>
      <c r="M163" s="259"/>
      <c r="N163" s="260"/>
      <c r="O163" s="260"/>
      <c r="P163" s="260"/>
      <c r="Q163" s="260"/>
      <c r="R163" s="260"/>
      <c r="S163" s="260"/>
      <c r="T163" s="261"/>
      <c r="AT163" s="262" t="s">
        <v>134</v>
      </c>
      <c r="AU163" s="262" t="s">
        <v>81</v>
      </c>
      <c r="AV163" s="13" t="s">
        <v>130</v>
      </c>
      <c r="AW163" s="13" t="s">
        <v>35</v>
      </c>
      <c r="AX163" s="13" t="s">
        <v>79</v>
      </c>
      <c r="AY163" s="262" t="s">
        <v>123</v>
      </c>
    </row>
    <row r="164" s="10" customFormat="1" ht="29.88" customHeight="1">
      <c r="B164" s="200"/>
      <c r="C164" s="201"/>
      <c r="D164" s="202" t="s">
        <v>70</v>
      </c>
      <c r="E164" s="214" t="s">
        <v>156</v>
      </c>
      <c r="F164" s="214" t="s">
        <v>239</v>
      </c>
      <c r="G164" s="201"/>
      <c r="H164" s="201"/>
      <c r="I164" s="204"/>
      <c r="J164" s="215">
        <f>BK164</f>
        <v>0</v>
      </c>
      <c r="K164" s="201"/>
      <c r="L164" s="206"/>
      <c r="M164" s="207"/>
      <c r="N164" s="208"/>
      <c r="O164" s="208"/>
      <c r="P164" s="209">
        <f>SUM(P165:P217)</f>
        <v>0</v>
      </c>
      <c r="Q164" s="208"/>
      <c r="R164" s="209">
        <f>SUM(R165:R217)</f>
        <v>248.31896599999999</v>
      </c>
      <c r="S164" s="208"/>
      <c r="T164" s="210">
        <f>SUM(T165:T217)</f>
        <v>0</v>
      </c>
      <c r="AR164" s="211" t="s">
        <v>79</v>
      </c>
      <c r="AT164" s="212" t="s">
        <v>70</v>
      </c>
      <c r="AU164" s="212" t="s">
        <v>79</v>
      </c>
      <c r="AY164" s="211" t="s">
        <v>123</v>
      </c>
      <c r="BK164" s="213">
        <f>SUM(BK165:BK217)</f>
        <v>0</v>
      </c>
    </row>
    <row r="165" s="1" customFormat="1" ht="25.5" customHeight="1">
      <c r="B165" s="45"/>
      <c r="C165" s="216" t="s">
        <v>240</v>
      </c>
      <c r="D165" s="216" t="s">
        <v>125</v>
      </c>
      <c r="E165" s="217" t="s">
        <v>241</v>
      </c>
      <c r="F165" s="218" t="s">
        <v>242</v>
      </c>
      <c r="G165" s="219" t="s">
        <v>128</v>
      </c>
      <c r="H165" s="220">
        <v>923</v>
      </c>
      <c r="I165" s="221"/>
      <c r="J165" s="222">
        <f>ROUND(I165*H165,2)</f>
        <v>0</v>
      </c>
      <c r="K165" s="218" t="s">
        <v>129</v>
      </c>
      <c r="L165" s="71"/>
      <c r="M165" s="223" t="s">
        <v>21</v>
      </c>
      <c r="N165" s="224" t="s">
        <v>42</v>
      </c>
      <c r="O165" s="46"/>
      <c r="P165" s="225">
        <f>O165*H165</f>
        <v>0</v>
      </c>
      <c r="Q165" s="225">
        <v>0</v>
      </c>
      <c r="R165" s="225">
        <f>Q165*H165</f>
        <v>0</v>
      </c>
      <c r="S165" s="225">
        <v>0</v>
      </c>
      <c r="T165" s="226">
        <f>S165*H165</f>
        <v>0</v>
      </c>
      <c r="AR165" s="23" t="s">
        <v>130</v>
      </c>
      <c r="AT165" s="23" t="s">
        <v>125</v>
      </c>
      <c r="AU165" s="23" t="s">
        <v>81</v>
      </c>
      <c r="AY165" s="23" t="s">
        <v>123</v>
      </c>
      <c r="BE165" s="227">
        <f>IF(N165="základní",J165,0)</f>
        <v>0</v>
      </c>
      <c r="BF165" s="227">
        <f>IF(N165="snížená",J165,0)</f>
        <v>0</v>
      </c>
      <c r="BG165" s="227">
        <f>IF(N165="zákl. přenesená",J165,0)</f>
        <v>0</v>
      </c>
      <c r="BH165" s="227">
        <f>IF(N165="sníž. přenesená",J165,0)</f>
        <v>0</v>
      </c>
      <c r="BI165" s="227">
        <f>IF(N165="nulová",J165,0)</f>
        <v>0</v>
      </c>
      <c r="BJ165" s="23" t="s">
        <v>79</v>
      </c>
      <c r="BK165" s="227">
        <f>ROUND(I165*H165,2)</f>
        <v>0</v>
      </c>
      <c r="BL165" s="23" t="s">
        <v>130</v>
      </c>
      <c r="BM165" s="23" t="s">
        <v>243</v>
      </c>
    </row>
    <row r="166" s="11" customFormat="1">
      <c r="B166" s="231"/>
      <c r="C166" s="232"/>
      <c r="D166" s="228" t="s">
        <v>134</v>
      </c>
      <c r="E166" s="233" t="s">
        <v>21</v>
      </c>
      <c r="F166" s="234" t="s">
        <v>235</v>
      </c>
      <c r="G166" s="232"/>
      <c r="H166" s="233" t="s">
        <v>21</v>
      </c>
      <c r="I166" s="235"/>
      <c r="J166" s="232"/>
      <c r="K166" s="232"/>
      <c r="L166" s="236"/>
      <c r="M166" s="237"/>
      <c r="N166" s="238"/>
      <c r="O166" s="238"/>
      <c r="P166" s="238"/>
      <c r="Q166" s="238"/>
      <c r="R166" s="238"/>
      <c r="S166" s="238"/>
      <c r="T166" s="239"/>
      <c r="AT166" s="240" t="s">
        <v>134</v>
      </c>
      <c r="AU166" s="240" t="s">
        <v>81</v>
      </c>
      <c r="AV166" s="11" t="s">
        <v>79</v>
      </c>
      <c r="AW166" s="11" t="s">
        <v>35</v>
      </c>
      <c r="AX166" s="11" t="s">
        <v>71</v>
      </c>
      <c r="AY166" s="240" t="s">
        <v>123</v>
      </c>
    </row>
    <row r="167" s="12" customFormat="1">
      <c r="B167" s="241"/>
      <c r="C167" s="242"/>
      <c r="D167" s="228" t="s">
        <v>134</v>
      </c>
      <c r="E167" s="243" t="s">
        <v>21</v>
      </c>
      <c r="F167" s="244" t="s">
        <v>142</v>
      </c>
      <c r="G167" s="242"/>
      <c r="H167" s="245">
        <v>757</v>
      </c>
      <c r="I167" s="246"/>
      <c r="J167" s="242"/>
      <c r="K167" s="242"/>
      <c r="L167" s="247"/>
      <c r="M167" s="248"/>
      <c r="N167" s="249"/>
      <c r="O167" s="249"/>
      <c r="P167" s="249"/>
      <c r="Q167" s="249"/>
      <c r="R167" s="249"/>
      <c r="S167" s="249"/>
      <c r="T167" s="250"/>
      <c r="AT167" s="251" t="s">
        <v>134</v>
      </c>
      <c r="AU167" s="251" t="s">
        <v>81</v>
      </c>
      <c r="AV167" s="12" t="s">
        <v>81</v>
      </c>
      <c r="AW167" s="12" t="s">
        <v>35</v>
      </c>
      <c r="AX167" s="12" t="s">
        <v>71</v>
      </c>
      <c r="AY167" s="251" t="s">
        <v>123</v>
      </c>
    </row>
    <row r="168" s="11" customFormat="1">
      <c r="B168" s="231"/>
      <c r="C168" s="232"/>
      <c r="D168" s="228" t="s">
        <v>134</v>
      </c>
      <c r="E168" s="233" t="s">
        <v>21</v>
      </c>
      <c r="F168" s="234" t="s">
        <v>237</v>
      </c>
      <c r="G168" s="232"/>
      <c r="H168" s="233" t="s">
        <v>21</v>
      </c>
      <c r="I168" s="235"/>
      <c r="J168" s="232"/>
      <c r="K168" s="232"/>
      <c r="L168" s="236"/>
      <c r="M168" s="237"/>
      <c r="N168" s="238"/>
      <c r="O168" s="238"/>
      <c r="P168" s="238"/>
      <c r="Q168" s="238"/>
      <c r="R168" s="238"/>
      <c r="S168" s="238"/>
      <c r="T168" s="239"/>
      <c r="AT168" s="240" t="s">
        <v>134</v>
      </c>
      <c r="AU168" s="240" t="s">
        <v>81</v>
      </c>
      <c r="AV168" s="11" t="s">
        <v>79</v>
      </c>
      <c r="AW168" s="11" t="s">
        <v>35</v>
      </c>
      <c r="AX168" s="11" t="s">
        <v>71</v>
      </c>
      <c r="AY168" s="240" t="s">
        <v>123</v>
      </c>
    </row>
    <row r="169" s="12" customFormat="1">
      <c r="B169" s="241"/>
      <c r="C169" s="242"/>
      <c r="D169" s="228" t="s">
        <v>134</v>
      </c>
      <c r="E169" s="243" t="s">
        <v>21</v>
      </c>
      <c r="F169" s="244" t="s">
        <v>238</v>
      </c>
      <c r="G169" s="242"/>
      <c r="H169" s="245">
        <v>24</v>
      </c>
      <c r="I169" s="246"/>
      <c r="J169" s="242"/>
      <c r="K169" s="242"/>
      <c r="L169" s="247"/>
      <c r="M169" s="248"/>
      <c r="N169" s="249"/>
      <c r="O169" s="249"/>
      <c r="P169" s="249"/>
      <c r="Q169" s="249"/>
      <c r="R169" s="249"/>
      <c r="S169" s="249"/>
      <c r="T169" s="250"/>
      <c r="AT169" s="251" t="s">
        <v>134</v>
      </c>
      <c r="AU169" s="251" t="s">
        <v>81</v>
      </c>
      <c r="AV169" s="12" t="s">
        <v>81</v>
      </c>
      <c r="AW169" s="12" t="s">
        <v>35</v>
      </c>
      <c r="AX169" s="12" t="s">
        <v>71</v>
      </c>
      <c r="AY169" s="251" t="s">
        <v>123</v>
      </c>
    </row>
    <row r="170" s="11" customFormat="1">
      <c r="B170" s="231"/>
      <c r="C170" s="232"/>
      <c r="D170" s="228" t="s">
        <v>134</v>
      </c>
      <c r="E170" s="233" t="s">
        <v>21</v>
      </c>
      <c r="F170" s="234" t="s">
        <v>135</v>
      </c>
      <c r="G170" s="232"/>
      <c r="H170" s="233" t="s">
        <v>21</v>
      </c>
      <c r="I170" s="235"/>
      <c r="J170" s="232"/>
      <c r="K170" s="232"/>
      <c r="L170" s="236"/>
      <c r="M170" s="237"/>
      <c r="N170" s="238"/>
      <c r="O170" s="238"/>
      <c r="P170" s="238"/>
      <c r="Q170" s="238"/>
      <c r="R170" s="238"/>
      <c r="S170" s="238"/>
      <c r="T170" s="239"/>
      <c r="AT170" s="240" t="s">
        <v>134</v>
      </c>
      <c r="AU170" s="240" t="s">
        <v>81</v>
      </c>
      <c r="AV170" s="11" t="s">
        <v>79</v>
      </c>
      <c r="AW170" s="11" t="s">
        <v>35</v>
      </c>
      <c r="AX170" s="11" t="s">
        <v>71</v>
      </c>
      <c r="AY170" s="240" t="s">
        <v>123</v>
      </c>
    </row>
    <row r="171" s="12" customFormat="1">
      <c r="B171" s="241"/>
      <c r="C171" s="242"/>
      <c r="D171" s="228" t="s">
        <v>134</v>
      </c>
      <c r="E171" s="243" t="s">
        <v>21</v>
      </c>
      <c r="F171" s="244" t="s">
        <v>136</v>
      </c>
      <c r="G171" s="242"/>
      <c r="H171" s="245">
        <v>142</v>
      </c>
      <c r="I171" s="246"/>
      <c r="J171" s="242"/>
      <c r="K171" s="242"/>
      <c r="L171" s="247"/>
      <c r="M171" s="248"/>
      <c r="N171" s="249"/>
      <c r="O171" s="249"/>
      <c r="P171" s="249"/>
      <c r="Q171" s="249"/>
      <c r="R171" s="249"/>
      <c r="S171" s="249"/>
      <c r="T171" s="250"/>
      <c r="AT171" s="251" t="s">
        <v>134</v>
      </c>
      <c r="AU171" s="251" t="s">
        <v>81</v>
      </c>
      <c r="AV171" s="12" t="s">
        <v>81</v>
      </c>
      <c r="AW171" s="12" t="s">
        <v>35</v>
      </c>
      <c r="AX171" s="12" t="s">
        <v>71</v>
      </c>
      <c r="AY171" s="251" t="s">
        <v>123</v>
      </c>
    </row>
    <row r="172" s="13" customFormat="1">
      <c r="B172" s="252"/>
      <c r="C172" s="253"/>
      <c r="D172" s="228" t="s">
        <v>134</v>
      </c>
      <c r="E172" s="254" t="s">
        <v>21</v>
      </c>
      <c r="F172" s="255" t="s">
        <v>143</v>
      </c>
      <c r="G172" s="253"/>
      <c r="H172" s="256">
        <v>923</v>
      </c>
      <c r="I172" s="257"/>
      <c r="J172" s="253"/>
      <c r="K172" s="253"/>
      <c r="L172" s="258"/>
      <c r="M172" s="259"/>
      <c r="N172" s="260"/>
      <c r="O172" s="260"/>
      <c r="P172" s="260"/>
      <c r="Q172" s="260"/>
      <c r="R172" s="260"/>
      <c r="S172" s="260"/>
      <c r="T172" s="261"/>
      <c r="AT172" s="262" t="s">
        <v>134</v>
      </c>
      <c r="AU172" s="262" t="s">
        <v>81</v>
      </c>
      <c r="AV172" s="13" t="s">
        <v>130</v>
      </c>
      <c r="AW172" s="13" t="s">
        <v>35</v>
      </c>
      <c r="AX172" s="13" t="s">
        <v>79</v>
      </c>
      <c r="AY172" s="262" t="s">
        <v>123</v>
      </c>
    </row>
    <row r="173" s="1" customFormat="1" ht="25.5" customHeight="1">
      <c r="B173" s="45"/>
      <c r="C173" s="216" t="s">
        <v>244</v>
      </c>
      <c r="D173" s="216" t="s">
        <v>125</v>
      </c>
      <c r="E173" s="217" t="s">
        <v>245</v>
      </c>
      <c r="F173" s="218" t="s">
        <v>246</v>
      </c>
      <c r="G173" s="219" t="s">
        <v>128</v>
      </c>
      <c r="H173" s="220">
        <v>153</v>
      </c>
      <c r="I173" s="221"/>
      <c r="J173" s="222">
        <f>ROUND(I173*H173,2)</f>
        <v>0</v>
      </c>
      <c r="K173" s="218" t="s">
        <v>129</v>
      </c>
      <c r="L173" s="71"/>
      <c r="M173" s="223" t="s">
        <v>21</v>
      </c>
      <c r="N173" s="224" t="s">
        <v>42</v>
      </c>
      <c r="O173" s="46"/>
      <c r="P173" s="225">
        <f>O173*H173</f>
        <v>0</v>
      </c>
      <c r="Q173" s="225">
        <v>0</v>
      </c>
      <c r="R173" s="225">
        <f>Q173*H173</f>
        <v>0</v>
      </c>
      <c r="S173" s="225">
        <v>0</v>
      </c>
      <c r="T173" s="226">
        <f>S173*H173</f>
        <v>0</v>
      </c>
      <c r="AR173" s="23" t="s">
        <v>130</v>
      </c>
      <c r="AT173" s="23" t="s">
        <v>125</v>
      </c>
      <c r="AU173" s="23" t="s">
        <v>81</v>
      </c>
      <c r="AY173" s="23" t="s">
        <v>123</v>
      </c>
      <c r="BE173" s="227">
        <f>IF(N173="základní",J173,0)</f>
        <v>0</v>
      </c>
      <c r="BF173" s="227">
        <f>IF(N173="snížená",J173,0)</f>
        <v>0</v>
      </c>
      <c r="BG173" s="227">
        <f>IF(N173="zákl. přenesená",J173,0)</f>
        <v>0</v>
      </c>
      <c r="BH173" s="227">
        <f>IF(N173="sníž. přenesená",J173,0)</f>
        <v>0</v>
      </c>
      <c r="BI173" s="227">
        <f>IF(N173="nulová",J173,0)</f>
        <v>0</v>
      </c>
      <c r="BJ173" s="23" t="s">
        <v>79</v>
      </c>
      <c r="BK173" s="227">
        <f>ROUND(I173*H173,2)</f>
        <v>0</v>
      </c>
      <c r="BL173" s="23" t="s">
        <v>130</v>
      </c>
      <c r="BM173" s="23" t="s">
        <v>247</v>
      </c>
    </row>
    <row r="174" s="11" customFormat="1">
      <c r="B174" s="231"/>
      <c r="C174" s="232"/>
      <c r="D174" s="228" t="s">
        <v>134</v>
      </c>
      <c r="E174" s="233" t="s">
        <v>21</v>
      </c>
      <c r="F174" s="234" t="s">
        <v>236</v>
      </c>
      <c r="G174" s="232"/>
      <c r="H174" s="233" t="s">
        <v>21</v>
      </c>
      <c r="I174" s="235"/>
      <c r="J174" s="232"/>
      <c r="K174" s="232"/>
      <c r="L174" s="236"/>
      <c r="M174" s="237"/>
      <c r="N174" s="238"/>
      <c r="O174" s="238"/>
      <c r="P174" s="238"/>
      <c r="Q174" s="238"/>
      <c r="R174" s="238"/>
      <c r="S174" s="238"/>
      <c r="T174" s="239"/>
      <c r="AT174" s="240" t="s">
        <v>134</v>
      </c>
      <c r="AU174" s="240" t="s">
        <v>81</v>
      </c>
      <c r="AV174" s="11" t="s">
        <v>79</v>
      </c>
      <c r="AW174" s="11" t="s">
        <v>35</v>
      </c>
      <c r="AX174" s="11" t="s">
        <v>71</v>
      </c>
      <c r="AY174" s="240" t="s">
        <v>123</v>
      </c>
    </row>
    <row r="175" s="12" customFormat="1">
      <c r="B175" s="241"/>
      <c r="C175" s="242"/>
      <c r="D175" s="228" t="s">
        <v>134</v>
      </c>
      <c r="E175" s="243" t="s">
        <v>21</v>
      </c>
      <c r="F175" s="244" t="s">
        <v>155</v>
      </c>
      <c r="G175" s="242"/>
      <c r="H175" s="245">
        <v>153</v>
      </c>
      <c r="I175" s="246"/>
      <c r="J175" s="242"/>
      <c r="K175" s="242"/>
      <c r="L175" s="247"/>
      <c r="M175" s="248"/>
      <c r="N175" s="249"/>
      <c r="O175" s="249"/>
      <c r="P175" s="249"/>
      <c r="Q175" s="249"/>
      <c r="R175" s="249"/>
      <c r="S175" s="249"/>
      <c r="T175" s="250"/>
      <c r="AT175" s="251" t="s">
        <v>134</v>
      </c>
      <c r="AU175" s="251" t="s">
        <v>81</v>
      </c>
      <c r="AV175" s="12" t="s">
        <v>81</v>
      </c>
      <c r="AW175" s="12" t="s">
        <v>35</v>
      </c>
      <c r="AX175" s="12" t="s">
        <v>79</v>
      </c>
      <c r="AY175" s="251" t="s">
        <v>123</v>
      </c>
    </row>
    <row r="176" s="1" customFormat="1" ht="25.5" customHeight="1">
      <c r="B176" s="45"/>
      <c r="C176" s="216" t="s">
        <v>248</v>
      </c>
      <c r="D176" s="216" t="s">
        <v>125</v>
      </c>
      <c r="E176" s="217" t="s">
        <v>249</v>
      </c>
      <c r="F176" s="218" t="s">
        <v>250</v>
      </c>
      <c r="G176" s="219" t="s">
        <v>128</v>
      </c>
      <c r="H176" s="220">
        <v>153</v>
      </c>
      <c r="I176" s="221"/>
      <c r="J176" s="222">
        <f>ROUND(I176*H176,2)</f>
        <v>0</v>
      </c>
      <c r="K176" s="218" t="s">
        <v>129</v>
      </c>
      <c r="L176" s="71"/>
      <c r="M176" s="223" t="s">
        <v>21</v>
      </c>
      <c r="N176" s="224" t="s">
        <v>42</v>
      </c>
      <c r="O176" s="46"/>
      <c r="P176" s="225">
        <f>O176*H176</f>
        <v>0</v>
      </c>
      <c r="Q176" s="225">
        <v>0</v>
      </c>
      <c r="R176" s="225">
        <f>Q176*H176</f>
        <v>0</v>
      </c>
      <c r="S176" s="225">
        <v>0</v>
      </c>
      <c r="T176" s="226">
        <f>S176*H176</f>
        <v>0</v>
      </c>
      <c r="AR176" s="23" t="s">
        <v>130</v>
      </c>
      <c r="AT176" s="23" t="s">
        <v>125</v>
      </c>
      <c r="AU176" s="23" t="s">
        <v>81</v>
      </c>
      <c r="AY176" s="23" t="s">
        <v>123</v>
      </c>
      <c r="BE176" s="227">
        <f>IF(N176="základní",J176,0)</f>
        <v>0</v>
      </c>
      <c r="BF176" s="227">
        <f>IF(N176="snížená",J176,0)</f>
        <v>0</v>
      </c>
      <c r="BG176" s="227">
        <f>IF(N176="zákl. přenesená",J176,0)</f>
        <v>0</v>
      </c>
      <c r="BH176" s="227">
        <f>IF(N176="sníž. přenesená",J176,0)</f>
        <v>0</v>
      </c>
      <c r="BI176" s="227">
        <f>IF(N176="nulová",J176,0)</f>
        <v>0</v>
      </c>
      <c r="BJ176" s="23" t="s">
        <v>79</v>
      </c>
      <c r="BK176" s="227">
        <f>ROUND(I176*H176,2)</f>
        <v>0</v>
      </c>
      <c r="BL176" s="23" t="s">
        <v>130</v>
      </c>
      <c r="BM176" s="23" t="s">
        <v>251</v>
      </c>
    </row>
    <row r="177" s="1" customFormat="1">
      <c r="B177" s="45"/>
      <c r="C177" s="73"/>
      <c r="D177" s="228" t="s">
        <v>132</v>
      </c>
      <c r="E177" s="73"/>
      <c r="F177" s="229" t="s">
        <v>252</v>
      </c>
      <c r="G177" s="73"/>
      <c r="H177" s="73"/>
      <c r="I177" s="186"/>
      <c r="J177" s="73"/>
      <c r="K177" s="73"/>
      <c r="L177" s="71"/>
      <c r="M177" s="230"/>
      <c r="N177" s="46"/>
      <c r="O177" s="46"/>
      <c r="P177" s="46"/>
      <c r="Q177" s="46"/>
      <c r="R177" s="46"/>
      <c r="S177" s="46"/>
      <c r="T177" s="94"/>
      <c r="AT177" s="23" t="s">
        <v>132</v>
      </c>
      <c r="AU177" s="23" t="s">
        <v>81</v>
      </c>
    </row>
    <row r="178" s="11" customFormat="1">
      <c r="B178" s="231"/>
      <c r="C178" s="232"/>
      <c r="D178" s="228" t="s">
        <v>134</v>
      </c>
      <c r="E178" s="233" t="s">
        <v>21</v>
      </c>
      <c r="F178" s="234" t="s">
        <v>236</v>
      </c>
      <c r="G178" s="232"/>
      <c r="H178" s="233" t="s">
        <v>21</v>
      </c>
      <c r="I178" s="235"/>
      <c r="J178" s="232"/>
      <c r="K178" s="232"/>
      <c r="L178" s="236"/>
      <c r="M178" s="237"/>
      <c r="N178" s="238"/>
      <c r="O178" s="238"/>
      <c r="P178" s="238"/>
      <c r="Q178" s="238"/>
      <c r="R178" s="238"/>
      <c r="S178" s="238"/>
      <c r="T178" s="239"/>
      <c r="AT178" s="240" t="s">
        <v>134</v>
      </c>
      <c r="AU178" s="240" t="s">
        <v>81</v>
      </c>
      <c r="AV178" s="11" t="s">
        <v>79</v>
      </c>
      <c r="AW178" s="11" t="s">
        <v>35</v>
      </c>
      <c r="AX178" s="11" t="s">
        <v>71</v>
      </c>
      <c r="AY178" s="240" t="s">
        <v>123</v>
      </c>
    </row>
    <row r="179" s="12" customFormat="1">
      <c r="B179" s="241"/>
      <c r="C179" s="242"/>
      <c r="D179" s="228" t="s">
        <v>134</v>
      </c>
      <c r="E179" s="243" t="s">
        <v>21</v>
      </c>
      <c r="F179" s="244" t="s">
        <v>155</v>
      </c>
      <c r="G179" s="242"/>
      <c r="H179" s="245">
        <v>153</v>
      </c>
      <c r="I179" s="246"/>
      <c r="J179" s="242"/>
      <c r="K179" s="242"/>
      <c r="L179" s="247"/>
      <c r="M179" s="248"/>
      <c r="N179" s="249"/>
      <c r="O179" s="249"/>
      <c r="P179" s="249"/>
      <c r="Q179" s="249"/>
      <c r="R179" s="249"/>
      <c r="S179" s="249"/>
      <c r="T179" s="250"/>
      <c r="AT179" s="251" t="s">
        <v>134</v>
      </c>
      <c r="AU179" s="251" t="s">
        <v>81</v>
      </c>
      <c r="AV179" s="12" t="s">
        <v>81</v>
      </c>
      <c r="AW179" s="12" t="s">
        <v>35</v>
      </c>
      <c r="AX179" s="12" t="s">
        <v>79</v>
      </c>
      <c r="AY179" s="251" t="s">
        <v>123</v>
      </c>
    </row>
    <row r="180" s="1" customFormat="1" ht="51" customHeight="1">
      <c r="B180" s="45"/>
      <c r="C180" s="216" t="s">
        <v>253</v>
      </c>
      <c r="D180" s="216" t="s">
        <v>125</v>
      </c>
      <c r="E180" s="217" t="s">
        <v>254</v>
      </c>
      <c r="F180" s="218" t="s">
        <v>255</v>
      </c>
      <c r="G180" s="219" t="s">
        <v>128</v>
      </c>
      <c r="H180" s="220">
        <v>923</v>
      </c>
      <c r="I180" s="221"/>
      <c r="J180" s="222">
        <f>ROUND(I180*H180,2)</f>
        <v>0</v>
      </c>
      <c r="K180" s="218" t="s">
        <v>129</v>
      </c>
      <c r="L180" s="71"/>
      <c r="M180" s="223" t="s">
        <v>21</v>
      </c>
      <c r="N180" s="224" t="s">
        <v>42</v>
      </c>
      <c r="O180" s="46"/>
      <c r="P180" s="225">
        <f>O180*H180</f>
        <v>0</v>
      </c>
      <c r="Q180" s="225">
        <v>0.084250000000000005</v>
      </c>
      <c r="R180" s="225">
        <f>Q180*H180</f>
        <v>77.762750000000011</v>
      </c>
      <c r="S180" s="225">
        <v>0</v>
      </c>
      <c r="T180" s="226">
        <f>S180*H180</f>
        <v>0</v>
      </c>
      <c r="AR180" s="23" t="s">
        <v>130</v>
      </c>
      <c r="AT180" s="23" t="s">
        <v>125</v>
      </c>
      <c r="AU180" s="23" t="s">
        <v>81</v>
      </c>
      <c r="AY180" s="23" t="s">
        <v>123</v>
      </c>
      <c r="BE180" s="227">
        <f>IF(N180="základní",J180,0)</f>
        <v>0</v>
      </c>
      <c r="BF180" s="227">
        <f>IF(N180="snížená",J180,0)</f>
        <v>0</v>
      </c>
      <c r="BG180" s="227">
        <f>IF(N180="zákl. přenesená",J180,0)</f>
        <v>0</v>
      </c>
      <c r="BH180" s="227">
        <f>IF(N180="sníž. přenesená",J180,0)</f>
        <v>0</v>
      </c>
      <c r="BI180" s="227">
        <f>IF(N180="nulová",J180,0)</f>
        <v>0</v>
      </c>
      <c r="BJ180" s="23" t="s">
        <v>79</v>
      </c>
      <c r="BK180" s="227">
        <f>ROUND(I180*H180,2)</f>
        <v>0</v>
      </c>
      <c r="BL180" s="23" t="s">
        <v>130</v>
      </c>
      <c r="BM180" s="23" t="s">
        <v>256</v>
      </c>
    </row>
    <row r="181" s="1" customFormat="1">
      <c r="B181" s="45"/>
      <c r="C181" s="73"/>
      <c r="D181" s="228" t="s">
        <v>132</v>
      </c>
      <c r="E181" s="73"/>
      <c r="F181" s="229" t="s">
        <v>257</v>
      </c>
      <c r="G181" s="73"/>
      <c r="H181" s="73"/>
      <c r="I181" s="186"/>
      <c r="J181" s="73"/>
      <c r="K181" s="73"/>
      <c r="L181" s="71"/>
      <c r="M181" s="230"/>
      <c r="N181" s="46"/>
      <c r="O181" s="46"/>
      <c r="P181" s="46"/>
      <c r="Q181" s="46"/>
      <c r="R181" s="46"/>
      <c r="S181" s="46"/>
      <c r="T181" s="94"/>
      <c r="AT181" s="23" t="s">
        <v>132</v>
      </c>
      <c r="AU181" s="23" t="s">
        <v>81</v>
      </c>
    </row>
    <row r="182" s="11" customFormat="1">
      <c r="B182" s="231"/>
      <c r="C182" s="232"/>
      <c r="D182" s="228" t="s">
        <v>134</v>
      </c>
      <c r="E182" s="233" t="s">
        <v>21</v>
      </c>
      <c r="F182" s="234" t="s">
        <v>235</v>
      </c>
      <c r="G182" s="232"/>
      <c r="H182" s="233" t="s">
        <v>21</v>
      </c>
      <c r="I182" s="235"/>
      <c r="J182" s="232"/>
      <c r="K182" s="232"/>
      <c r="L182" s="236"/>
      <c r="M182" s="237"/>
      <c r="N182" s="238"/>
      <c r="O182" s="238"/>
      <c r="P182" s="238"/>
      <c r="Q182" s="238"/>
      <c r="R182" s="238"/>
      <c r="S182" s="238"/>
      <c r="T182" s="239"/>
      <c r="AT182" s="240" t="s">
        <v>134</v>
      </c>
      <c r="AU182" s="240" t="s">
        <v>81</v>
      </c>
      <c r="AV182" s="11" t="s">
        <v>79</v>
      </c>
      <c r="AW182" s="11" t="s">
        <v>35</v>
      </c>
      <c r="AX182" s="11" t="s">
        <v>71</v>
      </c>
      <c r="AY182" s="240" t="s">
        <v>123</v>
      </c>
    </row>
    <row r="183" s="12" customFormat="1">
      <c r="B183" s="241"/>
      <c r="C183" s="242"/>
      <c r="D183" s="228" t="s">
        <v>134</v>
      </c>
      <c r="E183" s="243" t="s">
        <v>21</v>
      </c>
      <c r="F183" s="244" t="s">
        <v>142</v>
      </c>
      <c r="G183" s="242"/>
      <c r="H183" s="245">
        <v>757</v>
      </c>
      <c r="I183" s="246"/>
      <c r="J183" s="242"/>
      <c r="K183" s="242"/>
      <c r="L183" s="247"/>
      <c r="M183" s="248"/>
      <c r="N183" s="249"/>
      <c r="O183" s="249"/>
      <c r="P183" s="249"/>
      <c r="Q183" s="249"/>
      <c r="R183" s="249"/>
      <c r="S183" s="249"/>
      <c r="T183" s="250"/>
      <c r="AT183" s="251" t="s">
        <v>134</v>
      </c>
      <c r="AU183" s="251" t="s">
        <v>81</v>
      </c>
      <c r="AV183" s="12" t="s">
        <v>81</v>
      </c>
      <c r="AW183" s="12" t="s">
        <v>35</v>
      </c>
      <c r="AX183" s="12" t="s">
        <v>71</v>
      </c>
      <c r="AY183" s="251" t="s">
        <v>123</v>
      </c>
    </row>
    <row r="184" s="11" customFormat="1">
      <c r="B184" s="231"/>
      <c r="C184" s="232"/>
      <c r="D184" s="228" t="s">
        <v>134</v>
      </c>
      <c r="E184" s="233" t="s">
        <v>21</v>
      </c>
      <c r="F184" s="234" t="s">
        <v>237</v>
      </c>
      <c r="G184" s="232"/>
      <c r="H184" s="233" t="s">
        <v>21</v>
      </c>
      <c r="I184" s="235"/>
      <c r="J184" s="232"/>
      <c r="K184" s="232"/>
      <c r="L184" s="236"/>
      <c r="M184" s="237"/>
      <c r="N184" s="238"/>
      <c r="O184" s="238"/>
      <c r="P184" s="238"/>
      <c r="Q184" s="238"/>
      <c r="R184" s="238"/>
      <c r="S184" s="238"/>
      <c r="T184" s="239"/>
      <c r="AT184" s="240" t="s">
        <v>134</v>
      </c>
      <c r="AU184" s="240" t="s">
        <v>81</v>
      </c>
      <c r="AV184" s="11" t="s">
        <v>79</v>
      </c>
      <c r="AW184" s="11" t="s">
        <v>35</v>
      </c>
      <c r="AX184" s="11" t="s">
        <v>71</v>
      </c>
      <c r="AY184" s="240" t="s">
        <v>123</v>
      </c>
    </row>
    <row r="185" s="12" customFormat="1">
      <c r="B185" s="241"/>
      <c r="C185" s="242"/>
      <c r="D185" s="228" t="s">
        <v>134</v>
      </c>
      <c r="E185" s="243" t="s">
        <v>21</v>
      </c>
      <c r="F185" s="244" t="s">
        <v>238</v>
      </c>
      <c r="G185" s="242"/>
      <c r="H185" s="245">
        <v>24</v>
      </c>
      <c r="I185" s="246"/>
      <c r="J185" s="242"/>
      <c r="K185" s="242"/>
      <c r="L185" s="247"/>
      <c r="M185" s="248"/>
      <c r="N185" s="249"/>
      <c r="O185" s="249"/>
      <c r="P185" s="249"/>
      <c r="Q185" s="249"/>
      <c r="R185" s="249"/>
      <c r="S185" s="249"/>
      <c r="T185" s="250"/>
      <c r="AT185" s="251" t="s">
        <v>134</v>
      </c>
      <c r="AU185" s="251" t="s">
        <v>81</v>
      </c>
      <c r="AV185" s="12" t="s">
        <v>81</v>
      </c>
      <c r="AW185" s="12" t="s">
        <v>35</v>
      </c>
      <c r="AX185" s="12" t="s">
        <v>71</v>
      </c>
      <c r="AY185" s="251" t="s">
        <v>123</v>
      </c>
    </row>
    <row r="186" s="11" customFormat="1">
      <c r="B186" s="231"/>
      <c r="C186" s="232"/>
      <c r="D186" s="228" t="s">
        <v>134</v>
      </c>
      <c r="E186" s="233" t="s">
        <v>21</v>
      </c>
      <c r="F186" s="234" t="s">
        <v>135</v>
      </c>
      <c r="G186" s="232"/>
      <c r="H186" s="233" t="s">
        <v>21</v>
      </c>
      <c r="I186" s="235"/>
      <c r="J186" s="232"/>
      <c r="K186" s="232"/>
      <c r="L186" s="236"/>
      <c r="M186" s="237"/>
      <c r="N186" s="238"/>
      <c r="O186" s="238"/>
      <c r="P186" s="238"/>
      <c r="Q186" s="238"/>
      <c r="R186" s="238"/>
      <c r="S186" s="238"/>
      <c r="T186" s="239"/>
      <c r="AT186" s="240" t="s">
        <v>134</v>
      </c>
      <c r="AU186" s="240" t="s">
        <v>81</v>
      </c>
      <c r="AV186" s="11" t="s">
        <v>79</v>
      </c>
      <c r="AW186" s="11" t="s">
        <v>35</v>
      </c>
      <c r="AX186" s="11" t="s">
        <v>71</v>
      </c>
      <c r="AY186" s="240" t="s">
        <v>123</v>
      </c>
    </row>
    <row r="187" s="12" customFormat="1">
      <c r="B187" s="241"/>
      <c r="C187" s="242"/>
      <c r="D187" s="228" t="s">
        <v>134</v>
      </c>
      <c r="E187" s="243" t="s">
        <v>21</v>
      </c>
      <c r="F187" s="244" t="s">
        <v>136</v>
      </c>
      <c r="G187" s="242"/>
      <c r="H187" s="245">
        <v>142</v>
      </c>
      <c r="I187" s="246"/>
      <c r="J187" s="242"/>
      <c r="K187" s="242"/>
      <c r="L187" s="247"/>
      <c r="M187" s="248"/>
      <c r="N187" s="249"/>
      <c r="O187" s="249"/>
      <c r="P187" s="249"/>
      <c r="Q187" s="249"/>
      <c r="R187" s="249"/>
      <c r="S187" s="249"/>
      <c r="T187" s="250"/>
      <c r="AT187" s="251" t="s">
        <v>134</v>
      </c>
      <c r="AU187" s="251" t="s">
        <v>81</v>
      </c>
      <c r="AV187" s="12" t="s">
        <v>81</v>
      </c>
      <c r="AW187" s="12" t="s">
        <v>35</v>
      </c>
      <c r="AX187" s="12" t="s">
        <v>71</v>
      </c>
      <c r="AY187" s="251" t="s">
        <v>123</v>
      </c>
    </row>
    <row r="188" s="13" customFormat="1">
      <c r="B188" s="252"/>
      <c r="C188" s="253"/>
      <c r="D188" s="228" t="s">
        <v>134</v>
      </c>
      <c r="E188" s="254" t="s">
        <v>21</v>
      </c>
      <c r="F188" s="255" t="s">
        <v>143</v>
      </c>
      <c r="G188" s="253"/>
      <c r="H188" s="256">
        <v>923</v>
      </c>
      <c r="I188" s="257"/>
      <c r="J188" s="253"/>
      <c r="K188" s="253"/>
      <c r="L188" s="258"/>
      <c r="M188" s="259"/>
      <c r="N188" s="260"/>
      <c r="O188" s="260"/>
      <c r="P188" s="260"/>
      <c r="Q188" s="260"/>
      <c r="R188" s="260"/>
      <c r="S188" s="260"/>
      <c r="T188" s="261"/>
      <c r="AT188" s="262" t="s">
        <v>134</v>
      </c>
      <c r="AU188" s="262" t="s">
        <v>81</v>
      </c>
      <c r="AV188" s="13" t="s">
        <v>130</v>
      </c>
      <c r="AW188" s="13" t="s">
        <v>35</v>
      </c>
      <c r="AX188" s="13" t="s">
        <v>79</v>
      </c>
      <c r="AY188" s="262" t="s">
        <v>123</v>
      </c>
    </row>
    <row r="189" s="1" customFormat="1" ht="16.5" customHeight="1">
      <c r="B189" s="45"/>
      <c r="C189" s="263" t="s">
        <v>9</v>
      </c>
      <c r="D189" s="263" t="s">
        <v>224</v>
      </c>
      <c r="E189" s="264" t="s">
        <v>258</v>
      </c>
      <c r="F189" s="265" t="s">
        <v>259</v>
      </c>
      <c r="G189" s="266" t="s">
        <v>128</v>
      </c>
      <c r="H189" s="267">
        <v>916.98000000000002</v>
      </c>
      <c r="I189" s="268"/>
      <c r="J189" s="269">
        <f>ROUND(I189*H189,2)</f>
        <v>0</v>
      </c>
      <c r="K189" s="265" t="s">
        <v>129</v>
      </c>
      <c r="L189" s="270"/>
      <c r="M189" s="271" t="s">
        <v>21</v>
      </c>
      <c r="N189" s="272" t="s">
        <v>42</v>
      </c>
      <c r="O189" s="46"/>
      <c r="P189" s="225">
        <f>O189*H189</f>
        <v>0</v>
      </c>
      <c r="Q189" s="225">
        <v>0.13100000000000001</v>
      </c>
      <c r="R189" s="225">
        <f>Q189*H189</f>
        <v>120.12438</v>
      </c>
      <c r="S189" s="225">
        <v>0</v>
      </c>
      <c r="T189" s="226">
        <f>S189*H189</f>
        <v>0</v>
      </c>
      <c r="AR189" s="23" t="s">
        <v>178</v>
      </c>
      <c r="AT189" s="23" t="s">
        <v>224</v>
      </c>
      <c r="AU189" s="23" t="s">
        <v>81</v>
      </c>
      <c r="AY189" s="23" t="s">
        <v>123</v>
      </c>
      <c r="BE189" s="227">
        <f>IF(N189="základní",J189,0)</f>
        <v>0</v>
      </c>
      <c r="BF189" s="227">
        <f>IF(N189="snížená",J189,0)</f>
        <v>0</v>
      </c>
      <c r="BG189" s="227">
        <f>IF(N189="zákl. přenesená",J189,0)</f>
        <v>0</v>
      </c>
      <c r="BH189" s="227">
        <f>IF(N189="sníž. přenesená",J189,0)</f>
        <v>0</v>
      </c>
      <c r="BI189" s="227">
        <f>IF(N189="nulová",J189,0)</f>
        <v>0</v>
      </c>
      <c r="BJ189" s="23" t="s">
        <v>79</v>
      </c>
      <c r="BK189" s="227">
        <f>ROUND(I189*H189,2)</f>
        <v>0</v>
      </c>
      <c r="BL189" s="23" t="s">
        <v>130</v>
      </c>
      <c r="BM189" s="23" t="s">
        <v>260</v>
      </c>
    </row>
    <row r="190" s="11" customFormat="1">
      <c r="B190" s="231"/>
      <c r="C190" s="232"/>
      <c r="D190" s="228" t="s">
        <v>134</v>
      </c>
      <c r="E190" s="233" t="s">
        <v>21</v>
      </c>
      <c r="F190" s="234" t="s">
        <v>235</v>
      </c>
      <c r="G190" s="232"/>
      <c r="H190" s="233" t="s">
        <v>21</v>
      </c>
      <c r="I190" s="235"/>
      <c r="J190" s="232"/>
      <c r="K190" s="232"/>
      <c r="L190" s="236"/>
      <c r="M190" s="237"/>
      <c r="N190" s="238"/>
      <c r="O190" s="238"/>
      <c r="P190" s="238"/>
      <c r="Q190" s="238"/>
      <c r="R190" s="238"/>
      <c r="S190" s="238"/>
      <c r="T190" s="239"/>
      <c r="AT190" s="240" t="s">
        <v>134</v>
      </c>
      <c r="AU190" s="240" t="s">
        <v>81</v>
      </c>
      <c r="AV190" s="11" t="s">
        <v>79</v>
      </c>
      <c r="AW190" s="11" t="s">
        <v>35</v>
      </c>
      <c r="AX190" s="11" t="s">
        <v>71</v>
      </c>
      <c r="AY190" s="240" t="s">
        <v>123</v>
      </c>
    </row>
    <row r="191" s="12" customFormat="1">
      <c r="B191" s="241"/>
      <c r="C191" s="242"/>
      <c r="D191" s="228" t="s">
        <v>134</v>
      </c>
      <c r="E191" s="243" t="s">
        <v>21</v>
      </c>
      <c r="F191" s="244" t="s">
        <v>261</v>
      </c>
      <c r="G191" s="242"/>
      <c r="H191" s="245">
        <v>772.13999999999999</v>
      </c>
      <c r="I191" s="246"/>
      <c r="J191" s="242"/>
      <c r="K191" s="242"/>
      <c r="L191" s="247"/>
      <c r="M191" s="248"/>
      <c r="N191" s="249"/>
      <c r="O191" s="249"/>
      <c r="P191" s="249"/>
      <c r="Q191" s="249"/>
      <c r="R191" s="249"/>
      <c r="S191" s="249"/>
      <c r="T191" s="250"/>
      <c r="AT191" s="251" t="s">
        <v>134</v>
      </c>
      <c r="AU191" s="251" t="s">
        <v>81</v>
      </c>
      <c r="AV191" s="12" t="s">
        <v>81</v>
      </c>
      <c r="AW191" s="12" t="s">
        <v>35</v>
      </c>
      <c r="AX191" s="12" t="s">
        <v>71</v>
      </c>
      <c r="AY191" s="251" t="s">
        <v>123</v>
      </c>
    </row>
    <row r="192" s="11" customFormat="1">
      <c r="B192" s="231"/>
      <c r="C192" s="232"/>
      <c r="D192" s="228" t="s">
        <v>134</v>
      </c>
      <c r="E192" s="233" t="s">
        <v>21</v>
      </c>
      <c r="F192" s="234" t="s">
        <v>135</v>
      </c>
      <c r="G192" s="232"/>
      <c r="H192" s="233" t="s">
        <v>21</v>
      </c>
      <c r="I192" s="235"/>
      <c r="J192" s="232"/>
      <c r="K192" s="232"/>
      <c r="L192" s="236"/>
      <c r="M192" s="237"/>
      <c r="N192" s="238"/>
      <c r="O192" s="238"/>
      <c r="P192" s="238"/>
      <c r="Q192" s="238"/>
      <c r="R192" s="238"/>
      <c r="S192" s="238"/>
      <c r="T192" s="239"/>
      <c r="AT192" s="240" t="s">
        <v>134</v>
      </c>
      <c r="AU192" s="240" t="s">
        <v>81</v>
      </c>
      <c r="AV192" s="11" t="s">
        <v>79</v>
      </c>
      <c r="AW192" s="11" t="s">
        <v>35</v>
      </c>
      <c r="AX192" s="11" t="s">
        <v>71</v>
      </c>
      <c r="AY192" s="240" t="s">
        <v>123</v>
      </c>
    </row>
    <row r="193" s="12" customFormat="1">
      <c r="B193" s="241"/>
      <c r="C193" s="242"/>
      <c r="D193" s="228" t="s">
        <v>134</v>
      </c>
      <c r="E193" s="243" t="s">
        <v>21</v>
      </c>
      <c r="F193" s="244" t="s">
        <v>262</v>
      </c>
      <c r="G193" s="242"/>
      <c r="H193" s="245">
        <v>144.84</v>
      </c>
      <c r="I193" s="246"/>
      <c r="J193" s="242"/>
      <c r="K193" s="242"/>
      <c r="L193" s="247"/>
      <c r="M193" s="248"/>
      <c r="N193" s="249"/>
      <c r="O193" s="249"/>
      <c r="P193" s="249"/>
      <c r="Q193" s="249"/>
      <c r="R193" s="249"/>
      <c r="S193" s="249"/>
      <c r="T193" s="250"/>
      <c r="AT193" s="251" t="s">
        <v>134</v>
      </c>
      <c r="AU193" s="251" t="s">
        <v>81</v>
      </c>
      <c r="AV193" s="12" t="s">
        <v>81</v>
      </c>
      <c r="AW193" s="12" t="s">
        <v>35</v>
      </c>
      <c r="AX193" s="12" t="s">
        <v>71</v>
      </c>
      <c r="AY193" s="251" t="s">
        <v>123</v>
      </c>
    </row>
    <row r="194" s="13" customFormat="1">
      <c r="B194" s="252"/>
      <c r="C194" s="253"/>
      <c r="D194" s="228" t="s">
        <v>134</v>
      </c>
      <c r="E194" s="254" t="s">
        <v>21</v>
      </c>
      <c r="F194" s="255" t="s">
        <v>143</v>
      </c>
      <c r="G194" s="253"/>
      <c r="H194" s="256">
        <v>916.98000000000002</v>
      </c>
      <c r="I194" s="257"/>
      <c r="J194" s="253"/>
      <c r="K194" s="253"/>
      <c r="L194" s="258"/>
      <c r="M194" s="259"/>
      <c r="N194" s="260"/>
      <c r="O194" s="260"/>
      <c r="P194" s="260"/>
      <c r="Q194" s="260"/>
      <c r="R194" s="260"/>
      <c r="S194" s="260"/>
      <c r="T194" s="261"/>
      <c r="AT194" s="262" t="s">
        <v>134</v>
      </c>
      <c r="AU194" s="262" t="s">
        <v>81</v>
      </c>
      <c r="AV194" s="13" t="s">
        <v>130</v>
      </c>
      <c r="AW194" s="13" t="s">
        <v>35</v>
      </c>
      <c r="AX194" s="13" t="s">
        <v>79</v>
      </c>
      <c r="AY194" s="262" t="s">
        <v>123</v>
      </c>
    </row>
    <row r="195" s="1" customFormat="1" ht="16.5" customHeight="1">
      <c r="B195" s="45"/>
      <c r="C195" s="263" t="s">
        <v>263</v>
      </c>
      <c r="D195" s="263" t="s">
        <v>224</v>
      </c>
      <c r="E195" s="264" t="s">
        <v>264</v>
      </c>
      <c r="F195" s="265" t="s">
        <v>265</v>
      </c>
      <c r="G195" s="266" t="s">
        <v>128</v>
      </c>
      <c r="H195" s="267">
        <v>24.48</v>
      </c>
      <c r="I195" s="268"/>
      <c r="J195" s="269">
        <f>ROUND(I195*H195,2)</f>
        <v>0</v>
      </c>
      <c r="K195" s="265" t="s">
        <v>129</v>
      </c>
      <c r="L195" s="270"/>
      <c r="M195" s="271" t="s">
        <v>21</v>
      </c>
      <c r="N195" s="272" t="s">
        <v>42</v>
      </c>
      <c r="O195" s="46"/>
      <c r="P195" s="225">
        <f>O195*H195</f>
        <v>0</v>
      </c>
      <c r="Q195" s="225">
        <v>0.13100000000000001</v>
      </c>
      <c r="R195" s="225">
        <f>Q195*H195</f>
        <v>3.2068800000000004</v>
      </c>
      <c r="S195" s="225">
        <v>0</v>
      </c>
      <c r="T195" s="226">
        <f>S195*H195</f>
        <v>0</v>
      </c>
      <c r="AR195" s="23" t="s">
        <v>178</v>
      </c>
      <c r="AT195" s="23" t="s">
        <v>224</v>
      </c>
      <c r="AU195" s="23" t="s">
        <v>81</v>
      </c>
      <c r="AY195" s="23" t="s">
        <v>123</v>
      </c>
      <c r="BE195" s="227">
        <f>IF(N195="základní",J195,0)</f>
        <v>0</v>
      </c>
      <c r="BF195" s="227">
        <f>IF(N195="snížená",J195,0)</f>
        <v>0</v>
      </c>
      <c r="BG195" s="227">
        <f>IF(N195="zákl. přenesená",J195,0)</f>
        <v>0</v>
      </c>
      <c r="BH195" s="227">
        <f>IF(N195="sníž. přenesená",J195,0)</f>
        <v>0</v>
      </c>
      <c r="BI195" s="227">
        <f>IF(N195="nulová",J195,0)</f>
        <v>0</v>
      </c>
      <c r="BJ195" s="23" t="s">
        <v>79</v>
      </c>
      <c r="BK195" s="227">
        <f>ROUND(I195*H195,2)</f>
        <v>0</v>
      </c>
      <c r="BL195" s="23" t="s">
        <v>130</v>
      </c>
      <c r="BM195" s="23" t="s">
        <v>266</v>
      </c>
    </row>
    <row r="196" s="11" customFormat="1">
      <c r="B196" s="231"/>
      <c r="C196" s="232"/>
      <c r="D196" s="228" t="s">
        <v>134</v>
      </c>
      <c r="E196" s="233" t="s">
        <v>21</v>
      </c>
      <c r="F196" s="234" t="s">
        <v>267</v>
      </c>
      <c r="G196" s="232"/>
      <c r="H196" s="233" t="s">
        <v>21</v>
      </c>
      <c r="I196" s="235"/>
      <c r="J196" s="232"/>
      <c r="K196" s="232"/>
      <c r="L196" s="236"/>
      <c r="M196" s="237"/>
      <c r="N196" s="238"/>
      <c r="O196" s="238"/>
      <c r="P196" s="238"/>
      <c r="Q196" s="238"/>
      <c r="R196" s="238"/>
      <c r="S196" s="238"/>
      <c r="T196" s="239"/>
      <c r="AT196" s="240" t="s">
        <v>134</v>
      </c>
      <c r="AU196" s="240" t="s">
        <v>81</v>
      </c>
      <c r="AV196" s="11" t="s">
        <v>79</v>
      </c>
      <c r="AW196" s="11" t="s">
        <v>35</v>
      </c>
      <c r="AX196" s="11" t="s">
        <v>71</v>
      </c>
      <c r="AY196" s="240" t="s">
        <v>123</v>
      </c>
    </row>
    <row r="197" s="12" customFormat="1">
      <c r="B197" s="241"/>
      <c r="C197" s="242"/>
      <c r="D197" s="228" t="s">
        <v>134</v>
      </c>
      <c r="E197" s="243" t="s">
        <v>21</v>
      </c>
      <c r="F197" s="244" t="s">
        <v>268</v>
      </c>
      <c r="G197" s="242"/>
      <c r="H197" s="245">
        <v>24.48</v>
      </c>
      <c r="I197" s="246"/>
      <c r="J197" s="242"/>
      <c r="K197" s="242"/>
      <c r="L197" s="247"/>
      <c r="M197" s="248"/>
      <c r="N197" s="249"/>
      <c r="O197" s="249"/>
      <c r="P197" s="249"/>
      <c r="Q197" s="249"/>
      <c r="R197" s="249"/>
      <c r="S197" s="249"/>
      <c r="T197" s="250"/>
      <c r="AT197" s="251" t="s">
        <v>134</v>
      </c>
      <c r="AU197" s="251" t="s">
        <v>81</v>
      </c>
      <c r="AV197" s="12" t="s">
        <v>81</v>
      </c>
      <c r="AW197" s="12" t="s">
        <v>35</v>
      </c>
      <c r="AX197" s="12" t="s">
        <v>79</v>
      </c>
      <c r="AY197" s="251" t="s">
        <v>123</v>
      </c>
    </row>
    <row r="198" s="1" customFormat="1" ht="63.75" customHeight="1">
      <c r="B198" s="45"/>
      <c r="C198" s="216" t="s">
        <v>269</v>
      </c>
      <c r="D198" s="216" t="s">
        <v>125</v>
      </c>
      <c r="E198" s="217" t="s">
        <v>270</v>
      </c>
      <c r="F198" s="218" t="s">
        <v>271</v>
      </c>
      <c r="G198" s="219" t="s">
        <v>128</v>
      </c>
      <c r="H198" s="220">
        <v>24.48</v>
      </c>
      <c r="I198" s="221"/>
      <c r="J198" s="222">
        <f>ROUND(I198*H198,2)</f>
        <v>0</v>
      </c>
      <c r="K198" s="218" t="s">
        <v>129</v>
      </c>
      <c r="L198" s="71"/>
      <c r="M198" s="223" t="s">
        <v>21</v>
      </c>
      <c r="N198" s="224" t="s">
        <v>42</v>
      </c>
      <c r="O198" s="46"/>
      <c r="P198" s="225">
        <f>O198*H198</f>
        <v>0</v>
      </c>
      <c r="Q198" s="225">
        <v>0</v>
      </c>
      <c r="R198" s="225">
        <f>Q198*H198</f>
        <v>0</v>
      </c>
      <c r="S198" s="225">
        <v>0</v>
      </c>
      <c r="T198" s="226">
        <f>S198*H198</f>
        <v>0</v>
      </c>
      <c r="AR198" s="23" t="s">
        <v>130</v>
      </c>
      <c r="AT198" s="23" t="s">
        <v>125</v>
      </c>
      <c r="AU198" s="23" t="s">
        <v>81</v>
      </c>
      <c r="AY198" s="23" t="s">
        <v>123</v>
      </c>
      <c r="BE198" s="227">
        <f>IF(N198="základní",J198,0)</f>
        <v>0</v>
      </c>
      <c r="BF198" s="227">
        <f>IF(N198="snížená",J198,0)</f>
        <v>0</v>
      </c>
      <c r="BG198" s="227">
        <f>IF(N198="zákl. přenesená",J198,0)</f>
        <v>0</v>
      </c>
      <c r="BH198" s="227">
        <f>IF(N198="sníž. přenesená",J198,0)</f>
        <v>0</v>
      </c>
      <c r="BI198" s="227">
        <f>IF(N198="nulová",J198,0)</f>
        <v>0</v>
      </c>
      <c r="BJ198" s="23" t="s">
        <v>79</v>
      </c>
      <c r="BK198" s="227">
        <f>ROUND(I198*H198,2)</f>
        <v>0</v>
      </c>
      <c r="BL198" s="23" t="s">
        <v>130</v>
      </c>
      <c r="BM198" s="23" t="s">
        <v>272</v>
      </c>
    </row>
    <row r="199" s="1" customFormat="1">
      <c r="B199" s="45"/>
      <c r="C199" s="73"/>
      <c r="D199" s="228" t="s">
        <v>132</v>
      </c>
      <c r="E199" s="73"/>
      <c r="F199" s="229" t="s">
        <v>257</v>
      </c>
      <c r="G199" s="73"/>
      <c r="H199" s="73"/>
      <c r="I199" s="186"/>
      <c r="J199" s="73"/>
      <c r="K199" s="73"/>
      <c r="L199" s="71"/>
      <c r="M199" s="230"/>
      <c r="N199" s="46"/>
      <c r="O199" s="46"/>
      <c r="P199" s="46"/>
      <c r="Q199" s="46"/>
      <c r="R199" s="46"/>
      <c r="S199" s="46"/>
      <c r="T199" s="94"/>
      <c r="AT199" s="23" t="s">
        <v>132</v>
      </c>
      <c r="AU199" s="23" t="s">
        <v>81</v>
      </c>
    </row>
    <row r="200" s="1" customFormat="1" ht="51" customHeight="1">
      <c r="B200" s="45"/>
      <c r="C200" s="216" t="s">
        <v>238</v>
      </c>
      <c r="D200" s="216" t="s">
        <v>125</v>
      </c>
      <c r="E200" s="217" t="s">
        <v>273</v>
      </c>
      <c r="F200" s="218" t="s">
        <v>274</v>
      </c>
      <c r="G200" s="219" t="s">
        <v>128</v>
      </c>
      <c r="H200" s="220">
        <v>175</v>
      </c>
      <c r="I200" s="221"/>
      <c r="J200" s="222">
        <f>ROUND(I200*H200,2)</f>
        <v>0</v>
      </c>
      <c r="K200" s="218" t="s">
        <v>129</v>
      </c>
      <c r="L200" s="71"/>
      <c r="M200" s="223" t="s">
        <v>21</v>
      </c>
      <c r="N200" s="224" t="s">
        <v>42</v>
      </c>
      <c r="O200" s="46"/>
      <c r="P200" s="225">
        <f>O200*H200</f>
        <v>0</v>
      </c>
      <c r="Q200" s="225">
        <v>0.10362</v>
      </c>
      <c r="R200" s="225">
        <f>Q200*H200</f>
        <v>18.133500000000002</v>
      </c>
      <c r="S200" s="225">
        <v>0</v>
      </c>
      <c r="T200" s="226">
        <f>S200*H200</f>
        <v>0</v>
      </c>
      <c r="AR200" s="23" t="s">
        <v>130</v>
      </c>
      <c r="AT200" s="23" t="s">
        <v>125</v>
      </c>
      <c r="AU200" s="23" t="s">
        <v>81</v>
      </c>
      <c r="AY200" s="23" t="s">
        <v>123</v>
      </c>
      <c r="BE200" s="227">
        <f>IF(N200="základní",J200,0)</f>
        <v>0</v>
      </c>
      <c r="BF200" s="227">
        <f>IF(N200="snížená",J200,0)</f>
        <v>0</v>
      </c>
      <c r="BG200" s="227">
        <f>IF(N200="zákl. přenesená",J200,0)</f>
        <v>0</v>
      </c>
      <c r="BH200" s="227">
        <f>IF(N200="sníž. přenesená",J200,0)</f>
        <v>0</v>
      </c>
      <c r="BI200" s="227">
        <f>IF(N200="nulová",J200,0)</f>
        <v>0</v>
      </c>
      <c r="BJ200" s="23" t="s">
        <v>79</v>
      </c>
      <c r="BK200" s="227">
        <f>ROUND(I200*H200,2)</f>
        <v>0</v>
      </c>
      <c r="BL200" s="23" t="s">
        <v>130</v>
      </c>
      <c r="BM200" s="23" t="s">
        <v>275</v>
      </c>
    </row>
    <row r="201" s="1" customFormat="1">
      <c r="B201" s="45"/>
      <c r="C201" s="73"/>
      <c r="D201" s="228" t="s">
        <v>132</v>
      </c>
      <c r="E201" s="73"/>
      <c r="F201" s="229" t="s">
        <v>276</v>
      </c>
      <c r="G201" s="73"/>
      <c r="H201" s="73"/>
      <c r="I201" s="186"/>
      <c r="J201" s="73"/>
      <c r="K201" s="73"/>
      <c r="L201" s="71"/>
      <c r="M201" s="230"/>
      <c r="N201" s="46"/>
      <c r="O201" s="46"/>
      <c r="P201" s="46"/>
      <c r="Q201" s="46"/>
      <c r="R201" s="46"/>
      <c r="S201" s="46"/>
      <c r="T201" s="94"/>
      <c r="AT201" s="23" t="s">
        <v>132</v>
      </c>
      <c r="AU201" s="23" t="s">
        <v>81</v>
      </c>
    </row>
    <row r="202" s="11" customFormat="1">
      <c r="B202" s="231"/>
      <c r="C202" s="232"/>
      <c r="D202" s="228" t="s">
        <v>134</v>
      </c>
      <c r="E202" s="233" t="s">
        <v>21</v>
      </c>
      <c r="F202" s="234" t="s">
        <v>236</v>
      </c>
      <c r="G202" s="232"/>
      <c r="H202" s="233" t="s">
        <v>21</v>
      </c>
      <c r="I202" s="235"/>
      <c r="J202" s="232"/>
      <c r="K202" s="232"/>
      <c r="L202" s="236"/>
      <c r="M202" s="237"/>
      <c r="N202" s="238"/>
      <c r="O202" s="238"/>
      <c r="P202" s="238"/>
      <c r="Q202" s="238"/>
      <c r="R202" s="238"/>
      <c r="S202" s="238"/>
      <c r="T202" s="239"/>
      <c r="AT202" s="240" t="s">
        <v>134</v>
      </c>
      <c r="AU202" s="240" t="s">
        <v>81</v>
      </c>
      <c r="AV202" s="11" t="s">
        <v>79</v>
      </c>
      <c r="AW202" s="11" t="s">
        <v>35</v>
      </c>
      <c r="AX202" s="11" t="s">
        <v>71</v>
      </c>
      <c r="AY202" s="240" t="s">
        <v>123</v>
      </c>
    </row>
    <row r="203" s="12" customFormat="1">
      <c r="B203" s="241"/>
      <c r="C203" s="242"/>
      <c r="D203" s="228" t="s">
        <v>134</v>
      </c>
      <c r="E203" s="243" t="s">
        <v>21</v>
      </c>
      <c r="F203" s="244" t="s">
        <v>155</v>
      </c>
      <c r="G203" s="242"/>
      <c r="H203" s="245">
        <v>153</v>
      </c>
      <c r="I203" s="246"/>
      <c r="J203" s="242"/>
      <c r="K203" s="242"/>
      <c r="L203" s="247"/>
      <c r="M203" s="248"/>
      <c r="N203" s="249"/>
      <c r="O203" s="249"/>
      <c r="P203" s="249"/>
      <c r="Q203" s="249"/>
      <c r="R203" s="249"/>
      <c r="S203" s="249"/>
      <c r="T203" s="250"/>
      <c r="AT203" s="251" t="s">
        <v>134</v>
      </c>
      <c r="AU203" s="251" t="s">
        <v>81</v>
      </c>
      <c r="AV203" s="12" t="s">
        <v>81</v>
      </c>
      <c r="AW203" s="12" t="s">
        <v>35</v>
      </c>
      <c r="AX203" s="12" t="s">
        <v>71</v>
      </c>
      <c r="AY203" s="251" t="s">
        <v>123</v>
      </c>
    </row>
    <row r="204" s="11" customFormat="1">
      <c r="B204" s="231"/>
      <c r="C204" s="232"/>
      <c r="D204" s="228" t="s">
        <v>134</v>
      </c>
      <c r="E204" s="233" t="s">
        <v>21</v>
      </c>
      <c r="F204" s="234" t="s">
        <v>277</v>
      </c>
      <c r="G204" s="232"/>
      <c r="H204" s="233" t="s">
        <v>21</v>
      </c>
      <c r="I204" s="235"/>
      <c r="J204" s="232"/>
      <c r="K204" s="232"/>
      <c r="L204" s="236"/>
      <c r="M204" s="237"/>
      <c r="N204" s="238"/>
      <c r="O204" s="238"/>
      <c r="P204" s="238"/>
      <c r="Q204" s="238"/>
      <c r="R204" s="238"/>
      <c r="S204" s="238"/>
      <c r="T204" s="239"/>
      <c r="AT204" s="240" t="s">
        <v>134</v>
      </c>
      <c r="AU204" s="240" t="s">
        <v>81</v>
      </c>
      <c r="AV204" s="11" t="s">
        <v>79</v>
      </c>
      <c r="AW204" s="11" t="s">
        <v>35</v>
      </c>
      <c r="AX204" s="11" t="s">
        <v>71</v>
      </c>
      <c r="AY204" s="240" t="s">
        <v>123</v>
      </c>
    </row>
    <row r="205" s="12" customFormat="1">
      <c r="B205" s="241"/>
      <c r="C205" s="242"/>
      <c r="D205" s="228" t="s">
        <v>134</v>
      </c>
      <c r="E205" s="243" t="s">
        <v>21</v>
      </c>
      <c r="F205" s="244" t="s">
        <v>263</v>
      </c>
      <c r="G205" s="242"/>
      <c r="H205" s="245">
        <v>22</v>
      </c>
      <c r="I205" s="246"/>
      <c r="J205" s="242"/>
      <c r="K205" s="242"/>
      <c r="L205" s="247"/>
      <c r="M205" s="248"/>
      <c r="N205" s="249"/>
      <c r="O205" s="249"/>
      <c r="P205" s="249"/>
      <c r="Q205" s="249"/>
      <c r="R205" s="249"/>
      <c r="S205" s="249"/>
      <c r="T205" s="250"/>
      <c r="AT205" s="251" t="s">
        <v>134</v>
      </c>
      <c r="AU205" s="251" t="s">
        <v>81</v>
      </c>
      <c r="AV205" s="12" t="s">
        <v>81</v>
      </c>
      <c r="AW205" s="12" t="s">
        <v>35</v>
      </c>
      <c r="AX205" s="12" t="s">
        <v>71</v>
      </c>
      <c r="AY205" s="251" t="s">
        <v>123</v>
      </c>
    </row>
    <row r="206" s="13" customFormat="1">
      <c r="B206" s="252"/>
      <c r="C206" s="253"/>
      <c r="D206" s="228" t="s">
        <v>134</v>
      </c>
      <c r="E206" s="254" t="s">
        <v>21</v>
      </c>
      <c r="F206" s="255" t="s">
        <v>143</v>
      </c>
      <c r="G206" s="253"/>
      <c r="H206" s="256">
        <v>175</v>
      </c>
      <c r="I206" s="257"/>
      <c r="J206" s="253"/>
      <c r="K206" s="253"/>
      <c r="L206" s="258"/>
      <c r="M206" s="259"/>
      <c r="N206" s="260"/>
      <c r="O206" s="260"/>
      <c r="P206" s="260"/>
      <c r="Q206" s="260"/>
      <c r="R206" s="260"/>
      <c r="S206" s="260"/>
      <c r="T206" s="261"/>
      <c r="AT206" s="262" t="s">
        <v>134</v>
      </c>
      <c r="AU206" s="262" t="s">
        <v>81</v>
      </c>
      <c r="AV206" s="13" t="s">
        <v>130</v>
      </c>
      <c r="AW206" s="13" t="s">
        <v>35</v>
      </c>
      <c r="AX206" s="13" t="s">
        <v>79</v>
      </c>
      <c r="AY206" s="262" t="s">
        <v>123</v>
      </c>
    </row>
    <row r="207" s="1" customFormat="1" ht="16.5" customHeight="1">
      <c r="B207" s="45"/>
      <c r="C207" s="263" t="s">
        <v>278</v>
      </c>
      <c r="D207" s="263" t="s">
        <v>224</v>
      </c>
      <c r="E207" s="264" t="s">
        <v>279</v>
      </c>
      <c r="F207" s="265" t="s">
        <v>280</v>
      </c>
      <c r="G207" s="266" t="s">
        <v>128</v>
      </c>
      <c r="H207" s="267">
        <v>156.06</v>
      </c>
      <c r="I207" s="268"/>
      <c r="J207" s="269">
        <f>ROUND(I207*H207,2)</f>
        <v>0</v>
      </c>
      <c r="K207" s="265" t="s">
        <v>129</v>
      </c>
      <c r="L207" s="270"/>
      <c r="M207" s="271" t="s">
        <v>21</v>
      </c>
      <c r="N207" s="272" t="s">
        <v>42</v>
      </c>
      <c r="O207" s="46"/>
      <c r="P207" s="225">
        <f>O207*H207</f>
        <v>0</v>
      </c>
      <c r="Q207" s="225">
        <v>0.17599999999999999</v>
      </c>
      <c r="R207" s="225">
        <f>Q207*H207</f>
        <v>27.466559999999998</v>
      </c>
      <c r="S207" s="225">
        <v>0</v>
      </c>
      <c r="T207" s="226">
        <f>S207*H207</f>
        <v>0</v>
      </c>
      <c r="AR207" s="23" t="s">
        <v>178</v>
      </c>
      <c r="AT207" s="23" t="s">
        <v>224</v>
      </c>
      <c r="AU207" s="23" t="s">
        <v>81</v>
      </c>
      <c r="AY207" s="23" t="s">
        <v>123</v>
      </c>
      <c r="BE207" s="227">
        <f>IF(N207="základní",J207,0)</f>
        <v>0</v>
      </c>
      <c r="BF207" s="227">
        <f>IF(N207="snížená",J207,0)</f>
        <v>0</v>
      </c>
      <c r="BG207" s="227">
        <f>IF(N207="zákl. přenesená",J207,0)</f>
        <v>0</v>
      </c>
      <c r="BH207" s="227">
        <f>IF(N207="sníž. přenesená",J207,0)</f>
        <v>0</v>
      </c>
      <c r="BI207" s="227">
        <f>IF(N207="nulová",J207,0)</f>
        <v>0</v>
      </c>
      <c r="BJ207" s="23" t="s">
        <v>79</v>
      </c>
      <c r="BK207" s="227">
        <f>ROUND(I207*H207,2)</f>
        <v>0</v>
      </c>
      <c r="BL207" s="23" t="s">
        <v>130</v>
      </c>
      <c r="BM207" s="23" t="s">
        <v>281</v>
      </c>
    </row>
    <row r="208" s="12" customFormat="1">
      <c r="B208" s="241"/>
      <c r="C208" s="242"/>
      <c r="D208" s="228" t="s">
        <v>134</v>
      </c>
      <c r="E208" s="243" t="s">
        <v>21</v>
      </c>
      <c r="F208" s="244" t="s">
        <v>282</v>
      </c>
      <c r="G208" s="242"/>
      <c r="H208" s="245">
        <v>156.06</v>
      </c>
      <c r="I208" s="246"/>
      <c r="J208" s="242"/>
      <c r="K208" s="242"/>
      <c r="L208" s="247"/>
      <c r="M208" s="248"/>
      <c r="N208" s="249"/>
      <c r="O208" s="249"/>
      <c r="P208" s="249"/>
      <c r="Q208" s="249"/>
      <c r="R208" s="249"/>
      <c r="S208" s="249"/>
      <c r="T208" s="250"/>
      <c r="AT208" s="251" t="s">
        <v>134</v>
      </c>
      <c r="AU208" s="251" t="s">
        <v>81</v>
      </c>
      <c r="AV208" s="12" t="s">
        <v>81</v>
      </c>
      <c r="AW208" s="12" t="s">
        <v>35</v>
      </c>
      <c r="AX208" s="12" t="s">
        <v>79</v>
      </c>
      <c r="AY208" s="251" t="s">
        <v>123</v>
      </c>
    </row>
    <row r="209" s="1" customFormat="1" ht="25.5" customHeight="1">
      <c r="B209" s="45"/>
      <c r="C209" s="263" t="s">
        <v>283</v>
      </c>
      <c r="D209" s="263" t="s">
        <v>224</v>
      </c>
      <c r="E209" s="264" t="s">
        <v>284</v>
      </c>
      <c r="F209" s="265" t="s">
        <v>285</v>
      </c>
      <c r="G209" s="266" t="s">
        <v>128</v>
      </c>
      <c r="H209" s="267">
        <v>22.440000000000001</v>
      </c>
      <c r="I209" s="268"/>
      <c r="J209" s="269">
        <f>ROUND(I209*H209,2)</f>
        <v>0</v>
      </c>
      <c r="K209" s="265" t="s">
        <v>21</v>
      </c>
      <c r="L209" s="270"/>
      <c r="M209" s="271" t="s">
        <v>21</v>
      </c>
      <c r="N209" s="272" t="s">
        <v>42</v>
      </c>
      <c r="O209" s="46"/>
      <c r="P209" s="225">
        <f>O209*H209</f>
        <v>0</v>
      </c>
      <c r="Q209" s="225">
        <v>0</v>
      </c>
      <c r="R209" s="225">
        <f>Q209*H209</f>
        <v>0</v>
      </c>
      <c r="S209" s="225">
        <v>0</v>
      </c>
      <c r="T209" s="226">
        <f>S209*H209</f>
        <v>0</v>
      </c>
      <c r="AR209" s="23" t="s">
        <v>178</v>
      </c>
      <c r="AT209" s="23" t="s">
        <v>224</v>
      </c>
      <c r="AU209" s="23" t="s">
        <v>81</v>
      </c>
      <c r="AY209" s="23" t="s">
        <v>123</v>
      </c>
      <c r="BE209" s="227">
        <f>IF(N209="základní",J209,0)</f>
        <v>0</v>
      </c>
      <c r="BF209" s="227">
        <f>IF(N209="snížená",J209,0)</f>
        <v>0</v>
      </c>
      <c r="BG209" s="227">
        <f>IF(N209="zákl. přenesená",J209,0)</f>
        <v>0</v>
      </c>
      <c r="BH209" s="227">
        <f>IF(N209="sníž. přenesená",J209,0)</f>
        <v>0</v>
      </c>
      <c r="BI209" s="227">
        <f>IF(N209="nulová",J209,0)</f>
        <v>0</v>
      </c>
      <c r="BJ209" s="23" t="s">
        <v>79</v>
      </c>
      <c r="BK209" s="227">
        <f>ROUND(I209*H209,2)</f>
        <v>0</v>
      </c>
      <c r="BL209" s="23" t="s">
        <v>130</v>
      </c>
      <c r="BM209" s="23" t="s">
        <v>286</v>
      </c>
    </row>
    <row r="210" s="12" customFormat="1">
      <c r="B210" s="241"/>
      <c r="C210" s="242"/>
      <c r="D210" s="228" t="s">
        <v>134</v>
      </c>
      <c r="E210" s="243" t="s">
        <v>21</v>
      </c>
      <c r="F210" s="244" t="s">
        <v>287</v>
      </c>
      <c r="G210" s="242"/>
      <c r="H210" s="245">
        <v>22.440000000000001</v>
      </c>
      <c r="I210" s="246"/>
      <c r="J210" s="242"/>
      <c r="K210" s="242"/>
      <c r="L210" s="247"/>
      <c r="M210" s="248"/>
      <c r="N210" s="249"/>
      <c r="O210" s="249"/>
      <c r="P210" s="249"/>
      <c r="Q210" s="249"/>
      <c r="R210" s="249"/>
      <c r="S210" s="249"/>
      <c r="T210" s="250"/>
      <c r="AT210" s="251" t="s">
        <v>134</v>
      </c>
      <c r="AU210" s="251" t="s">
        <v>81</v>
      </c>
      <c r="AV210" s="12" t="s">
        <v>81</v>
      </c>
      <c r="AW210" s="12" t="s">
        <v>35</v>
      </c>
      <c r="AX210" s="12" t="s">
        <v>79</v>
      </c>
      <c r="AY210" s="251" t="s">
        <v>123</v>
      </c>
    </row>
    <row r="211" s="1" customFormat="1" ht="63.75" customHeight="1">
      <c r="B211" s="45"/>
      <c r="C211" s="216" t="s">
        <v>288</v>
      </c>
      <c r="D211" s="216" t="s">
        <v>125</v>
      </c>
      <c r="E211" s="217" t="s">
        <v>289</v>
      </c>
      <c r="F211" s="218" t="s">
        <v>290</v>
      </c>
      <c r="G211" s="219" t="s">
        <v>128</v>
      </c>
      <c r="H211" s="220">
        <v>22</v>
      </c>
      <c r="I211" s="221"/>
      <c r="J211" s="222">
        <f>ROUND(I211*H211,2)</f>
        <v>0</v>
      </c>
      <c r="K211" s="218" t="s">
        <v>129</v>
      </c>
      <c r="L211" s="71"/>
      <c r="M211" s="223" t="s">
        <v>21</v>
      </c>
      <c r="N211" s="224" t="s">
        <v>42</v>
      </c>
      <c r="O211" s="46"/>
      <c r="P211" s="225">
        <f>O211*H211</f>
        <v>0</v>
      </c>
      <c r="Q211" s="225">
        <v>0</v>
      </c>
      <c r="R211" s="225">
        <f>Q211*H211</f>
        <v>0</v>
      </c>
      <c r="S211" s="225">
        <v>0</v>
      </c>
      <c r="T211" s="226">
        <f>S211*H211</f>
        <v>0</v>
      </c>
      <c r="AR211" s="23" t="s">
        <v>130</v>
      </c>
      <c r="AT211" s="23" t="s">
        <v>125</v>
      </c>
      <c r="AU211" s="23" t="s">
        <v>81</v>
      </c>
      <c r="AY211" s="23" t="s">
        <v>123</v>
      </c>
      <c r="BE211" s="227">
        <f>IF(N211="základní",J211,0)</f>
        <v>0</v>
      </c>
      <c r="BF211" s="227">
        <f>IF(N211="snížená",J211,0)</f>
        <v>0</v>
      </c>
      <c r="BG211" s="227">
        <f>IF(N211="zákl. přenesená",J211,0)</f>
        <v>0</v>
      </c>
      <c r="BH211" s="227">
        <f>IF(N211="sníž. přenesená",J211,0)</f>
        <v>0</v>
      </c>
      <c r="BI211" s="227">
        <f>IF(N211="nulová",J211,0)</f>
        <v>0</v>
      </c>
      <c r="BJ211" s="23" t="s">
        <v>79</v>
      </c>
      <c r="BK211" s="227">
        <f>ROUND(I211*H211,2)</f>
        <v>0</v>
      </c>
      <c r="BL211" s="23" t="s">
        <v>130</v>
      </c>
      <c r="BM211" s="23" t="s">
        <v>291</v>
      </c>
    </row>
    <row r="212" s="1" customFormat="1">
      <c r="B212" s="45"/>
      <c r="C212" s="73"/>
      <c r="D212" s="228" t="s">
        <v>132</v>
      </c>
      <c r="E212" s="73"/>
      <c r="F212" s="229" t="s">
        <v>276</v>
      </c>
      <c r="G212" s="73"/>
      <c r="H212" s="73"/>
      <c r="I212" s="186"/>
      <c r="J212" s="73"/>
      <c r="K212" s="73"/>
      <c r="L212" s="71"/>
      <c r="M212" s="230"/>
      <c r="N212" s="46"/>
      <c r="O212" s="46"/>
      <c r="P212" s="46"/>
      <c r="Q212" s="46"/>
      <c r="R212" s="46"/>
      <c r="S212" s="46"/>
      <c r="T212" s="94"/>
      <c r="AT212" s="23" t="s">
        <v>132</v>
      </c>
      <c r="AU212" s="23" t="s">
        <v>81</v>
      </c>
    </row>
    <row r="213" s="1" customFormat="1" ht="51" customHeight="1">
      <c r="B213" s="45"/>
      <c r="C213" s="216" t="s">
        <v>292</v>
      </c>
      <c r="D213" s="216" t="s">
        <v>125</v>
      </c>
      <c r="E213" s="217" t="s">
        <v>293</v>
      </c>
      <c r="F213" s="218" t="s">
        <v>294</v>
      </c>
      <c r="G213" s="219" t="s">
        <v>128</v>
      </c>
      <c r="H213" s="220">
        <v>3.3599999999999999</v>
      </c>
      <c r="I213" s="221"/>
      <c r="J213" s="222">
        <f>ROUND(I213*H213,2)</f>
        <v>0</v>
      </c>
      <c r="K213" s="218" t="s">
        <v>129</v>
      </c>
      <c r="L213" s="71"/>
      <c r="M213" s="223" t="s">
        <v>21</v>
      </c>
      <c r="N213" s="224" t="s">
        <v>42</v>
      </c>
      <c r="O213" s="46"/>
      <c r="P213" s="225">
        <f>O213*H213</f>
        <v>0</v>
      </c>
      <c r="Q213" s="225">
        <v>0.14610000000000001</v>
      </c>
      <c r="R213" s="225">
        <f>Q213*H213</f>
        <v>0.490896</v>
      </c>
      <c r="S213" s="225">
        <v>0</v>
      </c>
      <c r="T213" s="226">
        <f>S213*H213</f>
        <v>0</v>
      </c>
      <c r="AR213" s="23" t="s">
        <v>130</v>
      </c>
      <c r="AT213" s="23" t="s">
        <v>125</v>
      </c>
      <c r="AU213" s="23" t="s">
        <v>81</v>
      </c>
      <c r="AY213" s="23" t="s">
        <v>123</v>
      </c>
      <c r="BE213" s="227">
        <f>IF(N213="základní",J213,0)</f>
        <v>0</v>
      </c>
      <c r="BF213" s="227">
        <f>IF(N213="snížená",J213,0)</f>
        <v>0</v>
      </c>
      <c r="BG213" s="227">
        <f>IF(N213="zákl. přenesená",J213,0)</f>
        <v>0</v>
      </c>
      <c r="BH213" s="227">
        <f>IF(N213="sníž. přenesená",J213,0)</f>
        <v>0</v>
      </c>
      <c r="BI213" s="227">
        <f>IF(N213="nulová",J213,0)</f>
        <v>0</v>
      </c>
      <c r="BJ213" s="23" t="s">
        <v>79</v>
      </c>
      <c r="BK213" s="227">
        <f>ROUND(I213*H213,2)</f>
        <v>0</v>
      </c>
      <c r="BL213" s="23" t="s">
        <v>130</v>
      </c>
      <c r="BM213" s="23" t="s">
        <v>295</v>
      </c>
    </row>
    <row r="214" s="1" customFormat="1">
      <c r="B214" s="45"/>
      <c r="C214" s="73"/>
      <c r="D214" s="228" t="s">
        <v>132</v>
      </c>
      <c r="E214" s="73"/>
      <c r="F214" s="229" t="s">
        <v>296</v>
      </c>
      <c r="G214" s="73"/>
      <c r="H214" s="73"/>
      <c r="I214" s="186"/>
      <c r="J214" s="73"/>
      <c r="K214" s="73"/>
      <c r="L214" s="71"/>
      <c r="M214" s="230"/>
      <c r="N214" s="46"/>
      <c r="O214" s="46"/>
      <c r="P214" s="46"/>
      <c r="Q214" s="46"/>
      <c r="R214" s="46"/>
      <c r="S214" s="46"/>
      <c r="T214" s="94"/>
      <c r="AT214" s="23" t="s">
        <v>132</v>
      </c>
      <c r="AU214" s="23" t="s">
        <v>81</v>
      </c>
    </row>
    <row r="215" s="11" customFormat="1">
      <c r="B215" s="231"/>
      <c r="C215" s="232"/>
      <c r="D215" s="228" t="s">
        <v>134</v>
      </c>
      <c r="E215" s="233" t="s">
        <v>21</v>
      </c>
      <c r="F215" s="234" t="s">
        <v>297</v>
      </c>
      <c r="G215" s="232"/>
      <c r="H215" s="233" t="s">
        <v>21</v>
      </c>
      <c r="I215" s="235"/>
      <c r="J215" s="232"/>
      <c r="K215" s="232"/>
      <c r="L215" s="236"/>
      <c r="M215" s="237"/>
      <c r="N215" s="238"/>
      <c r="O215" s="238"/>
      <c r="P215" s="238"/>
      <c r="Q215" s="238"/>
      <c r="R215" s="238"/>
      <c r="S215" s="238"/>
      <c r="T215" s="239"/>
      <c r="AT215" s="240" t="s">
        <v>134</v>
      </c>
      <c r="AU215" s="240" t="s">
        <v>81</v>
      </c>
      <c r="AV215" s="11" t="s">
        <v>79</v>
      </c>
      <c r="AW215" s="11" t="s">
        <v>35</v>
      </c>
      <c r="AX215" s="11" t="s">
        <v>71</v>
      </c>
      <c r="AY215" s="240" t="s">
        <v>123</v>
      </c>
    </row>
    <row r="216" s="12" customFormat="1">
      <c r="B216" s="241"/>
      <c r="C216" s="242"/>
      <c r="D216" s="228" t="s">
        <v>134</v>
      </c>
      <c r="E216" s="243" t="s">
        <v>21</v>
      </c>
      <c r="F216" s="244" t="s">
        <v>298</v>
      </c>
      <c r="G216" s="242"/>
      <c r="H216" s="245">
        <v>3.3599999999999999</v>
      </c>
      <c r="I216" s="246"/>
      <c r="J216" s="242"/>
      <c r="K216" s="242"/>
      <c r="L216" s="247"/>
      <c r="M216" s="248"/>
      <c r="N216" s="249"/>
      <c r="O216" s="249"/>
      <c r="P216" s="249"/>
      <c r="Q216" s="249"/>
      <c r="R216" s="249"/>
      <c r="S216" s="249"/>
      <c r="T216" s="250"/>
      <c r="AT216" s="251" t="s">
        <v>134</v>
      </c>
      <c r="AU216" s="251" t="s">
        <v>81</v>
      </c>
      <c r="AV216" s="12" t="s">
        <v>81</v>
      </c>
      <c r="AW216" s="12" t="s">
        <v>35</v>
      </c>
      <c r="AX216" s="12" t="s">
        <v>79</v>
      </c>
      <c r="AY216" s="251" t="s">
        <v>123</v>
      </c>
    </row>
    <row r="217" s="1" customFormat="1" ht="16.5" customHeight="1">
      <c r="B217" s="45"/>
      <c r="C217" s="263" t="s">
        <v>299</v>
      </c>
      <c r="D217" s="263" t="s">
        <v>224</v>
      </c>
      <c r="E217" s="264" t="s">
        <v>300</v>
      </c>
      <c r="F217" s="265" t="s">
        <v>301</v>
      </c>
      <c r="G217" s="266" t="s">
        <v>159</v>
      </c>
      <c r="H217" s="267">
        <v>8.4000000000000004</v>
      </c>
      <c r="I217" s="268"/>
      <c r="J217" s="269">
        <f>ROUND(I217*H217,2)</f>
        <v>0</v>
      </c>
      <c r="K217" s="265" t="s">
        <v>21</v>
      </c>
      <c r="L217" s="270"/>
      <c r="M217" s="271" t="s">
        <v>21</v>
      </c>
      <c r="N217" s="272" t="s">
        <v>42</v>
      </c>
      <c r="O217" s="46"/>
      <c r="P217" s="225">
        <f>O217*H217</f>
        <v>0</v>
      </c>
      <c r="Q217" s="225">
        <v>0.13500000000000001</v>
      </c>
      <c r="R217" s="225">
        <f>Q217*H217</f>
        <v>1.1340000000000001</v>
      </c>
      <c r="S217" s="225">
        <v>0</v>
      </c>
      <c r="T217" s="226">
        <f>S217*H217</f>
        <v>0</v>
      </c>
      <c r="AR217" s="23" t="s">
        <v>178</v>
      </c>
      <c r="AT217" s="23" t="s">
        <v>224</v>
      </c>
      <c r="AU217" s="23" t="s">
        <v>81</v>
      </c>
      <c r="AY217" s="23" t="s">
        <v>123</v>
      </c>
      <c r="BE217" s="227">
        <f>IF(N217="základní",J217,0)</f>
        <v>0</v>
      </c>
      <c r="BF217" s="227">
        <f>IF(N217="snížená",J217,0)</f>
        <v>0</v>
      </c>
      <c r="BG217" s="227">
        <f>IF(N217="zákl. přenesená",J217,0)</f>
        <v>0</v>
      </c>
      <c r="BH217" s="227">
        <f>IF(N217="sníž. přenesená",J217,0)</f>
        <v>0</v>
      </c>
      <c r="BI217" s="227">
        <f>IF(N217="nulová",J217,0)</f>
        <v>0</v>
      </c>
      <c r="BJ217" s="23" t="s">
        <v>79</v>
      </c>
      <c r="BK217" s="227">
        <f>ROUND(I217*H217,2)</f>
        <v>0</v>
      </c>
      <c r="BL217" s="23" t="s">
        <v>130</v>
      </c>
      <c r="BM217" s="23" t="s">
        <v>302</v>
      </c>
    </row>
    <row r="218" s="10" customFormat="1" ht="29.88" customHeight="1">
      <c r="B218" s="200"/>
      <c r="C218" s="201"/>
      <c r="D218" s="202" t="s">
        <v>70</v>
      </c>
      <c r="E218" s="214" t="s">
        <v>185</v>
      </c>
      <c r="F218" s="214" t="s">
        <v>303</v>
      </c>
      <c r="G218" s="201"/>
      <c r="H218" s="201"/>
      <c r="I218" s="204"/>
      <c r="J218" s="215">
        <f>BK218</f>
        <v>0</v>
      </c>
      <c r="K218" s="201"/>
      <c r="L218" s="206"/>
      <c r="M218" s="207"/>
      <c r="N218" s="208"/>
      <c r="O218" s="208"/>
      <c r="P218" s="209">
        <f>SUM(P219:P251)</f>
        <v>0</v>
      </c>
      <c r="Q218" s="208"/>
      <c r="R218" s="209">
        <f>SUM(R219:R251)</f>
        <v>109.82410000000002</v>
      </c>
      <c r="S218" s="208"/>
      <c r="T218" s="210">
        <f>SUM(T219:T251)</f>
        <v>0</v>
      </c>
      <c r="AR218" s="211" t="s">
        <v>79</v>
      </c>
      <c r="AT218" s="212" t="s">
        <v>70</v>
      </c>
      <c r="AU218" s="212" t="s">
        <v>79</v>
      </c>
      <c r="AY218" s="211" t="s">
        <v>123</v>
      </c>
      <c r="BK218" s="213">
        <f>SUM(BK219:BK251)</f>
        <v>0</v>
      </c>
    </row>
    <row r="219" s="1" customFormat="1" ht="38.25" customHeight="1">
      <c r="B219" s="45"/>
      <c r="C219" s="216" t="s">
        <v>304</v>
      </c>
      <c r="D219" s="216" t="s">
        <v>125</v>
      </c>
      <c r="E219" s="217" t="s">
        <v>305</v>
      </c>
      <c r="F219" s="218" t="s">
        <v>306</v>
      </c>
      <c r="G219" s="219" t="s">
        <v>159</v>
      </c>
      <c r="H219" s="220">
        <v>158</v>
      </c>
      <c r="I219" s="221"/>
      <c r="J219" s="222">
        <f>ROUND(I219*H219,2)</f>
        <v>0</v>
      </c>
      <c r="K219" s="218" t="s">
        <v>129</v>
      </c>
      <c r="L219" s="71"/>
      <c r="M219" s="223" t="s">
        <v>21</v>
      </c>
      <c r="N219" s="224" t="s">
        <v>42</v>
      </c>
      <c r="O219" s="46"/>
      <c r="P219" s="225">
        <f>O219*H219</f>
        <v>0</v>
      </c>
      <c r="Q219" s="225">
        <v>0.15540000000000001</v>
      </c>
      <c r="R219" s="225">
        <f>Q219*H219</f>
        <v>24.5532</v>
      </c>
      <c r="S219" s="225">
        <v>0</v>
      </c>
      <c r="T219" s="226">
        <f>S219*H219</f>
        <v>0</v>
      </c>
      <c r="AR219" s="23" t="s">
        <v>130</v>
      </c>
      <c r="AT219" s="23" t="s">
        <v>125</v>
      </c>
      <c r="AU219" s="23" t="s">
        <v>81</v>
      </c>
      <c r="AY219" s="23" t="s">
        <v>123</v>
      </c>
      <c r="BE219" s="227">
        <f>IF(N219="základní",J219,0)</f>
        <v>0</v>
      </c>
      <c r="BF219" s="227">
        <f>IF(N219="snížená",J219,0)</f>
        <v>0</v>
      </c>
      <c r="BG219" s="227">
        <f>IF(N219="zákl. přenesená",J219,0)</f>
        <v>0</v>
      </c>
      <c r="BH219" s="227">
        <f>IF(N219="sníž. přenesená",J219,0)</f>
        <v>0</v>
      </c>
      <c r="BI219" s="227">
        <f>IF(N219="nulová",J219,0)</f>
        <v>0</v>
      </c>
      <c r="BJ219" s="23" t="s">
        <v>79</v>
      </c>
      <c r="BK219" s="227">
        <f>ROUND(I219*H219,2)</f>
        <v>0</v>
      </c>
      <c r="BL219" s="23" t="s">
        <v>130</v>
      </c>
      <c r="BM219" s="23" t="s">
        <v>307</v>
      </c>
    </row>
    <row r="220" s="1" customFormat="1">
      <c r="B220" s="45"/>
      <c r="C220" s="73"/>
      <c r="D220" s="228" t="s">
        <v>132</v>
      </c>
      <c r="E220" s="73"/>
      <c r="F220" s="229" t="s">
        <v>308</v>
      </c>
      <c r="G220" s="73"/>
      <c r="H220" s="73"/>
      <c r="I220" s="186"/>
      <c r="J220" s="73"/>
      <c r="K220" s="73"/>
      <c r="L220" s="71"/>
      <c r="M220" s="230"/>
      <c r="N220" s="46"/>
      <c r="O220" s="46"/>
      <c r="P220" s="46"/>
      <c r="Q220" s="46"/>
      <c r="R220" s="46"/>
      <c r="S220" s="46"/>
      <c r="T220" s="94"/>
      <c r="AT220" s="23" t="s">
        <v>132</v>
      </c>
      <c r="AU220" s="23" t="s">
        <v>81</v>
      </c>
    </row>
    <row r="221" s="11" customFormat="1">
      <c r="B221" s="231"/>
      <c r="C221" s="232"/>
      <c r="D221" s="228" t="s">
        <v>134</v>
      </c>
      <c r="E221" s="233" t="s">
        <v>21</v>
      </c>
      <c r="F221" s="234" t="s">
        <v>309</v>
      </c>
      <c r="G221" s="232"/>
      <c r="H221" s="233" t="s">
        <v>21</v>
      </c>
      <c r="I221" s="235"/>
      <c r="J221" s="232"/>
      <c r="K221" s="232"/>
      <c r="L221" s="236"/>
      <c r="M221" s="237"/>
      <c r="N221" s="238"/>
      <c r="O221" s="238"/>
      <c r="P221" s="238"/>
      <c r="Q221" s="238"/>
      <c r="R221" s="238"/>
      <c r="S221" s="238"/>
      <c r="T221" s="239"/>
      <c r="AT221" s="240" t="s">
        <v>134</v>
      </c>
      <c r="AU221" s="240" t="s">
        <v>81</v>
      </c>
      <c r="AV221" s="11" t="s">
        <v>79</v>
      </c>
      <c r="AW221" s="11" t="s">
        <v>35</v>
      </c>
      <c r="AX221" s="11" t="s">
        <v>71</v>
      </c>
      <c r="AY221" s="240" t="s">
        <v>123</v>
      </c>
    </row>
    <row r="222" s="12" customFormat="1">
      <c r="B222" s="241"/>
      <c r="C222" s="242"/>
      <c r="D222" s="228" t="s">
        <v>134</v>
      </c>
      <c r="E222" s="243" t="s">
        <v>21</v>
      </c>
      <c r="F222" s="244" t="s">
        <v>219</v>
      </c>
      <c r="G222" s="242"/>
      <c r="H222" s="245">
        <v>14</v>
      </c>
      <c r="I222" s="246"/>
      <c r="J222" s="242"/>
      <c r="K222" s="242"/>
      <c r="L222" s="247"/>
      <c r="M222" s="248"/>
      <c r="N222" s="249"/>
      <c r="O222" s="249"/>
      <c r="P222" s="249"/>
      <c r="Q222" s="249"/>
      <c r="R222" s="249"/>
      <c r="S222" s="249"/>
      <c r="T222" s="250"/>
      <c r="AT222" s="251" t="s">
        <v>134</v>
      </c>
      <c r="AU222" s="251" t="s">
        <v>81</v>
      </c>
      <c r="AV222" s="12" t="s">
        <v>81</v>
      </c>
      <c r="AW222" s="12" t="s">
        <v>35</v>
      </c>
      <c r="AX222" s="12" t="s">
        <v>71</v>
      </c>
      <c r="AY222" s="251" t="s">
        <v>123</v>
      </c>
    </row>
    <row r="223" s="11" customFormat="1">
      <c r="B223" s="231"/>
      <c r="C223" s="232"/>
      <c r="D223" s="228" t="s">
        <v>134</v>
      </c>
      <c r="E223" s="233" t="s">
        <v>21</v>
      </c>
      <c r="F223" s="234" t="s">
        <v>310</v>
      </c>
      <c r="G223" s="232"/>
      <c r="H223" s="233" t="s">
        <v>21</v>
      </c>
      <c r="I223" s="235"/>
      <c r="J223" s="232"/>
      <c r="K223" s="232"/>
      <c r="L223" s="236"/>
      <c r="M223" s="237"/>
      <c r="N223" s="238"/>
      <c r="O223" s="238"/>
      <c r="P223" s="238"/>
      <c r="Q223" s="238"/>
      <c r="R223" s="238"/>
      <c r="S223" s="238"/>
      <c r="T223" s="239"/>
      <c r="AT223" s="240" t="s">
        <v>134</v>
      </c>
      <c r="AU223" s="240" t="s">
        <v>81</v>
      </c>
      <c r="AV223" s="11" t="s">
        <v>79</v>
      </c>
      <c r="AW223" s="11" t="s">
        <v>35</v>
      </c>
      <c r="AX223" s="11" t="s">
        <v>71</v>
      </c>
      <c r="AY223" s="240" t="s">
        <v>123</v>
      </c>
    </row>
    <row r="224" s="12" customFormat="1">
      <c r="B224" s="241"/>
      <c r="C224" s="242"/>
      <c r="D224" s="228" t="s">
        <v>134</v>
      </c>
      <c r="E224" s="243" t="s">
        <v>21</v>
      </c>
      <c r="F224" s="244" t="s">
        <v>311</v>
      </c>
      <c r="G224" s="242"/>
      <c r="H224" s="245">
        <v>40</v>
      </c>
      <c r="I224" s="246"/>
      <c r="J224" s="242"/>
      <c r="K224" s="242"/>
      <c r="L224" s="247"/>
      <c r="M224" s="248"/>
      <c r="N224" s="249"/>
      <c r="O224" s="249"/>
      <c r="P224" s="249"/>
      <c r="Q224" s="249"/>
      <c r="R224" s="249"/>
      <c r="S224" s="249"/>
      <c r="T224" s="250"/>
      <c r="AT224" s="251" t="s">
        <v>134</v>
      </c>
      <c r="AU224" s="251" t="s">
        <v>81</v>
      </c>
      <c r="AV224" s="12" t="s">
        <v>81</v>
      </c>
      <c r="AW224" s="12" t="s">
        <v>35</v>
      </c>
      <c r="AX224" s="12" t="s">
        <v>71</v>
      </c>
      <c r="AY224" s="251" t="s">
        <v>123</v>
      </c>
    </row>
    <row r="225" s="11" customFormat="1">
      <c r="B225" s="231"/>
      <c r="C225" s="232"/>
      <c r="D225" s="228" t="s">
        <v>134</v>
      </c>
      <c r="E225" s="233" t="s">
        <v>21</v>
      </c>
      <c r="F225" s="234" t="s">
        <v>312</v>
      </c>
      <c r="G225" s="232"/>
      <c r="H225" s="233" t="s">
        <v>21</v>
      </c>
      <c r="I225" s="235"/>
      <c r="J225" s="232"/>
      <c r="K225" s="232"/>
      <c r="L225" s="236"/>
      <c r="M225" s="237"/>
      <c r="N225" s="238"/>
      <c r="O225" s="238"/>
      <c r="P225" s="238"/>
      <c r="Q225" s="238"/>
      <c r="R225" s="238"/>
      <c r="S225" s="238"/>
      <c r="T225" s="239"/>
      <c r="AT225" s="240" t="s">
        <v>134</v>
      </c>
      <c r="AU225" s="240" t="s">
        <v>81</v>
      </c>
      <c r="AV225" s="11" t="s">
        <v>79</v>
      </c>
      <c r="AW225" s="11" t="s">
        <v>35</v>
      </c>
      <c r="AX225" s="11" t="s">
        <v>71</v>
      </c>
      <c r="AY225" s="240" t="s">
        <v>123</v>
      </c>
    </row>
    <row r="226" s="12" customFormat="1">
      <c r="B226" s="241"/>
      <c r="C226" s="242"/>
      <c r="D226" s="228" t="s">
        <v>134</v>
      </c>
      <c r="E226" s="243" t="s">
        <v>21</v>
      </c>
      <c r="F226" s="244" t="s">
        <v>313</v>
      </c>
      <c r="G226" s="242"/>
      <c r="H226" s="245">
        <v>104</v>
      </c>
      <c r="I226" s="246"/>
      <c r="J226" s="242"/>
      <c r="K226" s="242"/>
      <c r="L226" s="247"/>
      <c r="M226" s="248"/>
      <c r="N226" s="249"/>
      <c r="O226" s="249"/>
      <c r="P226" s="249"/>
      <c r="Q226" s="249"/>
      <c r="R226" s="249"/>
      <c r="S226" s="249"/>
      <c r="T226" s="250"/>
      <c r="AT226" s="251" t="s">
        <v>134</v>
      </c>
      <c r="AU226" s="251" t="s">
        <v>81</v>
      </c>
      <c r="AV226" s="12" t="s">
        <v>81</v>
      </c>
      <c r="AW226" s="12" t="s">
        <v>35</v>
      </c>
      <c r="AX226" s="12" t="s">
        <v>71</v>
      </c>
      <c r="AY226" s="251" t="s">
        <v>123</v>
      </c>
    </row>
    <row r="227" s="13" customFormat="1">
      <c r="B227" s="252"/>
      <c r="C227" s="253"/>
      <c r="D227" s="228" t="s">
        <v>134</v>
      </c>
      <c r="E227" s="254" t="s">
        <v>21</v>
      </c>
      <c r="F227" s="255" t="s">
        <v>143</v>
      </c>
      <c r="G227" s="253"/>
      <c r="H227" s="256">
        <v>158</v>
      </c>
      <c r="I227" s="257"/>
      <c r="J227" s="253"/>
      <c r="K227" s="253"/>
      <c r="L227" s="258"/>
      <c r="M227" s="259"/>
      <c r="N227" s="260"/>
      <c r="O227" s="260"/>
      <c r="P227" s="260"/>
      <c r="Q227" s="260"/>
      <c r="R227" s="260"/>
      <c r="S227" s="260"/>
      <c r="T227" s="261"/>
      <c r="AT227" s="262" t="s">
        <v>134</v>
      </c>
      <c r="AU227" s="262" t="s">
        <v>81</v>
      </c>
      <c r="AV227" s="13" t="s">
        <v>130</v>
      </c>
      <c r="AW227" s="13" t="s">
        <v>35</v>
      </c>
      <c r="AX227" s="13" t="s">
        <v>79</v>
      </c>
      <c r="AY227" s="262" t="s">
        <v>123</v>
      </c>
    </row>
    <row r="228" s="1" customFormat="1" ht="16.5" customHeight="1">
      <c r="B228" s="45"/>
      <c r="C228" s="263" t="s">
        <v>314</v>
      </c>
      <c r="D228" s="263" t="s">
        <v>224</v>
      </c>
      <c r="E228" s="264" t="s">
        <v>315</v>
      </c>
      <c r="F228" s="265" t="s">
        <v>316</v>
      </c>
      <c r="G228" s="266" t="s">
        <v>159</v>
      </c>
      <c r="H228" s="267">
        <v>114.40000000000001</v>
      </c>
      <c r="I228" s="268"/>
      <c r="J228" s="269">
        <f>ROUND(I228*H228,2)</f>
        <v>0</v>
      </c>
      <c r="K228" s="265" t="s">
        <v>129</v>
      </c>
      <c r="L228" s="270"/>
      <c r="M228" s="271" t="s">
        <v>21</v>
      </c>
      <c r="N228" s="272" t="s">
        <v>42</v>
      </c>
      <c r="O228" s="46"/>
      <c r="P228" s="225">
        <f>O228*H228</f>
        <v>0</v>
      </c>
      <c r="Q228" s="225">
        <v>0.048300000000000003</v>
      </c>
      <c r="R228" s="225">
        <f>Q228*H228</f>
        <v>5.5255200000000002</v>
      </c>
      <c r="S228" s="225">
        <v>0</v>
      </c>
      <c r="T228" s="226">
        <f>S228*H228</f>
        <v>0</v>
      </c>
      <c r="AR228" s="23" t="s">
        <v>178</v>
      </c>
      <c r="AT228" s="23" t="s">
        <v>224</v>
      </c>
      <c r="AU228" s="23" t="s">
        <v>81</v>
      </c>
      <c r="AY228" s="23" t="s">
        <v>123</v>
      </c>
      <c r="BE228" s="227">
        <f>IF(N228="základní",J228,0)</f>
        <v>0</v>
      </c>
      <c r="BF228" s="227">
        <f>IF(N228="snížená",J228,0)</f>
        <v>0</v>
      </c>
      <c r="BG228" s="227">
        <f>IF(N228="zákl. přenesená",J228,0)</f>
        <v>0</v>
      </c>
      <c r="BH228" s="227">
        <f>IF(N228="sníž. přenesená",J228,0)</f>
        <v>0</v>
      </c>
      <c r="BI228" s="227">
        <f>IF(N228="nulová",J228,0)</f>
        <v>0</v>
      </c>
      <c r="BJ228" s="23" t="s">
        <v>79</v>
      </c>
      <c r="BK228" s="227">
        <f>ROUND(I228*H228,2)</f>
        <v>0</v>
      </c>
      <c r="BL228" s="23" t="s">
        <v>130</v>
      </c>
      <c r="BM228" s="23" t="s">
        <v>317</v>
      </c>
    </row>
    <row r="229" s="12" customFormat="1">
      <c r="B229" s="241"/>
      <c r="C229" s="242"/>
      <c r="D229" s="228" t="s">
        <v>134</v>
      </c>
      <c r="E229" s="243" t="s">
        <v>21</v>
      </c>
      <c r="F229" s="244" t="s">
        <v>318</v>
      </c>
      <c r="G229" s="242"/>
      <c r="H229" s="245">
        <v>114.40000000000001</v>
      </c>
      <c r="I229" s="246"/>
      <c r="J229" s="242"/>
      <c r="K229" s="242"/>
      <c r="L229" s="247"/>
      <c r="M229" s="248"/>
      <c r="N229" s="249"/>
      <c r="O229" s="249"/>
      <c r="P229" s="249"/>
      <c r="Q229" s="249"/>
      <c r="R229" s="249"/>
      <c r="S229" s="249"/>
      <c r="T229" s="250"/>
      <c r="AT229" s="251" t="s">
        <v>134</v>
      </c>
      <c r="AU229" s="251" t="s">
        <v>81</v>
      </c>
      <c r="AV229" s="12" t="s">
        <v>81</v>
      </c>
      <c r="AW229" s="12" t="s">
        <v>35</v>
      </c>
      <c r="AX229" s="12" t="s">
        <v>79</v>
      </c>
      <c r="AY229" s="251" t="s">
        <v>123</v>
      </c>
    </row>
    <row r="230" s="1" customFormat="1" ht="16.5" customHeight="1">
      <c r="B230" s="45"/>
      <c r="C230" s="263" t="s">
        <v>319</v>
      </c>
      <c r="D230" s="263" t="s">
        <v>224</v>
      </c>
      <c r="E230" s="264" t="s">
        <v>320</v>
      </c>
      <c r="F230" s="265" t="s">
        <v>321</v>
      </c>
      <c r="G230" s="266" t="s">
        <v>159</v>
      </c>
      <c r="H230" s="267">
        <v>14.140000000000001</v>
      </c>
      <c r="I230" s="268"/>
      <c r="J230" s="269">
        <f>ROUND(I230*H230,2)</f>
        <v>0</v>
      </c>
      <c r="K230" s="265" t="s">
        <v>129</v>
      </c>
      <c r="L230" s="270"/>
      <c r="M230" s="271" t="s">
        <v>21</v>
      </c>
      <c r="N230" s="272" t="s">
        <v>42</v>
      </c>
      <c r="O230" s="46"/>
      <c r="P230" s="225">
        <f>O230*H230</f>
        <v>0</v>
      </c>
      <c r="Q230" s="225">
        <v>0.081000000000000003</v>
      </c>
      <c r="R230" s="225">
        <f>Q230*H230</f>
        <v>1.14534</v>
      </c>
      <c r="S230" s="225">
        <v>0</v>
      </c>
      <c r="T230" s="226">
        <f>S230*H230</f>
        <v>0</v>
      </c>
      <c r="AR230" s="23" t="s">
        <v>178</v>
      </c>
      <c r="AT230" s="23" t="s">
        <v>224</v>
      </c>
      <c r="AU230" s="23" t="s">
        <v>81</v>
      </c>
      <c r="AY230" s="23" t="s">
        <v>123</v>
      </c>
      <c r="BE230" s="227">
        <f>IF(N230="základní",J230,0)</f>
        <v>0</v>
      </c>
      <c r="BF230" s="227">
        <f>IF(N230="snížená",J230,0)</f>
        <v>0</v>
      </c>
      <c r="BG230" s="227">
        <f>IF(N230="zákl. přenesená",J230,0)</f>
        <v>0</v>
      </c>
      <c r="BH230" s="227">
        <f>IF(N230="sníž. přenesená",J230,0)</f>
        <v>0</v>
      </c>
      <c r="BI230" s="227">
        <f>IF(N230="nulová",J230,0)</f>
        <v>0</v>
      </c>
      <c r="BJ230" s="23" t="s">
        <v>79</v>
      </c>
      <c r="BK230" s="227">
        <f>ROUND(I230*H230,2)</f>
        <v>0</v>
      </c>
      <c r="BL230" s="23" t="s">
        <v>130</v>
      </c>
      <c r="BM230" s="23" t="s">
        <v>322</v>
      </c>
    </row>
    <row r="231" s="12" customFormat="1">
      <c r="B231" s="241"/>
      <c r="C231" s="242"/>
      <c r="D231" s="228" t="s">
        <v>134</v>
      </c>
      <c r="E231" s="243" t="s">
        <v>21</v>
      </c>
      <c r="F231" s="244" t="s">
        <v>323</v>
      </c>
      <c r="G231" s="242"/>
      <c r="H231" s="245">
        <v>14.140000000000001</v>
      </c>
      <c r="I231" s="246"/>
      <c r="J231" s="242"/>
      <c r="K231" s="242"/>
      <c r="L231" s="247"/>
      <c r="M231" s="248"/>
      <c r="N231" s="249"/>
      <c r="O231" s="249"/>
      <c r="P231" s="249"/>
      <c r="Q231" s="249"/>
      <c r="R231" s="249"/>
      <c r="S231" s="249"/>
      <c r="T231" s="250"/>
      <c r="AT231" s="251" t="s">
        <v>134</v>
      </c>
      <c r="AU231" s="251" t="s">
        <v>81</v>
      </c>
      <c r="AV231" s="12" t="s">
        <v>81</v>
      </c>
      <c r="AW231" s="12" t="s">
        <v>35</v>
      </c>
      <c r="AX231" s="12" t="s">
        <v>79</v>
      </c>
      <c r="AY231" s="251" t="s">
        <v>123</v>
      </c>
    </row>
    <row r="232" s="1" customFormat="1" ht="16.5" customHeight="1">
      <c r="B232" s="45"/>
      <c r="C232" s="263" t="s">
        <v>324</v>
      </c>
      <c r="D232" s="263" t="s">
        <v>224</v>
      </c>
      <c r="E232" s="264" t="s">
        <v>325</v>
      </c>
      <c r="F232" s="265" t="s">
        <v>326</v>
      </c>
      <c r="G232" s="266" t="s">
        <v>159</v>
      </c>
      <c r="H232" s="267">
        <v>40.399999999999999</v>
      </c>
      <c r="I232" s="268"/>
      <c r="J232" s="269">
        <f>ROUND(I232*H232,2)</f>
        <v>0</v>
      </c>
      <c r="K232" s="265" t="s">
        <v>129</v>
      </c>
      <c r="L232" s="270"/>
      <c r="M232" s="271" t="s">
        <v>21</v>
      </c>
      <c r="N232" s="272" t="s">
        <v>42</v>
      </c>
      <c r="O232" s="46"/>
      <c r="P232" s="225">
        <f>O232*H232</f>
        <v>0</v>
      </c>
      <c r="Q232" s="225">
        <v>0.14999999999999999</v>
      </c>
      <c r="R232" s="225">
        <f>Q232*H232</f>
        <v>6.0599999999999996</v>
      </c>
      <c r="S232" s="225">
        <v>0</v>
      </c>
      <c r="T232" s="226">
        <f>S232*H232</f>
        <v>0</v>
      </c>
      <c r="AR232" s="23" t="s">
        <v>178</v>
      </c>
      <c r="AT232" s="23" t="s">
        <v>224</v>
      </c>
      <c r="AU232" s="23" t="s">
        <v>81</v>
      </c>
      <c r="AY232" s="23" t="s">
        <v>123</v>
      </c>
      <c r="BE232" s="227">
        <f>IF(N232="základní",J232,0)</f>
        <v>0</v>
      </c>
      <c r="BF232" s="227">
        <f>IF(N232="snížená",J232,0)</f>
        <v>0</v>
      </c>
      <c r="BG232" s="227">
        <f>IF(N232="zákl. přenesená",J232,0)</f>
        <v>0</v>
      </c>
      <c r="BH232" s="227">
        <f>IF(N232="sníž. přenesená",J232,0)</f>
        <v>0</v>
      </c>
      <c r="BI232" s="227">
        <f>IF(N232="nulová",J232,0)</f>
        <v>0</v>
      </c>
      <c r="BJ232" s="23" t="s">
        <v>79</v>
      </c>
      <c r="BK232" s="227">
        <f>ROUND(I232*H232,2)</f>
        <v>0</v>
      </c>
      <c r="BL232" s="23" t="s">
        <v>130</v>
      </c>
      <c r="BM232" s="23" t="s">
        <v>327</v>
      </c>
    </row>
    <row r="233" s="12" customFormat="1">
      <c r="B233" s="241"/>
      <c r="C233" s="242"/>
      <c r="D233" s="228" t="s">
        <v>134</v>
      </c>
      <c r="E233" s="243" t="s">
        <v>21</v>
      </c>
      <c r="F233" s="244" t="s">
        <v>328</v>
      </c>
      <c r="G233" s="242"/>
      <c r="H233" s="245">
        <v>40.399999999999999</v>
      </c>
      <c r="I233" s="246"/>
      <c r="J233" s="242"/>
      <c r="K233" s="242"/>
      <c r="L233" s="247"/>
      <c r="M233" s="248"/>
      <c r="N233" s="249"/>
      <c r="O233" s="249"/>
      <c r="P233" s="249"/>
      <c r="Q233" s="249"/>
      <c r="R233" s="249"/>
      <c r="S233" s="249"/>
      <c r="T233" s="250"/>
      <c r="AT233" s="251" t="s">
        <v>134</v>
      </c>
      <c r="AU233" s="251" t="s">
        <v>81</v>
      </c>
      <c r="AV233" s="12" t="s">
        <v>81</v>
      </c>
      <c r="AW233" s="12" t="s">
        <v>35</v>
      </c>
      <c r="AX233" s="12" t="s">
        <v>79</v>
      </c>
      <c r="AY233" s="251" t="s">
        <v>123</v>
      </c>
    </row>
    <row r="234" s="1" customFormat="1" ht="38.25" customHeight="1">
      <c r="B234" s="45"/>
      <c r="C234" s="216" t="s">
        <v>329</v>
      </c>
      <c r="D234" s="216" t="s">
        <v>125</v>
      </c>
      <c r="E234" s="217" t="s">
        <v>330</v>
      </c>
      <c r="F234" s="218" t="s">
        <v>331</v>
      </c>
      <c r="G234" s="219" t="s">
        <v>159</v>
      </c>
      <c r="H234" s="220">
        <v>81</v>
      </c>
      <c r="I234" s="221"/>
      <c r="J234" s="222">
        <f>ROUND(I234*H234,2)</f>
        <v>0</v>
      </c>
      <c r="K234" s="218" t="s">
        <v>129</v>
      </c>
      <c r="L234" s="71"/>
      <c r="M234" s="223" t="s">
        <v>21</v>
      </c>
      <c r="N234" s="224" t="s">
        <v>42</v>
      </c>
      <c r="O234" s="46"/>
      <c r="P234" s="225">
        <f>O234*H234</f>
        <v>0</v>
      </c>
      <c r="Q234" s="225">
        <v>0.16849</v>
      </c>
      <c r="R234" s="225">
        <f>Q234*H234</f>
        <v>13.647690000000001</v>
      </c>
      <c r="S234" s="225">
        <v>0</v>
      </c>
      <c r="T234" s="226">
        <f>S234*H234</f>
        <v>0</v>
      </c>
      <c r="AR234" s="23" t="s">
        <v>130</v>
      </c>
      <c r="AT234" s="23" t="s">
        <v>125</v>
      </c>
      <c r="AU234" s="23" t="s">
        <v>81</v>
      </c>
      <c r="AY234" s="23" t="s">
        <v>123</v>
      </c>
      <c r="BE234" s="227">
        <f>IF(N234="základní",J234,0)</f>
        <v>0</v>
      </c>
      <c r="BF234" s="227">
        <f>IF(N234="snížená",J234,0)</f>
        <v>0</v>
      </c>
      <c r="BG234" s="227">
        <f>IF(N234="zákl. přenesená",J234,0)</f>
        <v>0</v>
      </c>
      <c r="BH234" s="227">
        <f>IF(N234="sníž. přenesená",J234,0)</f>
        <v>0</v>
      </c>
      <c r="BI234" s="227">
        <f>IF(N234="nulová",J234,0)</f>
        <v>0</v>
      </c>
      <c r="BJ234" s="23" t="s">
        <v>79</v>
      </c>
      <c r="BK234" s="227">
        <f>ROUND(I234*H234,2)</f>
        <v>0</v>
      </c>
      <c r="BL234" s="23" t="s">
        <v>130</v>
      </c>
      <c r="BM234" s="23" t="s">
        <v>332</v>
      </c>
    </row>
    <row r="235" s="1" customFormat="1">
      <c r="B235" s="45"/>
      <c r="C235" s="73"/>
      <c r="D235" s="228" t="s">
        <v>132</v>
      </c>
      <c r="E235" s="73"/>
      <c r="F235" s="229" t="s">
        <v>333</v>
      </c>
      <c r="G235" s="73"/>
      <c r="H235" s="73"/>
      <c r="I235" s="186"/>
      <c r="J235" s="73"/>
      <c r="K235" s="73"/>
      <c r="L235" s="71"/>
      <c r="M235" s="230"/>
      <c r="N235" s="46"/>
      <c r="O235" s="46"/>
      <c r="P235" s="46"/>
      <c r="Q235" s="46"/>
      <c r="R235" s="46"/>
      <c r="S235" s="46"/>
      <c r="T235" s="94"/>
      <c r="AT235" s="23" t="s">
        <v>132</v>
      </c>
      <c r="AU235" s="23" t="s">
        <v>81</v>
      </c>
    </row>
    <row r="236" s="11" customFormat="1">
      <c r="B236" s="231"/>
      <c r="C236" s="232"/>
      <c r="D236" s="228" t="s">
        <v>134</v>
      </c>
      <c r="E236" s="233" t="s">
        <v>21</v>
      </c>
      <c r="F236" s="234" t="s">
        <v>334</v>
      </c>
      <c r="G236" s="232"/>
      <c r="H236" s="233" t="s">
        <v>21</v>
      </c>
      <c r="I236" s="235"/>
      <c r="J236" s="232"/>
      <c r="K236" s="232"/>
      <c r="L236" s="236"/>
      <c r="M236" s="237"/>
      <c r="N236" s="238"/>
      <c r="O236" s="238"/>
      <c r="P236" s="238"/>
      <c r="Q236" s="238"/>
      <c r="R236" s="238"/>
      <c r="S236" s="238"/>
      <c r="T236" s="239"/>
      <c r="AT236" s="240" t="s">
        <v>134</v>
      </c>
      <c r="AU236" s="240" t="s">
        <v>81</v>
      </c>
      <c r="AV236" s="11" t="s">
        <v>79</v>
      </c>
      <c r="AW236" s="11" t="s">
        <v>35</v>
      </c>
      <c r="AX236" s="11" t="s">
        <v>71</v>
      </c>
      <c r="AY236" s="240" t="s">
        <v>123</v>
      </c>
    </row>
    <row r="237" s="12" customFormat="1">
      <c r="B237" s="241"/>
      <c r="C237" s="242"/>
      <c r="D237" s="228" t="s">
        <v>134</v>
      </c>
      <c r="E237" s="243" t="s">
        <v>21</v>
      </c>
      <c r="F237" s="244" t="s">
        <v>165</v>
      </c>
      <c r="G237" s="242"/>
      <c r="H237" s="245">
        <v>57</v>
      </c>
      <c r="I237" s="246"/>
      <c r="J237" s="242"/>
      <c r="K237" s="242"/>
      <c r="L237" s="247"/>
      <c r="M237" s="248"/>
      <c r="N237" s="249"/>
      <c r="O237" s="249"/>
      <c r="P237" s="249"/>
      <c r="Q237" s="249"/>
      <c r="R237" s="249"/>
      <c r="S237" s="249"/>
      <c r="T237" s="250"/>
      <c r="AT237" s="251" t="s">
        <v>134</v>
      </c>
      <c r="AU237" s="251" t="s">
        <v>81</v>
      </c>
      <c r="AV237" s="12" t="s">
        <v>81</v>
      </c>
      <c r="AW237" s="12" t="s">
        <v>35</v>
      </c>
      <c r="AX237" s="12" t="s">
        <v>71</v>
      </c>
      <c r="AY237" s="251" t="s">
        <v>123</v>
      </c>
    </row>
    <row r="238" s="11" customFormat="1">
      <c r="B238" s="231"/>
      <c r="C238" s="232"/>
      <c r="D238" s="228" t="s">
        <v>134</v>
      </c>
      <c r="E238" s="233" t="s">
        <v>21</v>
      </c>
      <c r="F238" s="234" t="s">
        <v>335</v>
      </c>
      <c r="G238" s="232"/>
      <c r="H238" s="233" t="s">
        <v>21</v>
      </c>
      <c r="I238" s="235"/>
      <c r="J238" s="232"/>
      <c r="K238" s="232"/>
      <c r="L238" s="236"/>
      <c r="M238" s="237"/>
      <c r="N238" s="238"/>
      <c r="O238" s="238"/>
      <c r="P238" s="238"/>
      <c r="Q238" s="238"/>
      <c r="R238" s="238"/>
      <c r="S238" s="238"/>
      <c r="T238" s="239"/>
      <c r="AT238" s="240" t="s">
        <v>134</v>
      </c>
      <c r="AU238" s="240" t="s">
        <v>81</v>
      </c>
      <c r="AV238" s="11" t="s">
        <v>79</v>
      </c>
      <c r="AW238" s="11" t="s">
        <v>35</v>
      </c>
      <c r="AX238" s="11" t="s">
        <v>71</v>
      </c>
      <c r="AY238" s="240" t="s">
        <v>123</v>
      </c>
    </row>
    <row r="239" s="12" customFormat="1">
      <c r="B239" s="241"/>
      <c r="C239" s="242"/>
      <c r="D239" s="228" t="s">
        <v>134</v>
      </c>
      <c r="E239" s="243" t="s">
        <v>21</v>
      </c>
      <c r="F239" s="244" t="s">
        <v>336</v>
      </c>
      <c r="G239" s="242"/>
      <c r="H239" s="245">
        <v>24</v>
      </c>
      <c r="I239" s="246"/>
      <c r="J239" s="242"/>
      <c r="K239" s="242"/>
      <c r="L239" s="247"/>
      <c r="M239" s="248"/>
      <c r="N239" s="249"/>
      <c r="O239" s="249"/>
      <c r="P239" s="249"/>
      <c r="Q239" s="249"/>
      <c r="R239" s="249"/>
      <c r="S239" s="249"/>
      <c r="T239" s="250"/>
      <c r="AT239" s="251" t="s">
        <v>134</v>
      </c>
      <c r="AU239" s="251" t="s">
        <v>81</v>
      </c>
      <c r="AV239" s="12" t="s">
        <v>81</v>
      </c>
      <c r="AW239" s="12" t="s">
        <v>35</v>
      </c>
      <c r="AX239" s="12" t="s">
        <v>71</v>
      </c>
      <c r="AY239" s="251" t="s">
        <v>123</v>
      </c>
    </row>
    <row r="240" s="13" customFormat="1">
      <c r="B240" s="252"/>
      <c r="C240" s="253"/>
      <c r="D240" s="228" t="s">
        <v>134</v>
      </c>
      <c r="E240" s="254" t="s">
        <v>21</v>
      </c>
      <c r="F240" s="255" t="s">
        <v>143</v>
      </c>
      <c r="G240" s="253"/>
      <c r="H240" s="256">
        <v>81</v>
      </c>
      <c r="I240" s="257"/>
      <c r="J240" s="253"/>
      <c r="K240" s="253"/>
      <c r="L240" s="258"/>
      <c r="M240" s="259"/>
      <c r="N240" s="260"/>
      <c r="O240" s="260"/>
      <c r="P240" s="260"/>
      <c r="Q240" s="260"/>
      <c r="R240" s="260"/>
      <c r="S240" s="260"/>
      <c r="T240" s="261"/>
      <c r="AT240" s="262" t="s">
        <v>134</v>
      </c>
      <c r="AU240" s="262" t="s">
        <v>81</v>
      </c>
      <c r="AV240" s="13" t="s">
        <v>130</v>
      </c>
      <c r="AW240" s="13" t="s">
        <v>35</v>
      </c>
      <c r="AX240" s="13" t="s">
        <v>79</v>
      </c>
      <c r="AY240" s="262" t="s">
        <v>123</v>
      </c>
    </row>
    <row r="241" s="1" customFormat="1" ht="16.5" customHeight="1">
      <c r="B241" s="45"/>
      <c r="C241" s="263" t="s">
        <v>337</v>
      </c>
      <c r="D241" s="263" t="s">
        <v>224</v>
      </c>
      <c r="E241" s="264" t="s">
        <v>338</v>
      </c>
      <c r="F241" s="265" t="s">
        <v>339</v>
      </c>
      <c r="G241" s="266" t="s">
        <v>159</v>
      </c>
      <c r="H241" s="267">
        <v>81.810000000000002</v>
      </c>
      <c r="I241" s="268"/>
      <c r="J241" s="269">
        <f>ROUND(I241*H241,2)</f>
        <v>0</v>
      </c>
      <c r="K241" s="265" t="s">
        <v>129</v>
      </c>
      <c r="L241" s="270"/>
      <c r="M241" s="271" t="s">
        <v>21</v>
      </c>
      <c r="N241" s="272" t="s">
        <v>42</v>
      </c>
      <c r="O241" s="46"/>
      <c r="P241" s="225">
        <f>O241*H241</f>
        <v>0</v>
      </c>
      <c r="Q241" s="225">
        <v>0.058000000000000003</v>
      </c>
      <c r="R241" s="225">
        <f>Q241*H241</f>
        <v>4.74498</v>
      </c>
      <c r="S241" s="225">
        <v>0</v>
      </c>
      <c r="T241" s="226">
        <f>S241*H241</f>
        <v>0</v>
      </c>
      <c r="AR241" s="23" t="s">
        <v>178</v>
      </c>
      <c r="AT241" s="23" t="s">
        <v>224</v>
      </c>
      <c r="AU241" s="23" t="s">
        <v>81</v>
      </c>
      <c r="AY241" s="23" t="s">
        <v>123</v>
      </c>
      <c r="BE241" s="227">
        <f>IF(N241="základní",J241,0)</f>
        <v>0</v>
      </c>
      <c r="BF241" s="227">
        <f>IF(N241="snížená",J241,0)</f>
        <v>0</v>
      </c>
      <c r="BG241" s="227">
        <f>IF(N241="zákl. přenesená",J241,0)</f>
        <v>0</v>
      </c>
      <c r="BH241" s="227">
        <f>IF(N241="sníž. přenesená",J241,0)</f>
        <v>0</v>
      </c>
      <c r="BI241" s="227">
        <f>IF(N241="nulová",J241,0)</f>
        <v>0</v>
      </c>
      <c r="BJ241" s="23" t="s">
        <v>79</v>
      </c>
      <c r="BK241" s="227">
        <f>ROUND(I241*H241,2)</f>
        <v>0</v>
      </c>
      <c r="BL241" s="23" t="s">
        <v>130</v>
      </c>
      <c r="BM241" s="23" t="s">
        <v>340</v>
      </c>
    </row>
    <row r="242" s="12" customFormat="1">
      <c r="B242" s="241"/>
      <c r="C242" s="242"/>
      <c r="D242" s="228" t="s">
        <v>134</v>
      </c>
      <c r="E242" s="243" t="s">
        <v>21</v>
      </c>
      <c r="F242" s="244" t="s">
        <v>341</v>
      </c>
      <c r="G242" s="242"/>
      <c r="H242" s="245">
        <v>81.810000000000002</v>
      </c>
      <c r="I242" s="246"/>
      <c r="J242" s="242"/>
      <c r="K242" s="242"/>
      <c r="L242" s="247"/>
      <c r="M242" s="248"/>
      <c r="N242" s="249"/>
      <c r="O242" s="249"/>
      <c r="P242" s="249"/>
      <c r="Q242" s="249"/>
      <c r="R242" s="249"/>
      <c r="S242" s="249"/>
      <c r="T242" s="250"/>
      <c r="AT242" s="251" t="s">
        <v>134</v>
      </c>
      <c r="AU242" s="251" t="s">
        <v>81</v>
      </c>
      <c r="AV242" s="12" t="s">
        <v>81</v>
      </c>
      <c r="AW242" s="12" t="s">
        <v>35</v>
      </c>
      <c r="AX242" s="12" t="s">
        <v>79</v>
      </c>
      <c r="AY242" s="251" t="s">
        <v>123</v>
      </c>
    </row>
    <row r="243" s="1" customFormat="1" ht="38.25" customHeight="1">
      <c r="B243" s="45"/>
      <c r="C243" s="216" t="s">
        <v>342</v>
      </c>
      <c r="D243" s="216" t="s">
        <v>125</v>
      </c>
      <c r="E243" s="217" t="s">
        <v>343</v>
      </c>
      <c r="F243" s="218" t="s">
        <v>344</v>
      </c>
      <c r="G243" s="219" t="s">
        <v>159</v>
      </c>
      <c r="H243" s="220">
        <v>419</v>
      </c>
      <c r="I243" s="221"/>
      <c r="J243" s="222">
        <f>ROUND(I243*H243,2)</f>
        <v>0</v>
      </c>
      <c r="K243" s="218" t="s">
        <v>129</v>
      </c>
      <c r="L243" s="71"/>
      <c r="M243" s="223" t="s">
        <v>21</v>
      </c>
      <c r="N243" s="224" t="s">
        <v>42</v>
      </c>
      <c r="O243" s="46"/>
      <c r="P243" s="225">
        <f>O243*H243</f>
        <v>0</v>
      </c>
      <c r="Q243" s="225">
        <v>0.10095</v>
      </c>
      <c r="R243" s="225">
        <f>Q243*H243</f>
        <v>42.298049999999996</v>
      </c>
      <c r="S243" s="225">
        <v>0</v>
      </c>
      <c r="T243" s="226">
        <f>S243*H243</f>
        <v>0</v>
      </c>
      <c r="AR243" s="23" t="s">
        <v>130</v>
      </c>
      <c r="AT243" s="23" t="s">
        <v>125</v>
      </c>
      <c r="AU243" s="23" t="s">
        <v>81</v>
      </c>
      <c r="AY243" s="23" t="s">
        <v>123</v>
      </c>
      <c r="BE243" s="227">
        <f>IF(N243="základní",J243,0)</f>
        <v>0</v>
      </c>
      <c r="BF243" s="227">
        <f>IF(N243="snížená",J243,0)</f>
        <v>0</v>
      </c>
      <c r="BG243" s="227">
        <f>IF(N243="zákl. přenesená",J243,0)</f>
        <v>0</v>
      </c>
      <c r="BH243" s="227">
        <f>IF(N243="sníž. přenesená",J243,0)</f>
        <v>0</v>
      </c>
      <c r="BI243" s="227">
        <f>IF(N243="nulová",J243,0)</f>
        <v>0</v>
      </c>
      <c r="BJ243" s="23" t="s">
        <v>79</v>
      </c>
      <c r="BK243" s="227">
        <f>ROUND(I243*H243,2)</f>
        <v>0</v>
      </c>
      <c r="BL243" s="23" t="s">
        <v>130</v>
      </c>
      <c r="BM243" s="23" t="s">
        <v>345</v>
      </c>
    </row>
    <row r="244" s="1" customFormat="1">
      <c r="B244" s="45"/>
      <c r="C244" s="73"/>
      <c r="D244" s="228" t="s">
        <v>132</v>
      </c>
      <c r="E244" s="73"/>
      <c r="F244" s="229" t="s">
        <v>346</v>
      </c>
      <c r="G244" s="73"/>
      <c r="H244" s="73"/>
      <c r="I244" s="186"/>
      <c r="J244" s="73"/>
      <c r="K244" s="73"/>
      <c r="L244" s="71"/>
      <c r="M244" s="230"/>
      <c r="N244" s="46"/>
      <c r="O244" s="46"/>
      <c r="P244" s="46"/>
      <c r="Q244" s="46"/>
      <c r="R244" s="46"/>
      <c r="S244" s="46"/>
      <c r="T244" s="94"/>
      <c r="AT244" s="23" t="s">
        <v>132</v>
      </c>
      <c r="AU244" s="23" t="s">
        <v>81</v>
      </c>
    </row>
    <row r="245" s="12" customFormat="1">
      <c r="B245" s="241"/>
      <c r="C245" s="242"/>
      <c r="D245" s="228" t="s">
        <v>134</v>
      </c>
      <c r="E245" s="243" t="s">
        <v>21</v>
      </c>
      <c r="F245" s="244" t="s">
        <v>347</v>
      </c>
      <c r="G245" s="242"/>
      <c r="H245" s="245">
        <v>419</v>
      </c>
      <c r="I245" s="246"/>
      <c r="J245" s="242"/>
      <c r="K245" s="242"/>
      <c r="L245" s="247"/>
      <c r="M245" s="248"/>
      <c r="N245" s="249"/>
      <c r="O245" s="249"/>
      <c r="P245" s="249"/>
      <c r="Q245" s="249"/>
      <c r="R245" s="249"/>
      <c r="S245" s="249"/>
      <c r="T245" s="250"/>
      <c r="AT245" s="251" t="s">
        <v>134</v>
      </c>
      <c r="AU245" s="251" t="s">
        <v>81</v>
      </c>
      <c r="AV245" s="12" t="s">
        <v>81</v>
      </c>
      <c r="AW245" s="12" t="s">
        <v>35</v>
      </c>
      <c r="AX245" s="12" t="s">
        <v>79</v>
      </c>
      <c r="AY245" s="251" t="s">
        <v>123</v>
      </c>
    </row>
    <row r="246" s="1" customFormat="1" ht="16.5" customHeight="1">
      <c r="B246" s="45"/>
      <c r="C246" s="263" t="s">
        <v>348</v>
      </c>
      <c r="D246" s="263" t="s">
        <v>224</v>
      </c>
      <c r="E246" s="264" t="s">
        <v>349</v>
      </c>
      <c r="F246" s="265" t="s">
        <v>350</v>
      </c>
      <c r="G246" s="266" t="s">
        <v>159</v>
      </c>
      <c r="H246" s="267">
        <v>423.19</v>
      </c>
      <c r="I246" s="268"/>
      <c r="J246" s="269">
        <f>ROUND(I246*H246,2)</f>
        <v>0</v>
      </c>
      <c r="K246" s="265" t="s">
        <v>129</v>
      </c>
      <c r="L246" s="270"/>
      <c r="M246" s="271" t="s">
        <v>21</v>
      </c>
      <c r="N246" s="272" t="s">
        <v>42</v>
      </c>
      <c r="O246" s="46"/>
      <c r="P246" s="225">
        <f>O246*H246</f>
        <v>0</v>
      </c>
      <c r="Q246" s="225">
        <v>0.028000000000000001</v>
      </c>
      <c r="R246" s="225">
        <f>Q246*H246</f>
        <v>11.849320000000001</v>
      </c>
      <c r="S246" s="225">
        <v>0</v>
      </c>
      <c r="T246" s="226">
        <f>S246*H246</f>
        <v>0</v>
      </c>
      <c r="AR246" s="23" t="s">
        <v>178</v>
      </c>
      <c r="AT246" s="23" t="s">
        <v>224</v>
      </c>
      <c r="AU246" s="23" t="s">
        <v>81</v>
      </c>
      <c r="AY246" s="23" t="s">
        <v>123</v>
      </c>
      <c r="BE246" s="227">
        <f>IF(N246="základní",J246,0)</f>
        <v>0</v>
      </c>
      <c r="BF246" s="227">
        <f>IF(N246="snížená",J246,0)</f>
        <v>0</v>
      </c>
      <c r="BG246" s="227">
        <f>IF(N246="zákl. přenesená",J246,0)</f>
        <v>0</v>
      </c>
      <c r="BH246" s="227">
        <f>IF(N246="sníž. přenesená",J246,0)</f>
        <v>0</v>
      </c>
      <c r="BI246" s="227">
        <f>IF(N246="nulová",J246,0)</f>
        <v>0</v>
      </c>
      <c r="BJ246" s="23" t="s">
        <v>79</v>
      </c>
      <c r="BK246" s="227">
        <f>ROUND(I246*H246,2)</f>
        <v>0</v>
      </c>
      <c r="BL246" s="23" t="s">
        <v>130</v>
      </c>
      <c r="BM246" s="23" t="s">
        <v>351</v>
      </c>
    </row>
    <row r="247" s="12" customFormat="1">
      <c r="B247" s="241"/>
      <c r="C247" s="242"/>
      <c r="D247" s="228" t="s">
        <v>134</v>
      </c>
      <c r="E247" s="243" t="s">
        <v>21</v>
      </c>
      <c r="F247" s="244" t="s">
        <v>352</v>
      </c>
      <c r="G247" s="242"/>
      <c r="H247" s="245">
        <v>423.19</v>
      </c>
      <c r="I247" s="246"/>
      <c r="J247" s="242"/>
      <c r="K247" s="242"/>
      <c r="L247" s="247"/>
      <c r="M247" s="248"/>
      <c r="N247" s="249"/>
      <c r="O247" s="249"/>
      <c r="P247" s="249"/>
      <c r="Q247" s="249"/>
      <c r="R247" s="249"/>
      <c r="S247" s="249"/>
      <c r="T247" s="250"/>
      <c r="AT247" s="251" t="s">
        <v>134</v>
      </c>
      <c r="AU247" s="251" t="s">
        <v>81</v>
      </c>
      <c r="AV247" s="12" t="s">
        <v>81</v>
      </c>
      <c r="AW247" s="12" t="s">
        <v>35</v>
      </c>
      <c r="AX247" s="12" t="s">
        <v>79</v>
      </c>
      <c r="AY247" s="251" t="s">
        <v>123</v>
      </c>
    </row>
    <row r="248" s="1" customFormat="1" ht="51" customHeight="1">
      <c r="B248" s="45"/>
      <c r="C248" s="216" t="s">
        <v>353</v>
      </c>
      <c r="D248" s="216" t="s">
        <v>125</v>
      </c>
      <c r="E248" s="217" t="s">
        <v>354</v>
      </c>
      <c r="F248" s="218" t="s">
        <v>355</v>
      </c>
      <c r="G248" s="219" t="s">
        <v>128</v>
      </c>
      <c r="H248" s="220">
        <v>142</v>
      </c>
      <c r="I248" s="221"/>
      <c r="J248" s="222">
        <f>ROUND(I248*H248,2)</f>
        <v>0</v>
      </c>
      <c r="K248" s="218" t="s">
        <v>129</v>
      </c>
      <c r="L248" s="71"/>
      <c r="M248" s="223" t="s">
        <v>21</v>
      </c>
      <c r="N248" s="224" t="s">
        <v>42</v>
      </c>
      <c r="O248" s="46"/>
      <c r="P248" s="225">
        <f>O248*H248</f>
        <v>0</v>
      </c>
      <c r="Q248" s="225">
        <v>0</v>
      </c>
      <c r="R248" s="225">
        <f>Q248*H248</f>
        <v>0</v>
      </c>
      <c r="S248" s="225">
        <v>0</v>
      </c>
      <c r="T248" s="226">
        <f>S248*H248</f>
        <v>0</v>
      </c>
      <c r="AR248" s="23" t="s">
        <v>130</v>
      </c>
      <c r="AT248" s="23" t="s">
        <v>125</v>
      </c>
      <c r="AU248" s="23" t="s">
        <v>81</v>
      </c>
      <c r="AY248" s="23" t="s">
        <v>123</v>
      </c>
      <c r="BE248" s="227">
        <f>IF(N248="základní",J248,0)</f>
        <v>0</v>
      </c>
      <c r="BF248" s="227">
        <f>IF(N248="snížená",J248,0)</f>
        <v>0</v>
      </c>
      <c r="BG248" s="227">
        <f>IF(N248="zákl. přenesená",J248,0)</f>
        <v>0</v>
      </c>
      <c r="BH248" s="227">
        <f>IF(N248="sníž. přenesená",J248,0)</f>
        <v>0</v>
      </c>
      <c r="BI248" s="227">
        <f>IF(N248="nulová",J248,0)</f>
        <v>0</v>
      </c>
      <c r="BJ248" s="23" t="s">
        <v>79</v>
      </c>
      <c r="BK248" s="227">
        <f>ROUND(I248*H248,2)</f>
        <v>0</v>
      </c>
      <c r="BL248" s="23" t="s">
        <v>130</v>
      </c>
      <c r="BM248" s="23" t="s">
        <v>356</v>
      </c>
    </row>
    <row r="249" s="1" customFormat="1">
      <c r="B249" s="45"/>
      <c r="C249" s="73"/>
      <c r="D249" s="228" t="s">
        <v>132</v>
      </c>
      <c r="E249" s="73"/>
      <c r="F249" s="229" t="s">
        <v>357</v>
      </c>
      <c r="G249" s="73"/>
      <c r="H249" s="73"/>
      <c r="I249" s="186"/>
      <c r="J249" s="73"/>
      <c r="K249" s="73"/>
      <c r="L249" s="71"/>
      <c r="M249" s="230"/>
      <c r="N249" s="46"/>
      <c r="O249" s="46"/>
      <c r="P249" s="46"/>
      <c r="Q249" s="46"/>
      <c r="R249" s="46"/>
      <c r="S249" s="46"/>
      <c r="T249" s="94"/>
      <c r="AT249" s="23" t="s">
        <v>132</v>
      </c>
      <c r="AU249" s="23" t="s">
        <v>81</v>
      </c>
    </row>
    <row r="250" s="11" customFormat="1">
      <c r="B250" s="231"/>
      <c r="C250" s="232"/>
      <c r="D250" s="228" t="s">
        <v>134</v>
      </c>
      <c r="E250" s="233" t="s">
        <v>21</v>
      </c>
      <c r="F250" s="234" t="s">
        <v>135</v>
      </c>
      <c r="G250" s="232"/>
      <c r="H250" s="233" t="s">
        <v>21</v>
      </c>
      <c r="I250" s="235"/>
      <c r="J250" s="232"/>
      <c r="K250" s="232"/>
      <c r="L250" s="236"/>
      <c r="M250" s="237"/>
      <c r="N250" s="238"/>
      <c r="O250" s="238"/>
      <c r="P250" s="238"/>
      <c r="Q250" s="238"/>
      <c r="R250" s="238"/>
      <c r="S250" s="238"/>
      <c r="T250" s="239"/>
      <c r="AT250" s="240" t="s">
        <v>134</v>
      </c>
      <c r="AU250" s="240" t="s">
        <v>81</v>
      </c>
      <c r="AV250" s="11" t="s">
        <v>79</v>
      </c>
      <c r="AW250" s="11" t="s">
        <v>35</v>
      </c>
      <c r="AX250" s="11" t="s">
        <v>71</v>
      </c>
      <c r="AY250" s="240" t="s">
        <v>123</v>
      </c>
    </row>
    <row r="251" s="12" customFormat="1">
      <c r="B251" s="241"/>
      <c r="C251" s="242"/>
      <c r="D251" s="228" t="s">
        <v>134</v>
      </c>
      <c r="E251" s="243" t="s">
        <v>21</v>
      </c>
      <c r="F251" s="244" t="s">
        <v>136</v>
      </c>
      <c r="G251" s="242"/>
      <c r="H251" s="245">
        <v>142</v>
      </c>
      <c r="I251" s="246"/>
      <c r="J251" s="242"/>
      <c r="K251" s="242"/>
      <c r="L251" s="247"/>
      <c r="M251" s="248"/>
      <c r="N251" s="249"/>
      <c r="O251" s="249"/>
      <c r="P251" s="249"/>
      <c r="Q251" s="249"/>
      <c r="R251" s="249"/>
      <c r="S251" s="249"/>
      <c r="T251" s="250"/>
      <c r="AT251" s="251" t="s">
        <v>134</v>
      </c>
      <c r="AU251" s="251" t="s">
        <v>81</v>
      </c>
      <c r="AV251" s="12" t="s">
        <v>81</v>
      </c>
      <c r="AW251" s="12" t="s">
        <v>35</v>
      </c>
      <c r="AX251" s="12" t="s">
        <v>79</v>
      </c>
      <c r="AY251" s="251" t="s">
        <v>123</v>
      </c>
    </row>
    <row r="252" s="10" customFormat="1" ht="29.88" customHeight="1">
      <c r="B252" s="200"/>
      <c r="C252" s="201"/>
      <c r="D252" s="202" t="s">
        <v>70</v>
      </c>
      <c r="E252" s="214" t="s">
        <v>358</v>
      </c>
      <c r="F252" s="214" t="s">
        <v>359</v>
      </c>
      <c r="G252" s="201"/>
      <c r="H252" s="201"/>
      <c r="I252" s="204"/>
      <c r="J252" s="215">
        <f>BK252</f>
        <v>0</v>
      </c>
      <c r="K252" s="201"/>
      <c r="L252" s="206"/>
      <c r="M252" s="207"/>
      <c r="N252" s="208"/>
      <c r="O252" s="208"/>
      <c r="P252" s="209">
        <f>SUM(P253:P267)</f>
        <v>0</v>
      </c>
      <c r="Q252" s="208"/>
      <c r="R252" s="209">
        <f>SUM(R253:R267)</f>
        <v>0</v>
      </c>
      <c r="S252" s="208"/>
      <c r="T252" s="210">
        <f>SUM(T253:T267)</f>
        <v>0</v>
      </c>
      <c r="AR252" s="211" t="s">
        <v>79</v>
      </c>
      <c r="AT252" s="212" t="s">
        <v>70</v>
      </c>
      <c r="AU252" s="212" t="s">
        <v>79</v>
      </c>
      <c r="AY252" s="211" t="s">
        <v>123</v>
      </c>
      <c r="BK252" s="213">
        <f>SUM(BK253:BK267)</f>
        <v>0</v>
      </c>
    </row>
    <row r="253" s="1" customFormat="1" ht="25.5" customHeight="1">
      <c r="B253" s="45"/>
      <c r="C253" s="216" t="s">
        <v>360</v>
      </c>
      <c r="D253" s="216" t="s">
        <v>125</v>
      </c>
      <c r="E253" s="217" t="s">
        <v>361</v>
      </c>
      <c r="F253" s="218" t="s">
        <v>362</v>
      </c>
      <c r="G253" s="219" t="s">
        <v>208</v>
      </c>
      <c r="H253" s="220">
        <v>508.77300000000002</v>
      </c>
      <c r="I253" s="221"/>
      <c r="J253" s="222">
        <f>ROUND(I253*H253,2)</f>
        <v>0</v>
      </c>
      <c r="K253" s="218" t="s">
        <v>129</v>
      </c>
      <c r="L253" s="71"/>
      <c r="M253" s="223" t="s">
        <v>21</v>
      </c>
      <c r="N253" s="224" t="s">
        <v>42</v>
      </c>
      <c r="O253" s="46"/>
      <c r="P253" s="225">
        <f>O253*H253</f>
        <v>0</v>
      </c>
      <c r="Q253" s="225">
        <v>0</v>
      </c>
      <c r="R253" s="225">
        <f>Q253*H253</f>
        <v>0</v>
      </c>
      <c r="S253" s="225">
        <v>0</v>
      </c>
      <c r="T253" s="226">
        <f>S253*H253</f>
        <v>0</v>
      </c>
      <c r="AR253" s="23" t="s">
        <v>130</v>
      </c>
      <c r="AT253" s="23" t="s">
        <v>125</v>
      </c>
      <c r="AU253" s="23" t="s">
        <v>81</v>
      </c>
      <c r="AY253" s="23" t="s">
        <v>123</v>
      </c>
      <c r="BE253" s="227">
        <f>IF(N253="základní",J253,0)</f>
        <v>0</v>
      </c>
      <c r="BF253" s="227">
        <f>IF(N253="snížená",J253,0)</f>
        <v>0</v>
      </c>
      <c r="BG253" s="227">
        <f>IF(N253="zákl. přenesená",J253,0)</f>
        <v>0</v>
      </c>
      <c r="BH253" s="227">
        <f>IF(N253="sníž. přenesená",J253,0)</f>
        <v>0</v>
      </c>
      <c r="BI253" s="227">
        <f>IF(N253="nulová",J253,0)</f>
        <v>0</v>
      </c>
      <c r="BJ253" s="23" t="s">
        <v>79</v>
      </c>
      <c r="BK253" s="227">
        <f>ROUND(I253*H253,2)</f>
        <v>0</v>
      </c>
      <c r="BL253" s="23" t="s">
        <v>130</v>
      </c>
      <c r="BM253" s="23" t="s">
        <v>363</v>
      </c>
    </row>
    <row r="254" s="1" customFormat="1">
      <c r="B254" s="45"/>
      <c r="C254" s="73"/>
      <c r="D254" s="228" t="s">
        <v>132</v>
      </c>
      <c r="E254" s="73"/>
      <c r="F254" s="229" t="s">
        <v>364</v>
      </c>
      <c r="G254" s="73"/>
      <c r="H254" s="73"/>
      <c r="I254" s="186"/>
      <c r="J254" s="73"/>
      <c r="K254" s="73"/>
      <c r="L254" s="71"/>
      <c r="M254" s="230"/>
      <c r="N254" s="46"/>
      <c r="O254" s="46"/>
      <c r="P254" s="46"/>
      <c r="Q254" s="46"/>
      <c r="R254" s="46"/>
      <c r="S254" s="46"/>
      <c r="T254" s="94"/>
      <c r="AT254" s="23" t="s">
        <v>132</v>
      </c>
      <c r="AU254" s="23" t="s">
        <v>81</v>
      </c>
    </row>
    <row r="255" s="1" customFormat="1" ht="38.25" customHeight="1">
      <c r="B255" s="45"/>
      <c r="C255" s="216" t="s">
        <v>311</v>
      </c>
      <c r="D255" s="216" t="s">
        <v>125</v>
      </c>
      <c r="E255" s="217" t="s">
        <v>365</v>
      </c>
      <c r="F255" s="218" t="s">
        <v>366</v>
      </c>
      <c r="G255" s="219" t="s">
        <v>208</v>
      </c>
      <c r="H255" s="220">
        <v>4070.1840000000002</v>
      </c>
      <c r="I255" s="221"/>
      <c r="J255" s="222">
        <f>ROUND(I255*H255,2)</f>
        <v>0</v>
      </c>
      <c r="K255" s="218" t="s">
        <v>129</v>
      </c>
      <c r="L255" s="71"/>
      <c r="M255" s="223" t="s">
        <v>21</v>
      </c>
      <c r="N255" s="224" t="s">
        <v>42</v>
      </c>
      <c r="O255" s="46"/>
      <c r="P255" s="225">
        <f>O255*H255</f>
        <v>0</v>
      </c>
      <c r="Q255" s="225">
        <v>0</v>
      </c>
      <c r="R255" s="225">
        <f>Q255*H255</f>
        <v>0</v>
      </c>
      <c r="S255" s="225">
        <v>0</v>
      </c>
      <c r="T255" s="226">
        <f>S255*H255</f>
        <v>0</v>
      </c>
      <c r="AR255" s="23" t="s">
        <v>130</v>
      </c>
      <c r="AT255" s="23" t="s">
        <v>125</v>
      </c>
      <c r="AU255" s="23" t="s">
        <v>81</v>
      </c>
      <c r="AY255" s="23" t="s">
        <v>123</v>
      </c>
      <c r="BE255" s="227">
        <f>IF(N255="základní",J255,0)</f>
        <v>0</v>
      </c>
      <c r="BF255" s="227">
        <f>IF(N255="snížená",J255,0)</f>
        <v>0</v>
      </c>
      <c r="BG255" s="227">
        <f>IF(N255="zákl. přenesená",J255,0)</f>
        <v>0</v>
      </c>
      <c r="BH255" s="227">
        <f>IF(N255="sníž. přenesená",J255,0)</f>
        <v>0</v>
      </c>
      <c r="BI255" s="227">
        <f>IF(N255="nulová",J255,0)</f>
        <v>0</v>
      </c>
      <c r="BJ255" s="23" t="s">
        <v>79</v>
      </c>
      <c r="BK255" s="227">
        <f>ROUND(I255*H255,2)</f>
        <v>0</v>
      </c>
      <c r="BL255" s="23" t="s">
        <v>130</v>
      </c>
      <c r="BM255" s="23" t="s">
        <v>367</v>
      </c>
    </row>
    <row r="256" s="1" customFormat="1">
      <c r="B256" s="45"/>
      <c r="C256" s="73"/>
      <c r="D256" s="228" t="s">
        <v>132</v>
      </c>
      <c r="E256" s="73"/>
      <c r="F256" s="229" t="s">
        <v>364</v>
      </c>
      <c r="G256" s="73"/>
      <c r="H256" s="73"/>
      <c r="I256" s="186"/>
      <c r="J256" s="73"/>
      <c r="K256" s="73"/>
      <c r="L256" s="71"/>
      <c r="M256" s="230"/>
      <c r="N256" s="46"/>
      <c r="O256" s="46"/>
      <c r="P256" s="46"/>
      <c r="Q256" s="46"/>
      <c r="R256" s="46"/>
      <c r="S256" s="46"/>
      <c r="T256" s="94"/>
      <c r="AT256" s="23" t="s">
        <v>132</v>
      </c>
      <c r="AU256" s="23" t="s">
        <v>81</v>
      </c>
    </row>
    <row r="257" s="12" customFormat="1">
      <c r="B257" s="241"/>
      <c r="C257" s="242"/>
      <c r="D257" s="228" t="s">
        <v>134</v>
      </c>
      <c r="E257" s="242"/>
      <c r="F257" s="244" t="s">
        <v>368</v>
      </c>
      <c r="G257" s="242"/>
      <c r="H257" s="245">
        <v>4070.1840000000002</v>
      </c>
      <c r="I257" s="246"/>
      <c r="J257" s="242"/>
      <c r="K257" s="242"/>
      <c r="L257" s="247"/>
      <c r="M257" s="248"/>
      <c r="N257" s="249"/>
      <c r="O257" s="249"/>
      <c r="P257" s="249"/>
      <c r="Q257" s="249"/>
      <c r="R257" s="249"/>
      <c r="S257" s="249"/>
      <c r="T257" s="250"/>
      <c r="AT257" s="251" t="s">
        <v>134</v>
      </c>
      <c r="AU257" s="251" t="s">
        <v>81</v>
      </c>
      <c r="AV257" s="12" t="s">
        <v>81</v>
      </c>
      <c r="AW257" s="12" t="s">
        <v>6</v>
      </c>
      <c r="AX257" s="12" t="s">
        <v>79</v>
      </c>
      <c r="AY257" s="251" t="s">
        <v>123</v>
      </c>
    </row>
    <row r="258" s="1" customFormat="1" ht="16.5" customHeight="1">
      <c r="B258" s="45"/>
      <c r="C258" s="216" t="s">
        <v>369</v>
      </c>
      <c r="D258" s="216" t="s">
        <v>125</v>
      </c>
      <c r="E258" s="217" t="s">
        <v>370</v>
      </c>
      <c r="F258" s="218" t="s">
        <v>371</v>
      </c>
      <c r="G258" s="219" t="s">
        <v>208</v>
      </c>
      <c r="H258" s="220">
        <v>508.77300000000002</v>
      </c>
      <c r="I258" s="221"/>
      <c r="J258" s="222">
        <f>ROUND(I258*H258,2)</f>
        <v>0</v>
      </c>
      <c r="K258" s="218" t="s">
        <v>129</v>
      </c>
      <c r="L258" s="71"/>
      <c r="M258" s="223" t="s">
        <v>21</v>
      </c>
      <c r="N258" s="224" t="s">
        <v>42</v>
      </c>
      <c r="O258" s="46"/>
      <c r="P258" s="225">
        <f>O258*H258</f>
        <v>0</v>
      </c>
      <c r="Q258" s="225">
        <v>0</v>
      </c>
      <c r="R258" s="225">
        <f>Q258*H258</f>
        <v>0</v>
      </c>
      <c r="S258" s="225">
        <v>0</v>
      </c>
      <c r="T258" s="226">
        <f>S258*H258</f>
        <v>0</v>
      </c>
      <c r="AR258" s="23" t="s">
        <v>130</v>
      </c>
      <c r="AT258" s="23" t="s">
        <v>125</v>
      </c>
      <c r="AU258" s="23" t="s">
        <v>81</v>
      </c>
      <c r="AY258" s="23" t="s">
        <v>123</v>
      </c>
      <c r="BE258" s="227">
        <f>IF(N258="základní",J258,0)</f>
        <v>0</v>
      </c>
      <c r="BF258" s="227">
        <f>IF(N258="snížená",J258,0)</f>
        <v>0</v>
      </c>
      <c r="BG258" s="227">
        <f>IF(N258="zákl. přenesená",J258,0)</f>
        <v>0</v>
      </c>
      <c r="BH258" s="227">
        <f>IF(N258="sníž. přenesená",J258,0)</f>
        <v>0</v>
      </c>
      <c r="BI258" s="227">
        <f>IF(N258="nulová",J258,0)</f>
        <v>0</v>
      </c>
      <c r="BJ258" s="23" t="s">
        <v>79</v>
      </c>
      <c r="BK258" s="227">
        <f>ROUND(I258*H258,2)</f>
        <v>0</v>
      </c>
      <c r="BL258" s="23" t="s">
        <v>130</v>
      </c>
      <c r="BM258" s="23" t="s">
        <v>372</v>
      </c>
    </row>
    <row r="259" s="1" customFormat="1">
      <c r="B259" s="45"/>
      <c r="C259" s="73"/>
      <c r="D259" s="228" t="s">
        <v>132</v>
      </c>
      <c r="E259" s="73"/>
      <c r="F259" s="229" t="s">
        <v>373</v>
      </c>
      <c r="G259" s="73"/>
      <c r="H259" s="73"/>
      <c r="I259" s="186"/>
      <c r="J259" s="73"/>
      <c r="K259" s="73"/>
      <c r="L259" s="71"/>
      <c r="M259" s="230"/>
      <c r="N259" s="46"/>
      <c r="O259" s="46"/>
      <c r="P259" s="46"/>
      <c r="Q259" s="46"/>
      <c r="R259" s="46"/>
      <c r="S259" s="46"/>
      <c r="T259" s="94"/>
      <c r="AT259" s="23" t="s">
        <v>132</v>
      </c>
      <c r="AU259" s="23" t="s">
        <v>81</v>
      </c>
    </row>
    <row r="260" s="1" customFormat="1" ht="25.5" customHeight="1">
      <c r="B260" s="45"/>
      <c r="C260" s="216" t="s">
        <v>374</v>
      </c>
      <c r="D260" s="216" t="s">
        <v>125</v>
      </c>
      <c r="E260" s="217" t="s">
        <v>375</v>
      </c>
      <c r="F260" s="218" t="s">
        <v>376</v>
      </c>
      <c r="G260" s="219" t="s">
        <v>208</v>
      </c>
      <c r="H260" s="220">
        <v>119.788</v>
      </c>
      <c r="I260" s="221"/>
      <c r="J260" s="222">
        <f>ROUND(I260*H260,2)</f>
        <v>0</v>
      </c>
      <c r="K260" s="218" t="s">
        <v>129</v>
      </c>
      <c r="L260" s="71"/>
      <c r="M260" s="223" t="s">
        <v>21</v>
      </c>
      <c r="N260" s="224" t="s">
        <v>42</v>
      </c>
      <c r="O260" s="46"/>
      <c r="P260" s="225">
        <f>O260*H260</f>
        <v>0</v>
      </c>
      <c r="Q260" s="225">
        <v>0</v>
      </c>
      <c r="R260" s="225">
        <f>Q260*H260</f>
        <v>0</v>
      </c>
      <c r="S260" s="225">
        <v>0</v>
      </c>
      <c r="T260" s="226">
        <f>S260*H260</f>
        <v>0</v>
      </c>
      <c r="AR260" s="23" t="s">
        <v>130</v>
      </c>
      <c r="AT260" s="23" t="s">
        <v>125</v>
      </c>
      <c r="AU260" s="23" t="s">
        <v>81</v>
      </c>
      <c r="AY260" s="23" t="s">
        <v>123</v>
      </c>
      <c r="BE260" s="227">
        <f>IF(N260="základní",J260,0)</f>
        <v>0</v>
      </c>
      <c r="BF260" s="227">
        <f>IF(N260="snížená",J260,0)</f>
        <v>0</v>
      </c>
      <c r="BG260" s="227">
        <f>IF(N260="zákl. přenesená",J260,0)</f>
        <v>0</v>
      </c>
      <c r="BH260" s="227">
        <f>IF(N260="sníž. přenesená",J260,0)</f>
        <v>0</v>
      </c>
      <c r="BI260" s="227">
        <f>IF(N260="nulová",J260,0)</f>
        <v>0</v>
      </c>
      <c r="BJ260" s="23" t="s">
        <v>79</v>
      </c>
      <c r="BK260" s="227">
        <f>ROUND(I260*H260,2)</f>
        <v>0</v>
      </c>
      <c r="BL260" s="23" t="s">
        <v>130</v>
      </c>
      <c r="BM260" s="23" t="s">
        <v>377</v>
      </c>
    </row>
    <row r="261" s="1" customFormat="1">
      <c r="B261" s="45"/>
      <c r="C261" s="73"/>
      <c r="D261" s="228" t="s">
        <v>132</v>
      </c>
      <c r="E261" s="73"/>
      <c r="F261" s="229" t="s">
        <v>378</v>
      </c>
      <c r="G261" s="73"/>
      <c r="H261" s="73"/>
      <c r="I261" s="186"/>
      <c r="J261" s="73"/>
      <c r="K261" s="73"/>
      <c r="L261" s="71"/>
      <c r="M261" s="230"/>
      <c r="N261" s="46"/>
      <c r="O261" s="46"/>
      <c r="P261" s="46"/>
      <c r="Q261" s="46"/>
      <c r="R261" s="46"/>
      <c r="S261" s="46"/>
      <c r="T261" s="94"/>
      <c r="AT261" s="23" t="s">
        <v>132</v>
      </c>
      <c r="AU261" s="23" t="s">
        <v>81</v>
      </c>
    </row>
    <row r="262" s="12" customFormat="1">
      <c r="B262" s="241"/>
      <c r="C262" s="242"/>
      <c r="D262" s="228" t="s">
        <v>134</v>
      </c>
      <c r="E262" s="243" t="s">
        <v>21</v>
      </c>
      <c r="F262" s="244" t="s">
        <v>379</v>
      </c>
      <c r="G262" s="242"/>
      <c r="H262" s="245">
        <v>119.788</v>
      </c>
      <c r="I262" s="246"/>
      <c r="J262" s="242"/>
      <c r="K262" s="242"/>
      <c r="L262" s="247"/>
      <c r="M262" s="248"/>
      <c r="N262" s="249"/>
      <c r="O262" s="249"/>
      <c r="P262" s="249"/>
      <c r="Q262" s="249"/>
      <c r="R262" s="249"/>
      <c r="S262" s="249"/>
      <c r="T262" s="250"/>
      <c r="AT262" s="251" t="s">
        <v>134</v>
      </c>
      <c r="AU262" s="251" t="s">
        <v>81</v>
      </c>
      <c r="AV262" s="12" t="s">
        <v>81</v>
      </c>
      <c r="AW262" s="12" t="s">
        <v>35</v>
      </c>
      <c r="AX262" s="12" t="s">
        <v>79</v>
      </c>
      <c r="AY262" s="251" t="s">
        <v>123</v>
      </c>
    </row>
    <row r="263" s="1" customFormat="1" ht="25.5" customHeight="1">
      <c r="B263" s="45"/>
      <c r="C263" s="216" t="s">
        <v>380</v>
      </c>
      <c r="D263" s="216" t="s">
        <v>125</v>
      </c>
      <c r="E263" s="217" t="s">
        <v>381</v>
      </c>
      <c r="F263" s="218" t="s">
        <v>382</v>
      </c>
      <c r="G263" s="219" t="s">
        <v>208</v>
      </c>
      <c r="H263" s="220">
        <v>191.785</v>
      </c>
      <c r="I263" s="221"/>
      <c r="J263" s="222">
        <f>ROUND(I263*H263,2)</f>
        <v>0</v>
      </c>
      <c r="K263" s="218" t="s">
        <v>129</v>
      </c>
      <c r="L263" s="71"/>
      <c r="M263" s="223" t="s">
        <v>21</v>
      </c>
      <c r="N263" s="224" t="s">
        <v>42</v>
      </c>
      <c r="O263" s="46"/>
      <c r="P263" s="225">
        <f>O263*H263</f>
        <v>0</v>
      </c>
      <c r="Q263" s="225">
        <v>0</v>
      </c>
      <c r="R263" s="225">
        <f>Q263*H263</f>
        <v>0</v>
      </c>
      <c r="S263" s="225">
        <v>0</v>
      </c>
      <c r="T263" s="226">
        <f>S263*H263</f>
        <v>0</v>
      </c>
      <c r="AR263" s="23" t="s">
        <v>130</v>
      </c>
      <c r="AT263" s="23" t="s">
        <v>125</v>
      </c>
      <c r="AU263" s="23" t="s">
        <v>81</v>
      </c>
      <c r="AY263" s="23" t="s">
        <v>123</v>
      </c>
      <c r="BE263" s="227">
        <f>IF(N263="základní",J263,0)</f>
        <v>0</v>
      </c>
      <c r="BF263" s="227">
        <f>IF(N263="snížená",J263,0)</f>
        <v>0</v>
      </c>
      <c r="BG263" s="227">
        <f>IF(N263="zákl. přenesená",J263,0)</f>
        <v>0</v>
      </c>
      <c r="BH263" s="227">
        <f>IF(N263="sníž. přenesená",J263,0)</f>
        <v>0</v>
      </c>
      <c r="BI263" s="227">
        <f>IF(N263="nulová",J263,0)</f>
        <v>0</v>
      </c>
      <c r="BJ263" s="23" t="s">
        <v>79</v>
      </c>
      <c r="BK263" s="227">
        <f>ROUND(I263*H263,2)</f>
        <v>0</v>
      </c>
      <c r="BL263" s="23" t="s">
        <v>130</v>
      </c>
      <c r="BM263" s="23" t="s">
        <v>383</v>
      </c>
    </row>
    <row r="264" s="1" customFormat="1">
      <c r="B264" s="45"/>
      <c r="C264" s="73"/>
      <c r="D264" s="228" t="s">
        <v>132</v>
      </c>
      <c r="E264" s="73"/>
      <c r="F264" s="229" t="s">
        <v>378</v>
      </c>
      <c r="G264" s="73"/>
      <c r="H264" s="73"/>
      <c r="I264" s="186"/>
      <c r="J264" s="73"/>
      <c r="K264" s="73"/>
      <c r="L264" s="71"/>
      <c r="M264" s="230"/>
      <c r="N264" s="46"/>
      <c r="O264" s="46"/>
      <c r="P264" s="46"/>
      <c r="Q264" s="46"/>
      <c r="R264" s="46"/>
      <c r="S264" s="46"/>
      <c r="T264" s="94"/>
      <c r="AT264" s="23" t="s">
        <v>132</v>
      </c>
      <c r="AU264" s="23" t="s">
        <v>81</v>
      </c>
    </row>
    <row r="265" s="1" customFormat="1" ht="25.5" customHeight="1">
      <c r="B265" s="45"/>
      <c r="C265" s="216" t="s">
        <v>384</v>
      </c>
      <c r="D265" s="216" t="s">
        <v>125</v>
      </c>
      <c r="E265" s="217" t="s">
        <v>385</v>
      </c>
      <c r="F265" s="218" t="s">
        <v>207</v>
      </c>
      <c r="G265" s="219" t="s">
        <v>208</v>
      </c>
      <c r="H265" s="220">
        <v>197.19999999999999</v>
      </c>
      <c r="I265" s="221"/>
      <c r="J265" s="222">
        <f>ROUND(I265*H265,2)</f>
        <v>0</v>
      </c>
      <c r="K265" s="218" t="s">
        <v>129</v>
      </c>
      <c r="L265" s="71"/>
      <c r="M265" s="223" t="s">
        <v>21</v>
      </c>
      <c r="N265" s="224" t="s">
        <v>42</v>
      </c>
      <c r="O265" s="46"/>
      <c r="P265" s="225">
        <f>O265*H265</f>
        <v>0</v>
      </c>
      <c r="Q265" s="225">
        <v>0</v>
      </c>
      <c r="R265" s="225">
        <f>Q265*H265</f>
        <v>0</v>
      </c>
      <c r="S265" s="225">
        <v>0</v>
      </c>
      <c r="T265" s="226">
        <f>S265*H265</f>
        <v>0</v>
      </c>
      <c r="AR265" s="23" t="s">
        <v>130</v>
      </c>
      <c r="AT265" s="23" t="s">
        <v>125</v>
      </c>
      <c r="AU265" s="23" t="s">
        <v>81</v>
      </c>
      <c r="AY265" s="23" t="s">
        <v>123</v>
      </c>
      <c r="BE265" s="227">
        <f>IF(N265="základní",J265,0)</f>
        <v>0</v>
      </c>
      <c r="BF265" s="227">
        <f>IF(N265="snížená",J265,0)</f>
        <v>0</v>
      </c>
      <c r="BG265" s="227">
        <f>IF(N265="zákl. přenesená",J265,0)</f>
        <v>0</v>
      </c>
      <c r="BH265" s="227">
        <f>IF(N265="sníž. přenesená",J265,0)</f>
        <v>0</v>
      </c>
      <c r="BI265" s="227">
        <f>IF(N265="nulová",J265,0)</f>
        <v>0</v>
      </c>
      <c r="BJ265" s="23" t="s">
        <v>79</v>
      </c>
      <c r="BK265" s="227">
        <f>ROUND(I265*H265,2)</f>
        <v>0</v>
      </c>
      <c r="BL265" s="23" t="s">
        <v>130</v>
      </c>
      <c r="BM265" s="23" t="s">
        <v>386</v>
      </c>
    </row>
    <row r="266" s="1" customFormat="1">
      <c r="B266" s="45"/>
      <c r="C266" s="73"/>
      <c r="D266" s="228" t="s">
        <v>132</v>
      </c>
      <c r="E266" s="73"/>
      <c r="F266" s="229" t="s">
        <v>378</v>
      </c>
      <c r="G266" s="73"/>
      <c r="H266" s="73"/>
      <c r="I266" s="186"/>
      <c r="J266" s="73"/>
      <c r="K266" s="73"/>
      <c r="L266" s="71"/>
      <c r="M266" s="230"/>
      <c r="N266" s="46"/>
      <c r="O266" s="46"/>
      <c r="P266" s="46"/>
      <c r="Q266" s="46"/>
      <c r="R266" s="46"/>
      <c r="S266" s="46"/>
      <c r="T266" s="94"/>
      <c r="AT266" s="23" t="s">
        <v>132</v>
      </c>
      <c r="AU266" s="23" t="s">
        <v>81</v>
      </c>
    </row>
    <row r="267" s="12" customFormat="1">
      <c r="B267" s="241"/>
      <c r="C267" s="242"/>
      <c r="D267" s="228" t="s">
        <v>134</v>
      </c>
      <c r="E267" s="243" t="s">
        <v>21</v>
      </c>
      <c r="F267" s="244" t="s">
        <v>387</v>
      </c>
      <c r="G267" s="242"/>
      <c r="H267" s="245">
        <v>197.19999999999999</v>
      </c>
      <c r="I267" s="246"/>
      <c r="J267" s="242"/>
      <c r="K267" s="242"/>
      <c r="L267" s="247"/>
      <c r="M267" s="248"/>
      <c r="N267" s="249"/>
      <c r="O267" s="249"/>
      <c r="P267" s="249"/>
      <c r="Q267" s="249"/>
      <c r="R267" s="249"/>
      <c r="S267" s="249"/>
      <c r="T267" s="250"/>
      <c r="AT267" s="251" t="s">
        <v>134</v>
      </c>
      <c r="AU267" s="251" t="s">
        <v>81</v>
      </c>
      <c r="AV267" s="12" t="s">
        <v>81</v>
      </c>
      <c r="AW267" s="12" t="s">
        <v>35</v>
      </c>
      <c r="AX267" s="12" t="s">
        <v>79</v>
      </c>
      <c r="AY267" s="251" t="s">
        <v>123</v>
      </c>
    </row>
    <row r="268" s="10" customFormat="1" ht="29.88" customHeight="1">
      <c r="B268" s="200"/>
      <c r="C268" s="201"/>
      <c r="D268" s="202" t="s">
        <v>70</v>
      </c>
      <c r="E268" s="214" t="s">
        <v>388</v>
      </c>
      <c r="F268" s="214" t="s">
        <v>389</v>
      </c>
      <c r="G268" s="201"/>
      <c r="H268" s="201"/>
      <c r="I268" s="204"/>
      <c r="J268" s="215">
        <f>BK268</f>
        <v>0</v>
      </c>
      <c r="K268" s="201"/>
      <c r="L268" s="206"/>
      <c r="M268" s="207"/>
      <c r="N268" s="208"/>
      <c r="O268" s="208"/>
      <c r="P268" s="209">
        <f>P269</f>
        <v>0</v>
      </c>
      <c r="Q268" s="208"/>
      <c r="R268" s="209">
        <f>R269</f>
        <v>0</v>
      </c>
      <c r="S268" s="208"/>
      <c r="T268" s="210">
        <f>T269</f>
        <v>0</v>
      </c>
      <c r="AR268" s="211" t="s">
        <v>79</v>
      </c>
      <c r="AT268" s="212" t="s">
        <v>70</v>
      </c>
      <c r="AU268" s="212" t="s">
        <v>79</v>
      </c>
      <c r="AY268" s="211" t="s">
        <v>123</v>
      </c>
      <c r="BK268" s="213">
        <f>BK269</f>
        <v>0</v>
      </c>
    </row>
    <row r="269" s="1" customFormat="1" ht="25.5" customHeight="1">
      <c r="B269" s="45"/>
      <c r="C269" s="216" t="s">
        <v>390</v>
      </c>
      <c r="D269" s="216" t="s">
        <v>125</v>
      </c>
      <c r="E269" s="217" t="s">
        <v>391</v>
      </c>
      <c r="F269" s="218" t="s">
        <v>392</v>
      </c>
      <c r="G269" s="219" t="s">
        <v>208</v>
      </c>
      <c r="H269" s="220">
        <v>358.14400000000001</v>
      </c>
      <c r="I269" s="221"/>
      <c r="J269" s="222">
        <f>ROUND(I269*H269,2)</f>
        <v>0</v>
      </c>
      <c r="K269" s="218" t="s">
        <v>129</v>
      </c>
      <c r="L269" s="71"/>
      <c r="M269" s="223" t="s">
        <v>21</v>
      </c>
      <c r="N269" s="224" t="s">
        <v>42</v>
      </c>
      <c r="O269" s="46"/>
      <c r="P269" s="225">
        <f>O269*H269</f>
        <v>0</v>
      </c>
      <c r="Q269" s="225">
        <v>0</v>
      </c>
      <c r="R269" s="225">
        <f>Q269*H269</f>
        <v>0</v>
      </c>
      <c r="S269" s="225">
        <v>0</v>
      </c>
      <c r="T269" s="226">
        <f>S269*H269</f>
        <v>0</v>
      </c>
      <c r="AR269" s="23" t="s">
        <v>130</v>
      </c>
      <c r="AT269" s="23" t="s">
        <v>125</v>
      </c>
      <c r="AU269" s="23" t="s">
        <v>81</v>
      </c>
      <c r="AY269" s="23" t="s">
        <v>123</v>
      </c>
      <c r="BE269" s="227">
        <f>IF(N269="základní",J269,0)</f>
        <v>0</v>
      </c>
      <c r="BF269" s="227">
        <f>IF(N269="snížená",J269,0)</f>
        <v>0</v>
      </c>
      <c r="BG269" s="227">
        <f>IF(N269="zákl. přenesená",J269,0)</f>
        <v>0</v>
      </c>
      <c r="BH269" s="227">
        <f>IF(N269="sníž. přenesená",J269,0)</f>
        <v>0</v>
      </c>
      <c r="BI269" s="227">
        <f>IF(N269="nulová",J269,0)</f>
        <v>0</v>
      </c>
      <c r="BJ269" s="23" t="s">
        <v>79</v>
      </c>
      <c r="BK269" s="227">
        <f>ROUND(I269*H269,2)</f>
        <v>0</v>
      </c>
      <c r="BL269" s="23" t="s">
        <v>130</v>
      </c>
      <c r="BM269" s="23" t="s">
        <v>393</v>
      </c>
    </row>
    <row r="270" s="10" customFormat="1" ht="37.44" customHeight="1">
      <c r="B270" s="200"/>
      <c r="C270" s="201"/>
      <c r="D270" s="202" t="s">
        <v>70</v>
      </c>
      <c r="E270" s="203" t="s">
        <v>394</v>
      </c>
      <c r="F270" s="203" t="s">
        <v>395</v>
      </c>
      <c r="G270" s="201"/>
      <c r="H270" s="201"/>
      <c r="I270" s="204"/>
      <c r="J270" s="205">
        <f>BK270</f>
        <v>0</v>
      </c>
      <c r="K270" s="201"/>
      <c r="L270" s="206"/>
      <c r="M270" s="207"/>
      <c r="N270" s="208"/>
      <c r="O270" s="208"/>
      <c r="P270" s="209">
        <f>P271</f>
        <v>0</v>
      </c>
      <c r="Q270" s="208"/>
      <c r="R270" s="209">
        <f>R271</f>
        <v>0.24509999999999999</v>
      </c>
      <c r="S270" s="208"/>
      <c r="T270" s="210">
        <f>T271</f>
        <v>0</v>
      </c>
      <c r="AR270" s="211" t="s">
        <v>81</v>
      </c>
      <c r="AT270" s="212" t="s">
        <v>70</v>
      </c>
      <c r="AU270" s="212" t="s">
        <v>71</v>
      </c>
      <c r="AY270" s="211" t="s">
        <v>123</v>
      </c>
      <c r="BK270" s="213">
        <f>BK271</f>
        <v>0</v>
      </c>
    </row>
    <row r="271" s="10" customFormat="1" ht="19.92" customHeight="1">
      <c r="B271" s="200"/>
      <c r="C271" s="201"/>
      <c r="D271" s="202" t="s">
        <v>70</v>
      </c>
      <c r="E271" s="214" t="s">
        <v>396</v>
      </c>
      <c r="F271" s="214" t="s">
        <v>397</v>
      </c>
      <c r="G271" s="201"/>
      <c r="H271" s="201"/>
      <c r="I271" s="204"/>
      <c r="J271" s="215">
        <f>BK271</f>
        <v>0</v>
      </c>
      <c r="K271" s="201"/>
      <c r="L271" s="206"/>
      <c r="M271" s="207"/>
      <c r="N271" s="208"/>
      <c r="O271" s="208"/>
      <c r="P271" s="209">
        <f>SUM(P272:P278)</f>
        <v>0</v>
      </c>
      <c r="Q271" s="208"/>
      <c r="R271" s="209">
        <f>SUM(R272:R278)</f>
        <v>0.24509999999999999</v>
      </c>
      <c r="S271" s="208"/>
      <c r="T271" s="210">
        <f>SUM(T272:T278)</f>
        <v>0</v>
      </c>
      <c r="AR271" s="211" t="s">
        <v>81</v>
      </c>
      <c r="AT271" s="212" t="s">
        <v>70</v>
      </c>
      <c r="AU271" s="212" t="s">
        <v>79</v>
      </c>
      <c r="AY271" s="211" t="s">
        <v>123</v>
      </c>
      <c r="BK271" s="213">
        <f>SUM(BK272:BK278)</f>
        <v>0</v>
      </c>
    </row>
    <row r="272" s="1" customFormat="1" ht="38.25" customHeight="1">
      <c r="B272" s="45"/>
      <c r="C272" s="216" t="s">
        <v>398</v>
      </c>
      <c r="D272" s="216" t="s">
        <v>125</v>
      </c>
      <c r="E272" s="217" t="s">
        <v>399</v>
      </c>
      <c r="F272" s="218" t="s">
        <v>400</v>
      </c>
      <c r="G272" s="219" t="s">
        <v>128</v>
      </c>
      <c r="H272" s="220">
        <v>215</v>
      </c>
      <c r="I272" s="221"/>
      <c r="J272" s="222">
        <f>ROUND(I272*H272,2)</f>
        <v>0</v>
      </c>
      <c r="K272" s="218" t="s">
        <v>129</v>
      </c>
      <c r="L272" s="71"/>
      <c r="M272" s="223" t="s">
        <v>21</v>
      </c>
      <c r="N272" s="224" t="s">
        <v>42</v>
      </c>
      <c r="O272" s="46"/>
      <c r="P272" s="225">
        <f>O272*H272</f>
        <v>0</v>
      </c>
      <c r="Q272" s="225">
        <v>0.00068000000000000005</v>
      </c>
      <c r="R272" s="225">
        <f>Q272*H272</f>
        <v>0.1462</v>
      </c>
      <c r="S272" s="225">
        <v>0</v>
      </c>
      <c r="T272" s="226">
        <f>S272*H272</f>
        <v>0</v>
      </c>
      <c r="AR272" s="23" t="s">
        <v>230</v>
      </c>
      <c r="AT272" s="23" t="s">
        <v>125</v>
      </c>
      <c r="AU272" s="23" t="s">
        <v>81</v>
      </c>
      <c r="AY272" s="23" t="s">
        <v>123</v>
      </c>
      <c r="BE272" s="227">
        <f>IF(N272="základní",J272,0)</f>
        <v>0</v>
      </c>
      <c r="BF272" s="227">
        <f>IF(N272="snížená",J272,0)</f>
        <v>0</v>
      </c>
      <c r="BG272" s="227">
        <f>IF(N272="zákl. přenesená",J272,0)</f>
        <v>0</v>
      </c>
      <c r="BH272" s="227">
        <f>IF(N272="sníž. přenesená",J272,0)</f>
        <v>0</v>
      </c>
      <c r="BI272" s="227">
        <f>IF(N272="nulová",J272,0)</f>
        <v>0</v>
      </c>
      <c r="BJ272" s="23" t="s">
        <v>79</v>
      </c>
      <c r="BK272" s="227">
        <f>ROUND(I272*H272,2)</f>
        <v>0</v>
      </c>
      <c r="BL272" s="23" t="s">
        <v>230</v>
      </c>
      <c r="BM272" s="23" t="s">
        <v>401</v>
      </c>
    </row>
    <row r="273" s="12" customFormat="1">
      <c r="B273" s="241"/>
      <c r="C273" s="242"/>
      <c r="D273" s="228" t="s">
        <v>134</v>
      </c>
      <c r="E273" s="243" t="s">
        <v>21</v>
      </c>
      <c r="F273" s="244" t="s">
        <v>402</v>
      </c>
      <c r="G273" s="242"/>
      <c r="H273" s="245">
        <v>243.5</v>
      </c>
      <c r="I273" s="246"/>
      <c r="J273" s="242"/>
      <c r="K273" s="242"/>
      <c r="L273" s="247"/>
      <c r="M273" s="248"/>
      <c r="N273" s="249"/>
      <c r="O273" s="249"/>
      <c r="P273" s="249"/>
      <c r="Q273" s="249"/>
      <c r="R273" s="249"/>
      <c r="S273" s="249"/>
      <c r="T273" s="250"/>
      <c r="AT273" s="251" t="s">
        <v>134</v>
      </c>
      <c r="AU273" s="251" t="s">
        <v>81</v>
      </c>
      <c r="AV273" s="12" t="s">
        <v>81</v>
      </c>
      <c r="AW273" s="12" t="s">
        <v>35</v>
      </c>
      <c r="AX273" s="12" t="s">
        <v>71</v>
      </c>
      <c r="AY273" s="251" t="s">
        <v>123</v>
      </c>
    </row>
    <row r="274" s="11" customFormat="1">
      <c r="B274" s="231"/>
      <c r="C274" s="232"/>
      <c r="D274" s="228" t="s">
        <v>134</v>
      </c>
      <c r="E274" s="233" t="s">
        <v>21</v>
      </c>
      <c r="F274" s="234" t="s">
        <v>403</v>
      </c>
      <c r="G274" s="232"/>
      <c r="H274" s="233" t="s">
        <v>21</v>
      </c>
      <c r="I274" s="235"/>
      <c r="J274" s="232"/>
      <c r="K274" s="232"/>
      <c r="L274" s="236"/>
      <c r="M274" s="237"/>
      <c r="N274" s="238"/>
      <c r="O274" s="238"/>
      <c r="P274" s="238"/>
      <c r="Q274" s="238"/>
      <c r="R274" s="238"/>
      <c r="S274" s="238"/>
      <c r="T274" s="239"/>
      <c r="AT274" s="240" t="s">
        <v>134</v>
      </c>
      <c r="AU274" s="240" t="s">
        <v>81</v>
      </c>
      <c r="AV274" s="11" t="s">
        <v>79</v>
      </c>
      <c r="AW274" s="11" t="s">
        <v>35</v>
      </c>
      <c r="AX274" s="11" t="s">
        <v>71</v>
      </c>
      <c r="AY274" s="240" t="s">
        <v>123</v>
      </c>
    </row>
    <row r="275" s="12" customFormat="1">
      <c r="B275" s="241"/>
      <c r="C275" s="242"/>
      <c r="D275" s="228" t="s">
        <v>134</v>
      </c>
      <c r="E275" s="243" t="s">
        <v>21</v>
      </c>
      <c r="F275" s="244" t="s">
        <v>404</v>
      </c>
      <c r="G275" s="242"/>
      <c r="H275" s="245">
        <v>-28.5</v>
      </c>
      <c r="I275" s="246"/>
      <c r="J275" s="242"/>
      <c r="K275" s="242"/>
      <c r="L275" s="247"/>
      <c r="M275" s="248"/>
      <c r="N275" s="249"/>
      <c r="O275" s="249"/>
      <c r="P275" s="249"/>
      <c r="Q275" s="249"/>
      <c r="R275" s="249"/>
      <c r="S275" s="249"/>
      <c r="T275" s="250"/>
      <c r="AT275" s="251" t="s">
        <v>134</v>
      </c>
      <c r="AU275" s="251" t="s">
        <v>81</v>
      </c>
      <c r="AV275" s="12" t="s">
        <v>81</v>
      </c>
      <c r="AW275" s="12" t="s">
        <v>35</v>
      </c>
      <c r="AX275" s="12" t="s">
        <v>71</v>
      </c>
      <c r="AY275" s="251" t="s">
        <v>123</v>
      </c>
    </row>
    <row r="276" s="13" customFormat="1">
      <c r="B276" s="252"/>
      <c r="C276" s="253"/>
      <c r="D276" s="228" t="s">
        <v>134</v>
      </c>
      <c r="E276" s="254" t="s">
        <v>21</v>
      </c>
      <c r="F276" s="255" t="s">
        <v>143</v>
      </c>
      <c r="G276" s="253"/>
      <c r="H276" s="256">
        <v>215</v>
      </c>
      <c r="I276" s="257"/>
      <c r="J276" s="253"/>
      <c r="K276" s="253"/>
      <c r="L276" s="258"/>
      <c r="M276" s="259"/>
      <c r="N276" s="260"/>
      <c r="O276" s="260"/>
      <c r="P276" s="260"/>
      <c r="Q276" s="260"/>
      <c r="R276" s="260"/>
      <c r="S276" s="260"/>
      <c r="T276" s="261"/>
      <c r="AT276" s="262" t="s">
        <v>134</v>
      </c>
      <c r="AU276" s="262" t="s">
        <v>81</v>
      </c>
      <c r="AV276" s="13" t="s">
        <v>130</v>
      </c>
      <c r="AW276" s="13" t="s">
        <v>35</v>
      </c>
      <c r="AX276" s="13" t="s">
        <v>79</v>
      </c>
      <c r="AY276" s="262" t="s">
        <v>123</v>
      </c>
    </row>
    <row r="277" s="1" customFormat="1" ht="16.5" customHeight="1">
      <c r="B277" s="45"/>
      <c r="C277" s="263" t="s">
        <v>405</v>
      </c>
      <c r="D277" s="263" t="s">
        <v>224</v>
      </c>
      <c r="E277" s="264" t="s">
        <v>406</v>
      </c>
      <c r="F277" s="265" t="s">
        <v>407</v>
      </c>
      <c r="G277" s="266" t="s">
        <v>128</v>
      </c>
      <c r="H277" s="267">
        <v>247.25</v>
      </c>
      <c r="I277" s="268"/>
      <c r="J277" s="269">
        <f>ROUND(I277*H277,2)</f>
        <v>0</v>
      </c>
      <c r="K277" s="265" t="s">
        <v>129</v>
      </c>
      <c r="L277" s="270"/>
      <c r="M277" s="271" t="s">
        <v>21</v>
      </c>
      <c r="N277" s="272" t="s">
        <v>42</v>
      </c>
      <c r="O277" s="46"/>
      <c r="P277" s="225">
        <f>O277*H277</f>
        <v>0</v>
      </c>
      <c r="Q277" s="225">
        <v>0.00040000000000000002</v>
      </c>
      <c r="R277" s="225">
        <f>Q277*H277</f>
        <v>0.098900000000000002</v>
      </c>
      <c r="S277" s="225">
        <v>0</v>
      </c>
      <c r="T277" s="226">
        <f>S277*H277</f>
        <v>0</v>
      </c>
      <c r="AR277" s="23" t="s">
        <v>319</v>
      </c>
      <c r="AT277" s="23" t="s">
        <v>224</v>
      </c>
      <c r="AU277" s="23" t="s">
        <v>81</v>
      </c>
      <c r="AY277" s="23" t="s">
        <v>123</v>
      </c>
      <c r="BE277" s="227">
        <f>IF(N277="základní",J277,0)</f>
        <v>0</v>
      </c>
      <c r="BF277" s="227">
        <f>IF(N277="snížená",J277,0)</f>
        <v>0</v>
      </c>
      <c r="BG277" s="227">
        <f>IF(N277="zákl. přenesená",J277,0)</f>
        <v>0</v>
      </c>
      <c r="BH277" s="227">
        <f>IF(N277="sníž. přenesená",J277,0)</f>
        <v>0</v>
      </c>
      <c r="BI277" s="227">
        <f>IF(N277="nulová",J277,0)</f>
        <v>0</v>
      </c>
      <c r="BJ277" s="23" t="s">
        <v>79</v>
      </c>
      <c r="BK277" s="227">
        <f>ROUND(I277*H277,2)</f>
        <v>0</v>
      </c>
      <c r="BL277" s="23" t="s">
        <v>230</v>
      </c>
      <c r="BM277" s="23" t="s">
        <v>408</v>
      </c>
    </row>
    <row r="278" s="12" customFormat="1">
      <c r="B278" s="241"/>
      <c r="C278" s="242"/>
      <c r="D278" s="228" t="s">
        <v>134</v>
      </c>
      <c r="E278" s="243" t="s">
        <v>21</v>
      </c>
      <c r="F278" s="244" t="s">
        <v>409</v>
      </c>
      <c r="G278" s="242"/>
      <c r="H278" s="245">
        <v>247.25</v>
      </c>
      <c r="I278" s="246"/>
      <c r="J278" s="242"/>
      <c r="K278" s="242"/>
      <c r="L278" s="247"/>
      <c r="M278" s="248"/>
      <c r="N278" s="249"/>
      <c r="O278" s="249"/>
      <c r="P278" s="249"/>
      <c r="Q278" s="249"/>
      <c r="R278" s="249"/>
      <c r="S278" s="249"/>
      <c r="T278" s="250"/>
      <c r="AT278" s="251" t="s">
        <v>134</v>
      </c>
      <c r="AU278" s="251" t="s">
        <v>81</v>
      </c>
      <c r="AV278" s="12" t="s">
        <v>81</v>
      </c>
      <c r="AW278" s="12" t="s">
        <v>35</v>
      </c>
      <c r="AX278" s="12" t="s">
        <v>79</v>
      </c>
      <c r="AY278" s="251" t="s">
        <v>123</v>
      </c>
    </row>
    <row r="279" s="10" customFormat="1" ht="37.44" customHeight="1">
      <c r="B279" s="200"/>
      <c r="C279" s="201"/>
      <c r="D279" s="202" t="s">
        <v>70</v>
      </c>
      <c r="E279" s="203" t="s">
        <v>410</v>
      </c>
      <c r="F279" s="203" t="s">
        <v>411</v>
      </c>
      <c r="G279" s="201"/>
      <c r="H279" s="201"/>
      <c r="I279" s="204"/>
      <c r="J279" s="205">
        <f>BK279</f>
        <v>0</v>
      </c>
      <c r="K279" s="201"/>
      <c r="L279" s="206"/>
      <c r="M279" s="207"/>
      <c r="N279" s="208"/>
      <c r="O279" s="208"/>
      <c r="P279" s="209">
        <f>P280+P284+P289</f>
        <v>0</v>
      </c>
      <c r="Q279" s="208"/>
      <c r="R279" s="209">
        <f>R280+R284+R289</f>
        <v>0</v>
      </c>
      <c r="S279" s="208"/>
      <c r="T279" s="210">
        <f>T280+T284+T289</f>
        <v>0</v>
      </c>
      <c r="AR279" s="211" t="s">
        <v>156</v>
      </c>
      <c r="AT279" s="212" t="s">
        <v>70</v>
      </c>
      <c r="AU279" s="212" t="s">
        <v>71</v>
      </c>
      <c r="AY279" s="211" t="s">
        <v>123</v>
      </c>
      <c r="BK279" s="213">
        <f>BK280+BK284+BK289</f>
        <v>0</v>
      </c>
    </row>
    <row r="280" s="10" customFormat="1" ht="19.92" customHeight="1">
      <c r="B280" s="200"/>
      <c r="C280" s="201"/>
      <c r="D280" s="202" t="s">
        <v>70</v>
      </c>
      <c r="E280" s="214" t="s">
        <v>412</v>
      </c>
      <c r="F280" s="214" t="s">
        <v>413</v>
      </c>
      <c r="G280" s="201"/>
      <c r="H280" s="201"/>
      <c r="I280" s="204"/>
      <c r="J280" s="215">
        <f>BK280</f>
        <v>0</v>
      </c>
      <c r="K280" s="201"/>
      <c r="L280" s="206"/>
      <c r="M280" s="207"/>
      <c r="N280" s="208"/>
      <c r="O280" s="208"/>
      <c r="P280" s="209">
        <f>SUM(P281:P283)</f>
        <v>0</v>
      </c>
      <c r="Q280" s="208"/>
      <c r="R280" s="209">
        <f>SUM(R281:R283)</f>
        <v>0</v>
      </c>
      <c r="S280" s="208"/>
      <c r="T280" s="210">
        <f>SUM(T281:T283)</f>
        <v>0</v>
      </c>
      <c r="AR280" s="211" t="s">
        <v>156</v>
      </c>
      <c r="AT280" s="212" t="s">
        <v>70</v>
      </c>
      <c r="AU280" s="212" t="s">
        <v>79</v>
      </c>
      <c r="AY280" s="211" t="s">
        <v>123</v>
      </c>
      <c r="BK280" s="213">
        <f>SUM(BK281:BK283)</f>
        <v>0</v>
      </c>
    </row>
    <row r="281" s="1" customFormat="1" ht="16.5" customHeight="1">
      <c r="B281" s="45"/>
      <c r="C281" s="216" t="s">
        <v>414</v>
      </c>
      <c r="D281" s="216" t="s">
        <v>125</v>
      </c>
      <c r="E281" s="217" t="s">
        <v>415</v>
      </c>
      <c r="F281" s="218" t="s">
        <v>416</v>
      </c>
      <c r="G281" s="219" t="s">
        <v>417</v>
      </c>
      <c r="H281" s="220">
        <v>1</v>
      </c>
      <c r="I281" s="221"/>
      <c r="J281" s="222">
        <f>ROUND(I281*H281,2)</f>
        <v>0</v>
      </c>
      <c r="K281" s="218" t="s">
        <v>129</v>
      </c>
      <c r="L281" s="71"/>
      <c r="M281" s="223" t="s">
        <v>21</v>
      </c>
      <c r="N281" s="224" t="s">
        <v>42</v>
      </c>
      <c r="O281" s="46"/>
      <c r="P281" s="225">
        <f>O281*H281</f>
        <v>0</v>
      </c>
      <c r="Q281" s="225">
        <v>0</v>
      </c>
      <c r="R281" s="225">
        <f>Q281*H281</f>
        <v>0</v>
      </c>
      <c r="S281" s="225">
        <v>0</v>
      </c>
      <c r="T281" s="226">
        <f>S281*H281</f>
        <v>0</v>
      </c>
      <c r="AR281" s="23" t="s">
        <v>418</v>
      </c>
      <c r="AT281" s="23" t="s">
        <v>125</v>
      </c>
      <c r="AU281" s="23" t="s">
        <v>81</v>
      </c>
      <c r="AY281" s="23" t="s">
        <v>123</v>
      </c>
      <c r="BE281" s="227">
        <f>IF(N281="základní",J281,0)</f>
        <v>0</v>
      </c>
      <c r="BF281" s="227">
        <f>IF(N281="snížená",J281,0)</f>
        <v>0</v>
      </c>
      <c r="BG281" s="227">
        <f>IF(N281="zákl. přenesená",J281,0)</f>
        <v>0</v>
      </c>
      <c r="BH281" s="227">
        <f>IF(N281="sníž. přenesená",J281,0)</f>
        <v>0</v>
      </c>
      <c r="BI281" s="227">
        <f>IF(N281="nulová",J281,0)</f>
        <v>0</v>
      </c>
      <c r="BJ281" s="23" t="s">
        <v>79</v>
      </c>
      <c r="BK281" s="227">
        <f>ROUND(I281*H281,2)</f>
        <v>0</v>
      </c>
      <c r="BL281" s="23" t="s">
        <v>418</v>
      </c>
      <c r="BM281" s="23" t="s">
        <v>419</v>
      </c>
    </row>
    <row r="282" s="1" customFormat="1" ht="16.5" customHeight="1">
      <c r="B282" s="45"/>
      <c r="C282" s="216" t="s">
        <v>420</v>
      </c>
      <c r="D282" s="216" t="s">
        <v>125</v>
      </c>
      <c r="E282" s="217" t="s">
        <v>421</v>
      </c>
      <c r="F282" s="218" t="s">
        <v>422</v>
      </c>
      <c r="G282" s="219" t="s">
        <v>417</v>
      </c>
      <c r="H282" s="220">
        <v>1</v>
      </c>
      <c r="I282" s="221"/>
      <c r="J282" s="222">
        <f>ROUND(I282*H282,2)</f>
        <v>0</v>
      </c>
      <c r="K282" s="218" t="s">
        <v>129</v>
      </c>
      <c r="L282" s="71"/>
      <c r="M282" s="223" t="s">
        <v>21</v>
      </c>
      <c r="N282" s="224" t="s">
        <v>42</v>
      </c>
      <c r="O282" s="46"/>
      <c r="P282" s="225">
        <f>O282*H282</f>
        <v>0</v>
      </c>
      <c r="Q282" s="225">
        <v>0</v>
      </c>
      <c r="R282" s="225">
        <f>Q282*H282</f>
        <v>0</v>
      </c>
      <c r="S282" s="225">
        <v>0</v>
      </c>
      <c r="T282" s="226">
        <f>S282*H282</f>
        <v>0</v>
      </c>
      <c r="AR282" s="23" t="s">
        <v>418</v>
      </c>
      <c r="AT282" s="23" t="s">
        <v>125</v>
      </c>
      <c r="AU282" s="23" t="s">
        <v>81</v>
      </c>
      <c r="AY282" s="23" t="s">
        <v>123</v>
      </c>
      <c r="BE282" s="227">
        <f>IF(N282="základní",J282,0)</f>
        <v>0</v>
      </c>
      <c r="BF282" s="227">
        <f>IF(N282="snížená",J282,0)</f>
        <v>0</v>
      </c>
      <c r="BG282" s="227">
        <f>IF(N282="zákl. přenesená",J282,0)</f>
        <v>0</v>
      </c>
      <c r="BH282" s="227">
        <f>IF(N282="sníž. přenesená",J282,0)</f>
        <v>0</v>
      </c>
      <c r="BI282" s="227">
        <f>IF(N282="nulová",J282,0)</f>
        <v>0</v>
      </c>
      <c r="BJ282" s="23" t="s">
        <v>79</v>
      </c>
      <c r="BK282" s="227">
        <f>ROUND(I282*H282,2)</f>
        <v>0</v>
      </c>
      <c r="BL282" s="23" t="s">
        <v>418</v>
      </c>
      <c r="BM282" s="23" t="s">
        <v>423</v>
      </c>
    </row>
    <row r="283" s="1" customFormat="1" ht="16.5" customHeight="1">
      <c r="B283" s="45"/>
      <c r="C283" s="216" t="s">
        <v>424</v>
      </c>
      <c r="D283" s="216" t="s">
        <v>125</v>
      </c>
      <c r="E283" s="217" t="s">
        <v>425</v>
      </c>
      <c r="F283" s="218" t="s">
        <v>426</v>
      </c>
      <c r="G283" s="219" t="s">
        <v>427</v>
      </c>
      <c r="H283" s="220">
        <v>1</v>
      </c>
      <c r="I283" s="221"/>
      <c r="J283" s="222">
        <f>ROUND(I283*H283,2)</f>
        <v>0</v>
      </c>
      <c r="K283" s="218" t="s">
        <v>129</v>
      </c>
      <c r="L283" s="71"/>
      <c r="M283" s="223" t="s">
        <v>21</v>
      </c>
      <c r="N283" s="224" t="s">
        <v>42</v>
      </c>
      <c r="O283" s="46"/>
      <c r="P283" s="225">
        <f>O283*H283</f>
        <v>0</v>
      </c>
      <c r="Q283" s="225">
        <v>0</v>
      </c>
      <c r="R283" s="225">
        <f>Q283*H283</f>
        <v>0</v>
      </c>
      <c r="S283" s="225">
        <v>0</v>
      </c>
      <c r="T283" s="226">
        <f>S283*H283</f>
        <v>0</v>
      </c>
      <c r="AR283" s="23" t="s">
        <v>418</v>
      </c>
      <c r="AT283" s="23" t="s">
        <v>125</v>
      </c>
      <c r="AU283" s="23" t="s">
        <v>81</v>
      </c>
      <c r="AY283" s="23" t="s">
        <v>123</v>
      </c>
      <c r="BE283" s="227">
        <f>IF(N283="základní",J283,0)</f>
        <v>0</v>
      </c>
      <c r="BF283" s="227">
        <f>IF(N283="snížená",J283,0)</f>
        <v>0</v>
      </c>
      <c r="BG283" s="227">
        <f>IF(N283="zákl. přenesená",J283,0)</f>
        <v>0</v>
      </c>
      <c r="BH283" s="227">
        <f>IF(N283="sníž. přenesená",J283,0)</f>
        <v>0</v>
      </c>
      <c r="BI283" s="227">
        <f>IF(N283="nulová",J283,0)</f>
        <v>0</v>
      </c>
      <c r="BJ283" s="23" t="s">
        <v>79</v>
      </c>
      <c r="BK283" s="227">
        <f>ROUND(I283*H283,2)</f>
        <v>0</v>
      </c>
      <c r="BL283" s="23" t="s">
        <v>418</v>
      </c>
      <c r="BM283" s="23" t="s">
        <v>428</v>
      </c>
    </row>
    <row r="284" s="10" customFormat="1" ht="29.88" customHeight="1">
      <c r="B284" s="200"/>
      <c r="C284" s="201"/>
      <c r="D284" s="202" t="s">
        <v>70</v>
      </c>
      <c r="E284" s="214" t="s">
        <v>429</v>
      </c>
      <c r="F284" s="214" t="s">
        <v>430</v>
      </c>
      <c r="G284" s="201"/>
      <c r="H284" s="201"/>
      <c r="I284" s="204"/>
      <c r="J284" s="215">
        <f>BK284</f>
        <v>0</v>
      </c>
      <c r="K284" s="201"/>
      <c r="L284" s="206"/>
      <c r="M284" s="207"/>
      <c r="N284" s="208"/>
      <c r="O284" s="208"/>
      <c r="P284" s="209">
        <f>SUM(P285:P288)</f>
        <v>0</v>
      </c>
      <c r="Q284" s="208"/>
      <c r="R284" s="209">
        <f>SUM(R285:R288)</f>
        <v>0</v>
      </c>
      <c r="S284" s="208"/>
      <c r="T284" s="210">
        <f>SUM(T285:T288)</f>
        <v>0</v>
      </c>
      <c r="AR284" s="211" t="s">
        <v>156</v>
      </c>
      <c r="AT284" s="212" t="s">
        <v>70</v>
      </c>
      <c r="AU284" s="212" t="s">
        <v>79</v>
      </c>
      <c r="AY284" s="211" t="s">
        <v>123</v>
      </c>
      <c r="BK284" s="213">
        <f>SUM(BK285:BK288)</f>
        <v>0</v>
      </c>
    </row>
    <row r="285" s="1" customFormat="1" ht="16.5" customHeight="1">
      <c r="B285" s="45"/>
      <c r="C285" s="216" t="s">
        <v>431</v>
      </c>
      <c r="D285" s="216" t="s">
        <v>125</v>
      </c>
      <c r="E285" s="217" t="s">
        <v>432</v>
      </c>
      <c r="F285" s="218" t="s">
        <v>430</v>
      </c>
      <c r="G285" s="219" t="s">
        <v>417</v>
      </c>
      <c r="H285" s="220">
        <v>1</v>
      </c>
      <c r="I285" s="221"/>
      <c r="J285" s="222">
        <f>ROUND(I285*H285,2)</f>
        <v>0</v>
      </c>
      <c r="K285" s="218" t="s">
        <v>129</v>
      </c>
      <c r="L285" s="71"/>
      <c r="M285" s="223" t="s">
        <v>21</v>
      </c>
      <c r="N285" s="224" t="s">
        <v>42</v>
      </c>
      <c r="O285" s="46"/>
      <c r="P285" s="225">
        <f>O285*H285</f>
        <v>0</v>
      </c>
      <c r="Q285" s="225">
        <v>0</v>
      </c>
      <c r="R285" s="225">
        <f>Q285*H285</f>
        <v>0</v>
      </c>
      <c r="S285" s="225">
        <v>0</v>
      </c>
      <c r="T285" s="226">
        <f>S285*H285</f>
        <v>0</v>
      </c>
      <c r="AR285" s="23" t="s">
        <v>418</v>
      </c>
      <c r="AT285" s="23" t="s">
        <v>125</v>
      </c>
      <c r="AU285" s="23" t="s">
        <v>81</v>
      </c>
      <c r="AY285" s="23" t="s">
        <v>123</v>
      </c>
      <c r="BE285" s="227">
        <f>IF(N285="základní",J285,0)</f>
        <v>0</v>
      </c>
      <c r="BF285" s="227">
        <f>IF(N285="snížená",J285,0)</f>
        <v>0</v>
      </c>
      <c r="BG285" s="227">
        <f>IF(N285="zákl. přenesená",J285,0)</f>
        <v>0</v>
      </c>
      <c r="BH285" s="227">
        <f>IF(N285="sníž. přenesená",J285,0)</f>
        <v>0</v>
      </c>
      <c r="BI285" s="227">
        <f>IF(N285="nulová",J285,0)</f>
        <v>0</v>
      </c>
      <c r="BJ285" s="23" t="s">
        <v>79</v>
      </c>
      <c r="BK285" s="227">
        <f>ROUND(I285*H285,2)</f>
        <v>0</v>
      </c>
      <c r="BL285" s="23" t="s">
        <v>418</v>
      </c>
      <c r="BM285" s="23" t="s">
        <v>433</v>
      </c>
    </row>
    <row r="286" s="1" customFormat="1" ht="16.5" customHeight="1">
      <c r="B286" s="45"/>
      <c r="C286" s="216" t="s">
        <v>434</v>
      </c>
      <c r="D286" s="216" t="s">
        <v>125</v>
      </c>
      <c r="E286" s="217" t="s">
        <v>435</v>
      </c>
      <c r="F286" s="218" t="s">
        <v>436</v>
      </c>
      <c r="G286" s="219" t="s">
        <v>417</v>
      </c>
      <c r="H286" s="220">
        <v>1</v>
      </c>
      <c r="I286" s="221"/>
      <c r="J286" s="222">
        <f>ROUND(I286*H286,2)</f>
        <v>0</v>
      </c>
      <c r="K286" s="218" t="s">
        <v>129</v>
      </c>
      <c r="L286" s="71"/>
      <c r="M286" s="223" t="s">
        <v>21</v>
      </c>
      <c r="N286" s="224" t="s">
        <v>42</v>
      </c>
      <c r="O286" s="46"/>
      <c r="P286" s="225">
        <f>O286*H286</f>
        <v>0</v>
      </c>
      <c r="Q286" s="225">
        <v>0</v>
      </c>
      <c r="R286" s="225">
        <f>Q286*H286</f>
        <v>0</v>
      </c>
      <c r="S286" s="225">
        <v>0</v>
      </c>
      <c r="T286" s="226">
        <f>S286*H286</f>
        <v>0</v>
      </c>
      <c r="AR286" s="23" t="s">
        <v>418</v>
      </c>
      <c r="AT286" s="23" t="s">
        <v>125</v>
      </c>
      <c r="AU286" s="23" t="s">
        <v>81</v>
      </c>
      <c r="AY286" s="23" t="s">
        <v>123</v>
      </c>
      <c r="BE286" s="227">
        <f>IF(N286="základní",J286,0)</f>
        <v>0</v>
      </c>
      <c r="BF286" s="227">
        <f>IF(N286="snížená",J286,0)</f>
        <v>0</v>
      </c>
      <c r="BG286" s="227">
        <f>IF(N286="zákl. přenesená",J286,0)</f>
        <v>0</v>
      </c>
      <c r="BH286" s="227">
        <f>IF(N286="sníž. přenesená",J286,0)</f>
        <v>0</v>
      </c>
      <c r="BI286" s="227">
        <f>IF(N286="nulová",J286,0)</f>
        <v>0</v>
      </c>
      <c r="BJ286" s="23" t="s">
        <v>79</v>
      </c>
      <c r="BK286" s="227">
        <f>ROUND(I286*H286,2)</f>
        <v>0</v>
      </c>
      <c r="BL286" s="23" t="s">
        <v>418</v>
      </c>
      <c r="BM286" s="23" t="s">
        <v>437</v>
      </c>
    </row>
    <row r="287" s="1" customFormat="1" ht="16.5" customHeight="1">
      <c r="B287" s="45"/>
      <c r="C287" s="216" t="s">
        <v>438</v>
      </c>
      <c r="D287" s="216" t="s">
        <v>125</v>
      </c>
      <c r="E287" s="217" t="s">
        <v>439</v>
      </c>
      <c r="F287" s="218" t="s">
        <v>440</v>
      </c>
      <c r="G287" s="219" t="s">
        <v>417</v>
      </c>
      <c r="H287" s="220">
        <v>1</v>
      </c>
      <c r="I287" s="221"/>
      <c r="J287" s="222">
        <f>ROUND(I287*H287,2)</f>
        <v>0</v>
      </c>
      <c r="K287" s="218" t="s">
        <v>129</v>
      </c>
      <c r="L287" s="71"/>
      <c r="M287" s="223" t="s">
        <v>21</v>
      </c>
      <c r="N287" s="224" t="s">
        <v>42</v>
      </c>
      <c r="O287" s="46"/>
      <c r="P287" s="225">
        <f>O287*H287</f>
        <v>0</v>
      </c>
      <c r="Q287" s="225">
        <v>0</v>
      </c>
      <c r="R287" s="225">
        <f>Q287*H287</f>
        <v>0</v>
      </c>
      <c r="S287" s="225">
        <v>0</v>
      </c>
      <c r="T287" s="226">
        <f>S287*H287</f>
        <v>0</v>
      </c>
      <c r="AR287" s="23" t="s">
        <v>418</v>
      </c>
      <c r="AT287" s="23" t="s">
        <v>125</v>
      </c>
      <c r="AU287" s="23" t="s">
        <v>81</v>
      </c>
      <c r="AY287" s="23" t="s">
        <v>123</v>
      </c>
      <c r="BE287" s="227">
        <f>IF(N287="základní",J287,0)</f>
        <v>0</v>
      </c>
      <c r="BF287" s="227">
        <f>IF(N287="snížená",J287,0)</f>
        <v>0</v>
      </c>
      <c r="BG287" s="227">
        <f>IF(N287="zákl. přenesená",J287,0)</f>
        <v>0</v>
      </c>
      <c r="BH287" s="227">
        <f>IF(N287="sníž. přenesená",J287,0)</f>
        <v>0</v>
      </c>
      <c r="BI287" s="227">
        <f>IF(N287="nulová",J287,0)</f>
        <v>0</v>
      </c>
      <c r="BJ287" s="23" t="s">
        <v>79</v>
      </c>
      <c r="BK287" s="227">
        <f>ROUND(I287*H287,2)</f>
        <v>0</v>
      </c>
      <c r="BL287" s="23" t="s">
        <v>418</v>
      </c>
      <c r="BM287" s="23" t="s">
        <v>441</v>
      </c>
    </row>
    <row r="288" s="1" customFormat="1" ht="16.5" customHeight="1">
      <c r="B288" s="45"/>
      <c r="C288" s="216" t="s">
        <v>442</v>
      </c>
      <c r="D288" s="216" t="s">
        <v>125</v>
      </c>
      <c r="E288" s="217" t="s">
        <v>443</v>
      </c>
      <c r="F288" s="218" t="s">
        <v>444</v>
      </c>
      <c r="G288" s="219" t="s">
        <v>417</v>
      </c>
      <c r="H288" s="220">
        <v>1</v>
      </c>
      <c r="I288" s="221"/>
      <c r="J288" s="222">
        <f>ROUND(I288*H288,2)</f>
        <v>0</v>
      </c>
      <c r="K288" s="218" t="s">
        <v>129</v>
      </c>
      <c r="L288" s="71"/>
      <c r="M288" s="223" t="s">
        <v>21</v>
      </c>
      <c r="N288" s="224" t="s">
        <v>42</v>
      </c>
      <c r="O288" s="46"/>
      <c r="P288" s="225">
        <f>O288*H288</f>
        <v>0</v>
      </c>
      <c r="Q288" s="225">
        <v>0</v>
      </c>
      <c r="R288" s="225">
        <f>Q288*H288</f>
        <v>0</v>
      </c>
      <c r="S288" s="225">
        <v>0</v>
      </c>
      <c r="T288" s="226">
        <f>S288*H288</f>
        <v>0</v>
      </c>
      <c r="AR288" s="23" t="s">
        <v>418</v>
      </c>
      <c r="AT288" s="23" t="s">
        <v>125</v>
      </c>
      <c r="AU288" s="23" t="s">
        <v>81</v>
      </c>
      <c r="AY288" s="23" t="s">
        <v>123</v>
      </c>
      <c r="BE288" s="227">
        <f>IF(N288="základní",J288,0)</f>
        <v>0</v>
      </c>
      <c r="BF288" s="227">
        <f>IF(N288="snížená",J288,0)</f>
        <v>0</v>
      </c>
      <c r="BG288" s="227">
        <f>IF(N288="zákl. přenesená",J288,0)</f>
        <v>0</v>
      </c>
      <c r="BH288" s="227">
        <f>IF(N288="sníž. přenesená",J288,0)</f>
        <v>0</v>
      </c>
      <c r="BI288" s="227">
        <f>IF(N288="nulová",J288,0)</f>
        <v>0</v>
      </c>
      <c r="BJ288" s="23" t="s">
        <v>79</v>
      </c>
      <c r="BK288" s="227">
        <f>ROUND(I288*H288,2)</f>
        <v>0</v>
      </c>
      <c r="BL288" s="23" t="s">
        <v>418</v>
      </c>
      <c r="BM288" s="23" t="s">
        <v>445</v>
      </c>
    </row>
    <row r="289" s="10" customFormat="1" ht="29.88" customHeight="1">
      <c r="B289" s="200"/>
      <c r="C289" s="201"/>
      <c r="D289" s="202" t="s">
        <v>70</v>
      </c>
      <c r="E289" s="214" t="s">
        <v>446</v>
      </c>
      <c r="F289" s="214" t="s">
        <v>447</v>
      </c>
      <c r="G289" s="201"/>
      <c r="H289" s="201"/>
      <c r="I289" s="204"/>
      <c r="J289" s="215">
        <f>BK289</f>
        <v>0</v>
      </c>
      <c r="K289" s="201"/>
      <c r="L289" s="206"/>
      <c r="M289" s="207"/>
      <c r="N289" s="208"/>
      <c r="O289" s="208"/>
      <c r="P289" s="209">
        <f>SUM(P290:P292)</f>
        <v>0</v>
      </c>
      <c r="Q289" s="208"/>
      <c r="R289" s="209">
        <f>SUM(R290:R292)</f>
        <v>0</v>
      </c>
      <c r="S289" s="208"/>
      <c r="T289" s="210">
        <f>SUM(T290:T292)</f>
        <v>0</v>
      </c>
      <c r="AR289" s="211" t="s">
        <v>156</v>
      </c>
      <c r="AT289" s="212" t="s">
        <v>70</v>
      </c>
      <c r="AU289" s="212" t="s">
        <v>79</v>
      </c>
      <c r="AY289" s="211" t="s">
        <v>123</v>
      </c>
      <c r="BK289" s="213">
        <f>SUM(BK290:BK292)</f>
        <v>0</v>
      </c>
    </row>
    <row r="290" s="1" customFormat="1" ht="16.5" customHeight="1">
      <c r="B290" s="45"/>
      <c r="C290" s="216" t="s">
        <v>448</v>
      </c>
      <c r="D290" s="216" t="s">
        <v>125</v>
      </c>
      <c r="E290" s="217" t="s">
        <v>449</v>
      </c>
      <c r="F290" s="218" t="s">
        <v>450</v>
      </c>
      <c r="G290" s="219" t="s">
        <v>417</v>
      </c>
      <c r="H290" s="220">
        <v>1</v>
      </c>
      <c r="I290" s="221"/>
      <c r="J290" s="222">
        <f>ROUND(I290*H290,2)</f>
        <v>0</v>
      </c>
      <c r="K290" s="218" t="s">
        <v>129</v>
      </c>
      <c r="L290" s="71"/>
      <c r="M290" s="223" t="s">
        <v>21</v>
      </c>
      <c r="N290" s="224" t="s">
        <v>42</v>
      </c>
      <c r="O290" s="46"/>
      <c r="P290" s="225">
        <f>O290*H290</f>
        <v>0</v>
      </c>
      <c r="Q290" s="225">
        <v>0</v>
      </c>
      <c r="R290" s="225">
        <f>Q290*H290</f>
        <v>0</v>
      </c>
      <c r="S290" s="225">
        <v>0</v>
      </c>
      <c r="T290" s="226">
        <f>S290*H290</f>
        <v>0</v>
      </c>
      <c r="AR290" s="23" t="s">
        <v>418</v>
      </c>
      <c r="AT290" s="23" t="s">
        <v>125</v>
      </c>
      <c r="AU290" s="23" t="s">
        <v>81</v>
      </c>
      <c r="AY290" s="23" t="s">
        <v>123</v>
      </c>
      <c r="BE290" s="227">
        <f>IF(N290="základní",J290,0)</f>
        <v>0</v>
      </c>
      <c r="BF290" s="227">
        <f>IF(N290="snížená",J290,0)</f>
        <v>0</v>
      </c>
      <c r="BG290" s="227">
        <f>IF(N290="zákl. přenesená",J290,0)</f>
        <v>0</v>
      </c>
      <c r="BH290" s="227">
        <f>IF(N290="sníž. přenesená",J290,0)</f>
        <v>0</v>
      </c>
      <c r="BI290" s="227">
        <f>IF(N290="nulová",J290,0)</f>
        <v>0</v>
      </c>
      <c r="BJ290" s="23" t="s">
        <v>79</v>
      </c>
      <c r="BK290" s="227">
        <f>ROUND(I290*H290,2)</f>
        <v>0</v>
      </c>
      <c r="BL290" s="23" t="s">
        <v>418</v>
      </c>
      <c r="BM290" s="23" t="s">
        <v>451</v>
      </c>
    </row>
    <row r="291" s="1" customFormat="1" ht="16.5" customHeight="1">
      <c r="B291" s="45"/>
      <c r="C291" s="216" t="s">
        <v>452</v>
      </c>
      <c r="D291" s="216" t="s">
        <v>125</v>
      </c>
      <c r="E291" s="217" t="s">
        <v>453</v>
      </c>
      <c r="F291" s="218" t="s">
        <v>454</v>
      </c>
      <c r="G291" s="219" t="s">
        <v>417</v>
      </c>
      <c r="H291" s="220">
        <v>1</v>
      </c>
      <c r="I291" s="221"/>
      <c r="J291" s="222">
        <f>ROUND(I291*H291,2)</f>
        <v>0</v>
      </c>
      <c r="K291" s="218" t="s">
        <v>129</v>
      </c>
      <c r="L291" s="71"/>
      <c r="M291" s="223" t="s">
        <v>21</v>
      </c>
      <c r="N291" s="224" t="s">
        <v>42</v>
      </c>
      <c r="O291" s="46"/>
      <c r="P291" s="225">
        <f>O291*H291</f>
        <v>0</v>
      </c>
      <c r="Q291" s="225">
        <v>0</v>
      </c>
      <c r="R291" s="225">
        <f>Q291*H291</f>
        <v>0</v>
      </c>
      <c r="S291" s="225">
        <v>0</v>
      </c>
      <c r="T291" s="226">
        <f>S291*H291</f>
        <v>0</v>
      </c>
      <c r="AR291" s="23" t="s">
        <v>418</v>
      </c>
      <c r="AT291" s="23" t="s">
        <v>125</v>
      </c>
      <c r="AU291" s="23" t="s">
        <v>81</v>
      </c>
      <c r="AY291" s="23" t="s">
        <v>123</v>
      </c>
      <c r="BE291" s="227">
        <f>IF(N291="základní",J291,0)</f>
        <v>0</v>
      </c>
      <c r="BF291" s="227">
        <f>IF(N291="snížená",J291,0)</f>
        <v>0</v>
      </c>
      <c r="BG291" s="227">
        <f>IF(N291="zákl. přenesená",J291,0)</f>
        <v>0</v>
      </c>
      <c r="BH291" s="227">
        <f>IF(N291="sníž. přenesená",J291,0)</f>
        <v>0</v>
      </c>
      <c r="BI291" s="227">
        <f>IF(N291="nulová",J291,0)</f>
        <v>0</v>
      </c>
      <c r="BJ291" s="23" t="s">
        <v>79</v>
      </c>
      <c r="BK291" s="227">
        <f>ROUND(I291*H291,2)</f>
        <v>0</v>
      </c>
      <c r="BL291" s="23" t="s">
        <v>418</v>
      </c>
      <c r="BM291" s="23" t="s">
        <v>455</v>
      </c>
    </row>
    <row r="292" s="1" customFormat="1" ht="16.5" customHeight="1">
      <c r="B292" s="45"/>
      <c r="C292" s="216" t="s">
        <v>165</v>
      </c>
      <c r="D292" s="216" t="s">
        <v>125</v>
      </c>
      <c r="E292" s="217" t="s">
        <v>456</v>
      </c>
      <c r="F292" s="218" t="s">
        <v>457</v>
      </c>
      <c r="G292" s="219" t="s">
        <v>417</v>
      </c>
      <c r="H292" s="220">
        <v>1</v>
      </c>
      <c r="I292" s="221"/>
      <c r="J292" s="222">
        <f>ROUND(I292*H292,2)</f>
        <v>0</v>
      </c>
      <c r="K292" s="218" t="s">
        <v>129</v>
      </c>
      <c r="L292" s="71"/>
      <c r="M292" s="223" t="s">
        <v>21</v>
      </c>
      <c r="N292" s="273" t="s">
        <v>42</v>
      </c>
      <c r="O292" s="274"/>
      <c r="P292" s="275">
        <f>O292*H292</f>
        <v>0</v>
      </c>
      <c r="Q292" s="275">
        <v>0</v>
      </c>
      <c r="R292" s="275">
        <f>Q292*H292</f>
        <v>0</v>
      </c>
      <c r="S292" s="275">
        <v>0</v>
      </c>
      <c r="T292" s="276">
        <f>S292*H292</f>
        <v>0</v>
      </c>
      <c r="AR292" s="23" t="s">
        <v>418</v>
      </c>
      <c r="AT292" s="23" t="s">
        <v>125</v>
      </c>
      <c r="AU292" s="23" t="s">
        <v>81</v>
      </c>
      <c r="AY292" s="23" t="s">
        <v>123</v>
      </c>
      <c r="BE292" s="227">
        <f>IF(N292="základní",J292,0)</f>
        <v>0</v>
      </c>
      <c r="BF292" s="227">
        <f>IF(N292="snížená",J292,0)</f>
        <v>0</v>
      </c>
      <c r="BG292" s="227">
        <f>IF(N292="zákl. přenesená",J292,0)</f>
        <v>0</v>
      </c>
      <c r="BH292" s="227">
        <f>IF(N292="sníž. přenesená",J292,0)</f>
        <v>0</v>
      </c>
      <c r="BI292" s="227">
        <f>IF(N292="nulová",J292,0)</f>
        <v>0</v>
      </c>
      <c r="BJ292" s="23" t="s">
        <v>79</v>
      </c>
      <c r="BK292" s="227">
        <f>ROUND(I292*H292,2)</f>
        <v>0</v>
      </c>
      <c r="BL292" s="23" t="s">
        <v>418</v>
      </c>
      <c r="BM292" s="23" t="s">
        <v>458</v>
      </c>
    </row>
    <row r="293" s="1" customFormat="1" ht="6.96" customHeight="1">
      <c r="B293" s="66"/>
      <c r="C293" s="67"/>
      <c r="D293" s="67"/>
      <c r="E293" s="67"/>
      <c r="F293" s="67"/>
      <c r="G293" s="67"/>
      <c r="H293" s="67"/>
      <c r="I293" s="161"/>
      <c r="J293" s="67"/>
      <c r="K293" s="67"/>
      <c r="L293" s="71"/>
    </row>
  </sheetData>
  <sheetProtection sheet="1" autoFilter="0" formatColumns="0" formatRows="0" objects="1" scenarios="1" spinCount="100000" saltValue="E1H8SM3Oh0nevHI6tNN1USu7IDcsjJCkENSwB3b7tiguAf+2B8WtxoKURjj+fkFpu68WxrP7beviInl3njcgqA==" hashValue="ImjDLPwafYBC64AaPbwWLQqC/4IZ1mit2QC376zxB4ItczjQpBmmDWuoiuS/5PKJr9c0MKDvA1FTAfpVjYBOlQ==" algorithmName="SHA-512" password="CC35"/>
  <autoFilter ref="C87:K292"/>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7" customWidth="1"/>
    <col min="2" max="2" width="1.664063" style="277" customWidth="1"/>
    <col min="3" max="4" width="5" style="277" customWidth="1"/>
    <col min="5" max="5" width="11.67" style="277" customWidth="1"/>
    <col min="6" max="6" width="9.17" style="277" customWidth="1"/>
    <col min="7" max="7" width="5" style="277" customWidth="1"/>
    <col min="8" max="8" width="77.83" style="277" customWidth="1"/>
    <col min="9" max="10" width="20" style="277" customWidth="1"/>
    <col min="11" max="11" width="1.664063" style="277" customWidth="1"/>
  </cols>
  <sheetData>
    <row r="1" ht="37.5" customHeight="1"/>
    <row r="2" ht="7.5" customHeight="1">
      <c r="B2" s="278"/>
      <c r="C2" s="279"/>
      <c r="D2" s="279"/>
      <c r="E2" s="279"/>
      <c r="F2" s="279"/>
      <c r="G2" s="279"/>
      <c r="H2" s="279"/>
      <c r="I2" s="279"/>
      <c r="J2" s="279"/>
      <c r="K2" s="280"/>
    </row>
    <row r="3" s="14" customFormat="1" ht="45" customHeight="1">
      <c r="B3" s="281"/>
      <c r="C3" s="282" t="s">
        <v>459</v>
      </c>
      <c r="D3" s="282"/>
      <c r="E3" s="282"/>
      <c r="F3" s="282"/>
      <c r="G3" s="282"/>
      <c r="H3" s="282"/>
      <c r="I3" s="282"/>
      <c r="J3" s="282"/>
      <c r="K3" s="283"/>
    </row>
    <row r="4" ht="25.5" customHeight="1">
      <c r="B4" s="284"/>
      <c r="C4" s="285" t="s">
        <v>460</v>
      </c>
      <c r="D4" s="285"/>
      <c r="E4" s="285"/>
      <c r="F4" s="285"/>
      <c r="G4" s="285"/>
      <c r="H4" s="285"/>
      <c r="I4" s="285"/>
      <c r="J4" s="285"/>
      <c r="K4" s="286"/>
    </row>
    <row r="5" ht="5.25" customHeight="1">
      <c r="B5" s="284"/>
      <c r="C5" s="287"/>
      <c r="D5" s="287"/>
      <c r="E5" s="287"/>
      <c r="F5" s="287"/>
      <c r="G5" s="287"/>
      <c r="H5" s="287"/>
      <c r="I5" s="287"/>
      <c r="J5" s="287"/>
      <c r="K5" s="286"/>
    </row>
    <row r="6" ht="15" customHeight="1">
      <c r="B6" s="284"/>
      <c r="C6" s="288" t="s">
        <v>461</v>
      </c>
      <c r="D6" s="288"/>
      <c r="E6" s="288"/>
      <c r="F6" s="288"/>
      <c r="G6" s="288"/>
      <c r="H6" s="288"/>
      <c r="I6" s="288"/>
      <c r="J6" s="288"/>
      <c r="K6" s="286"/>
    </row>
    <row r="7" ht="15" customHeight="1">
      <c r="B7" s="289"/>
      <c r="C7" s="288" t="s">
        <v>462</v>
      </c>
      <c r="D7" s="288"/>
      <c r="E7" s="288"/>
      <c r="F7" s="288"/>
      <c r="G7" s="288"/>
      <c r="H7" s="288"/>
      <c r="I7" s="288"/>
      <c r="J7" s="288"/>
      <c r="K7" s="286"/>
    </row>
    <row r="8" ht="12.75" customHeight="1">
      <c r="B8" s="289"/>
      <c r="C8" s="288"/>
      <c r="D8" s="288"/>
      <c r="E8" s="288"/>
      <c r="F8" s="288"/>
      <c r="G8" s="288"/>
      <c r="H8" s="288"/>
      <c r="I8" s="288"/>
      <c r="J8" s="288"/>
      <c r="K8" s="286"/>
    </row>
    <row r="9" ht="15" customHeight="1">
      <c r="B9" s="289"/>
      <c r="C9" s="288" t="s">
        <v>463</v>
      </c>
      <c r="D9" s="288"/>
      <c r="E9" s="288"/>
      <c r="F9" s="288"/>
      <c r="G9" s="288"/>
      <c r="H9" s="288"/>
      <c r="I9" s="288"/>
      <c r="J9" s="288"/>
      <c r="K9" s="286"/>
    </row>
    <row r="10" ht="15" customHeight="1">
      <c r="B10" s="289"/>
      <c r="C10" s="288"/>
      <c r="D10" s="288" t="s">
        <v>464</v>
      </c>
      <c r="E10" s="288"/>
      <c r="F10" s="288"/>
      <c r="G10" s="288"/>
      <c r="H10" s="288"/>
      <c r="I10" s="288"/>
      <c r="J10" s="288"/>
      <c r="K10" s="286"/>
    </row>
    <row r="11" ht="15" customHeight="1">
      <c r="B11" s="289"/>
      <c r="C11" s="290"/>
      <c r="D11" s="288" t="s">
        <v>465</v>
      </c>
      <c r="E11" s="288"/>
      <c r="F11" s="288"/>
      <c r="G11" s="288"/>
      <c r="H11" s="288"/>
      <c r="I11" s="288"/>
      <c r="J11" s="288"/>
      <c r="K11" s="286"/>
    </row>
    <row r="12" ht="12.75" customHeight="1">
      <c r="B12" s="289"/>
      <c r="C12" s="290"/>
      <c r="D12" s="290"/>
      <c r="E12" s="290"/>
      <c r="F12" s="290"/>
      <c r="G12" s="290"/>
      <c r="H12" s="290"/>
      <c r="I12" s="290"/>
      <c r="J12" s="290"/>
      <c r="K12" s="286"/>
    </row>
    <row r="13" ht="15" customHeight="1">
      <c r="B13" s="289"/>
      <c r="C13" s="290"/>
      <c r="D13" s="288" t="s">
        <v>466</v>
      </c>
      <c r="E13" s="288"/>
      <c r="F13" s="288"/>
      <c r="G13" s="288"/>
      <c r="H13" s="288"/>
      <c r="I13" s="288"/>
      <c r="J13" s="288"/>
      <c r="K13" s="286"/>
    </row>
    <row r="14" ht="15" customHeight="1">
      <c r="B14" s="289"/>
      <c r="C14" s="290"/>
      <c r="D14" s="288" t="s">
        <v>467</v>
      </c>
      <c r="E14" s="288"/>
      <c r="F14" s="288"/>
      <c r="G14" s="288"/>
      <c r="H14" s="288"/>
      <c r="I14" s="288"/>
      <c r="J14" s="288"/>
      <c r="K14" s="286"/>
    </row>
    <row r="15" ht="15" customHeight="1">
      <c r="B15" s="289"/>
      <c r="C15" s="290"/>
      <c r="D15" s="288" t="s">
        <v>468</v>
      </c>
      <c r="E15" s="288"/>
      <c r="F15" s="288"/>
      <c r="G15" s="288"/>
      <c r="H15" s="288"/>
      <c r="I15" s="288"/>
      <c r="J15" s="288"/>
      <c r="K15" s="286"/>
    </row>
    <row r="16" ht="15" customHeight="1">
      <c r="B16" s="289"/>
      <c r="C16" s="290"/>
      <c r="D16" s="290"/>
      <c r="E16" s="291" t="s">
        <v>78</v>
      </c>
      <c r="F16" s="288" t="s">
        <v>469</v>
      </c>
      <c r="G16" s="288"/>
      <c r="H16" s="288"/>
      <c r="I16" s="288"/>
      <c r="J16" s="288"/>
      <c r="K16" s="286"/>
    </row>
    <row r="17" ht="15" customHeight="1">
      <c r="B17" s="289"/>
      <c r="C17" s="290"/>
      <c r="D17" s="290"/>
      <c r="E17" s="291" t="s">
        <v>470</v>
      </c>
      <c r="F17" s="288" t="s">
        <v>471</v>
      </c>
      <c r="G17" s="288"/>
      <c r="H17" s="288"/>
      <c r="I17" s="288"/>
      <c r="J17" s="288"/>
      <c r="K17" s="286"/>
    </row>
    <row r="18" ht="15" customHeight="1">
      <c r="B18" s="289"/>
      <c r="C18" s="290"/>
      <c r="D18" s="290"/>
      <c r="E18" s="291" t="s">
        <v>472</v>
      </c>
      <c r="F18" s="288" t="s">
        <v>473</v>
      </c>
      <c r="G18" s="288"/>
      <c r="H18" s="288"/>
      <c r="I18" s="288"/>
      <c r="J18" s="288"/>
      <c r="K18" s="286"/>
    </row>
    <row r="19" ht="15" customHeight="1">
      <c r="B19" s="289"/>
      <c r="C19" s="290"/>
      <c r="D19" s="290"/>
      <c r="E19" s="291" t="s">
        <v>474</v>
      </c>
      <c r="F19" s="288" t="s">
        <v>475</v>
      </c>
      <c r="G19" s="288"/>
      <c r="H19" s="288"/>
      <c r="I19" s="288"/>
      <c r="J19" s="288"/>
      <c r="K19" s="286"/>
    </row>
    <row r="20" ht="15" customHeight="1">
      <c r="B20" s="289"/>
      <c r="C20" s="290"/>
      <c r="D20" s="290"/>
      <c r="E20" s="291" t="s">
        <v>476</v>
      </c>
      <c r="F20" s="288" t="s">
        <v>477</v>
      </c>
      <c r="G20" s="288"/>
      <c r="H20" s="288"/>
      <c r="I20" s="288"/>
      <c r="J20" s="288"/>
      <c r="K20" s="286"/>
    </row>
    <row r="21" ht="15" customHeight="1">
      <c r="B21" s="289"/>
      <c r="C21" s="290"/>
      <c r="D21" s="290"/>
      <c r="E21" s="291" t="s">
        <v>478</v>
      </c>
      <c r="F21" s="288" t="s">
        <v>479</v>
      </c>
      <c r="G21" s="288"/>
      <c r="H21" s="288"/>
      <c r="I21" s="288"/>
      <c r="J21" s="288"/>
      <c r="K21" s="286"/>
    </row>
    <row r="22" ht="12.75" customHeight="1">
      <c r="B22" s="289"/>
      <c r="C22" s="290"/>
      <c r="D22" s="290"/>
      <c r="E22" s="290"/>
      <c r="F22" s="290"/>
      <c r="G22" s="290"/>
      <c r="H22" s="290"/>
      <c r="I22" s="290"/>
      <c r="J22" s="290"/>
      <c r="K22" s="286"/>
    </row>
    <row r="23" ht="15" customHeight="1">
      <c r="B23" s="289"/>
      <c r="C23" s="288" t="s">
        <v>480</v>
      </c>
      <c r="D23" s="288"/>
      <c r="E23" s="288"/>
      <c r="F23" s="288"/>
      <c r="G23" s="288"/>
      <c r="H23" s="288"/>
      <c r="I23" s="288"/>
      <c r="J23" s="288"/>
      <c r="K23" s="286"/>
    </row>
    <row r="24" ht="15" customHeight="1">
      <c r="B24" s="289"/>
      <c r="C24" s="288" t="s">
        <v>481</v>
      </c>
      <c r="D24" s="288"/>
      <c r="E24" s="288"/>
      <c r="F24" s="288"/>
      <c r="G24" s="288"/>
      <c r="H24" s="288"/>
      <c r="I24" s="288"/>
      <c r="J24" s="288"/>
      <c r="K24" s="286"/>
    </row>
    <row r="25" ht="15" customHeight="1">
      <c r="B25" s="289"/>
      <c r="C25" s="288"/>
      <c r="D25" s="288" t="s">
        <v>482</v>
      </c>
      <c r="E25" s="288"/>
      <c r="F25" s="288"/>
      <c r="G25" s="288"/>
      <c r="H25" s="288"/>
      <c r="I25" s="288"/>
      <c r="J25" s="288"/>
      <c r="K25" s="286"/>
    </row>
    <row r="26" ht="15" customHeight="1">
      <c r="B26" s="289"/>
      <c r="C26" s="290"/>
      <c r="D26" s="288" t="s">
        <v>483</v>
      </c>
      <c r="E26" s="288"/>
      <c r="F26" s="288"/>
      <c r="G26" s="288"/>
      <c r="H26" s="288"/>
      <c r="I26" s="288"/>
      <c r="J26" s="288"/>
      <c r="K26" s="286"/>
    </row>
    <row r="27" ht="12.75" customHeight="1">
      <c r="B27" s="289"/>
      <c r="C27" s="290"/>
      <c r="D27" s="290"/>
      <c r="E27" s="290"/>
      <c r="F27" s="290"/>
      <c r="G27" s="290"/>
      <c r="H27" s="290"/>
      <c r="I27" s="290"/>
      <c r="J27" s="290"/>
      <c r="K27" s="286"/>
    </row>
    <row r="28" ht="15" customHeight="1">
      <c r="B28" s="289"/>
      <c r="C28" s="290"/>
      <c r="D28" s="288" t="s">
        <v>484</v>
      </c>
      <c r="E28" s="288"/>
      <c r="F28" s="288"/>
      <c r="G28" s="288"/>
      <c r="H28" s="288"/>
      <c r="I28" s="288"/>
      <c r="J28" s="288"/>
      <c r="K28" s="286"/>
    </row>
    <row r="29" ht="15" customHeight="1">
      <c r="B29" s="289"/>
      <c r="C29" s="290"/>
      <c r="D29" s="288" t="s">
        <v>485</v>
      </c>
      <c r="E29" s="288"/>
      <c r="F29" s="288"/>
      <c r="G29" s="288"/>
      <c r="H29" s="288"/>
      <c r="I29" s="288"/>
      <c r="J29" s="288"/>
      <c r="K29" s="286"/>
    </row>
    <row r="30" ht="12.75" customHeight="1">
      <c r="B30" s="289"/>
      <c r="C30" s="290"/>
      <c r="D30" s="290"/>
      <c r="E30" s="290"/>
      <c r="F30" s="290"/>
      <c r="G30" s="290"/>
      <c r="H30" s="290"/>
      <c r="I30" s="290"/>
      <c r="J30" s="290"/>
      <c r="K30" s="286"/>
    </row>
    <row r="31" ht="15" customHeight="1">
      <c r="B31" s="289"/>
      <c r="C31" s="290"/>
      <c r="D31" s="288" t="s">
        <v>486</v>
      </c>
      <c r="E31" s="288"/>
      <c r="F31" s="288"/>
      <c r="G31" s="288"/>
      <c r="H31" s="288"/>
      <c r="I31" s="288"/>
      <c r="J31" s="288"/>
      <c r="K31" s="286"/>
    </row>
    <row r="32" ht="15" customHeight="1">
      <c r="B32" s="289"/>
      <c r="C32" s="290"/>
      <c r="D32" s="288" t="s">
        <v>487</v>
      </c>
      <c r="E32" s="288"/>
      <c r="F32" s="288"/>
      <c r="G32" s="288"/>
      <c r="H32" s="288"/>
      <c r="I32" s="288"/>
      <c r="J32" s="288"/>
      <c r="K32" s="286"/>
    </row>
    <row r="33" ht="15" customHeight="1">
      <c r="B33" s="289"/>
      <c r="C33" s="290"/>
      <c r="D33" s="288" t="s">
        <v>488</v>
      </c>
      <c r="E33" s="288"/>
      <c r="F33" s="288"/>
      <c r="G33" s="288"/>
      <c r="H33" s="288"/>
      <c r="I33" s="288"/>
      <c r="J33" s="288"/>
      <c r="K33" s="286"/>
    </row>
    <row r="34" ht="15" customHeight="1">
      <c r="B34" s="289"/>
      <c r="C34" s="290"/>
      <c r="D34" s="288"/>
      <c r="E34" s="292" t="s">
        <v>108</v>
      </c>
      <c r="F34" s="288"/>
      <c r="G34" s="288" t="s">
        <v>489</v>
      </c>
      <c r="H34" s="288"/>
      <c r="I34" s="288"/>
      <c r="J34" s="288"/>
      <c r="K34" s="286"/>
    </row>
    <row r="35" ht="30.75" customHeight="1">
      <c r="B35" s="289"/>
      <c r="C35" s="290"/>
      <c r="D35" s="288"/>
      <c r="E35" s="292" t="s">
        <v>490</v>
      </c>
      <c r="F35" s="288"/>
      <c r="G35" s="288" t="s">
        <v>491</v>
      </c>
      <c r="H35" s="288"/>
      <c r="I35" s="288"/>
      <c r="J35" s="288"/>
      <c r="K35" s="286"/>
    </row>
    <row r="36" ht="15" customHeight="1">
      <c r="B36" s="289"/>
      <c r="C36" s="290"/>
      <c r="D36" s="288"/>
      <c r="E36" s="292" t="s">
        <v>52</v>
      </c>
      <c r="F36" s="288"/>
      <c r="G36" s="288" t="s">
        <v>492</v>
      </c>
      <c r="H36" s="288"/>
      <c r="I36" s="288"/>
      <c r="J36" s="288"/>
      <c r="K36" s="286"/>
    </row>
    <row r="37" ht="15" customHeight="1">
      <c r="B37" s="289"/>
      <c r="C37" s="290"/>
      <c r="D37" s="288"/>
      <c r="E37" s="292" t="s">
        <v>109</v>
      </c>
      <c r="F37" s="288"/>
      <c r="G37" s="288" t="s">
        <v>493</v>
      </c>
      <c r="H37" s="288"/>
      <c r="I37" s="288"/>
      <c r="J37" s="288"/>
      <c r="K37" s="286"/>
    </row>
    <row r="38" ht="15" customHeight="1">
      <c r="B38" s="289"/>
      <c r="C38" s="290"/>
      <c r="D38" s="288"/>
      <c r="E38" s="292" t="s">
        <v>110</v>
      </c>
      <c r="F38" s="288"/>
      <c r="G38" s="288" t="s">
        <v>494</v>
      </c>
      <c r="H38" s="288"/>
      <c r="I38" s="288"/>
      <c r="J38" s="288"/>
      <c r="K38" s="286"/>
    </row>
    <row r="39" ht="15" customHeight="1">
      <c r="B39" s="289"/>
      <c r="C39" s="290"/>
      <c r="D39" s="288"/>
      <c r="E39" s="292" t="s">
        <v>111</v>
      </c>
      <c r="F39" s="288"/>
      <c r="G39" s="288" t="s">
        <v>495</v>
      </c>
      <c r="H39" s="288"/>
      <c r="I39" s="288"/>
      <c r="J39" s="288"/>
      <c r="K39" s="286"/>
    </row>
    <row r="40" ht="15" customHeight="1">
      <c r="B40" s="289"/>
      <c r="C40" s="290"/>
      <c r="D40" s="288"/>
      <c r="E40" s="292" t="s">
        <v>496</v>
      </c>
      <c r="F40" s="288"/>
      <c r="G40" s="288" t="s">
        <v>497</v>
      </c>
      <c r="H40" s="288"/>
      <c r="I40" s="288"/>
      <c r="J40" s="288"/>
      <c r="K40" s="286"/>
    </row>
    <row r="41" ht="15" customHeight="1">
      <c r="B41" s="289"/>
      <c r="C41" s="290"/>
      <c r="D41" s="288"/>
      <c r="E41" s="292"/>
      <c r="F41" s="288"/>
      <c r="G41" s="288" t="s">
        <v>498</v>
      </c>
      <c r="H41" s="288"/>
      <c r="I41" s="288"/>
      <c r="J41" s="288"/>
      <c r="K41" s="286"/>
    </row>
    <row r="42" ht="15" customHeight="1">
      <c r="B42" s="289"/>
      <c r="C42" s="290"/>
      <c r="D42" s="288"/>
      <c r="E42" s="292" t="s">
        <v>499</v>
      </c>
      <c r="F42" s="288"/>
      <c r="G42" s="288" t="s">
        <v>500</v>
      </c>
      <c r="H42" s="288"/>
      <c r="I42" s="288"/>
      <c r="J42" s="288"/>
      <c r="K42" s="286"/>
    </row>
    <row r="43" ht="15" customHeight="1">
      <c r="B43" s="289"/>
      <c r="C43" s="290"/>
      <c r="D43" s="288"/>
      <c r="E43" s="292" t="s">
        <v>113</v>
      </c>
      <c r="F43" s="288"/>
      <c r="G43" s="288" t="s">
        <v>501</v>
      </c>
      <c r="H43" s="288"/>
      <c r="I43" s="288"/>
      <c r="J43" s="288"/>
      <c r="K43" s="286"/>
    </row>
    <row r="44" ht="12.75" customHeight="1">
      <c r="B44" s="289"/>
      <c r="C44" s="290"/>
      <c r="D44" s="288"/>
      <c r="E44" s="288"/>
      <c r="F44" s="288"/>
      <c r="G44" s="288"/>
      <c r="H44" s="288"/>
      <c r="I44" s="288"/>
      <c r="J44" s="288"/>
      <c r="K44" s="286"/>
    </row>
    <row r="45" ht="15" customHeight="1">
      <c r="B45" s="289"/>
      <c r="C45" s="290"/>
      <c r="D45" s="288" t="s">
        <v>502</v>
      </c>
      <c r="E45" s="288"/>
      <c r="F45" s="288"/>
      <c r="G45" s="288"/>
      <c r="H45" s="288"/>
      <c r="I45" s="288"/>
      <c r="J45" s="288"/>
      <c r="K45" s="286"/>
    </row>
    <row r="46" ht="15" customHeight="1">
      <c r="B46" s="289"/>
      <c r="C46" s="290"/>
      <c r="D46" s="290"/>
      <c r="E46" s="288" t="s">
        <v>503</v>
      </c>
      <c r="F46" s="288"/>
      <c r="G46" s="288"/>
      <c r="H46" s="288"/>
      <c r="I46" s="288"/>
      <c r="J46" s="288"/>
      <c r="K46" s="286"/>
    </row>
    <row r="47" ht="15" customHeight="1">
      <c r="B47" s="289"/>
      <c r="C47" s="290"/>
      <c r="D47" s="290"/>
      <c r="E47" s="288" t="s">
        <v>504</v>
      </c>
      <c r="F47" s="288"/>
      <c r="G47" s="288"/>
      <c r="H47" s="288"/>
      <c r="I47" s="288"/>
      <c r="J47" s="288"/>
      <c r="K47" s="286"/>
    </row>
    <row r="48" ht="15" customHeight="1">
      <c r="B48" s="289"/>
      <c r="C48" s="290"/>
      <c r="D48" s="290"/>
      <c r="E48" s="288" t="s">
        <v>505</v>
      </c>
      <c r="F48" s="288"/>
      <c r="G48" s="288"/>
      <c r="H48" s="288"/>
      <c r="I48" s="288"/>
      <c r="J48" s="288"/>
      <c r="K48" s="286"/>
    </row>
    <row r="49" ht="15" customHeight="1">
      <c r="B49" s="289"/>
      <c r="C49" s="290"/>
      <c r="D49" s="288" t="s">
        <v>506</v>
      </c>
      <c r="E49" s="288"/>
      <c r="F49" s="288"/>
      <c r="G49" s="288"/>
      <c r="H49" s="288"/>
      <c r="I49" s="288"/>
      <c r="J49" s="288"/>
      <c r="K49" s="286"/>
    </row>
    <row r="50" ht="25.5" customHeight="1">
      <c r="B50" s="284"/>
      <c r="C50" s="285" t="s">
        <v>507</v>
      </c>
      <c r="D50" s="285"/>
      <c r="E50" s="285"/>
      <c r="F50" s="285"/>
      <c r="G50" s="285"/>
      <c r="H50" s="285"/>
      <c r="I50" s="285"/>
      <c r="J50" s="285"/>
      <c r="K50" s="286"/>
    </row>
    <row r="51" ht="5.25" customHeight="1">
      <c r="B51" s="284"/>
      <c r="C51" s="287"/>
      <c r="D51" s="287"/>
      <c r="E51" s="287"/>
      <c r="F51" s="287"/>
      <c r="G51" s="287"/>
      <c r="H51" s="287"/>
      <c r="I51" s="287"/>
      <c r="J51" s="287"/>
      <c r="K51" s="286"/>
    </row>
    <row r="52" ht="15" customHeight="1">
      <c r="B52" s="284"/>
      <c r="C52" s="288" t="s">
        <v>508</v>
      </c>
      <c r="D52" s="288"/>
      <c r="E52" s="288"/>
      <c r="F52" s="288"/>
      <c r="G52" s="288"/>
      <c r="H52" s="288"/>
      <c r="I52" s="288"/>
      <c r="J52" s="288"/>
      <c r="K52" s="286"/>
    </row>
    <row r="53" ht="15" customHeight="1">
      <c r="B53" s="284"/>
      <c r="C53" s="288" t="s">
        <v>509</v>
      </c>
      <c r="D53" s="288"/>
      <c r="E53" s="288"/>
      <c r="F53" s="288"/>
      <c r="G53" s="288"/>
      <c r="H53" s="288"/>
      <c r="I53" s="288"/>
      <c r="J53" s="288"/>
      <c r="K53" s="286"/>
    </row>
    <row r="54" ht="12.75" customHeight="1">
      <c r="B54" s="284"/>
      <c r="C54" s="288"/>
      <c r="D54" s="288"/>
      <c r="E54" s="288"/>
      <c r="F54" s="288"/>
      <c r="G54" s="288"/>
      <c r="H54" s="288"/>
      <c r="I54" s="288"/>
      <c r="J54" s="288"/>
      <c r="K54" s="286"/>
    </row>
    <row r="55" ht="15" customHeight="1">
      <c r="B55" s="284"/>
      <c r="C55" s="288" t="s">
        <v>510</v>
      </c>
      <c r="D55" s="288"/>
      <c r="E55" s="288"/>
      <c r="F55" s="288"/>
      <c r="G55" s="288"/>
      <c r="H55" s="288"/>
      <c r="I55" s="288"/>
      <c r="J55" s="288"/>
      <c r="K55" s="286"/>
    </row>
    <row r="56" ht="15" customHeight="1">
      <c r="B56" s="284"/>
      <c r="C56" s="290"/>
      <c r="D56" s="288" t="s">
        <v>511</v>
      </c>
      <c r="E56" s="288"/>
      <c r="F56" s="288"/>
      <c r="G56" s="288"/>
      <c r="H56" s="288"/>
      <c r="I56" s="288"/>
      <c r="J56" s="288"/>
      <c r="K56" s="286"/>
    </row>
    <row r="57" ht="15" customHeight="1">
      <c r="B57" s="284"/>
      <c r="C57" s="290"/>
      <c r="D57" s="288" t="s">
        <v>512</v>
      </c>
      <c r="E57" s="288"/>
      <c r="F57" s="288"/>
      <c r="G57" s="288"/>
      <c r="H57" s="288"/>
      <c r="I57" s="288"/>
      <c r="J57" s="288"/>
      <c r="K57" s="286"/>
    </row>
    <row r="58" ht="15" customHeight="1">
      <c r="B58" s="284"/>
      <c r="C58" s="290"/>
      <c r="D58" s="288" t="s">
        <v>513</v>
      </c>
      <c r="E58" s="288"/>
      <c r="F58" s="288"/>
      <c r="G58" s="288"/>
      <c r="H58" s="288"/>
      <c r="I58" s="288"/>
      <c r="J58" s="288"/>
      <c r="K58" s="286"/>
    </row>
    <row r="59" ht="15" customHeight="1">
      <c r="B59" s="284"/>
      <c r="C59" s="290"/>
      <c r="D59" s="288" t="s">
        <v>514</v>
      </c>
      <c r="E59" s="288"/>
      <c r="F59" s="288"/>
      <c r="G59" s="288"/>
      <c r="H59" s="288"/>
      <c r="I59" s="288"/>
      <c r="J59" s="288"/>
      <c r="K59" s="286"/>
    </row>
    <row r="60" ht="15" customHeight="1">
      <c r="B60" s="284"/>
      <c r="C60" s="290"/>
      <c r="D60" s="293" t="s">
        <v>515</v>
      </c>
      <c r="E60" s="293"/>
      <c r="F60" s="293"/>
      <c r="G60" s="293"/>
      <c r="H60" s="293"/>
      <c r="I60" s="293"/>
      <c r="J60" s="293"/>
      <c r="K60" s="286"/>
    </row>
    <row r="61" ht="15" customHeight="1">
      <c r="B61" s="284"/>
      <c r="C61" s="290"/>
      <c r="D61" s="288" t="s">
        <v>516</v>
      </c>
      <c r="E61" s="288"/>
      <c r="F61" s="288"/>
      <c r="G61" s="288"/>
      <c r="H61" s="288"/>
      <c r="I61" s="288"/>
      <c r="J61" s="288"/>
      <c r="K61" s="286"/>
    </row>
    <row r="62" ht="12.75" customHeight="1">
      <c r="B62" s="284"/>
      <c r="C62" s="290"/>
      <c r="D62" s="290"/>
      <c r="E62" s="294"/>
      <c r="F62" s="290"/>
      <c r="G62" s="290"/>
      <c r="H62" s="290"/>
      <c r="I62" s="290"/>
      <c r="J62" s="290"/>
      <c r="K62" s="286"/>
    </row>
    <row r="63" ht="15" customHeight="1">
      <c r="B63" s="284"/>
      <c r="C63" s="290"/>
      <c r="D63" s="288" t="s">
        <v>517</v>
      </c>
      <c r="E63" s="288"/>
      <c r="F63" s="288"/>
      <c r="G63" s="288"/>
      <c r="H63" s="288"/>
      <c r="I63" s="288"/>
      <c r="J63" s="288"/>
      <c r="K63" s="286"/>
    </row>
    <row r="64" ht="15" customHeight="1">
      <c r="B64" s="284"/>
      <c r="C64" s="290"/>
      <c r="D64" s="293" t="s">
        <v>518</v>
      </c>
      <c r="E64" s="293"/>
      <c r="F64" s="293"/>
      <c r="G64" s="293"/>
      <c r="H64" s="293"/>
      <c r="I64" s="293"/>
      <c r="J64" s="293"/>
      <c r="K64" s="286"/>
    </row>
    <row r="65" ht="15" customHeight="1">
      <c r="B65" s="284"/>
      <c r="C65" s="290"/>
      <c r="D65" s="288" t="s">
        <v>519</v>
      </c>
      <c r="E65" s="288"/>
      <c r="F65" s="288"/>
      <c r="G65" s="288"/>
      <c r="H65" s="288"/>
      <c r="I65" s="288"/>
      <c r="J65" s="288"/>
      <c r="K65" s="286"/>
    </row>
    <row r="66" ht="15" customHeight="1">
      <c r="B66" s="284"/>
      <c r="C66" s="290"/>
      <c r="D66" s="288" t="s">
        <v>520</v>
      </c>
      <c r="E66" s="288"/>
      <c r="F66" s="288"/>
      <c r="G66" s="288"/>
      <c r="H66" s="288"/>
      <c r="I66" s="288"/>
      <c r="J66" s="288"/>
      <c r="K66" s="286"/>
    </row>
    <row r="67" ht="15" customHeight="1">
      <c r="B67" s="284"/>
      <c r="C67" s="290"/>
      <c r="D67" s="288" t="s">
        <v>521</v>
      </c>
      <c r="E67" s="288"/>
      <c r="F67" s="288"/>
      <c r="G67" s="288"/>
      <c r="H67" s="288"/>
      <c r="I67" s="288"/>
      <c r="J67" s="288"/>
      <c r="K67" s="286"/>
    </row>
    <row r="68" ht="15" customHeight="1">
      <c r="B68" s="284"/>
      <c r="C68" s="290"/>
      <c r="D68" s="288" t="s">
        <v>522</v>
      </c>
      <c r="E68" s="288"/>
      <c r="F68" s="288"/>
      <c r="G68" s="288"/>
      <c r="H68" s="288"/>
      <c r="I68" s="288"/>
      <c r="J68" s="288"/>
      <c r="K68" s="286"/>
    </row>
    <row r="69" ht="12.75" customHeight="1">
      <c r="B69" s="295"/>
      <c r="C69" s="296"/>
      <c r="D69" s="296"/>
      <c r="E69" s="296"/>
      <c r="F69" s="296"/>
      <c r="G69" s="296"/>
      <c r="H69" s="296"/>
      <c r="I69" s="296"/>
      <c r="J69" s="296"/>
      <c r="K69" s="297"/>
    </row>
    <row r="70" ht="18.75" customHeight="1">
      <c r="B70" s="298"/>
      <c r="C70" s="298"/>
      <c r="D70" s="298"/>
      <c r="E70" s="298"/>
      <c r="F70" s="298"/>
      <c r="G70" s="298"/>
      <c r="H70" s="298"/>
      <c r="I70" s="298"/>
      <c r="J70" s="298"/>
      <c r="K70" s="299"/>
    </row>
    <row r="71" ht="18.75" customHeight="1">
      <c r="B71" s="299"/>
      <c r="C71" s="299"/>
      <c r="D71" s="299"/>
      <c r="E71" s="299"/>
      <c r="F71" s="299"/>
      <c r="G71" s="299"/>
      <c r="H71" s="299"/>
      <c r="I71" s="299"/>
      <c r="J71" s="299"/>
      <c r="K71" s="299"/>
    </row>
    <row r="72" ht="7.5" customHeight="1">
      <c r="B72" s="300"/>
      <c r="C72" s="301"/>
      <c r="D72" s="301"/>
      <c r="E72" s="301"/>
      <c r="F72" s="301"/>
      <c r="G72" s="301"/>
      <c r="H72" s="301"/>
      <c r="I72" s="301"/>
      <c r="J72" s="301"/>
      <c r="K72" s="302"/>
    </row>
    <row r="73" ht="45" customHeight="1">
      <c r="B73" s="303"/>
      <c r="C73" s="304" t="s">
        <v>86</v>
      </c>
      <c r="D73" s="304"/>
      <c r="E73" s="304"/>
      <c r="F73" s="304"/>
      <c r="G73" s="304"/>
      <c r="H73" s="304"/>
      <c r="I73" s="304"/>
      <c r="J73" s="304"/>
      <c r="K73" s="305"/>
    </row>
    <row r="74" ht="17.25" customHeight="1">
      <c r="B74" s="303"/>
      <c r="C74" s="306" t="s">
        <v>523</v>
      </c>
      <c r="D74" s="306"/>
      <c r="E74" s="306"/>
      <c r="F74" s="306" t="s">
        <v>524</v>
      </c>
      <c r="G74" s="307"/>
      <c r="H74" s="306" t="s">
        <v>109</v>
      </c>
      <c r="I74" s="306" t="s">
        <v>56</v>
      </c>
      <c r="J74" s="306" t="s">
        <v>525</v>
      </c>
      <c r="K74" s="305"/>
    </row>
    <row r="75" ht="17.25" customHeight="1">
      <c r="B75" s="303"/>
      <c r="C75" s="308" t="s">
        <v>526</v>
      </c>
      <c r="D75" s="308"/>
      <c r="E75" s="308"/>
      <c r="F75" s="309" t="s">
        <v>527</v>
      </c>
      <c r="G75" s="310"/>
      <c r="H75" s="308"/>
      <c r="I75" s="308"/>
      <c r="J75" s="308" t="s">
        <v>528</v>
      </c>
      <c r="K75" s="305"/>
    </row>
    <row r="76" ht="5.25" customHeight="1">
      <c r="B76" s="303"/>
      <c r="C76" s="311"/>
      <c r="D76" s="311"/>
      <c r="E76" s="311"/>
      <c r="F76" s="311"/>
      <c r="G76" s="312"/>
      <c r="H76" s="311"/>
      <c r="I76" s="311"/>
      <c r="J76" s="311"/>
      <c r="K76" s="305"/>
    </row>
    <row r="77" ht="15" customHeight="1">
      <c r="B77" s="303"/>
      <c r="C77" s="292" t="s">
        <v>52</v>
      </c>
      <c r="D77" s="311"/>
      <c r="E77" s="311"/>
      <c r="F77" s="313" t="s">
        <v>529</v>
      </c>
      <c r="G77" s="312"/>
      <c r="H77" s="292" t="s">
        <v>530</v>
      </c>
      <c r="I77" s="292" t="s">
        <v>531</v>
      </c>
      <c r="J77" s="292">
        <v>20</v>
      </c>
      <c r="K77" s="305"/>
    </row>
    <row r="78" ht="15" customHeight="1">
      <c r="B78" s="303"/>
      <c r="C78" s="292" t="s">
        <v>532</v>
      </c>
      <c r="D78" s="292"/>
      <c r="E78" s="292"/>
      <c r="F78" s="313" t="s">
        <v>529</v>
      </c>
      <c r="G78" s="312"/>
      <c r="H78" s="292" t="s">
        <v>533</v>
      </c>
      <c r="I78" s="292" t="s">
        <v>531</v>
      </c>
      <c r="J78" s="292">
        <v>120</v>
      </c>
      <c r="K78" s="305"/>
    </row>
    <row r="79" ht="15" customHeight="1">
      <c r="B79" s="314"/>
      <c r="C79" s="292" t="s">
        <v>534</v>
      </c>
      <c r="D79" s="292"/>
      <c r="E79" s="292"/>
      <c r="F79" s="313" t="s">
        <v>535</v>
      </c>
      <c r="G79" s="312"/>
      <c r="H79" s="292" t="s">
        <v>536</v>
      </c>
      <c r="I79" s="292" t="s">
        <v>531</v>
      </c>
      <c r="J79" s="292">
        <v>50</v>
      </c>
      <c r="K79" s="305"/>
    </row>
    <row r="80" ht="15" customHeight="1">
      <c r="B80" s="314"/>
      <c r="C80" s="292" t="s">
        <v>537</v>
      </c>
      <c r="D80" s="292"/>
      <c r="E80" s="292"/>
      <c r="F80" s="313" t="s">
        <v>529</v>
      </c>
      <c r="G80" s="312"/>
      <c r="H80" s="292" t="s">
        <v>538</v>
      </c>
      <c r="I80" s="292" t="s">
        <v>539</v>
      </c>
      <c r="J80" s="292"/>
      <c r="K80" s="305"/>
    </row>
    <row r="81" ht="15" customHeight="1">
      <c r="B81" s="314"/>
      <c r="C81" s="315" t="s">
        <v>540</v>
      </c>
      <c r="D81" s="315"/>
      <c r="E81" s="315"/>
      <c r="F81" s="316" t="s">
        <v>535</v>
      </c>
      <c r="G81" s="315"/>
      <c r="H81" s="315" t="s">
        <v>541</v>
      </c>
      <c r="I81" s="315" t="s">
        <v>531</v>
      </c>
      <c r="J81" s="315">
        <v>15</v>
      </c>
      <c r="K81" s="305"/>
    </row>
    <row r="82" ht="15" customHeight="1">
      <c r="B82" s="314"/>
      <c r="C82" s="315" t="s">
        <v>542</v>
      </c>
      <c r="D82" s="315"/>
      <c r="E82" s="315"/>
      <c r="F82" s="316" t="s">
        <v>535</v>
      </c>
      <c r="G82" s="315"/>
      <c r="H82" s="315" t="s">
        <v>543</v>
      </c>
      <c r="I82" s="315" t="s">
        <v>531</v>
      </c>
      <c r="J82" s="315">
        <v>15</v>
      </c>
      <c r="K82" s="305"/>
    </row>
    <row r="83" ht="15" customHeight="1">
      <c r="B83" s="314"/>
      <c r="C83" s="315" t="s">
        <v>544</v>
      </c>
      <c r="D83" s="315"/>
      <c r="E83" s="315"/>
      <c r="F83" s="316" t="s">
        <v>535</v>
      </c>
      <c r="G83" s="315"/>
      <c r="H83" s="315" t="s">
        <v>545</v>
      </c>
      <c r="I83" s="315" t="s">
        <v>531</v>
      </c>
      <c r="J83" s="315">
        <v>20</v>
      </c>
      <c r="K83" s="305"/>
    </row>
    <row r="84" ht="15" customHeight="1">
      <c r="B84" s="314"/>
      <c r="C84" s="315" t="s">
        <v>546</v>
      </c>
      <c r="D84" s="315"/>
      <c r="E84" s="315"/>
      <c r="F84" s="316" t="s">
        <v>535</v>
      </c>
      <c r="G84" s="315"/>
      <c r="H84" s="315" t="s">
        <v>547</v>
      </c>
      <c r="I84" s="315" t="s">
        <v>531</v>
      </c>
      <c r="J84" s="315">
        <v>20</v>
      </c>
      <c r="K84" s="305"/>
    </row>
    <row r="85" ht="15" customHeight="1">
      <c r="B85" s="314"/>
      <c r="C85" s="292" t="s">
        <v>548</v>
      </c>
      <c r="D85" s="292"/>
      <c r="E85" s="292"/>
      <c r="F85" s="313" t="s">
        <v>535</v>
      </c>
      <c r="G85" s="312"/>
      <c r="H85" s="292" t="s">
        <v>549</v>
      </c>
      <c r="I85" s="292" t="s">
        <v>531</v>
      </c>
      <c r="J85" s="292">
        <v>50</v>
      </c>
      <c r="K85" s="305"/>
    </row>
    <row r="86" ht="15" customHeight="1">
      <c r="B86" s="314"/>
      <c r="C86" s="292" t="s">
        <v>550</v>
      </c>
      <c r="D86" s="292"/>
      <c r="E86" s="292"/>
      <c r="F86" s="313" t="s">
        <v>535</v>
      </c>
      <c r="G86" s="312"/>
      <c r="H86" s="292" t="s">
        <v>551</v>
      </c>
      <c r="I86" s="292" t="s">
        <v>531</v>
      </c>
      <c r="J86" s="292">
        <v>20</v>
      </c>
      <c r="K86" s="305"/>
    </row>
    <row r="87" ht="15" customHeight="1">
      <c r="B87" s="314"/>
      <c r="C87" s="292" t="s">
        <v>552</v>
      </c>
      <c r="D87" s="292"/>
      <c r="E87" s="292"/>
      <c r="F87" s="313" t="s">
        <v>535</v>
      </c>
      <c r="G87" s="312"/>
      <c r="H87" s="292" t="s">
        <v>553</v>
      </c>
      <c r="I87" s="292" t="s">
        <v>531</v>
      </c>
      <c r="J87" s="292">
        <v>20</v>
      </c>
      <c r="K87" s="305"/>
    </row>
    <row r="88" ht="15" customHeight="1">
      <c r="B88" s="314"/>
      <c r="C88" s="292" t="s">
        <v>554</v>
      </c>
      <c r="D88" s="292"/>
      <c r="E88" s="292"/>
      <c r="F88" s="313" t="s">
        <v>535</v>
      </c>
      <c r="G88" s="312"/>
      <c r="H88" s="292" t="s">
        <v>555</v>
      </c>
      <c r="I88" s="292" t="s">
        <v>531</v>
      </c>
      <c r="J88" s="292">
        <v>50</v>
      </c>
      <c r="K88" s="305"/>
    </row>
    <row r="89" ht="15" customHeight="1">
      <c r="B89" s="314"/>
      <c r="C89" s="292" t="s">
        <v>556</v>
      </c>
      <c r="D89" s="292"/>
      <c r="E89" s="292"/>
      <c r="F89" s="313" t="s">
        <v>535</v>
      </c>
      <c r="G89" s="312"/>
      <c r="H89" s="292" t="s">
        <v>556</v>
      </c>
      <c r="I89" s="292" t="s">
        <v>531</v>
      </c>
      <c r="J89" s="292">
        <v>50</v>
      </c>
      <c r="K89" s="305"/>
    </row>
    <row r="90" ht="15" customHeight="1">
      <c r="B90" s="314"/>
      <c r="C90" s="292" t="s">
        <v>114</v>
      </c>
      <c r="D90" s="292"/>
      <c r="E90" s="292"/>
      <c r="F90" s="313" t="s">
        <v>535</v>
      </c>
      <c r="G90" s="312"/>
      <c r="H90" s="292" t="s">
        <v>557</v>
      </c>
      <c r="I90" s="292" t="s">
        <v>531</v>
      </c>
      <c r="J90" s="292">
        <v>255</v>
      </c>
      <c r="K90" s="305"/>
    </row>
    <row r="91" ht="15" customHeight="1">
      <c r="B91" s="314"/>
      <c r="C91" s="292" t="s">
        <v>558</v>
      </c>
      <c r="D91" s="292"/>
      <c r="E91" s="292"/>
      <c r="F91" s="313" t="s">
        <v>529</v>
      </c>
      <c r="G91" s="312"/>
      <c r="H91" s="292" t="s">
        <v>559</v>
      </c>
      <c r="I91" s="292" t="s">
        <v>560</v>
      </c>
      <c r="J91" s="292"/>
      <c r="K91" s="305"/>
    </row>
    <row r="92" ht="15" customHeight="1">
      <c r="B92" s="314"/>
      <c r="C92" s="292" t="s">
        <v>561</v>
      </c>
      <c r="D92" s="292"/>
      <c r="E92" s="292"/>
      <c r="F92" s="313" t="s">
        <v>529</v>
      </c>
      <c r="G92" s="312"/>
      <c r="H92" s="292" t="s">
        <v>562</v>
      </c>
      <c r="I92" s="292" t="s">
        <v>563</v>
      </c>
      <c r="J92" s="292"/>
      <c r="K92" s="305"/>
    </row>
    <row r="93" ht="15" customHeight="1">
      <c r="B93" s="314"/>
      <c r="C93" s="292" t="s">
        <v>564</v>
      </c>
      <c r="D93" s="292"/>
      <c r="E93" s="292"/>
      <c r="F93" s="313" t="s">
        <v>529</v>
      </c>
      <c r="G93" s="312"/>
      <c r="H93" s="292" t="s">
        <v>564</v>
      </c>
      <c r="I93" s="292" t="s">
        <v>563</v>
      </c>
      <c r="J93" s="292"/>
      <c r="K93" s="305"/>
    </row>
    <row r="94" ht="15" customHeight="1">
      <c r="B94" s="314"/>
      <c r="C94" s="292" t="s">
        <v>37</v>
      </c>
      <c r="D94" s="292"/>
      <c r="E94" s="292"/>
      <c r="F94" s="313" t="s">
        <v>529</v>
      </c>
      <c r="G94" s="312"/>
      <c r="H94" s="292" t="s">
        <v>565</v>
      </c>
      <c r="I94" s="292" t="s">
        <v>563</v>
      </c>
      <c r="J94" s="292"/>
      <c r="K94" s="305"/>
    </row>
    <row r="95" ht="15" customHeight="1">
      <c r="B95" s="314"/>
      <c r="C95" s="292" t="s">
        <v>47</v>
      </c>
      <c r="D95" s="292"/>
      <c r="E95" s="292"/>
      <c r="F95" s="313" t="s">
        <v>529</v>
      </c>
      <c r="G95" s="312"/>
      <c r="H95" s="292" t="s">
        <v>566</v>
      </c>
      <c r="I95" s="292" t="s">
        <v>563</v>
      </c>
      <c r="J95" s="292"/>
      <c r="K95" s="305"/>
    </row>
    <row r="96" ht="15" customHeight="1">
      <c r="B96" s="317"/>
      <c r="C96" s="318"/>
      <c r="D96" s="318"/>
      <c r="E96" s="318"/>
      <c r="F96" s="318"/>
      <c r="G96" s="318"/>
      <c r="H96" s="318"/>
      <c r="I96" s="318"/>
      <c r="J96" s="318"/>
      <c r="K96" s="319"/>
    </row>
    <row r="97" ht="18.75" customHeight="1">
      <c r="B97" s="320"/>
      <c r="C97" s="321"/>
      <c r="D97" s="321"/>
      <c r="E97" s="321"/>
      <c r="F97" s="321"/>
      <c r="G97" s="321"/>
      <c r="H97" s="321"/>
      <c r="I97" s="321"/>
      <c r="J97" s="321"/>
      <c r="K97" s="320"/>
    </row>
    <row r="98" ht="18.75" customHeight="1">
      <c r="B98" s="299"/>
      <c r="C98" s="299"/>
      <c r="D98" s="299"/>
      <c r="E98" s="299"/>
      <c r="F98" s="299"/>
      <c r="G98" s="299"/>
      <c r="H98" s="299"/>
      <c r="I98" s="299"/>
      <c r="J98" s="299"/>
      <c r="K98" s="299"/>
    </row>
    <row r="99" ht="7.5" customHeight="1">
      <c r="B99" s="300"/>
      <c r="C99" s="301"/>
      <c r="D99" s="301"/>
      <c r="E99" s="301"/>
      <c r="F99" s="301"/>
      <c r="G99" s="301"/>
      <c r="H99" s="301"/>
      <c r="I99" s="301"/>
      <c r="J99" s="301"/>
      <c r="K99" s="302"/>
    </row>
    <row r="100" ht="45" customHeight="1">
      <c r="B100" s="303"/>
      <c r="C100" s="304" t="s">
        <v>567</v>
      </c>
      <c r="D100" s="304"/>
      <c r="E100" s="304"/>
      <c r="F100" s="304"/>
      <c r="G100" s="304"/>
      <c r="H100" s="304"/>
      <c r="I100" s="304"/>
      <c r="J100" s="304"/>
      <c r="K100" s="305"/>
    </row>
    <row r="101" ht="17.25" customHeight="1">
      <c r="B101" s="303"/>
      <c r="C101" s="306" t="s">
        <v>523</v>
      </c>
      <c r="D101" s="306"/>
      <c r="E101" s="306"/>
      <c r="F101" s="306" t="s">
        <v>524</v>
      </c>
      <c r="G101" s="307"/>
      <c r="H101" s="306" t="s">
        <v>109</v>
      </c>
      <c r="I101" s="306" t="s">
        <v>56</v>
      </c>
      <c r="J101" s="306" t="s">
        <v>525</v>
      </c>
      <c r="K101" s="305"/>
    </row>
    <row r="102" ht="17.25" customHeight="1">
      <c r="B102" s="303"/>
      <c r="C102" s="308" t="s">
        <v>526</v>
      </c>
      <c r="D102" s="308"/>
      <c r="E102" s="308"/>
      <c r="F102" s="309" t="s">
        <v>527</v>
      </c>
      <c r="G102" s="310"/>
      <c r="H102" s="308"/>
      <c r="I102" s="308"/>
      <c r="J102" s="308" t="s">
        <v>528</v>
      </c>
      <c r="K102" s="305"/>
    </row>
    <row r="103" ht="5.25" customHeight="1">
      <c r="B103" s="303"/>
      <c r="C103" s="306"/>
      <c r="D103" s="306"/>
      <c r="E103" s="306"/>
      <c r="F103" s="306"/>
      <c r="G103" s="322"/>
      <c r="H103" s="306"/>
      <c r="I103" s="306"/>
      <c r="J103" s="306"/>
      <c r="K103" s="305"/>
    </row>
    <row r="104" ht="15" customHeight="1">
      <c r="B104" s="303"/>
      <c r="C104" s="292" t="s">
        <v>52</v>
      </c>
      <c r="D104" s="311"/>
      <c r="E104" s="311"/>
      <c r="F104" s="313" t="s">
        <v>529</v>
      </c>
      <c r="G104" s="322"/>
      <c r="H104" s="292" t="s">
        <v>568</v>
      </c>
      <c r="I104" s="292" t="s">
        <v>531</v>
      </c>
      <c r="J104" s="292">
        <v>20</v>
      </c>
      <c r="K104" s="305"/>
    </row>
    <row r="105" ht="15" customHeight="1">
      <c r="B105" s="303"/>
      <c r="C105" s="292" t="s">
        <v>532</v>
      </c>
      <c r="D105" s="292"/>
      <c r="E105" s="292"/>
      <c r="F105" s="313" t="s">
        <v>529</v>
      </c>
      <c r="G105" s="292"/>
      <c r="H105" s="292" t="s">
        <v>568</v>
      </c>
      <c r="I105" s="292" t="s">
        <v>531</v>
      </c>
      <c r="J105" s="292">
        <v>120</v>
      </c>
      <c r="K105" s="305"/>
    </row>
    <row r="106" ht="15" customHeight="1">
      <c r="B106" s="314"/>
      <c r="C106" s="292" t="s">
        <v>534</v>
      </c>
      <c r="D106" s="292"/>
      <c r="E106" s="292"/>
      <c r="F106" s="313" t="s">
        <v>535</v>
      </c>
      <c r="G106" s="292"/>
      <c r="H106" s="292" t="s">
        <v>568</v>
      </c>
      <c r="I106" s="292" t="s">
        <v>531</v>
      </c>
      <c r="J106" s="292">
        <v>50</v>
      </c>
      <c r="K106" s="305"/>
    </row>
    <row r="107" ht="15" customHeight="1">
      <c r="B107" s="314"/>
      <c r="C107" s="292" t="s">
        <v>537</v>
      </c>
      <c r="D107" s="292"/>
      <c r="E107" s="292"/>
      <c r="F107" s="313" t="s">
        <v>529</v>
      </c>
      <c r="G107" s="292"/>
      <c r="H107" s="292" t="s">
        <v>568</v>
      </c>
      <c r="I107" s="292" t="s">
        <v>539</v>
      </c>
      <c r="J107" s="292"/>
      <c r="K107" s="305"/>
    </row>
    <row r="108" ht="15" customHeight="1">
      <c r="B108" s="314"/>
      <c r="C108" s="292" t="s">
        <v>548</v>
      </c>
      <c r="D108" s="292"/>
      <c r="E108" s="292"/>
      <c r="F108" s="313" t="s">
        <v>535</v>
      </c>
      <c r="G108" s="292"/>
      <c r="H108" s="292" t="s">
        <v>568</v>
      </c>
      <c r="I108" s="292" t="s">
        <v>531</v>
      </c>
      <c r="J108" s="292">
        <v>50</v>
      </c>
      <c r="K108" s="305"/>
    </row>
    <row r="109" ht="15" customHeight="1">
      <c r="B109" s="314"/>
      <c r="C109" s="292" t="s">
        <v>556</v>
      </c>
      <c r="D109" s="292"/>
      <c r="E109" s="292"/>
      <c r="F109" s="313" t="s">
        <v>535</v>
      </c>
      <c r="G109" s="292"/>
      <c r="H109" s="292" t="s">
        <v>568</v>
      </c>
      <c r="I109" s="292" t="s">
        <v>531</v>
      </c>
      <c r="J109" s="292">
        <v>50</v>
      </c>
      <c r="K109" s="305"/>
    </row>
    <row r="110" ht="15" customHeight="1">
      <c r="B110" s="314"/>
      <c r="C110" s="292" t="s">
        <v>554</v>
      </c>
      <c r="D110" s="292"/>
      <c r="E110" s="292"/>
      <c r="F110" s="313" t="s">
        <v>535</v>
      </c>
      <c r="G110" s="292"/>
      <c r="H110" s="292" t="s">
        <v>568</v>
      </c>
      <c r="I110" s="292" t="s">
        <v>531</v>
      </c>
      <c r="J110" s="292">
        <v>50</v>
      </c>
      <c r="K110" s="305"/>
    </row>
    <row r="111" ht="15" customHeight="1">
      <c r="B111" s="314"/>
      <c r="C111" s="292" t="s">
        <v>52</v>
      </c>
      <c r="D111" s="292"/>
      <c r="E111" s="292"/>
      <c r="F111" s="313" t="s">
        <v>529</v>
      </c>
      <c r="G111" s="292"/>
      <c r="H111" s="292" t="s">
        <v>569</v>
      </c>
      <c r="I111" s="292" t="s">
        <v>531</v>
      </c>
      <c r="J111" s="292">
        <v>20</v>
      </c>
      <c r="K111" s="305"/>
    </row>
    <row r="112" ht="15" customHeight="1">
      <c r="B112" s="314"/>
      <c r="C112" s="292" t="s">
        <v>570</v>
      </c>
      <c r="D112" s="292"/>
      <c r="E112" s="292"/>
      <c r="F112" s="313" t="s">
        <v>529</v>
      </c>
      <c r="G112" s="292"/>
      <c r="H112" s="292" t="s">
        <v>571</v>
      </c>
      <c r="I112" s="292" t="s">
        <v>531</v>
      </c>
      <c r="J112" s="292">
        <v>120</v>
      </c>
      <c r="K112" s="305"/>
    </row>
    <row r="113" ht="15" customHeight="1">
      <c r="B113" s="314"/>
      <c r="C113" s="292" t="s">
        <v>37</v>
      </c>
      <c r="D113" s="292"/>
      <c r="E113" s="292"/>
      <c r="F113" s="313" t="s">
        <v>529</v>
      </c>
      <c r="G113" s="292"/>
      <c r="H113" s="292" t="s">
        <v>572</v>
      </c>
      <c r="I113" s="292" t="s">
        <v>563</v>
      </c>
      <c r="J113" s="292"/>
      <c r="K113" s="305"/>
    </row>
    <row r="114" ht="15" customHeight="1">
      <c r="B114" s="314"/>
      <c r="C114" s="292" t="s">
        <v>47</v>
      </c>
      <c r="D114" s="292"/>
      <c r="E114" s="292"/>
      <c r="F114" s="313" t="s">
        <v>529</v>
      </c>
      <c r="G114" s="292"/>
      <c r="H114" s="292" t="s">
        <v>573</v>
      </c>
      <c r="I114" s="292" t="s">
        <v>563</v>
      </c>
      <c r="J114" s="292"/>
      <c r="K114" s="305"/>
    </row>
    <row r="115" ht="15" customHeight="1">
      <c r="B115" s="314"/>
      <c r="C115" s="292" t="s">
        <v>56</v>
      </c>
      <c r="D115" s="292"/>
      <c r="E115" s="292"/>
      <c r="F115" s="313" t="s">
        <v>529</v>
      </c>
      <c r="G115" s="292"/>
      <c r="H115" s="292" t="s">
        <v>574</v>
      </c>
      <c r="I115" s="292" t="s">
        <v>575</v>
      </c>
      <c r="J115" s="292"/>
      <c r="K115" s="305"/>
    </row>
    <row r="116" ht="15" customHeight="1">
      <c r="B116" s="317"/>
      <c r="C116" s="323"/>
      <c r="D116" s="323"/>
      <c r="E116" s="323"/>
      <c r="F116" s="323"/>
      <c r="G116" s="323"/>
      <c r="H116" s="323"/>
      <c r="I116" s="323"/>
      <c r="J116" s="323"/>
      <c r="K116" s="319"/>
    </row>
    <row r="117" ht="18.75" customHeight="1">
      <c r="B117" s="324"/>
      <c r="C117" s="288"/>
      <c r="D117" s="288"/>
      <c r="E117" s="288"/>
      <c r="F117" s="325"/>
      <c r="G117" s="288"/>
      <c r="H117" s="288"/>
      <c r="I117" s="288"/>
      <c r="J117" s="288"/>
      <c r="K117" s="324"/>
    </row>
    <row r="118" ht="18.75" customHeight="1">
      <c r="B118" s="299"/>
      <c r="C118" s="299"/>
      <c r="D118" s="299"/>
      <c r="E118" s="299"/>
      <c r="F118" s="299"/>
      <c r="G118" s="299"/>
      <c r="H118" s="299"/>
      <c r="I118" s="299"/>
      <c r="J118" s="299"/>
      <c r="K118" s="299"/>
    </row>
    <row r="119" ht="7.5" customHeight="1">
      <c r="B119" s="326"/>
      <c r="C119" s="327"/>
      <c r="D119" s="327"/>
      <c r="E119" s="327"/>
      <c r="F119" s="327"/>
      <c r="G119" s="327"/>
      <c r="H119" s="327"/>
      <c r="I119" s="327"/>
      <c r="J119" s="327"/>
      <c r="K119" s="328"/>
    </row>
    <row r="120" ht="45" customHeight="1">
      <c r="B120" s="329"/>
      <c r="C120" s="282" t="s">
        <v>576</v>
      </c>
      <c r="D120" s="282"/>
      <c r="E120" s="282"/>
      <c r="F120" s="282"/>
      <c r="G120" s="282"/>
      <c r="H120" s="282"/>
      <c r="I120" s="282"/>
      <c r="J120" s="282"/>
      <c r="K120" s="330"/>
    </row>
    <row r="121" ht="17.25" customHeight="1">
      <c r="B121" s="331"/>
      <c r="C121" s="306" t="s">
        <v>523</v>
      </c>
      <c r="D121" s="306"/>
      <c r="E121" s="306"/>
      <c r="F121" s="306" t="s">
        <v>524</v>
      </c>
      <c r="G121" s="307"/>
      <c r="H121" s="306" t="s">
        <v>109</v>
      </c>
      <c r="I121" s="306" t="s">
        <v>56</v>
      </c>
      <c r="J121" s="306" t="s">
        <v>525</v>
      </c>
      <c r="K121" s="332"/>
    </row>
    <row r="122" ht="17.25" customHeight="1">
      <c r="B122" s="331"/>
      <c r="C122" s="308" t="s">
        <v>526</v>
      </c>
      <c r="D122" s="308"/>
      <c r="E122" s="308"/>
      <c r="F122" s="309" t="s">
        <v>527</v>
      </c>
      <c r="G122" s="310"/>
      <c r="H122" s="308"/>
      <c r="I122" s="308"/>
      <c r="J122" s="308" t="s">
        <v>528</v>
      </c>
      <c r="K122" s="332"/>
    </row>
    <row r="123" ht="5.25" customHeight="1">
      <c r="B123" s="333"/>
      <c r="C123" s="311"/>
      <c r="D123" s="311"/>
      <c r="E123" s="311"/>
      <c r="F123" s="311"/>
      <c r="G123" s="292"/>
      <c r="H123" s="311"/>
      <c r="I123" s="311"/>
      <c r="J123" s="311"/>
      <c r="K123" s="334"/>
    </row>
    <row r="124" ht="15" customHeight="1">
      <c r="B124" s="333"/>
      <c r="C124" s="292" t="s">
        <v>532</v>
      </c>
      <c r="D124" s="311"/>
      <c r="E124" s="311"/>
      <c r="F124" s="313" t="s">
        <v>529</v>
      </c>
      <c r="G124" s="292"/>
      <c r="H124" s="292" t="s">
        <v>568</v>
      </c>
      <c r="I124" s="292" t="s">
        <v>531</v>
      </c>
      <c r="J124" s="292">
        <v>120</v>
      </c>
      <c r="K124" s="335"/>
    </row>
    <row r="125" ht="15" customHeight="1">
      <c r="B125" s="333"/>
      <c r="C125" s="292" t="s">
        <v>577</v>
      </c>
      <c r="D125" s="292"/>
      <c r="E125" s="292"/>
      <c r="F125" s="313" t="s">
        <v>529</v>
      </c>
      <c r="G125" s="292"/>
      <c r="H125" s="292" t="s">
        <v>578</v>
      </c>
      <c r="I125" s="292" t="s">
        <v>531</v>
      </c>
      <c r="J125" s="292" t="s">
        <v>579</v>
      </c>
      <c r="K125" s="335"/>
    </row>
    <row r="126" ht="15" customHeight="1">
      <c r="B126" s="333"/>
      <c r="C126" s="292" t="s">
        <v>478</v>
      </c>
      <c r="D126" s="292"/>
      <c r="E126" s="292"/>
      <c r="F126" s="313" t="s">
        <v>529</v>
      </c>
      <c r="G126" s="292"/>
      <c r="H126" s="292" t="s">
        <v>580</v>
      </c>
      <c r="I126" s="292" t="s">
        <v>531</v>
      </c>
      <c r="J126" s="292" t="s">
        <v>579</v>
      </c>
      <c r="K126" s="335"/>
    </row>
    <row r="127" ht="15" customHeight="1">
      <c r="B127" s="333"/>
      <c r="C127" s="292" t="s">
        <v>540</v>
      </c>
      <c r="D127" s="292"/>
      <c r="E127" s="292"/>
      <c r="F127" s="313" t="s">
        <v>535</v>
      </c>
      <c r="G127" s="292"/>
      <c r="H127" s="292" t="s">
        <v>541</v>
      </c>
      <c r="I127" s="292" t="s">
        <v>531</v>
      </c>
      <c r="J127" s="292">
        <v>15</v>
      </c>
      <c r="K127" s="335"/>
    </row>
    <row r="128" ht="15" customHeight="1">
      <c r="B128" s="333"/>
      <c r="C128" s="315" t="s">
        <v>542</v>
      </c>
      <c r="D128" s="315"/>
      <c r="E128" s="315"/>
      <c r="F128" s="316" t="s">
        <v>535</v>
      </c>
      <c r="G128" s="315"/>
      <c r="H128" s="315" t="s">
        <v>543</v>
      </c>
      <c r="I128" s="315" t="s">
        <v>531</v>
      </c>
      <c r="J128" s="315">
        <v>15</v>
      </c>
      <c r="K128" s="335"/>
    </row>
    <row r="129" ht="15" customHeight="1">
      <c r="B129" s="333"/>
      <c r="C129" s="315" t="s">
        <v>544</v>
      </c>
      <c r="D129" s="315"/>
      <c r="E129" s="315"/>
      <c r="F129" s="316" t="s">
        <v>535</v>
      </c>
      <c r="G129" s="315"/>
      <c r="H129" s="315" t="s">
        <v>545</v>
      </c>
      <c r="I129" s="315" t="s">
        <v>531</v>
      </c>
      <c r="J129" s="315">
        <v>20</v>
      </c>
      <c r="K129" s="335"/>
    </row>
    <row r="130" ht="15" customHeight="1">
      <c r="B130" s="333"/>
      <c r="C130" s="315" t="s">
        <v>546</v>
      </c>
      <c r="D130" s="315"/>
      <c r="E130" s="315"/>
      <c r="F130" s="316" t="s">
        <v>535</v>
      </c>
      <c r="G130" s="315"/>
      <c r="H130" s="315" t="s">
        <v>547</v>
      </c>
      <c r="I130" s="315" t="s">
        <v>531</v>
      </c>
      <c r="J130" s="315">
        <v>20</v>
      </c>
      <c r="K130" s="335"/>
    </row>
    <row r="131" ht="15" customHeight="1">
      <c r="B131" s="333"/>
      <c r="C131" s="292" t="s">
        <v>534</v>
      </c>
      <c r="D131" s="292"/>
      <c r="E131" s="292"/>
      <c r="F131" s="313" t="s">
        <v>535</v>
      </c>
      <c r="G131" s="292"/>
      <c r="H131" s="292" t="s">
        <v>568</v>
      </c>
      <c r="I131" s="292" t="s">
        <v>531</v>
      </c>
      <c r="J131" s="292">
        <v>50</v>
      </c>
      <c r="K131" s="335"/>
    </row>
    <row r="132" ht="15" customHeight="1">
      <c r="B132" s="333"/>
      <c r="C132" s="292" t="s">
        <v>548</v>
      </c>
      <c r="D132" s="292"/>
      <c r="E132" s="292"/>
      <c r="F132" s="313" t="s">
        <v>535</v>
      </c>
      <c r="G132" s="292"/>
      <c r="H132" s="292" t="s">
        <v>568</v>
      </c>
      <c r="I132" s="292" t="s">
        <v>531</v>
      </c>
      <c r="J132" s="292">
        <v>50</v>
      </c>
      <c r="K132" s="335"/>
    </row>
    <row r="133" ht="15" customHeight="1">
      <c r="B133" s="333"/>
      <c r="C133" s="292" t="s">
        <v>554</v>
      </c>
      <c r="D133" s="292"/>
      <c r="E133" s="292"/>
      <c r="F133" s="313" t="s">
        <v>535</v>
      </c>
      <c r="G133" s="292"/>
      <c r="H133" s="292" t="s">
        <v>568</v>
      </c>
      <c r="I133" s="292" t="s">
        <v>531</v>
      </c>
      <c r="J133" s="292">
        <v>50</v>
      </c>
      <c r="K133" s="335"/>
    </row>
    <row r="134" ht="15" customHeight="1">
      <c r="B134" s="333"/>
      <c r="C134" s="292" t="s">
        <v>556</v>
      </c>
      <c r="D134" s="292"/>
      <c r="E134" s="292"/>
      <c r="F134" s="313" t="s">
        <v>535</v>
      </c>
      <c r="G134" s="292"/>
      <c r="H134" s="292" t="s">
        <v>568</v>
      </c>
      <c r="I134" s="292" t="s">
        <v>531</v>
      </c>
      <c r="J134" s="292">
        <v>50</v>
      </c>
      <c r="K134" s="335"/>
    </row>
    <row r="135" ht="15" customHeight="1">
      <c r="B135" s="333"/>
      <c r="C135" s="292" t="s">
        <v>114</v>
      </c>
      <c r="D135" s="292"/>
      <c r="E135" s="292"/>
      <c r="F135" s="313" t="s">
        <v>535</v>
      </c>
      <c r="G135" s="292"/>
      <c r="H135" s="292" t="s">
        <v>581</v>
      </c>
      <c r="I135" s="292" t="s">
        <v>531</v>
      </c>
      <c r="J135" s="292">
        <v>255</v>
      </c>
      <c r="K135" s="335"/>
    </row>
    <row r="136" ht="15" customHeight="1">
      <c r="B136" s="333"/>
      <c r="C136" s="292" t="s">
        <v>558</v>
      </c>
      <c r="D136" s="292"/>
      <c r="E136" s="292"/>
      <c r="F136" s="313" t="s">
        <v>529</v>
      </c>
      <c r="G136" s="292"/>
      <c r="H136" s="292" t="s">
        <v>582</v>
      </c>
      <c r="I136" s="292" t="s">
        <v>560</v>
      </c>
      <c r="J136" s="292"/>
      <c r="K136" s="335"/>
    </row>
    <row r="137" ht="15" customHeight="1">
      <c r="B137" s="333"/>
      <c r="C137" s="292" t="s">
        <v>561</v>
      </c>
      <c r="D137" s="292"/>
      <c r="E137" s="292"/>
      <c r="F137" s="313" t="s">
        <v>529</v>
      </c>
      <c r="G137" s="292"/>
      <c r="H137" s="292" t="s">
        <v>583</v>
      </c>
      <c r="I137" s="292" t="s">
        <v>563</v>
      </c>
      <c r="J137" s="292"/>
      <c r="K137" s="335"/>
    </row>
    <row r="138" ht="15" customHeight="1">
      <c r="B138" s="333"/>
      <c r="C138" s="292" t="s">
        <v>564</v>
      </c>
      <c r="D138" s="292"/>
      <c r="E138" s="292"/>
      <c r="F138" s="313" t="s">
        <v>529</v>
      </c>
      <c r="G138" s="292"/>
      <c r="H138" s="292" t="s">
        <v>564</v>
      </c>
      <c r="I138" s="292" t="s">
        <v>563</v>
      </c>
      <c r="J138" s="292"/>
      <c r="K138" s="335"/>
    </row>
    <row r="139" ht="15" customHeight="1">
      <c r="B139" s="333"/>
      <c r="C139" s="292" t="s">
        <v>37</v>
      </c>
      <c r="D139" s="292"/>
      <c r="E139" s="292"/>
      <c r="F139" s="313" t="s">
        <v>529</v>
      </c>
      <c r="G139" s="292"/>
      <c r="H139" s="292" t="s">
        <v>584</v>
      </c>
      <c r="I139" s="292" t="s">
        <v>563</v>
      </c>
      <c r="J139" s="292"/>
      <c r="K139" s="335"/>
    </row>
    <row r="140" ht="15" customHeight="1">
      <c r="B140" s="333"/>
      <c r="C140" s="292" t="s">
        <v>585</v>
      </c>
      <c r="D140" s="292"/>
      <c r="E140" s="292"/>
      <c r="F140" s="313" t="s">
        <v>529</v>
      </c>
      <c r="G140" s="292"/>
      <c r="H140" s="292" t="s">
        <v>586</v>
      </c>
      <c r="I140" s="292" t="s">
        <v>563</v>
      </c>
      <c r="J140" s="292"/>
      <c r="K140" s="335"/>
    </row>
    <row r="141" ht="15" customHeight="1">
      <c r="B141" s="336"/>
      <c r="C141" s="337"/>
      <c r="D141" s="337"/>
      <c r="E141" s="337"/>
      <c r="F141" s="337"/>
      <c r="G141" s="337"/>
      <c r="H141" s="337"/>
      <c r="I141" s="337"/>
      <c r="J141" s="337"/>
      <c r="K141" s="338"/>
    </row>
    <row r="142" ht="18.75" customHeight="1">
      <c r="B142" s="288"/>
      <c r="C142" s="288"/>
      <c r="D142" s="288"/>
      <c r="E142" s="288"/>
      <c r="F142" s="325"/>
      <c r="G142" s="288"/>
      <c r="H142" s="288"/>
      <c r="I142" s="288"/>
      <c r="J142" s="288"/>
      <c r="K142" s="288"/>
    </row>
    <row r="143" ht="18.75" customHeight="1">
      <c r="B143" s="299"/>
      <c r="C143" s="299"/>
      <c r="D143" s="299"/>
      <c r="E143" s="299"/>
      <c r="F143" s="299"/>
      <c r="G143" s="299"/>
      <c r="H143" s="299"/>
      <c r="I143" s="299"/>
      <c r="J143" s="299"/>
      <c r="K143" s="299"/>
    </row>
    <row r="144" ht="7.5" customHeight="1">
      <c r="B144" s="300"/>
      <c r="C144" s="301"/>
      <c r="D144" s="301"/>
      <c r="E144" s="301"/>
      <c r="F144" s="301"/>
      <c r="G144" s="301"/>
      <c r="H144" s="301"/>
      <c r="I144" s="301"/>
      <c r="J144" s="301"/>
      <c r="K144" s="302"/>
    </row>
    <row r="145" ht="45" customHeight="1">
      <c r="B145" s="303"/>
      <c r="C145" s="304" t="s">
        <v>587</v>
      </c>
      <c r="D145" s="304"/>
      <c r="E145" s="304"/>
      <c r="F145" s="304"/>
      <c r="G145" s="304"/>
      <c r="H145" s="304"/>
      <c r="I145" s="304"/>
      <c r="J145" s="304"/>
      <c r="K145" s="305"/>
    </row>
    <row r="146" ht="17.25" customHeight="1">
      <c r="B146" s="303"/>
      <c r="C146" s="306" t="s">
        <v>523</v>
      </c>
      <c r="D146" s="306"/>
      <c r="E146" s="306"/>
      <c r="F146" s="306" t="s">
        <v>524</v>
      </c>
      <c r="G146" s="307"/>
      <c r="H146" s="306" t="s">
        <v>109</v>
      </c>
      <c r="I146" s="306" t="s">
        <v>56</v>
      </c>
      <c r="J146" s="306" t="s">
        <v>525</v>
      </c>
      <c r="K146" s="305"/>
    </row>
    <row r="147" ht="17.25" customHeight="1">
      <c r="B147" s="303"/>
      <c r="C147" s="308" t="s">
        <v>526</v>
      </c>
      <c r="D147" s="308"/>
      <c r="E147" s="308"/>
      <c r="F147" s="309" t="s">
        <v>527</v>
      </c>
      <c r="G147" s="310"/>
      <c r="H147" s="308"/>
      <c r="I147" s="308"/>
      <c r="J147" s="308" t="s">
        <v>528</v>
      </c>
      <c r="K147" s="305"/>
    </row>
    <row r="148" ht="5.25" customHeight="1">
      <c r="B148" s="314"/>
      <c r="C148" s="311"/>
      <c r="D148" s="311"/>
      <c r="E148" s="311"/>
      <c r="F148" s="311"/>
      <c r="G148" s="312"/>
      <c r="H148" s="311"/>
      <c r="I148" s="311"/>
      <c r="J148" s="311"/>
      <c r="K148" s="335"/>
    </row>
    <row r="149" ht="15" customHeight="1">
      <c r="B149" s="314"/>
      <c r="C149" s="339" t="s">
        <v>532</v>
      </c>
      <c r="D149" s="292"/>
      <c r="E149" s="292"/>
      <c r="F149" s="340" t="s">
        <v>529</v>
      </c>
      <c r="G149" s="292"/>
      <c r="H149" s="339" t="s">
        <v>568</v>
      </c>
      <c r="I149" s="339" t="s">
        <v>531</v>
      </c>
      <c r="J149" s="339">
        <v>120</v>
      </c>
      <c r="K149" s="335"/>
    </row>
    <row r="150" ht="15" customHeight="1">
      <c r="B150" s="314"/>
      <c r="C150" s="339" t="s">
        <v>577</v>
      </c>
      <c r="D150" s="292"/>
      <c r="E150" s="292"/>
      <c r="F150" s="340" t="s">
        <v>529</v>
      </c>
      <c r="G150" s="292"/>
      <c r="H150" s="339" t="s">
        <v>588</v>
      </c>
      <c r="I150" s="339" t="s">
        <v>531</v>
      </c>
      <c r="J150" s="339" t="s">
        <v>579</v>
      </c>
      <c r="K150" s="335"/>
    </row>
    <row r="151" ht="15" customHeight="1">
      <c r="B151" s="314"/>
      <c r="C151" s="339" t="s">
        <v>478</v>
      </c>
      <c r="D151" s="292"/>
      <c r="E151" s="292"/>
      <c r="F151" s="340" t="s">
        <v>529</v>
      </c>
      <c r="G151" s="292"/>
      <c r="H151" s="339" t="s">
        <v>589</v>
      </c>
      <c r="I151" s="339" t="s">
        <v>531</v>
      </c>
      <c r="J151" s="339" t="s">
        <v>579</v>
      </c>
      <c r="K151" s="335"/>
    </row>
    <row r="152" ht="15" customHeight="1">
      <c r="B152" s="314"/>
      <c r="C152" s="339" t="s">
        <v>534</v>
      </c>
      <c r="D152" s="292"/>
      <c r="E152" s="292"/>
      <c r="F152" s="340" t="s">
        <v>535</v>
      </c>
      <c r="G152" s="292"/>
      <c r="H152" s="339" t="s">
        <v>568</v>
      </c>
      <c r="I152" s="339" t="s">
        <v>531</v>
      </c>
      <c r="J152" s="339">
        <v>50</v>
      </c>
      <c r="K152" s="335"/>
    </row>
    <row r="153" ht="15" customHeight="1">
      <c r="B153" s="314"/>
      <c r="C153" s="339" t="s">
        <v>537</v>
      </c>
      <c r="D153" s="292"/>
      <c r="E153" s="292"/>
      <c r="F153" s="340" t="s">
        <v>529</v>
      </c>
      <c r="G153" s="292"/>
      <c r="H153" s="339" t="s">
        <v>568</v>
      </c>
      <c r="I153" s="339" t="s">
        <v>539</v>
      </c>
      <c r="J153" s="339"/>
      <c r="K153" s="335"/>
    </row>
    <row r="154" ht="15" customHeight="1">
      <c r="B154" s="314"/>
      <c r="C154" s="339" t="s">
        <v>548</v>
      </c>
      <c r="D154" s="292"/>
      <c r="E154" s="292"/>
      <c r="F154" s="340" t="s">
        <v>535</v>
      </c>
      <c r="G154" s="292"/>
      <c r="H154" s="339" t="s">
        <v>568</v>
      </c>
      <c r="I154" s="339" t="s">
        <v>531</v>
      </c>
      <c r="J154" s="339">
        <v>50</v>
      </c>
      <c r="K154" s="335"/>
    </row>
    <row r="155" ht="15" customHeight="1">
      <c r="B155" s="314"/>
      <c r="C155" s="339" t="s">
        <v>556</v>
      </c>
      <c r="D155" s="292"/>
      <c r="E155" s="292"/>
      <c r="F155" s="340" t="s">
        <v>535</v>
      </c>
      <c r="G155" s="292"/>
      <c r="H155" s="339" t="s">
        <v>568</v>
      </c>
      <c r="I155" s="339" t="s">
        <v>531</v>
      </c>
      <c r="J155" s="339">
        <v>50</v>
      </c>
      <c r="K155" s="335"/>
    </row>
    <row r="156" ht="15" customHeight="1">
      <c r="B156" s="314"/>
      <c r="C156" s="339" t="s">
        <v>554</v>
      </c>
      <c r="D156" s="292"/>
      <c r="E156" s="292"/>
      <c r="F156" s="340" t="s">
        <v>535</v>
      </c>
      <c r="G156" s="292"/>
      <c r="H156" s="339" t="s">
        <v>568</v>
      </c>
      <c r="I156" s="339" t="s">
        <v>531</v>
      </c>
      <c r="J156" s="339">
        <v>50</v>
      </c>
      <c r="K156" s="335"/>
    </row>
    <row r="157" ht="15" customHeight="1">
      <c r="B157" s="314"/>
      <c r="C157" s="339" t="s">
        <v>91</v>
      </c>
      <c r="D157" s="292"/>
      <c r="E157" s="292"/>
      <c r="F157" s="340" t="s">
        <v>529</v>
      </c>
      <c r="G157" s="292"/>
      <c r="H157" s="339" t="s">
        <v>590</v>
      </c>
      <c r="I157" s="339" t="s">
        <v>531</v>
      </c>
      <c r="J157" s="339" t="s">
        <v>591</v>
      </c>
      <c r="K157" s="335"/>
    </row>
    <row r="158" ht="15" customHeight="1">
      <c r="B158" s="314"/>
      <c r="C158" s="339" t="s">
        <v>592</v>
      </c>
      <c r="D158" s="292"/>
      <c r="E158" s="292"/>
      <c r="F158" s="340" t="s">
        <v>529</v>
      </c>
      <c r="G158" s="292"/>
      <c r="H158" s="339" t="s">
        <v>593</v>
      </c>
      <c r="I158" s="339" t="s">
        <v>563</v>
      </c>
      <c r="J158" s="339"/>
      <c r="K158" s="335"/>
    </row>
    <row r="159" ht="15" customHeight="1">
      <c r="B159" s="341"/>
      <c r="C159" s="323"/>
      <c r="D159" s="323"/>
      <c r="E159" s="323"/>
      <c r="F159" s="323"/>
      <c r="G159" s="323"/>
      <c r="H159" s="323"/>
      <c r="I159" s="323"/>
      <c r="J159" s="323"/>
      <c r="K159" s="342"/>
    </row>
    <row r="160" ht="18.75" customHeight="1">
      <c r="B160" s="288"/>
      <c r="C160" s="292"/>
      <c r="D160" s="292"/>
      <c r="E160" s="292"/>
      <c r="F160" s="313"/>
      <c r="G160" s="292"/>
      <c r="H160" s="292"/>
      <c r="I160" s="292"/>
      <c r="J160" s="292"/>
      <c r="K160" s="288"/>
    </row>
    <row r="161" ht="18.75" customHeight="1">
      <c r="B161" s="299"/>
      <c r="C161" s="299"/>
      <c r="D161" s="299"/>
      <c r="E161" s="299"/>
      <c r="F161" s="299"/>
      <c r="G161" s="299"/>
      <c r="H161" s="299"/>
      <c r="I161" s="299"/>
      <c r="J161" s="299"/>
      <c r="K161" s="299"/>
    </row>
    <row r="162" ht="7.5" customHeight="1">
      <c r="B162" s="278"/>
      <c r="C162" s="279"/>
      <c r="D162" s="279"/>
      <c r="E162" s="279"/>
      <c r="F162" s="279"/>
      <c r="G162" s="279"/>
      <c r="H162" s="279"/>
      <c r="I162" s="279"/>
      <c r="J162" s="279"/>
      <c r="K162" s="280"/>
    </row>
    <row r="163" ht="45" customHeight="1">
      <c r="B163" s="281"/>
      <c r="C163" s="282" t="s">
        <v>594</v>
      </c>
      <c r="D163" s="282"/>
      <c r="E163" s="282"/>
      <c r="F163" s="282"/>
      <c r="G163" s="282"/>
      <c r="H163" s="282"/>
      <c r="I163" s="282"/>
      <c r="J163" s="282"/>
      <c r="K163" s="283"/>
    </row>
    <row r="164" ht="17.25" customHeight="1">
      <c r="B164" s="281"/>
      <c r="C164" s="306" t="s">
        <v>523</v>
      </c>
      <c r="D164" s="306"/>
      <c r="E164" s="306"/>
      <c r="F164" s="306" t="s">
        <v>524</v>
      </c>
      <c r="G164" s="343"/>
      <c r="H164" s="344" t="s">
        <v>109</v>
      </c>
      <c r="I164" s="344" t="s">
        <v>56</v>
      </c>
      <c r="J164" s="306" t="s">
        <v>525</v>
      </c>
      <c r="K164" s="283"/>
    </row>
    <row r="165" ht="17.25" customHeight="1">
      <c r="B165" s="284"/>
      <c r="C165" s="308" t="s">
        <v>526</v>
      </c>
      <c r="D165" s="308"/>
      <c r="E165" s="308"/>
      <c r="F165" s="309" t="s">
        <v>527</v>
      </c>
      <c r="G165" s="345"/>
      <c r="H165" s="346"/>
      <c r="I165" s="346"/>
      <c r="J165" s="308" t="s">
        <v>528</v>
      </c>
      <c r="K165" s="286"/>
    </row>
    <row r="166" ht="5.25" customHeight="1">
      <c r="B166" s="314"/>
      <c r="C166" s="311"/>
      <c r="D166" s="311"/>
      <c r="E166" s="311"/>
      <c r="F166" s="311"/>
      <c r="G166" s="312"/>
      <c r="H166" s="311"/>
      <c r="I166" s="311"/>
      <c r="J166" s="311"/>
      <c r="K166" s="335"/>
    </row>
    <row r="167" ht="15" customHeight="1">
      <c r="B167" s="314"/>
      <c r="C167" s="292" t="s">
        <v>532</v>
      </c>
      <c r="D167" s="292"/>
      <c r="E167" s="292"/>
      <c r="F167" s="313" t="s">
        <v>529</v>
      </c>
      <c r="G167" s="292"/>
      <c r="H167" s="292" t="s">
        <v>568</v>
      </c>
      <c r="I167" s="292" t="s">
        <v>531</v>
      </c>
      <c r="J167" s="292">
        <v>120</v>
      </c>
      <c r="K167" s="335"/>
    </row>
    <row r="168" ht="15" customHeight="1">
      <c r="B168" s="314"/>
      <c r="C168" s="292" t="s">
        <v>577</v>
      </c>
      <c r="D168" s="292"/>
      <c r="E168" s="292"/>
      <c r="F168" s="313" t="s">
        <v>529</v>
      </c>
      <c r="G168" s="292"/>
      <c r="H168" s="292" t="s">
        <v>578</v>
      </c>
      <c r="I168" s="292" t="s">
        <v>531</v>
      </c>
      <c r="J168" s="292" t="s">
        <v>579</v>
      </c>
      <c r="K168" s="335"/>
    </row>
    <row r="169" ht="15" customHeight="1">
      <c r="B169" s="314"/>
      <c r="C169" s="292" t="s">
        <v>478</v>
      </c>
      <c r="D169" s="292"/>
      <c r="E169" s="292"/>
      <c r="F169" s="313" t="s">
        <v>529</v>
      </c>
      <c r="G169" s="292"/>
      <c r="H169" s="292" t="s">
        <v>595</v>
      </c>
      <c r="I169" s="292" t="s">
        <v>531</v>
      </c>
      <c r="J169" s="292" t="s">
        <v>579</v>
      </c>
      <c r="K169" s="335"/>
    </row>
    <row r="170" ht="15" customHeight="1">
      <c r="B170" s="314"/>
      <c r="C170" s="292" t="s">
        <v>534</v>
      </c>
      <c r="D170" s="292"/>
      <c r="E170" s="292"/>
      <c r="F170" s="313" t="s">
        <v>535</v>
      </c>
      <c r="G170" s="292"/>
      <c r="H170" s="292" t="s">
        <v>595</v>
      </c>
      <c r="I170" s="292" t="s">
        <v>531</v>
      </c>
      <c r="J170" s="292">
        <v>50</v>
      </c>
      <c r="K170" s="335"/>
    </row>
    <row r="171" ht="15" customHeight="1">
      <c r="B171" s="314"/>
      <c r="C171" s="292" t="s">
        <v>537</v>
      </c>
      <c r="D171" s="292"/>
      <c r="E171" s="292"/>
      <c r="F171" s="313" t="s">
        <v>529</v>
      </c>
      <c r="G171" s="292"/>
      <c r="H171" s="292" t="s">
        <v>595</v>
      </c>
      <c r="I171" s="292" t="s">
        <v>539</v>
      </c>
      <c r="J171" s="292"/>
      <c r="K171" s="335"/>
    </row>
    <row r="172" ht="15" customHeight="1">
      <c r="B172" s="314"/>
      <c r="C172" s="292" t="s">
        <v>548</v>
      </c>
      <c r="D172" s="292"/>
      <c r="E172" s="292"/>
      <c r="F172" s="313" t="s">
        <v>535</v>
      </c>
      <c r="G172" s="292"/>
      <c r="H172" s="292" t="s">
        <v>595</v>
      </c>
      <c r="I172" s="292" t="s">
        <v>531</v>
      </c>
      <c r="J172" s="292">
        <v>50</v>
      </c>
      <c r="K172" s="335"/>
    </row>
    <row r="173" ht="15" customHeight="1">
      <c r="B173" s="314"/>
      <c r="C173" s="292" t="s">
        <v>556</v>
      </c>
      <c r="D173" s="292"/>
      <c r="E173" s="292"/>
      <c r="F173" s="313" t="s">
        <v>535</v>
      </c>
      <c r="G173" s="292"/>
      <c r="H173" s="292" t="s">
        <v>595</v>
      </c>
      <c r="I173" s="292" t="s">
        <v>531</v>
      </c>
      <c r="J173" s="292">
        <v>50</v>
      </c>
      <c r="K173" s="335"/>
    </row>
    <row r="174" ht="15" customHeight="1">
      <c r="B174" s="314"/>
      <c r="C174" s="292" t="s">
        <v>554</v>
      </c>
      <c r="D174" s="292"/>
      <c r="E174" s="292"/>
      <c r="F174" s="313" t="s">
        <v>535</v>
      </c>
      <c r="G174" s="292"/>
      <c r="H174" s="292" t="s">
        <v>595</v>
      </c>
      <c r="I174" s="292" t="s">
        <v>531</v>
      </c>
      <c r="J174" s="292">
        <v>50</v>
      </c>
      <c r="K174" s="335"/>
    </row>
    <row r="175" ht="15" customHeight="1">
      <c r="B175" s="314"/>
      <c r="C175" s="292" t="s">
        <v>108</v>
      </c>
      <c r="D175" s="292"/>
      <c r="E175" s="292"/>
      <c r="F175" s="313" t="s">
        <v>529</v>
      </c>
      <c r="G175" s="292"/>
      <c r="H175" s="292" t="s">
        <v>596</v>
      </c>
      <c r="I175" s="292" t="s">
        <v>597</v>
      </c>
      <c r="J175" s="292"/>
      <c r="K175" s="335"/>
    </row>
    <row r="176" ht="15" customHeight="1">
      <c r="B176" s="314"/>
      <c r="C176" s="292" t="s">
        <v>56</v>
      </c>
      <c r="D176" s="292"/>
      <c r="E176" s="292"/>
      <c r="F176" s="313" t="s">
        <v>529</v>
      </c>
      <c r="G176" s="292"/>
      <c r="H176" s="292" t="s">
        <v>598</v>
      </c>
      <c r="I176" s="292" t="s">
        <v>599</v>
      </c>
      <c r="J176" s="292">
        <v>1</v>
      </c>
      <c r="K176" s="335"/>
    </row>
    <row r="177" ht="15" customHeight="1">
      <c r="B177" s="314"/>
      <c r="C177" s="292" t="s">
        <v>52</v>
      </c>
      <c r="D177" s="292"/>
      <c r="E177" s="292"/>
      <c r="F177" s="313" t="s">
        <v>529</v>
      </c>
      <c r="G177" s="292"/>
      <c r="H177" s="292" t="s">
        <v>600</v>
      </c>
      <c r="I177" s="292" t="s">
        <v>531</v>
      </c>
      <c r="J177" s="292">
        <v>20</v>
      </c>
      <c r="K177" s="335"/>
    </row>
    <row r="178" ht="15" customHeight="1">
      <c r="B178" s="314"/>
      <c r="C178" s="292" t="s">
        <v>109</v>
      </c>
      <c r="D178" s="292"/>
      <c r="E178" s="292"/>
      <c r="F178" s="313" t="s">
        <v>529</v>
      </c>
      <c r="G178" s="292"/>
      <c r="H178" s="292" t="s">
        <v>601</v>
      </c>
      <c r="I178" s="292" t="s">
        <v>531</v>
      </c>
      <c r="J178" s="292">
        <v>255</v>
      </c>
      <c r="K178" s="335"/>
    </row>
    <row r="179" ht="15" customHeight="1">
      <c r="B179" s="314"/>
      <c r="C179" s="292" t="s">
        <v>110</v>
      </c>
      <c r="D179" s="292"/>
      <c r="E179" s="292"/>
      <c r="F179" s="313" t="s">
        <v>529</v>
      </c>
      <c r="G179" s="292"/>
      <c r="H179" s="292" t="s">
        <v>494</v>
      </c>
      <c r="I179" s="292" t="s">
        <v>531</v>
      </c>
      <c r="J179" s="292">
        <v>10</v>
      </c>
      <c r="K179" s="335"/>
    </row>
    <row r="180" ht="15" customHeight="1">
      <c r="B180" s="314"/>
      <c r="C180" s="292" t="s">
        <v>111</v>
      </c>
      <c r="D180" s="292"/>
      <c r="E180" s="292"/>
      <c r="F180" s="313" t="s">
        <v>529</v>
      </c>
      <c r="G180" s="292"/>
      <c r="H180" s="292" t="s">
        <v>602</v>
      </c>
      <c r="I180" s="292" t="s">
        <v>563</v>
      </c>
      <c r="J180" s="292"/>
      <c r="K180" s="335"/>
    </row>
    <row r="181" ht="15" customHeight="1">
      <c r="B181" s="314"/>
      <c r="C181" s="292" t="s">
        <v>603</v>
      </c>
      <c r="D181" s="292"/>
      <c r="E181" s="292"/>
      <c r="F181" s="313" t="s">
        <v>529</v>
      </c>
      <c r="G181" s="292"/>
      <c r="H181" s="292" t="s">
        <v>604</v>
      </c>
      <c r="I181" s="292" t="s">
        <v>563</v>
      </c>
      <c r="J181" s="292"/>
      <c r="K181" s="335"/>
    </row>
    <row r="182" ht="15" customHeight="1">
      <c r="B182" s="314"/>
      <c r="C182" s="292" t="s">
        <v>592</v>
      </c>
      <c r="D182" s="292"/>
      <c r="E182" s="292"/>
      <c r="F182" s="313" t="s">
        <v>529</v>
      </c>
      <c r="G182" s="292"/>
      <c r="H182" s="292" t="s">
        <v>605</v>
      </c>
      <c r="I182" s="292" t="s">
        <v>563</v>
      </c>
      <c r="J182" s="292"/>
      <c r="K182" s="335"/>
    </row>
    <row r="183" ht="15" customHeight="1">
      <c r="B183" s="314"/>
      <c r="C183" s="292" t="s">
        <v>113</v>
      </c>
      <c r="D183" s="292"/>
      <c r="E183" s="292"/>
      <c r="F183" s="313" t="s">
        <v>535</v>
      </c>
      <c r="G183" s="292"/>
      <c r="H183" s="292" t="s">
        <v>606</v>
      </c>
      <c r="I183" s="292" t="s">
        <v>531</v>
      </c>
      <c r="J183" s="292">
        <v>50</v>
      </c>
      <c r="K183" s="335"/>
    </row>
    <row r="184" ht="15" customHeight="1">
      <c r="B184" s="314"/>
      <c r="C184" s="292" t="s">
        <v>607</v>
      </c>
      <c r="D184" s="292"/>
      <c r="E184" s="292"/>
      <c r="F184" s="313" t="s">
        <v>535</v>
      </c>
      <c r="G184" s="292"/>
      <c r="H184" s="292" t="s">
        <v>608</v>
      </c>
      <c r="I184" s="292" t="s">
        <v>609</v>
      </c>
      <c r="J184" s="292"/>
      <c r="K184" s="335"/>
    </row>
    <row r="185" ht="15" customHeight="1">
      <c r="B185" s="314"/>
      <c r="C185" s="292" t="s">
        <v>610</v>
      </c>
      <c r="D185" s="292"/>
      <c r="E185" s="292"/>
      <c r="F185" s="313" t="s">
        <v>535</v>
      </c>
      <c r="G185" s="292"/>
      <c r="H185" s="292" t="s">
        <v>611</v>
      </c>
      <c r="I185" s="292" t="s">
        <v>609</v>
      </c>
      <c r="J185" s="292"/>
      <c r="K185" s="335"/>
    </row>
    <row r="186" ht="15" customHeight="1">
      <c r="B186" s="314"/>
      <c r="C186" s="292" t="s">
        <v>612</v>
      </c>
      <c r="D186" s="292"/>
      <c r="E186" s="292"/>
      <c r="F186" s="313" t="s">
        <v>535</v>
      </c>
      <c r="G186" s="292"/>
      <c r="H186" s="292" t="s">
        <v>613</v>
      </c>
      <c r="I186" s="292" t="s">
        <v>609</v>
      </c>
      <c r="J186" s="292"/>
      <c r="K186" s="335"/>
    </row>
    <row r="187" ht="15" customHeight="1">
      <c r="B187" s="314"/>
      <c r="C187" s="347" t="s">
        <v>614</v>
      </c>
      <c r="D187" s="292"/>
      <c r="E187" s="292"/>
      <c r="F187" s="313" t="s">
        <v>535</v>
      </c>
      <c r="G187" s="292"/>
      <c r="H187" s="292" t="s">
        <v>615</v>
      </c>
      <c r="I187" s="292" t="s">
        <v>616</v>
      </c>
      <c r="J187" s="348" t="s">
        <v>617</v>
      </c>
      <c r="K187" s="335"/>
    </row>
    <row r="188" ht="15" customHeight="1">
      <c r="B188" s="314"/>
      <c r="C188" s="298" t="s">
        <v>41</v>
      </c>
      <c r="D188" s="292"/>
      <c r="E188" s="292"/>
      <c r="F188" s="313" t="s">
        <v>529</v>
      </c>
      <c r="G188" s="292"/>
      <c r="H188" s="288" t="s">
        <v>618</v>
      </c>
      <c r="I188" s="292" t="s">
        <v>619</v>
      </c>
      <c r="J188" s="292"/>
      <c r="K188" s="335"/>
    </row>
    <row r="189" ht="15" customHeight="1">
      <c r="B189" s="314"/>
      <c r="C189" s="298" t="s">
        <v>620</v>
      </c>
      <c r="D189" s="292"/>
      <c r="E189" s="292"/>
      <c r="F189" s="313" t="s">
        <v>529</v>
      </c>
      <c r="G189" s="292"/>
      <c r="H189" s="292" t="s">
        <v>621</v>
      </c>
      <c r="I189" s="292" t="s">
        <v>563</v>
      </c>
      <c r="J189" s="292"/>
      <c r="K189" s="335"/>
    </row>
    <row r="190" ht="15" customHeight="1">
      <c r="B190" s="314"/>
      <c r="C190" s="298" t="s">
        <v>622</v>
      </c>
      <c r="D190" s="292"/>
      <c r="E190" s="292"/>
      <c r="F190" s="313" t="s">
        <v>529</v>
      </c>
      <c r="G190" s="292"/>
      <c r="H190" s="292" t="s">
        <v>623</v>
      </c>
      <c r="I190" s="292" t="s">
        <v>563</v>
      </c>
      <c r="J190" s="292"/>
      <c r="K190" s="335"/>
    </row>
    <row r="191" ht="15" customHeight="1">
      <c r="B191" s="314"/>
      <c r="C191" s="298" t="s">
        <v>624</v>
      </c>
      <c r="D191" s="292"/>
      <c r="E191" s="292"/>
      <c r="F191" s="313" t="s">
        <v>535</v>
      </c>
      <c r="G191" s="292"/>
      <c r="H191" s="292" t="s">
        <v>625</v>
      </c>
      <c r="I191" s="292" t="s">
        <v>563</v>
      </c>
      <c r="J191" s="292"/>
      <c r="K191" s="335"/>
    </row>
    <row r="192" ht="15" customHeight="1">
      <c r="B192" s="341"/>
      <c r="C192" s="349"/>
      <c r="D192" s="323"/>
      <c r="E192" s="323"/>
      <c r="F192" s="323"/>
      <c r="G192" s="323"/>
      <c r="H192" s="323"/>
      <c r="I192" s="323"/>
      <c r="J192" s="323"/>
      <c r="K192" s="342"/>
    </row>
    <row r="193" ht="18.75" customHeight="1">
      <c r="B193" s="288"/>
      <c r="C193" s="292"/>
      <c r="D193" s="292"/>
      <c r="E193" s="292"/>
      <c r="F193" s="313"/>
      <c r="G193" s="292"/>
      <c r="H193" s="292"/>
      <c r="I193" s="292"/>
      <c r="J193" s="292"/>
      <c r="K193" s="288"/>
    </row>
    <row r="194" ht="18.75" customHeight="1">
      <c r="B194" s="288"/>
      <c r="C194" s="292"/>
      <c r="D194" s="292"/>
      <c r="E194" s="292"/>
      <c r="F194" s="313"/>
      <c r="G194" s="292"/>
      <c r="H194" s="292"/>
      <c r="I194" s="292"/>
      <c r="J194" s="292"/>
      <c r="K194" s="288"/>
    </row>
    <row r="195" ht="18.75" customHeight="1">
      <c r="B195" s="299"/>
      <c r="C195" s="299"/>
      <c r="D195" s="299"/>
      <c r="E195" s="299"/>
      <c r="F195" s="299"/>
      <c r="G195" s="299"/>
      <c r="H195" s="299"/>
      <c r="I195" s="299"/>
      <c r="J195" s="299"/>
      <c r="K195" s="299"/>
    </row>
    <row r="196" ht="13.5">
      <c r="B196" s="278"/>
      <c r="C196" s="279"/>
      <c r="D196" s="279"/>
      <c r="E196" s="279"/>
      <c r="F196" s="279"/>
      <c r="G196" s="279"/>
      <c r="H196" s="279"/>
      <c r="I196" s="279"/>
      <c r="J196" s="279"/>
      <c r="K196" s="280"/>
    </row>
    <row r="197" ht="21">
      <c r="B197" s="281"/>
      <c r="C197" s="282" t="s">
        <v>626</v>
      </c>
      <c r="D197" s="282"/>
      <c r="E197" s="282"/>
      <c r="F197" s="282"/>
      <c r="G197" s="282"/>
      <c r="H197" s="282"/>
      <c r="I197" s="282"/>
      <c r="J197" s="282"/>
      <c r="K197" s="283"/>
    </row>
    <row r="198" ht="25.5" customHeight="1">
      <c r="B198" s="281"/>
      <c r="C198" s="350" t="s">
        <v>627</v>
      </c>
      <c r="D198" s="350"/>
      <c r="E198" s="350"/>
      <c r="F198" s="350" t="s">
        <v>628</v>
      </c>
      <c r="G198" s="351"/>
      <c r="H198" s="350" t="s">
        <v>629</v>
      </c>
      <c r="I198" s="350"/>
      <c r="J198" s="350"/>
      <c r="K198" s="283"/>
    </row>
    <row r="199" ht="5.25" customHeight="1">
      <c r="B199" s="314"/>
      <c r="C199" s="311"/>
      <c r="D199" s="311"/>
      <c r="E199" s="311"/>
      <c r="F199" s="311"/>
      <c r="G199" s="292"/>
      <c r="H199" s="311"/>
      <c r="I199" s="311"/>
      <c r="J199" s="311"/>
      <c r="K199" s="335"/>
    </row>
    <row r="200" ht="15" customHeight="1">
      <c r="B200" s="314"/>
      <c r="C200" s="292" t="s">
        <v>619</v>
      </c>
      <c r="D200" s="292"/>
      <c r="E200" s="292"/>
      <c r="F200" s="313" t="s">
        <v>42</v>
      </c>
      <c r="G200" s="292"/>
      <c r="H200" s="292" t="s">
        <v>630</v>
      </c>
      <c r="I200" s="292"/>
      <c r="J200" s="292"/>
      <c r="K200" s="335"/>
    </row>
    <row r="201" ht="15" customHeight="1">
      <c r="B201" s="314"/>
      <c r="C201" s="320"/>
      <c r="D201" s="292"/>
      <c r="E201" s="292"/>
      <c r="F201" s="313" t="s">
        <v>43</v>
      </c>
      <c r="G201" s="292"/>
      <c r="H201" s="292" t="s">
        <v>631</v>
      </c>
      <c r="I201" s="292"/>
      <c r="J201" s="292"/>
      <c r="K201" s="335"/>
    </row>
    <row r="202" ht="15" customHeight="1">
      <c r="B202" s="314"/>
      <c r="C202" s="320"/>
      <c r="D202" s="292"/>
      <c r="E202" s="292"/>
      <c r="F202" s="313" t="s">
        <v>46</v>
      </c>
      <c r="G202" s="292"/>
      <c r="H202" s="292" t="s">
        <v>632</v>
      </c>
      <c r="I202" s="292"/>
      <c r="J202" s="292"/>
      <c r="K202" s="335"/>
    </row>
    <row r="203" ht="15" customHeight="1">
      <c r="B203" s="314"/>
      <c r="C203" s="292"/>
      <c r="D203" s="292"/>
      <c r="E203" s="292"/>
      <c r="F203" s="313" t="s">
        <v>44</v>
      </c>
      <c r="G203" s="292"/>
      <c r="H203" s="292" t="s">
        <v>633</v>
      </c>
      <c r="I203" s="292"/>
      <c r="J203" s="292"/>
      <c r="K203" s="335"/>
    </row>
    <row r="204" ht="15" customHeight="1">
      <c r="B204" s="314"/>
      <c r="C204" s="292"/>
      <c r="D204" s="292"/>
      <c r="E204" s="292"/>
      <c r="F204" s="313" t="s">
        <v>45</v>
      </c>
      <c r="G204" s="292"/>
      <c r="H204" s="292" t="s">
        <v>634</v>
      </c>
      <c r="I204" s="292"/>
      <c r="J204" s="292"/>
      <c r="K204" s="335"/>
    </row>
    <row r="205" ht="15" customHeight="1">
      <c r="B205" s="314"/>
      <c r="C205" s="292"/>
      <c r="D205" s="292"/>
      <c r="E205" s="292"/>
      <c r="F205" s="313"/>
      <c r="G205" s="292"/>
      <c r="H205" s="292"/>
      <c r="I205" s="292"/>
      <c r="J205" s="292"/>
      <c r="K205" s="335"/>
    </row>
    <row r="206" ht="15" customHeight="1">
      <c r="B206" s="314"/>
      <c r="C206" s="292" t="s">
        <v>575</v>
      </c>
      <c r="D206" s="292"/>
      <c r="E206" s="292"/>
      <c r="F206" s="313" t="s">
        <v>78</v>
      </c>
      <c r="G206" s="292"/>
      <c r="H206" s="292" t="s">
        <v>635</v>
      </c>
      <c r="I206" s="292"/>
      <c r="J206" s="292"/>
      <c r="K206" s="335"/>
    </row>
    <row r="207" ht="15" customHeight="1">
      <c r="B207" s="314"/>
      <c r="C207" s="320"/>
      <c r="D207" s="292"/>
      <c r="E207" s="292"/>
      <c r="F207" s="313" t="s">
        <v>472</v>
      </c>
      <c r="G207" s="292"/>
      <c r="H207" s="292" t="s">
        <v>473</v>
      </c>
      <c r="I207" s="292"/>
      <c r="J207" s="292"/>
      <c r="K207" s="335"/>
    </row>
    <row r="208" ht="15" customHeight="1">
      <c r="B208" s="314"/>
      <c r="C208" s="292"/>
      <c r="D208" s="292"/>
      <c r="E208" s="292"/>
      <c r="F208" s="313" t="s">
        <v>470</v>
      </c>
      <c r="G208" s="292"/>
      <c r="H208" s="292" t="s">
        <v>636</v>
      </c>
      <c r="I208" s="292"/>
      <c r="J208" s="292"/>
      <c r="K208" s="335"/>
    </row>
    <row r="209" ht="15" customHeight="1">
      <c r="B209" s="352"/>
      <c r="C209" s="320"/>
      <c r="D209" s="320"/>
      <c r="E209" s="320"/>
      <c r="F209" s="313" t="s">
        <v>474</v>
      </c>
      <c r="G209" s="298"/>
      <c r="H209" s="339" t="s">
        <v>475</v>
      </c>
      <c r="I209" s="339"/>
      <c r="J209" s="339"/>
      <c r="K209" s="353"/>
    </row>
    <row r="210" ht="15" customHeight="1">
      <c r="B210" s="352"/>
      <c r="C210" s="320"/>
      <c r="D210" s="320"/>
      <c r="E210" s="320"/>
      <c r="F210" s="313" t="s">
        <v>476</v>
      </c>
      <c r="G210" s="298"/>
      <c r="H210" s="339" t="s">
        <v>637</v>
      </c>
      <c r="I210" s="339"/>
      <c r="J210" s="339"/>
      <c r="K210" s="353"/>
    </row>
    <row r="211" ht="15" customHeight="1">
      <c r="B211" s="352"/>
      <c r="C211" s="320"/>
      <c r="D211" s="320"/>
      <c r="E211" s="320"/>
      <c r="F211" s="354"/>
      <c r="G211" s="298"/>
      <c r="H211" s="355"/>
      <c r="I211" s="355"/>
      <c r="J211" s="355"/>
      <c r="K211" s="353"/>
    </row>
    <row r="212" ht="15" customHeight="1">
      <c r="B212" s="352"/>
      <c r="C212" s="292" t="s">
        <v>599</v>
      </c>
      <c r="D212" s="320"/>
      <c r="E212" s="320"/>
      <c r="F212" s="313">
        <v>1</v>
      </c>
      <c r="G212" s="298"/>
      <c r="H212" s="339" t="s">
        <v>638</v>
      </c>
      <c r="I212" s="339"/>
      <c r="J212" s="339"/>
      <c r="K212" s="353"/>
    </row>
    <row r="213" ht="15" customHeight="1">
      <c r="B213" s="352"/>
      <c r="C213" s="320"/>
      <c r="D213" s="320"/>
      <c r="E213" s="320"/>
      <c r="F213" s="313">
        <v>2</v>
      </c>
      <c r="G213" s="298"/>
      <c r="H213" s="339" t="s">
        <v>639</v>
      </c>
      <c r="I213" s="339"/>
      <c r="J213" s="339"/>
      <c r="K213" s="353"/>
    </row>
    <row r="214" ht="15" customHeight="1">
      <c r="B214" s="352"/>
      <c r="C214" s="320"/>
      <c r="D214" s="320"/>
      <c r="E214" s="320"/>
      <c r="F214" s="313">
        <v>3</v>
      </c>
      <c r="G214" s="298"/>
      <c r="H214" s="339" t="s">
        <v>640</v>
      </c>
      <c r="I214" s="339"/>
      <c r="J214" s="339"/>
      <c r="K214" s="353"/>
    </row>
    <row r="215" ht="15" customHeight="1">
      <c r="B215" s="352"/>
      <c r="C215" s="320"/>
      <c r="D215" s="320"/>
      <c r="E215" s="320"/>
      <c r="F215" s="313">
        <v>4</v>
      </c>
      <c r="G215" s="298"/>
      <c r="H215" s="339" t="s">
        <v>641</v>
      </c>
      <c r="I215" s="339"/>
      <c r="J215" s="339"/>
      <c r="K215" s="353"/>
    </row>
    <row r="216" ht="12.75" customHeight="1">
      <c r="B216" s="356"/>
      <c r="C216" s="357"/>
      <c r="D216" s="357"/>
      <c r="E216" s="357"/>
      <c r="F216" s="357"/>
      <c r="G216" s="357"/>
      <c r="H216" s="357"/>
      <c r="I216" s="357"/>
      <c r="J216" s="357"/>
      <c r="K216" s="35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Honza-PC\Honza</dc:creator>
  <cp:lastModifiedBy>Honza-PC\Honza</cp:lastModifiedBy>
  <dcterms:created xsi:type="dcterms:W3CDTF">2019-07-09T13:25:26Z</dcterms:created>
  <dcterms:modified xsi:type="dcterms:W3CDTF">2019-07-09T13:25:30Z</dcterms:modified>
</cp:coreProperties>
</file>