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Disk Google\0 ROZPOČTY\Inreco\19 Knapovec\Rozpočet\"/>
    </mc:Choice>
  </mc:AlternateContent>
  <bookViews>
    <workbookView xWindow="0" yWindow="0" windowWidth="0" windowHeight="0"/>
  </bookViews>
  <sheets>
    <sheet name="Rekapitulace stavby" sheetId="1" r:id="rId1"/>
    <sheet name="D.1.1. - Architektonicko ..." sheetId="2" r:id="rId2"/>
    <sheet name="D.1.4.1 - Hromosvod" sheetId="3" r:id="rId3"/>
    <sheet name="VON - Vedlejší a ostatní ..." sheetId="4" r:id="rId4"/>
    <sheet name="Seznam figur" sheetId="5" r:id="rId5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'D.1.1. - Architektonicko ...'!$C$133:$K$655</definedName>
    <definedName name="_xlnm.Print_Area" localSheetId="1">'D.1.1. - Architektonicko ...'!$C$4:$J$76,'D.1.1. - Architektonicko ...'!$C$82:$J$115,'D.1.1. - Architektonicko ...'!$C$121:$J$655</definedName>
    <definedName name="_xlnm.Print_Titles" localSheetId="1">'D.1.1. - Architektonicko ...'!$133:$133</definedName>
    <definedName name="_xlnm._FilterDatabase" localSheetId="2" hidden="1">'D.1.4.1 - Hromosvod'!$C$119:$K$145</definedName>
    <definedName name="_xlnm.Print_Area" localSheetId="2">'D.1.4.1 - Hromosvod'!$C$4:$J$76,'D.1.4.1 - Hromosvod'!$C$82:$J$101,'D.1.4.1 - Hromosvod'!$C$107:$J$145</definedName>
    <definedName name="_xlnm.Print_Titles" localSheetId="2">'D.1.4.1 - Hromosvod'!$119:$119</definedName>
    <definedName name="_xlnm._FilterDatabase" localSheetId="3" hidden="1">'VON - Vedlejší a ostatní ...'!$C$118:$K$125</definedName>
    <definedName name="_xlnm.Print_Area" localSheetId="3">'VON - Vedlejší a ostatní ...'!$C$4:$J$76,'VON - Vedlejší a ostatní ...'!$C$82:$J$100,'VON - Vedlejší a ostatní ...'!$C$106:$J$125</definedName>
    <definedName name="_xlnm.Print_Titles" localSheetId="3">'VON - Vedlejší a ostatní ...'!$118:$118</definedName>
    <definedName name="_xlnm.Print_Area" localSheetId="4">'Seznam figur'!$C$4:$G$40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97"/>
  <c i="4" r="J35"/>
  <c i="1" r="AX97"/>
  <c i="4" r="BI125"/>
  <c r="BH125"/>
  <c r="BG125"/>
  <c r="BF125"/>
  <c r="T125"/>
  <c r="T124"/>
  <c r="R125"/>
  <c r="R124"/>
  <c r="P125"/>
  <c r="P124"/>
  <c r="BI123"/>
  <c r="BH123"/>
  <c r="BG123"/>
  <c r="BF123"/>
  <c r="T123"/>
  <c r="R123"/>
  <c r="P123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89"/>
  <c r="E7"/>
  <c r="E109"/>
  <c i="3" r="J37"/>
  <c r="J36"/>
  <c i="1" r="AY96"/>
  <c i="3" r="J35"/>
  <c i="1" r="AX96"/>
  <c i="3"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89"/>
  <c r="E7"/>
  <c r="E110"/>
  <c i="2" r="T136"/>
  <c r="R136"/>
  <c r="P136"/>
  <c r="BK136"/>
  <c r="J136"/>
  <c r="J98"/>
  <c r="J37"/>
  <c r="J36"/>
  <c i="1" r="AY95"/>
  <c i="2" r="J35"/>
  <c i="1" r="AX95"/>
  <c i="2" r="BI651"/>
  <c r="BH651"/>
  <c r="BG651"/>
  <c r="BF651"/>
  <c r="T651"/>
  <c r="T650"/>
  <c r="R651"/>
  <c r="R650"/>
  <c r="P651"/>
  <c r="P650"/>
  <c r="BI645"/>
  <c r="BH645"/>
  <c r="BG645"/>
  <c r="BF645"/>
  <c r="T645"/>
  <c r="T644"/>
  <c r="R645"/>
  <c r="R644"/>
  <c r="P645"/>
  <c r="P644"/>
  <c r="BI639"/>
  <c r="BH639"/>
  <c r="BG639"/>
  <c r="BF639"/>
  <c r="T639"/>
  <c r="R639"/>
  <c r="P639"/>
  <c r="BI629"/>
  <c r="BH629"/>
  <c r="BG629"/>
  <c r="BF629"/>
  <c r="T629"/>
  <c r="R629"/>
  <c r="P629"/>
  <c r="BI624"/>
  <c r="BH624"/>
  <c r="BG624"/>
  <c r="BF624"/>
  <c r="T624"/>
  <c r="R624"/>
  <c r="P624"/>
  <c r="BI623"/>
  <c r="BH623"/>
  <c r="BG623"/>
  <c r="BF623"/>
  <c r="T623"/>
  <c r="R623"/>
  <c r="P623"/>
  <c r="BI622"/>
  <c r="BH622"/>
  <c r="BG622"/>
  <c r="BF622"/>
  <c r="T622"/>
  <c r="R622"/>
  <c r="P622"/>
  <c r="BI621"/>
  <c r="BH621"/>
  <c r="BG621"/>
  <c r="BF621"/>
  <c r="T621"/>
  <c r="R621"/>
  <c r="P621"/>
  <c r="BI620"/>
  <c r="BH620"/>
  <c r="BG620"/>
  <c r="BF620"/>
  <c r="T620"/>
  <c r="R620"/>
  <c r="P620"/>
  <c r="BI611"/>
  <c r="BH611"/>
  <c r="BG611"/>
  <c r="BF611"/>
  <c r="T611"/>
  <c r="R611"/>
  <c r="P611"/>
  <c r="BI606"/>
  <c r="BH606"/>
  <c r="BG606"/>
  <c r="BF606"/>
  <c r="T606"/>
  <c r="R606"/>
  <c r="P606"/>
  <c r="BI601"/>
  <c r="BH601"/>
  <c r="BG601"/>
  <c r="BF601"/>
  <c r="T601"/>
  <c r="R601"/>
  <c r="P601"/>
  <c r="BI596"/>
  <c r="BH596"/>
  <c r="BG596"/>
  <c r="BF596"/>
  <c r="T596"/>
  <c r="R596"/>
  <c r="P596"/>
  <c r="BI595"/>
  <c r="BH595"/>
  <c r="BG595"/>
  <c r="BF595"/>
  <c r="T595"/>
  <c r="R595"/>
  <c r="P595"/>
  <c r="BI594"/>
  <c r="BH594"/>
  <c r="BG594"/>
  <c r="BF594"/>
  <c r="T594"/>
  <c r="R594"/>
  <c r="P594"/>
  <c r="BI590"/>
  <c r="BH590"/>
  <c r="BG590"/>
  <c r="BF590"/>
  <c r="T590"/>
  <c r="R590"/>
  <c r="P590"/>
  <c r="BI589"/>
  <c r="BH589"/>
  <c r="BG589"/>
  <c r="BF589"/>
  <c r="T589"/>
  <c r="R589"/>
  <c r="P589"/>
  <c r="BI588"/>
  <c r="BH588"/>
  <c r="BG588"/>
  <c r="BF588"/>
  <c r="T588"/>
  <c r="R588"/>
  <c r="P588"/>
  <c r="BI581"/>
  <c r="BH581"/>
  <c r="BG581"/>
  <c r="BF581"/>
  <c r="T581"/>
  <c r="R581"/>
  <c r="P581"/>
  <c r="BI579"/>
  <c r="BH579"/>
  <c r="BG579"/>
  <c r="BF579"/>
  <c r="T579"/>
  <c r="R579"/>
  <c r="P579"/>
  <c r="BI578"/>
  <c r="BH578"/>
  <c r="BG578"/>
  <c r="BF578"/>
  <c r="T578"/>
  <c r="R578"/>
  <c r="P578"/>
  <c r="BI572"/>
  <c r="BH572"/>
  <c r="BG572"/>
  <c r="BF572"/>
  <c r="T572"/>
  <c r="R572"/>
  <c r="P572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59"/>
  <c r="BH559"/>
  <c r="BG559"/>
  <c r="BF559"/>
  <c r="T559"/>
  <c r="R559"/>
  <c r="P559"/>
  <c r="BI558"/>
  <c r="BH558"/>
  <c r="BG558"/>
  <c r="BF558"/>
  <c r="T558"/>
  <c r="R558"/>
  <c r="P558"/>
  <c r="BI553"/>
  <c r="BH553"/>
  <c r="BG553"/>
  <c r="BF553"/>
  <c r="T553"/>
  <c r="R553"/>
  <c r="P553"/>
  <c r="BI551"/>
  <c r="BH551"/>
  <c r="BG551"/>
  <c r="BF551"/>
  <c r="T551"/>
  <c r="R551"/>
  <c r="P551"/>
  <c r="BI550"/>
  <c r="BH550"/>
  <c r="BG550"/>
  <c r="BF550"/>
  <c r="T550"/>
  <c r="R550"/>
  <c r="P550"/>
  <c r="BI544"/>
  <c r="BH544"/>
  <c r="BG544"/>
  <c r="BF544"/>
  <c r="T544"/>
  <c r="R544"/>
  <c r="P544"/>
  <c r="BI543"/>
  <c r="BH543"/>
  <c r="BG543"/>
  <c r="BF543"/>
  <c r="T543"/>
  <c r="R543"/>
  <c r="P543"/>
  <c r="BI539"/>
  <c r="BH539"/>
  <c r="BG539"/>
  <c r="BF539"/>
  <c r="T539"/>
  <c r="R539"/>
  <c r="P539"/>
  <c r="BI535"/>
  <c r="BH535"/>
  <c r="BG535"/>
  <c r="BF535"/>
  <c r="T535"/>
  <c r="R535"/>
  <c r="P535"/>
  <c r="BI531"/>
  <c r="BH531"/>
  <c r="BG531"/>
  <c r="BF531"/>
  <c r="T531"/>
  <c r="R531"/>
  <c r="P531"/>
  <c r="BI525"/>
  <c r="BH525"/>
  <c r="BG525"/>
  <c r="BF525"/>
  <c r="T525"/>
  <c r="R525"/>
  <c r="P525"/>
  <c r="BI519"/>
  <c r="BH519"/>
  <c r="BG519"/>
  <c r="BF519"/>
  <c r="T519"/>
  <c r="R519"/>
  <c r="P519"/>
  <c r="BI518"/>
  <c r="BH518"/>
  <c r="BG518"/>
  <c r="BF518"/>
  <c r="T518"/>
  <c r="R518"/>
  <c r="P518"/>
  <c r="BI515"/>
  <c r="BH515"/>
  <c r="BG515"/>
  <c r="BF515"/>
  <c r="T515"/>
  <c r="R515"/>
  <c r="P515"/>
  <c r="BI514"/>
  <c r="BH514"/>
  <c r="BG514"/>
  <c r="BF514"/>
  <c r="T514"/>
  <c r="R514"/>
  <c r="P514"/>
  <c r="BI508"/>
  <c r="BH508"/>
  <c r="BG508"/>
  <c r="BF508"/>
  <c r="T508"/>
  <c r="R508"/>
  <c r="P508"/>
  <c r="BI506"/>
  <c r="BH506"/>
  <c r="BG506"/>
  <c r="BF506"/>
  <c r="T506"/>
  <c r="R506"/>
  <c r="P506"/>
  <c r="BI505"/>
  <c r="BH505"/>
  <c r="BG505"/>
  <c r="BF505"/>
  <c r="T505"/>
  <c r="R505"/>
  <c r="P505"/>
  <c r="BI500"/>
  <c r="BH500"/>
  <c r="BG500"/>
  <c r="BF500"/>
  <c r="T500"/>
  <c r="R500"/>
  <c r="P500"/>
  <c r="BI495"/>
  <c r="BH495"/>
  <c r="BG495"/>
  <c r="BF495"/>
  <c r="T495"/>
  <c r="R495"/>
  <c r="P495"/>
  <c r="BI490"/>
  <c r="BH490"/>
  <c r="BG490"/>
  <c r="BF490"/>
  <c r="T490"/>
  <c r="R490"/>
  <c r="P490"/>
  <c r="BI485"/>
  <c r="BH485"/>
  <c r="BG485"/>
  <c r="BF485"/>
  <c r="T485"/>
  <c r="R485"/>
  <c r="P485"/>
  <c r="BI480"/>
  <c r="BH480"/>
  <c r="BG480"/>
  <c r="BF480"/>
  <c r="T480"/>
  <c r="R480"/>
  <c r="P480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0"/>
  <c r="BH470"/>
  <c r="BG470"/>
  <c r="BF470"/>
  <c r="T470"/>
  <c r="R470"/>
  <c r="P470"/>
  <c r="BI469"/>
  <c r="BH469"/>
  <c r="BG469"/>
  <c r="BF469"/>
  <c r="T469"/>
  <c r="R469"/>
  <c r="P469"/>
  <c r="BI467"/>
  <c r="BH467"/>
  <c r="BG467"/>
  <c r="BF467"/>
  <c r="T467"/>
  <c r="R467"/>
  <c r="P467"/>
  <c r="BI462"/>
  <c r="BH462"/>
  <c r="BG462"/>
  <c r="BF462"/>
  <c r="T462"/>
  <c r="R462"/>
  <c r="P462"/>
  <c r="BI456"/>
  <c r="BH456"/>
  <c r="BG456"/>
  <c r="BF456"/>
  <c r="T456"/>
  <c r="R456"/>
  <c r="P456"/>
  <c r="BI447"/>
  <c r="BH447"/>
  <c r="BG447"/>
  <c r="BF447"/>
  <c r="T447"/>
  <c r="R447"/>
  <c r="P447"/>
  <c r="BI441"/>
  <c r="BH441"/>
  <c r="BG441"/>
  <c r="BF441"/>
  <c r="T441"/>
  <c r="R441"/>
  <c r="P441"/>
  <c r="BI436"/>
  <c r="BH436"/>
  <c r="BG436"/>
  <c r="BF436"/>
  <c r="T436"/>
  <c r="R436"/>
  <c r="P436"/>
  <c r="BI432"/>
  <c r="BH432"/>
  <c r="BG432"/>
  <c r="BF432"/>
  <c r="T432"/>
  <c r="R432"/>
  <c r="P432"/>
  <c r="BI427"/>
  <c r="BH427"/>
  <c r="BG427"/>
  <c r="BF427"/>
  <c r="T427"/>
  <c r="R427"/>
  <c r="P427"/>
  <c r="BI423"/>
  <c r="BH423"/>
  <c r="BG423"/>
  <c r="BF423"/>
  <c r="T423"/>
  <c r="R423"/>
  <c r="P423"/>
  <c r="BI418"/>
  <c r="BH418"/>
  <c r="BG418"/>
  <c r="BF418"/>
  <c r="T418"/>
  <c r="R418"/>
  <c r="P418"/>
  <c r="BI414"/>
  <c r="BH414"/>
  <c r="BG414"/>
  <c r="BF414"/>
  <c r="T414"/>
  <c r="R414"/>
  <c r="P414"/>
  <c r="BI397"/>
  <c r="BH397"/>
  <c r="BG397"/>
  <c r="BF397"/>
  <c r="T397"/>
  <c r="R397"/>
  <c r="P397"/>
  <c r="BI383"/>
  <c r="BH383"/>
  <c r="BG383"/>
  <c r="BF383"/>
  <c r="T383"/>
  <c r="R383"/>
  <c r="P383"/>
  <c r="BI379"/>
  <c r="BH379"/>
  <c r="BG379"/>
  <c r="BF379"/>
  <c r="T379"/>
  <c r="R379"/>
  <c r="P379"/>
  <c r="BI375"/>
  <c r="BH375"/>
  <c r="BG375"/>
  <c r="BF375"/>
  <c r="T375"/>
  <c r="R375"/>
  <c r="P375"/>
  <c r="BI371"/>
  <c r="BH371"/>
  <c r="BG371"/>
  <c r="BF371"/>
  <c r="T371"/>
  <c r="R371"/>
  <c r="P371"/>
  <c r="BI367"/>
  <c r="BH367"/>
  <c r="BG367"/>
  <c r="BF367"/>
  <c r="T367"/>
  <c r="R367"/>
  <c r="P367"/>
  <c r="BI363"/>
  <c r="BH363"/>
  <c r="BG363"/>
  <c r="BF363"/>
  <c r="T363"/>
  <c r="R363"/>
  <c r="P363"/>
  <c r="BI356"/>
  <c r="BH356"/>
  <c r="BG356"/>
  <c r="BF356"/>
  <c r="T356"/>
  <c r="R356"/>
  <c r="P356"/>
  <c r="BI350"/>
  <c r="BH350"/>
  <c r="BG350"/>
  <c r="BF350"/>
  <c r="T350"/>
  <c r="R350"/>
  <c r="P350"/>
  <c r="BI346"/>
  <c r="BH346"/>
  <c r="BG346"/>
  <c r="BF346"/>
  <c r="T346"/>
  <c r="R346"/>
  <c r="P346"/>
  <c r="BI345"/>
  <c r="BH345"/>
  <c r="BG345"/>
  <c r="BF345"/>
  <c r="T345"/>
  <c r="R345"/>
  <c r="P345"/>
  <c r="BI342"/>
  <c r="BH342"/>
  <c r="BG342"/>
  <c r="BF342"/>
  <c r="T342"/>
  <c r="T341"/>
  <c r="R342"/>
  <c r="R341"/>
  <c r="P342"/>
  <c r="P341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4"/>
  <c r="BH334"/>
  <c r="BG334"/>
  <c r="BF334"/>
  <c r="T334"/>
  <c r="R334"/>
  <c r="P334"/>
  <c r="BI333"/>
  <c r="BH333"/>
  <c r="BG333"/>
  <c r="BF333"/>
  <c r="T333"/>
  <c r="R333"/>
  <c r="P333"/>
  <c r="BI326"/>
  <c r="BH326"/>
  <c r="BG326"/>
  <c r="BF326"/>
  <c r="T326"/>
  <c r="R326"/>
  <c r="P326"/>
  <c r="BI325"/>
  <c r="BH325"/>
  <c r="BG325"/>
  <c r="BF325"/>
  <c r="T325"/>
  <c r="R325"/>
  <c r="P325"/>
  <c r="BI319"/>
  <c r="BH319"/>
  <c r="BG319"/>
  <c r="BF319"/>
  <c r="T319"/>
  <c r="R319"/>
  <c r="P319"/>
  <c r="BI313"/>
  <c r="BH313"/>
  <c r="BG313"/>
  <c r="BF313"/>
  <c r="T313"/>
  <c r="R313"/>
  <c r="P313"/>
  <c r="BI303"/>
  <c r="BH303"/>
  <c r="BG303"/>
  <c r="BF303"/>
  <c r="T303"/>
  <c r="R303"/>
  <c r="P303"/>
  <c r="BI297"/>
  <c r="BH297"/>
  <c r="BG297"/>
  <c r="BF297"/>
  <c r="T297"/>
  <c r="R297"/>
  <c r="P297"/>
  <c r="BI287"/>
  <c r="BH287"/>
  <c r="BG287"/>
  <c r="BF287"/>
  <c r="T287"/>
  <c r="R287"/>
  <c r="P287"/>
  <c r="BI280"/>
  <c r="BH280"/>
  <c r="BG280"/>
  <c r="BF280"/>
  <c r="T280"/>
  <c r="R280"/>
  <c r="P280"/>
  <c r="BI273"/>
  <c r="BH273"/>
  <c r="BG273"/>
  <c r="BF273"/>
  <c r="T273"/>
  <c r="R273"/>
  <c r="P273"/>
  <c r="BI267"/>
  <c r="BH267"/>
  <c r="BG267"/>
  <c r="BF267"/>
  <c r="T267"/>
  <c r="R267"/>
  <c r="P267"/>
  <c r="BI263"/>
  <c r="BH263"/>
  <c r="BG263"/>
  <c r="BF263"/>
  <c r="T263"/>
  <c r="R263"/>
  <c r="P263"/>
  <c r="BI258"/>
  <c r="BH258"/>
  <c r="BG258"/>
  <c r="BF258"/>
  <c r="T258"/>
  <c r="R258"/>
  <c r="P258"/>
  <c r="BI252"/>
  <c r="BH252"/>
  <c r="BG252"/>
  <c r="BF252"/>
  <c r="T252"/>
  <c r="R252"/>
  <c r="P252"/>
  <c r="BI247"/>
  <c r="BH247"/>
  <c r="BG247"/>
  <c r="BF247"/>
  <c r="T247"/>
  <c r="R247"/>
  <c r="P247"/>
  <c r="BI242"/>
  <c r="BH242"/>
  <c r="BG242"/>
  <c r="BF242"/>
  <c r="T242"/>
  <c r="R242"/>
  <c r="P242"/>
  <c r="BI236"/>
  <c r="BH236"/>
  <c r="BG236"/>
  <c r="BF236"/>
  <c r="T236"/>
  <c r="R236"/>
  <c r="P236"/>
  <c r="BI231"/>
  <c r="BH231"/>
  <c r="BG231"/>
  <c r="BF231"/>
  <c r="T231"/>
  <c r="R231"/>
  <c r="P231"/>
  <c r="BI224"/>
  <c r="BH224"/>
  <c r="BG224"/>
  <c r="BF224"/>
  <c r="T224"/>
  <c r="T223"/>
  <c r="R224"/>
  <c r="R223"/>
  <c r="P224"/>
  <c r="P223"/>
  <c r="BI217"/>
  <c r="BH217"/>
  <c r="BG217"/>
  <c r="BF217"/>
  <c r="T217"/>
  <c r="R217"/>
  <c r="P217"/>
  <c r="BI211"/>
  <c r="BH211"/>
  <c r="BG211"/>
  <c r="BF211"/>
  <c r="T211"/>
  <c r="R211"/>
  <c r="P211"/>
  <c r="BI205"/>
  <c r="BH205"/>
  <c r="BG205"/>
  <c r="BF205"/>
  <c r="T205"/>
  <c r="R205"/>
  <c r="P205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78"/>
  <c r="BH178"/>
  <c r="BG178"/>
  <c r="BF178"/>
  <c r="T178"/>
  <c r="R178"/>
  <c r="P178"/>
  <c r="BI170"/>
  <c r="BH170"/>
  <c r="BG170"/>
  <c r="BF170"/>
  <c r="T170"/>
  <c r="R170"/>
  <c r="P170"/>
  <c r="BI163"/>
  <c r="BH163"/>
  <c r="BG163"/>
  <c r="BF163"/>
  <c r="T163"/>
  <c r="R163"/>
  <c r="P163"/>
  <c r="BI156"/>
  <c r="BH156"/>
  <c r="BG156"/>
  <c r="BF156"/>
  <c r="T156"/>
  <c r="R156"/>
  <c r="P156"/>
  <c r="BI151"/>
  <c r="BH151"/>
  <c r="BG151"/>
  <c r="BF151"/>
  <c r="T151"/>
  <c r="R151"/>
  <c r="P151"/>
  <c r="BI146"/>
  <c r="BH146"/>
  <c r="BG146"/>
  <c r="BF146"/>
  <c r="T146"/>
  <c r="R146"/>
  <c r="P146"/>
  <c r="BI137"/>
  <c r="BH137"/>
  <c r="BG137"/>
  <c r="BF137"/>
  <c r="T137"/>
  <c r="R137"/>
  <c r="P137"/>
  <c r="J131"/>
  <c r="J130"/>
  <c r="F130"/>
  <c r="F128"/>
  <c r="E126"/>
  <c r="J92"/>
  <c r="J91"/>
  <c r="F91"/>
  <c r="F89"/>
  <c r="E87"/>
  <c r="J18"/>
  <c r="E18"/>
  <c r="F131"/>
  <c r="J17"/>
  <c r="J12"/>
  <c r="J128"/>
  <c r="E7"/>
  <c r="E85"/>
  <c i="1" r="L90"/>
  <c r="AM90"/>
  <c r="AM89"/>
  <c r="L89"/>
  <c r="AM87"/>
  <c r="L87"/>
  <c r="L85"/>
  <c r="L84"/>
  <c i="2" r="BK645"/>
  <c r="BK622"/>
  <c r="J620"/>
  <c r="BK578"/>
  <c r="J568"/>
  <c r="J551"/>
  <c r="J531"/>
  <c r="BK518"/>
  <c r="BK508"/>
  <c r="BK456"/>
  <c r="J345"/>
  <c r="J273"/>
  <c r="J252"/>
  <c r="J217"/>
  <c r="BK194"/>
  <c r="BK170"/>
  <c r="J651"/>
  <c r="BK629"/>
  <c r="J601"/>
  <c r="BK581"/>
  <c r="BK568"/>
  <c r="BK551"/>
  <c r="BK531"/>
  <c r="J505"/>
  <c r="BK485"/>
  <c r="J469"/>
  <c r="BK383"/>
  <c r="BK367"/>
  <c r="J342"/>
  <c r="J319"/>
  <c r="J297"/>
  <c r="BK273"/>
  <c r="J205"/>
  <c r="J151"/>
  <c r="J623"/>
  <c r="J611"/>
  <c r="BK596"/>
  <c r="BK589"/>
  <c r="BK579"/>
  <c r="J569"/>
  <c r="BK553"/>
  <c r="J518"/>
  <c r="BK506"/>
  <c r="BK495"/>
  <c r="BK469"/>
  <c r="BK441"/>
  <c r="J427"/>
  <c r="J367"/>
  <c r="BK336"/>
  <c r="J325"/>
  <c r="BK287"/>
  <c r="BK252"/>
  <c r="J194"/>
  <c r="BK476"/>
  <c r="J470"/>
  <c r="J441"/>
  <c r="BK427"/>
  <c r="J414"/>
  <c r="BK339"/>
  <c r="J336"/>
  <c r="BK319"/>
  <c r="BK267"/>
  <c r="J236"/>
  <c r="BK184"/>
  <c i="3" r="J145"/>
  <c r="BK136"/>
  <c r="BK133"/>
  <c r="BK125"/>
  <c r="BK140"/>
  <c r="J125"/>
  <c r="J143"/>
  <c r="BK138"/>
  <c r="BK130"/>
  <c r="BK126"/>
  <c r="J142"/>
  <c r="BK137"/>
  <c r="BK134"/>
  <c r="J132"/>
  <c r="J123"/>
  <c i="4" r="BK125"/>
  <c r="J125"/>
  <c i="2" r="BK639"/>
  <c r="BK623"/>
  <c r="BK595"/>
  <c r="BK588"/>
  <c r="BK567"/>
  <c r="J543"/>
  <c r="J525"/>
  <c r="J514"/>
  <c r="J475"/>
  <c r="J423"/>
  <c r="BK350"/>
  <c r="J303"/>
  <c r="BK224"/>
  <c r="J211"/>
  <c r="J189"/>
  <c r="J156"/>
  <c r="J645"/>
  <c r="J624"/>
  <c r="J596"/>
  <c r="J579"/>
  <c r="J567"/>
  <c r="J550"/>
  <c r="BK525"/>
  <c r="J506"/>
  <c r="J490"/>
  <c r="J473"/>
  <c r="J462"/>
  <c r="BK379"/>
  <c r="BK356"/>
  <c r="J337"/>
  <c r="BK303"/>
  <c r="J263"/>
  <c r="BK231"/>
  <c r="J170"/>
  <c i="1" r="AS94"/>
  <c i="2" r="BK550"/>
  <c r="BK514"/>
  <c r="BK505"/>
  <c r="BK475"/>
  <c r="BK436"/>
  <c r="BK414"/>
  <c r="J356"/>
  <c r="J334"/>
  <c r="BK326"/>
  <c r="J280"/>
  <c r="BK247"/>
  <c r="BK189"/>
  <c r="BK473"/>
  <c r="BK447"/>
  <c r="J432"/>
  <c r="J418"/>
  <c r="J379"/>
  <c r="BK371"/>
  <c r="BK342"/>
  <c r="BK337"/>
  <c r="J326"/>
  <c r="J258"/>
  <c r="BK217"/>
  <c r="BK137"/>
  <c i="3" r="J139"/>
  <c r="J134"/>
  <c r="BK128"/>
  <c r="BK143"/>
  <c r="BK144"/>
  <c r="BK139"/>
  <c r="BK131"/>
  <c r="J128"/>
  <c r="BK123"/>
  <c r="J138"/>
  <c r="J135"/>
  <c r="J131"/>
  <c r="J126"/>
  <c i="4" r="BK123"/>
  <c r="J123"/>
  <c i="2" r="J629"/>
  <c r="BK621"/>
  <c r="J590"/>
  <c r="J570"/>
  <c r="BK558"/>
  <c r="BK544"/>
  <c r="J535"/>
  <c r="J515"/>
  <c r="J476"/>
  <c r="BK462"/>
  <c r="J371"/>
  <c r="J339"/>
  <c r="BK263"/>
  <c r="J247"/>
  <c r="BK205"/>
  <c r="J178"/>
  <c r="J163"/>
  <c r="J137"/>
  <c r="J606"/>
  <c r="BK594"/>
  <c r="J572"/>
  <c r="J539"/>
  <c r="J519"/>
  <c r="J500"/>
  <c r="BK470"/>
  <c r="J447"/>
  <c r="BK363"/>
  <c r="BK346"/>
  <c r="J338"/>
  <c r="BK313"/>
  <c r="BK280"/>
  <c r="BK236"/>
  <c r="BK156"/>
  <c r="J146"/>
  <c r="BK620"/>
  <c r="BK601"/>
  <c r="BK590"/>
  <c r="J588"/>
  <c r="BK570"/>
  <c r="J558"/>
  <c r="BK543"/>
  <c r="BK651"/>
  <c r="BK624"/>
  <c r="BK611"/>
  <c r="J589"/>
  <c r="BK569"/>
  <c r="J553"/>
  <c r="BK539"/>
  <c r="BK519"/>
  <c r="J485"/>
  <c r="J474"/>
  <c r="BK397"/>
  <c r="J346"/>
  <c r="BK334"/>
  <c r="BK258"/>
  <c r="BK211"/>
  <c r="J184"/>
  <c r="BK151"/>
  <c r="J639"/>
  <c r="J621"/>
  <c r="J595"/>
  <c r="J578"/>
  <c r="J559"/>
  <c r="BK535"/>
  <c r="BK515"/>
  <c r="J495"/>
  <c r="J480"/>
  <c r="BK467"/>
  <c r="J375"/>
  <c r="BK345"/>
  <c r="BK325"/>
  <c r="J287"/>
  <c r="BK242"/>
  <c r="BK178"/>
  <c r="BK146"/>
  <c r="J622"/>
  <c r="BK606"/>
  <c r="J594"/>
  <c r="J581"/>
  <c r="BK572"/>
  <c r="BK559"/>
  <c r="J544"/>
  <c r="J508"/>
  <c r="BK500"/>
  <c r="BK490"/>
  <c r="J467"/>
  <c r="BK432"/>
  <c r="BK418"/>
  <c r="J397"/>
  <c r="J350"/>
  <c r="BK333"/>
  <c r="J313"/>
  <c r="J267"/>
  <c r="J224"/>
  <c r="BK480"/>
  <c r="BK474"/>
  <c r="J456"/>
  <c r="J436"/>
  <c r="BK423"/>
  <c r="J383"/>
  <c r="BK375"/>
  <c r="J363"/>
  <c r="BK338"/>
  <c r="J333"/>
  <c r="BK297"/>
  <c r="J242"/>
  <c r="J231"/>
  <c r="BK163"/>
  <c i="3" r="J144"/>
  <c r="BK135"/>
  <c r="BK129"/>
  <c r="BK145"/>
  <c r="J137"/>
  <c r="BK124"/>
  <c r="BK142"/>
  <c r="BK132"/>
  <c r="J129"/>
  <c r="J124"/>
  <c r="J140"/>
  <c r="J136"/>
  <c r="J133"/>
  <c r="J130"/>
  <c i="4" r="BK122"/>
  <c r="J122"/>
  <c i="2" l="1" r="P145"/>
  <c r="BK204"/>
  <c r="J204"/>
  <c r="J101"/>
  <c r="R204"/>
  <c r="R203"/>
  <c r="R230"/>
  <c r="BK332"/>
  <c r="J332"/>
  <c r="J104"/>
  <c r="R332"/>
  <c r="T344"/>
  <c r="T468"/>
  <c r="R507"/>
  <c r="P552"/>
  <c r="BK580"/>
  <c r="J580"/>
  <c r="J112"/>
  <c r="P580"/>
  <c i="3" r="P122"/>
  <c r="R122"/>
  <c r="R127"/>
  <c r="P141"/>
  <c i="4" r="BK121"/>
  <c r="J121"/>
  <c r="J98"/>
  <c i="2" r="T145"/>
  <c r="BK230"/>
  <c r="J230"/>
  <c r="J103"/>
  <c r="T230"/>
  <c r="P332"/>
  <c r="T332"/>
  <c r="P344"/>
  <c r="BK468"/>
  <c r="J468"/>
  <c r="J108"/>
  <c r="R468"/>
  <c r="P507"/>
  <c r="BK552"/>
  <c r="J552"/>
  <c r="J110"/>
  <c r="R552"/>
  <c r="BK571"/>
  <c r="J571"/>
  <c r="J111"/>
  <c r="R571"/>
  <c r="T580"/>
  <c i="3" r="BK122"/>
  <c r="J122"/>
  <c r="J98"/>
  <c r="T122"/>
  <c r="P127"/>
  <c r="BK141"/>
  <c r="J141"/>
  <c r="J100"/>
  <c r="T141"/>
  <c i="4" r="P121"/>
  <c r="P120"/>
  <c r="P119"/>
  <c i="1" r="AU97"/>
  <c i="2" r="BK145"/>
  <c r="J145"/>
  <c r="J99"/>
  <c r="R145"/>
  <c r="R135"/>
  <c r="P204"/>
  <c r="P203"/>
  <c r="T204"/>
  <c r="T203"/>
  <c r="P230"/>
  <c r="BK344"/>
  <c r="J344"/>
  <c r="J107"/>
  <c r="R344"/>
  <c r="P468"/>
  <c r="BK507"/>
  <c r="J507"/>
  <c r="J109"/>
  <c r="T507"/>
  <c r="T552"/>
  <c r="P571"/>
  <c r="T571"/>
  <c r="R580"/>
  <c i="3" r="BK127"/>
  <c r="J127"/>
  <c r="J99"/>
  <c r="T127"/>
  <c r="R141"/>
  <c i="4" r="R121"/>
  <c r="R120"/>
  <c r="R119"/>
  <c r="T121"/>
  <c r="T120"/>
  <c r="T119"/>
  <c i="2" r="BK223"/>
  <c r="J223"/>
  <c r="J102"/>
  <c r="BK341"/>
  <c r="J341"/>
  <c r="J105"/>
  <c r="BK644"/>
  <c r="J644"/>
  <c r="J113"/>
  <c r="BK650"/>
  <c r="J650"/>
  <c r="J114"/>
  <c i="4" r="BK124"/>
  <c r="J124"/>
  <c r="J99"/>
  <c r="E85"/>
  <c r="F92"/>
  <c r="BE123"/>
  <c r="BE125"/>
  <c r="J113"/>
  <c r="BE122"/>
  <c i="3" r="E85"/>
  <c r="BE123"/>
  <c r="BE125"/>
  <c r="BE128"/>
  <c r="BE132"/>
  <c r="BE140"/>
  <c r="BE143"/>
  <c r="BE144"/>
  <c r="J114"/>
  <c r="BE124"/>
  <c r="BE135"/>
  <c r="BE136"/>
  <c r="F92"/>
  <c r="BE126"/>
  <c r="BE129"/>
  <c r="BE130"/>
  <c r="BE133"/>
  <c r="BE134"/>
  <c r="BE137"/>
  <c r="BE138"/>
  <c r="BE142"/>
  <c i="2" r="BK203"/>
  <c r="J203"/>
  <c r="J100"/>
  <c i="3" r="BE131"/>
  <c r="BE139"/>
  <c r="BE145"/>
  <c i="2" r="J89"/>
  <c r="E124"/>
  <c r="BE137"/>
  <c r="BE146"/>
  <c r="BE156"/>
  <c r="BE170"/>
  <c r="BE178"/>
  <c r="BE184"/>
  <c r="BE224"/>
  <c r="BE242"/>
  <c r="BE252"/>
  <c r="BE258"/>
  <c r="BE263"/>
  <c r="BE273"/>
  <c r="BE346"/>
  <c r="BE350"/>
  <c r="BE383"/>
  <c r="BE418"/>
  <c r="BE423"/>
  <c r="BE462"/>
  <c r="BE475"/>
  <c r="BE485"/>
  <c r="F92"/>
  <c r="BE151"/>
  <c r="BE205"/>
  <c r="BE236"/>
  <c r="BE287"/>
  <c r="BE297"/>
  <c r="BE303"/>
  <c r="BE313"/>
  <c r="BE337"/>
  <c r="BE342"/>
  <c r="BE345"/>
  <c r="BE356"/>
  <c r="BE367"/>
  <c r="BE371"/>
  <c r="BE375"/>
  <c r="BE447"/>
  <c r="BE456"/>
  <c r="BE470"/>
  <c r="BE473"/>
  <c r="BE476"/>
  <c r="BE480"/>
  <c r="BE495"/>
  <c r="BE500"/>
  <c r="BE508"/>
  <c r="BE525"/>
  <c r="BE531"/>
  <c r="BE539"/>
  <c r="BE558"/>
  <c r="BE568"/>
  <c r="BE569"/>
  <c r="BE570"/>
  <c r="BE579"/>
  <c r="BE588"/>
  <c r="BE589"/>
  <c r="BE595"/>
  <c r="BE596"/>
  <c r="BE621"/>
  <c r="BE163"/>
  <c r="BE189"/>
  <c r="BE194"/>
  <c r="BE211"/>
  <c r="BE217"/>
  <c r="BE247"/>
  <c r="BE319"/>
  <c r="BE326"/>
  <c r="BE333"/>
  <c r="BE334"/>
  <c r="BE397"/>
  <c r="BE427"/>
  <c r="BE436"/>
  <c r="BE474"/>
  <c r="BE490"/>
  <c r="BE505"/>
  <c r="BE506"/>
  <c r="BE514"/>
  <c r="BE519"/>
  <c r="BE544"/>
  <c r="BE550"/>
  <c r="BE567"/>
  <c r="BE578"/>
  <c r="BE611"/>
  <c r="BE620"/>
  <c r="BE622"/>
  <c r="BE624"/>
  <c r="BE629"/>
  <c r="BE639"/>
  <c r="BE651"/>
  <c r="BE231"/>
  <c r="BE267"/>
  <c r="BE280"/>
  <c r="BE325"/>
  <c r="BE336"/>
  <c r="BE338"/>
  <c r="BE339"/>
  <c r="BE363"/>
  <c r="BE379"/>
  <c r="BE414"/>
  <c r="BE432"/>
  <c r="BE441"/>
  <c r="BE467"/>
  <c r="BE469"/>
  <c r="BE515"/>
  <c r="BE518"/>
  <c r="BE535"/>
  <c r="BE543"/>
  <c r="BE551"/>
  <c r="BE553"/>
  <c r="BE559"/>
  <c r="BE572"/>
  <c r="BE581"/>
  <c r="BE590"/>
  <c r="BE594"/>
  <c r="BE601"/>
  <c r="BE606"/>
  <c r="BE623"/>
  <c r="BE645"/>
  <c r="F37"/>
  <c i="1" r="BD95"/>
  <c i="3" r="F35"/>
  <c i="1" r="BB96"/>
  <c i="4" r="J34"/>
  <c i="1" r="AW97"/>
  <c i="4" r="F35"/>
  <c i="1" r="BB97"/>
  <c i="2" r="F35"/>
  <c i="1" r="BB95"/>
  <c i="3" r="F36"/>
  <c i="1" r="BC96"/>
  <c i="3" r="J34"/>
  <c i="1" r="AW96"/>
  <c i="4" r="F34"/>
  <c i="1" r="BA97"/>
  <c i="2" r="J34"/>
  <c i="1" r="AW95"/>
  <c i="2" r="F34"/>
  <c i="1" r="BA95"/>
  <c i="4" r="F37"/>
  <c i="1" r="BD97"/>
  <c i="4" r="F36"/>
  <c i="1" r="BC97"/>
  <c i="2" r="F36"/>
  <c i="1" r="BC95"/>
  <c i="3" r="F34"/>
  <c i="1" r="BA96"/>
  <c i="3" r="F37"/>
  <c i="1" r="BD96"/>
  <c i="2" l="1" r="P343"/>
  <c r="T343"/>
  <c i="3" r="T121"/>
  <c r="T120"/>
  <c i="2" r="T135"/>
  <c r="T134"/>
  <c r="R343"/>
  <c r="R134"/>
  <c i="3" r="R121"/>
  <c r="R120"/>
  <c r="P121"/>
  <c r="P120"/>
  <c i="1" r="AU96"/>
  <c i="2" r="P135"/>
  <c r="P134"/>
  <c i="1" r="AU95"/>
  <c i="2" r="BK343"/>
  <c r="J343"/>
  <c r="J106"/>
  <c i="3" r="BK121"/>
  <c r="J121"/>
  <c r="J97"/>
  <c i="4" r="BK120"/>
  <c r="J120"/>
  <c r="J97"/>
  <c i="2" r="BK135"/>
  <c r="J135"/>
  <c r="J97"/>
  <c r="F33"/>
  <c i="1" r="AZ95"/>
  <c i="2" r="J33"/>
  <c i="1" r="AV95"/>
  <c r="AT95"/>
  <c i="3" r="J33"/>
  <c i="1" r="AV96"/>
  <c r="AT96"/>
  <c i="3" r="F33"/>
  <c i="1" r="AZ96"/>
  <c i="4" r="J33"/>
  <c i="1" r="AV97"/>
  <c r="AT97"/>
  <c r="BA94"/>
  <c r="W30"/>
  <c r="BB94"/>
  <c r="AX94"/>
  <c r="BD94"/>
  <c r="W33"/>
  <c i="4" r="F33"/>
  <c i="1" r="AZ97"/>
  <c r="BC94"/>
  <c r="AY94"/>
  <c i="3" l="1" r="BK120"/>
  <c r="J120"/>
  <c r="J96"/>
  <c i="4" r="BK119"/>
  <c r="J119"/>
  <c r="J96"/>
  <c i="2" r="BK134"/>
  <c r="J134"/>
  <c r="J96"/>
  <c i="1" r="AU94"/>
  <c r="AW94"/>
  <c r="AK30"/>
  <c r="W31"/>
  <c r="W32"/>
  <c r="AZ94"/>
  <c r="W29"/>
  <c i="4" l="1" r="J30"/>
  <c i="1" r="AG97"/>
  <c i="3" r="J30"/>
  <c i="1" r="AG96"/>
  <c i="2" r="J30"/>
  <c i="1" r="AG95"/>
  <c r="AV94"/>
  <c r="AK29"/>
  <c i="4" l="1" r="J39"/>
  <c i="3" r="J39"/>
  <c i="2" r="J39"/>
  <c i="1" r="AN95"/>
  <c r="AN96"/>
  <c r="AN97"/>
  <c r="AG94"/>
  <c r="AK2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<sst xmlns="http://schemas.openxmlformats.org/spreadsheetml/2006/main">
  <si>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</si>
  <si>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</si>
  <si>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</si>
  <si>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</si>
  <si>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</si>
  <si>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{744ec39b-4a71-4220-9636-835518f1c927}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</si>
  <si>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</si>
  <si>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</si>
  <si>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</si>
  <si>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</si>
  <si>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</si>
  <si>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</si>
  <si>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</si>
  <si>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</si>
  <si>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20220315a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</si>
  <si>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</si>
  <si>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</si>
  <si>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Obnova hřbitovní kaple Zmrtvýchvstání Páně v Knapovci a restaurování vnitřních omítek</t>
  </si>
  <si>
    <t>KSO:</t>
  </si>
  <si>
    <t>CC-CZ:</t>
  </si>
  <si>
    <t>Místo:</t>
  </si>
  <si>
    <t>Knapovec</t>
  </si>
  <si>
    <t>Datum:</t>
  </si>
  <si>
    <t>15. 3. 2022</t>
  </si>
  <si>
    <t>Zadavatel:</t>
  </si>
  <si>
    <t>IČ:</t>
  </si>
  <si>
    <t>Město Ústí nad Orlicí</t>
  </si>
  <si>
    <t>DIČ:</t>
  </si>
  <si>
    <t>Uchazeč:</t>
  </si>
  <si>
    <t>Vyplň údaj</t>
  </si>
  <si>
    <t>Projektant:</t>
  </si>
  <si>
    <t>48155586</t>
  </si>
  <si>
    <t>INRECO, s.r.o.</t>
  </si>
  <si>
    <t>CZ48155586</t>
  </si>
  <si>
    <t>True</t>
  </si>
  <si>
    <t>Zpracovatel:</t>
  </si>
  <si>
    <t>05985404</t>
  </si>
  <si>
    <t>BACing s.r.o.</t>
  </si>
  <si>
    <t>CZ05985404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</si>
  <si>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</si>
  <si>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</si>
  <si>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</si>
  <si>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</si>
  <si>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</si>
  <si>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</si>
  <si>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</si>
  <si>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</si>
  <si>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</si>
  <si>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</si>
  <si>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</si>
  <si>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</si>
  <si>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</si>
  <si>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</si>
  <si>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</si>
  <si>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</si>
  <si>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</si>
  <si>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</si>
  <si>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</si>
  <si>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</si>
  <si>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</si>
  <si>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</si>
  <si>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</si>
  <si>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</si>
  <si>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</si>
  <si>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</si>
  <si>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</si>
  <si>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</si>
  <si>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</si>
  <si>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</si>
  <si>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</si>
  <si>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</si>
  <si>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</si>
  <si>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</si>
  <si>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</si>
  <si>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</si>
  <si>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</si>
  <si>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</si>
  <si>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</si>
  <si>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</si>
  <si>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</si>
  <si>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</si>
  <si>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</si>
  <si>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</si>
  <si>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</si>
  <si>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</si>
  <si>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D.1.1.</t>
  </si>
  <si>
    <t>Architektonicko - stavební řešení</t>
  </si>
  <si>
    <t>STA</t>
  </si>
  <si>
    <t>1</t>
  </si>
  <si>
    <t>{4dd4318a-9fe5-4cde-ac33-bb2b3f03f062}</t>
  </si>
  <si>
    <t>2</t>
  </si>
  <si>
    <t>D.1.4.1</t>
  </si>
  <si>
    <t>Hromosvod</t>
  </si>
  <si>
    <t>{04e10eb7-88fa-44cd-a418-a57b2b115e87}</t>
  </si>
  <si>
    <t>VON</t>
  </si>
  <si>
    <t xml:space="preserve">Vedlejší a ostatní náklady stavby </t>
  </si>
  <si>
    <t>{96181bc9-09bf-4c24-9383-6c54fc88358d}</t>
  </si>
  <si>
    <t>latě</t>
  </si>
  <si>
    <t>m3</t>
  </si>
  <si>
    <t>0,34</t>
  </si>
  <si>
    <t>LES</t>
  </si>
  <si>
    <t>lešení</t>
  </si>
  <si>
    <t>m2</t>
  </si>
  <si>
    <t>160,4</t>
  </si>
  <si>
    <t>KRYCÍ LIST SOUPISU PRACÍ</t>
  </si>
  <si>
    <t>Objekt:</t>
  </si>
  <si>
    <t>D.1.1. - Architektonicko - stavební řešení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</si>
  <si>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</si>
  <si>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</si>
  <si>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</si>
  <si>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</si>
  <si>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</si>
  <si>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</si>
  <si>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</si>
  <si>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6 - Úpravy povrchů, podlahy a osazování výplní</t>
  </si>
  <si>
    <t xml:space="preserve">    65 - Restaurátorské práce</t>
  </si>
  <si>
    <t xml:space="preserve">      65a - Restaurování kamenných prvků</t>
  </si>
  <si>
    <t xml:space="preserve">      65b - Restaurování kovových prvků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</si>
  <si>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</si>
  <si>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</si>
  <si>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</si>
  <si>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</si>
  <si>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</si>
  <si>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</si>
  <si>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</si>
  <si>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</si>
  <si>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</si>
  <si>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</si>
  <si>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</si>
  <si>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</si>
  <si>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</si>
  <si>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</si>
  <si>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</si>
  <si>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</si>
  <si>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</si>
  <si>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</si>
  <si>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</si>
  <si>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</si>
  <si>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</si>
  <si>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</si>
  <si>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</si>
  <si>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</si>
  <si>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</si>
  <si>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</si>
  <si>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</si>
  <si>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</si>
  <si>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</si>
  <si>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</si>
  <si>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</si>
  <si>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564211111</t>
  </si>
  <si>
    <t>Podklad nebo podsyp ze štěrkopísku ŠP tl 50 mm</t>
  </si>
  <si>
    <t>4</t>
  </si>
  <si>
    <t>-1607786347</t>
  </si>
  <si>
    <t>VV</t>
  </si>
  <si>
    <t>D.1.1.1 Technická zpráva</t>
  </si>
  <si>
    <t>5.6. Svislé konstrukce</t>
  </si>
  <si>
    <t>D.1.1.2.01 Půdorys na kótě +1,2 m</t>
  </si>
  <si>
    <t>D.1.1.2.05 Řezy AB</t>
  </si>
  <si>
    <t>P4</t>
  </si>
  <si>
    <t>(7,05+9,92)*2*0,7</t>
  </si>
  <si>
    <t>Součet</t>
  </si>
  <si>
    <t>6</t>
  </si>
  <si>
    <t>Úpravy povrchů, podlahy a osazování výplní</t>
  </si>
  <si>
    <t>619996135</t>
  </si>
  <si>
    <t>Ochrana konstrukcí nebo samostatných prvků obedněním</t>
  </si>
  <si>
    <t>-941854438</t>
  </si>
  <si>
    <t>5.1. Přípravné práce</t>
  </si>
  <si>
    <t>"hroby"4*2</t>
  </si>
  <si>
    <t>3</t>
  </si>
  <si>
    <t>619996145</t>
  </si>
  <si>
    <t>Ochrana konstrukcí nebo samostatných prvků obalením geotextilií</t>
  </si>
  <si>
    <t>-1586239236</t>
  </si>
  <si>
    <t>"kříže" 18*4</t>
  </si>
  <si>
    <t>622131102R</t>
  </si>
  <si>
    <t>Podhoz maltovou směsí z cementu, vápenné kaše a ostrého písku vnějších stěn nanášený síťovitě ručně</t>
  </si>
  <si>
    <t>-1984228514</t>
  </si>
  <si>
    <t>5.11.1 Povrchové úpravy vnější</t>
  </si>
  <si>
    <t>(6,92+6,485+6,765+2,72+2,53)*1,5</t>
  </si>
  <si>
    <t>západní průčelí</t>
  </si>
  <si>
    <t>(3*7,05)/2+7,05*3,105</t>
  </si>
  <si>
    <t>622311121</t>
  </si>
  <si>
    <t>Vápenná omítka hladká jednovrstvá vnějších stěn nanášená ručně</t>
  </si>
  <si>
    <t>605652234</t>
  </si>
  <si>
    <t>622311191</t>
  </si>
  <si>
    <t>Příplatek k vápenné omítce vnějších stěn za každých dalších 5 mm tloušťky ručně</t>
  </si>
  <si>
    <t>283964237</t>
  </si>
  <si>
    <t>70,595*3 'Přepočtené koeficientem množství</t>
  </si>
  <si>
    <t>7</t>
  </si>
  <si>
    <t>622325212</t>
  </si>
  <si>
    <t>Oprava vnější vápenné štukové omítky členitosti 1 stěn v rozsahu do 30%</t>
  </si>
  <si>
    <t>1593606440</t>
  </si>
  <si>
    <t>(6,92+6,485+6,765)*3,105</t>
  </si>
  <si>
    <t>8</t>
  </si>
  <si>
    <t>622821011</t>
  </si>
  <si>
    <t>Vnější sanační zatřená omítka pro vlhké a zasolené zdivo prováděná ručně</t>
  </si>
  <si>
    <t>-1960224471</t>
  </si>
  <si>
    <t>9</t>
  </si>
  <si>
    <t>629995101R</t>
  </si>
  <si>
    <t>Provlhčení zdiva vodou</t>
  </si>
  <si>
    <t>-1895276774</t>
  </si>
  <si>
    <t>(6,92+6,485+6,765+2,72+2,53)*1,5*2</t>
  </si>
  <si>
    <t>10</t>
  </si>
  <si>
    <t>632451022R</t>
  </si>
  <si>
    <t>Vyrovnávací potěr tl do 30 mm z MV provedený v pásu</t>
  </si>
  <si>
    <t>1259089379</t>
  </si>
  <si>
    <t>D.1.1.2.02 Půdorys na kótě +2,500 m</t>
  </si>
  <si>
    <t>P2</t>
  </si>
  <si>
    <t>0,71*0,5</t>
  </si>
  <si>
    <t>0,725*0,5</t>
  </si>
  <si>
    <t>0,75*0,5</t>
  </si>
  <si>
    <t>65</t>
  </si>
  <si>
    <t>Restaurátorské práce</t>
  </si>
  <si>
    <t>65a</t>
  </si>
  <si>
    <t>Restaurování kamenných prvků</t>
  </si>
  <si>
    <t>148</t>
  </si>
  <si>
    <t>65a_1</t>
  </si>
  <si>
    <t>Restaurování podstavce pod vrcholovým křížem na štítové zdi západního průčelí</t>
  </si>
  <si>
    <t>kus</t>
  </si>
  <si>
    <t>-762847168</t>
  </si>
  <si>
    <t>5.12.1 Kamenické práce</t>
  </si>
  <si>
    <t>5.13. Restaurátorské práce</t>
  </si>
  <si>
    <t>149</t>
  </si>
  <si>
    <t>65a_2</t>
  </si>
  <si>
    <t>Restaurování jednoduše profilovaného ostění vchodových dveří (včetně zajištění helifix napříč prasklinou v drážce)</t>
  </si>
  <si>
    <t>-155990341</t>
  </si>
  <si>
    <t>150</t>
  </si>
  <si>
    <t>65a_3</t>
  </si>
  <si>
    <t>Restaurování odstupňovaného kamenného pilíře na jižním průčelí</t>
  </si>
  <si>
    <t>-136644806</t>
  </si>
  <si>
    <t>65b</t>
  </si>
  <si>
    <t>Restaurování kovových prvků</t>
  </si>
  <si>
    <t>151</t>
  </si>
  <si>
    <t>65b_01</t>
  </si>
  <si>
    <t>Kompletní restaurátorská oprava dvouramenného jetelového vrcholového kříže včetně demontáže a zpětné montáže (povrchová úprava, restaurátorský průzkum a zpráva)</t>
  </si>
  <si>
    <t>1609512757</t>
  </si>
  <si>
    <t>5.12.4 Zámečnické práce</t>
  </si>
  <si>
    <t>Ostatní konstrukce a práce, bourání</t>
  </si>
  <si>
    <t>25</t>
  </si>
  <si>
    <t>941111111</t>
  </si>
  <si>
    <t>Montáž lešení řadového trubkového lehkého s podlahami zatížení do 200 kg/m2 š do 0,9 m v do 10 m</t>
  </si>
  <si>
    <t>-1399546577</t>
  </si>
  <si>
    <t>5.2. Lešení</t>
  </si>
  <si>
    <t>(8,8+7)*2*4,7+8,8*2,7/2</t>
  </si>
  <si>
    <t>26</t>
  </si>
  <si>
    <t>941111211</t>
  </si>
  <si>
    <t>Příplatek k lešení řadovému trubkovému lehkému s podlahami š 0,9 m v 10 m za první a ZKD den použití</t>
  </si>
  <si>
    <t>1927210017</t>
  </si>
  <si>
    <t>160,4*90 'Přepočtené koeficientem množství</t>
  </si>
  <si>
    <t>27</t>
  </si>
  <si>
    <t>941111811</t>
  </si>
  <si>
    <t>Demontáž lešení řadového trubkového lehkého s podlahami zatížení do 200 kg/m2 š do 0,9 m v do 10 m</t>
  </si>
  <si>
    <t>-2106682408</t>
  </si>
  <si>
    <t>31</t>
  </si>
  <si>
    <t>944511111</t>
  </si>
  <si>
    <t>Montáž ochranné sítě z textilie z umělých vláken</t>
  </si>
  <si>
    <t>-656838823</t>
  </si>
  <si>
    <t>32</t>
  </si>
  <si>
    <t>944511211</t>
  </si>
  <si>
    <t>Příplatek k ochranné síti za první a ZKD den použití</t>
  </si>
  <si>
    <t>-83104795</t>
  </si>
  <si>
    <t>33</t>
  </si>
  <si>
    <t>944511811</t>
  </si>
  <si>
    <t>Demontáž ochranné sítě z textilie z umělých vláken</t>
  </si>
  <si>
    <t>458624623</t>
  </si>
  <si>
    <t>34</t>
  </si>
  <si>
    <t>952905131R</t>
  </si>
  <si>
    <t>Vyklizení a vyčištění půdních prostor včetně suti a prachu včetně přemístění do 10 m</t>
  </si>
  <si>
    <t>-619212776</t>
  </si>
  <si>
    <t>D.1.1.2.03 Půdorys krovu</t>
  </si>
  <si>
    <t>"P1" 3</t>
  </si>
  <si>
    <t>35</t>
  </si>
  <si>
    <t>962022390</t>
  </si>
  <si>
    <t>Bourání zdiva nadzákladového kamenného na MV nebo MVC do 1 m3</t>
  </si>
  <si>
    <t>-931760539</t>
  </si>
  <si>
    <t>5.3. Bourací práce</t>
  </si>
  <si>
    <t>D.1.1.2.01 Půdorys na kótě +1,2m</t>
  </si>
  <si>
    <t>36</t>
  </si>
  <si>
    <t>962032231</t>
  </si>
  <si>
    <t>Bourání zdiva z cihel pálených nebo vápenopískových na MV nebo MVC přes 1 m3</t>
  </si>
  <si>
    <t>680031322</t>
  </si>
  <si>
    <t>(3,525*3/2*2)*0,3</t>
  </si>
  <si>
    <t>37</t>
  </si>
  <si>
    <t>962032314</t>
  </si>
  <si>
    <t>Bourání pilířů cihelných z dutých nebo plných cihel pálených i nepálených na jakoukoli maltu</t>
  </si>
  <si>
    <t>413921480</t>
  </si>
  <si>
    <t>0,45*0,45*3</t>
  </si>
  <si>
    <t>39</t>
  </si>
  <si>
    <t>967042712</t>
  </si>
  <si>
    <t>Odsekání zdiva z kamene nebo betonu plošné tl do 100 mm</t>
  </si>
  <si>
    <t>242944521</t>
  </si>
  <si>
    <t>41</t>
  </si>
  <si>
    <t>978015331</t>
  </si>
  <si>
    <t>Otlučení (osekání) vnější vápenné nebo vápenocementové omítky stupně členitosti 1 a 2 rozsahu do 20%</t>
  </si>
  <si>
    <t>2000985141</t>
  </si>
  <si>
    <t>42</t>
  </si>
  <si>
    <t>978015391</t>
  </si>
  <si>
    <t>Otlučení (osekání) vnější vápenné nebo vápenocementové omítky stupně členitosti 1 a 2 do 100%</t>
  </si>
  <si>
    <t>-2078992667</t>
  </si>
  <si>
    <t>43</t>
  </si>
  <si>
    <t>978023411R</t>
  </si>
  <si>
    <t xml:space="preserve">Vyškrabání spár zdiva rubu kleneb </t>
  </si>
  <si>
    <t>-1534799137</t>
  </si>
  <si>
    <t>5.7.Vodorovné konstrukce</t>
  </si>
  <si>
    <t>6,2*5,1</t>
  </si>
  <si>
    <t>44</t>
  </si>
  <si>
    <t>985131311</t>
  </si>
  <si>
    <t>Ruční dočištění ploch stěn, rubu kleneb a podlah ocelových kartáči</t>
  </si>
  <si>
    <t>-1718718859</t>
  </si>
  <si>
    <t>46</t>
  </si>
  <si>
    <t>985222111R</t>
  </si>
  <si>
    <t xml:space="preserve">Očištění kamene ručně </t>
  </si>
  <si>
    <t>454354429</t>
  </si>
  <si>
    <t>49</t>
  </si>
  <si>
    <t>985231118R</t>
  </si>
  <si>
    <t>Vyplnění spár rubu kleneb vápennou maltovou směsí s pojivem NHL 3,5</t>
  </si>
  <si>
    <t>-176422348</t>
  </si>
  <si>
    <t>997</t>
  </si>
  <si>
    <t>Přesun sutě</t>
  </si>
  <si>
    <t>57</t>
  </si>
  <si>
    <t>997002511</t>
  </si>
  <si>
    <t>Vodorovné přemístění suti a vybouraných hmot bez naložení ale se složením a urovnáním do 1 km</t>
  </si>
  <si>
    <t>t</t>
  </si>
  <si>
    <t>-839302693</t>
  </si>
  <si>
    <t>58</t>
  </si>
  <si>
    <t>997002519</t>
  </si>
  <si>
    <t>Příplatek ZKD 1 km přemístění suti a vybouraných hmot</t>
  </si>
  <si>
    <t>-191163820</t>
  </si>
  <si>
    <t>30,301*12 'Přepočtené koeficientem množství</t>
  </si>
  <si>
    <t>59</t>
  </si>
  <si>
    <t>997002611</t>
  </si>
  <si>
    <t>Nakládání suti a vybouraných hmot</t>
  </si>
  <si>
    <t>-1373779178</t>
  </si>
  <si>
    <t>60</t>
  </si>
  <si>
    <t>997013631</t>
  </si>
  <si>
    <t>Poplatek za uložení na skládce (skládkovné) stavebního odpadu směsného kód odpadu 17 09 04</t>
  </si>
  <si>
    <t>-849428787</t>
  </si>
  <si>
    <t>61</t>
  </si>
  <si>
    <t>997221141</t>
  </si>
  <si>
    <t>Vodorovná doprava suti ze sypkých materiálů stavebním kolečkem do 50 m</t>
  </si>
  <si>
    <t>291613169</t>
  </si>
  <si>
    <t>62</t>
  </si>
  <si>
    <t>997221149</t>
  </si>
  <si>
    <t>Příplatek ZKD 10 m u vodorovné dopravy suti ze sypkých materiálů stavebním kolečkem</t>
  </si>
  <si>
    <t>-18502871</t>
  </si>
  <si>
    <t>30,301*10 'Přepočtené koeficientem množství</t>
  </si>
  <si>
    <t>998</t>
  </si>
  <si>
    <t>Přesun hmot</t>
  </si>
  <si>
    <t>63</t>
  </si>
  <si>
    <t>998018002</t>
  </si>
  <si>
    <t>Přesun hmot ruční pro budovy v do 12 m</t>
  </si>
  <si>
    <t>-1078527149</t>
  </si>
  <si>
    <t>PSV</t>
  </si>
  <si>
    <t>Práce a dodávky PSV</t>
  </si>
  <si>
    <t>762</t>
  </si>
  <si>
    <t>Konstrukce tesařské</t>
  </si>
  <si>
    <t>67</t>
  </si>
  <si>
    <t>762081150</t>
  </si>
  <si>
    <t>Hoblování hraněného řeziva ve staveništní dílně</t>
  </si>
  <si>
    <t>16</t>
  </si>
  <si>
    <t>-522942330</t>
  </si>
  <si>
    <t>68</t>
  </si>
  <si>
    <t>762083122</t>
  </si>
  <si>
    <t>Impregnace řeziva proti dřevokaznému hmyzu, houbám a plísním máčením třída ohrožení 3 a 4</t>
  </si>
  <si>
    <t>1341843727</t>
  </si>
  <si>
    <t>(1,62+0,23+0,36)*1,05</t>
  </si>
  <si>
    <t>69</t>
  </si>
  <si>
    <t>762331921</t>
  </si>
  <si>
    <t>Vyřezání části střešní vazby průřezové plochy řeziva do 224 cm2 délky do 3 m</t>
  </si>
  <si>
    <t>m</t>
  </si>
  <si>
    <t>-403843640</t>
  </si>
  <si>
    <t>"4 - krokev" 1,3</t>
  </si>
  <si>
    <t>"8 - krokev" 1,6*4</t>
  </si>
  <si>
    <t>"předpoklad - krokev 20% výměry" 2,6*4*0,2</t>
  </si>
  <si>
    <t>70</t>
  </si>
  <si>
    <t>762331922</t>
  </si>
  <si>
    <t>Vyřezání části střešní vazby průřezové plochy řeziva do 224 cm2 délky do 5 m</t>
  </si>
  <si>
    <t>-110278887</t>
  </si>
  <si>
    <t>"6 - krokev" 4,7*4</t>
  </si>
  <si>
    <t>"7 - krokev" 3,7*4</t>
  </si>
  <si>
    <t>"9 - krokev" 4,7*2</t>
  </si>
  <si>
    <t>"předpoklad - krokev 20% výměry" 4,7*6*0,2</t>
  </si>
  <si>
    <t>71</t>
  </si>
  <si>
    <t>762331923</t>
  </si>
  <si>
    <t>Vyřezání části střešní vazby průřezové plochy řeziva do 224 cm2 délky do 8 m</t>
  </si>
  <si>
    <t>2010069887</t>
  </si>
  <si>
    <t>"předpoklad - krokev 20% výměry" 6,2*2*0,2</t>
  </si>
  <si>
    <t>72</t>
  </si>
  <si>
    <t>762331931</t>
  </si>
  <si>
    <t>Vyřezání části střešní vazby průřezové plochy řeziva do 288 cm2 délky do 3 m</t>
  </si>
  <si>
    <t>-1028956111</t>
  </si>
  <si>
    <t>"1 - sloupek" 2,8</t>
  </si>
  <si>
    <t>73</t>
  </si>
  <si>
    <t>762331943</t>
  </si>
  <si>
    <t>Vyřezání části střešní vazby průřezové plochy řeziva do 450 cm2 délky do 8 m</t>
  </si>
  <si>
    <t>1602768190</t>
  </si>
  <si>
    <t>"2 - vazný trám" 7,5</t>
  </si>
  <si>
    <t>74</t>
  </si>
  <si>
    <t>762331951</t>
  </si>
  <si>
    <t>Vyřezání části střešní vazby průřezové plochy řeziva přes 450 cm2 délky do 3 m</t>
  </si>
  <si>
    <t>-505157319</t>
  </si>
  <si>
    <t>"3 - kráče" 2,2</t>
  </si>
  <si>
    <t>75</t>
  </si>
  <si>
    <t>762332532</t>
  </si>
  <si>
    <t>Montáž vázaných kcí krovů pravidelných z řeziva hoblovaného průřezové plochy do 224 cm2</t>
  </si>
  <si>
    <t>705816714</t>
  </si>
  <si>
    <t>"okapní vaznice" 6,2*3</t>
  </si>
  <si>
    <t>76</t>
  </si>
  <si>
    <t>762332942</t>
  </si>
  <si>
    <t>Montáž doplnění části střešní vazby z hranolů hoblovaných průřezové plochy do 224 cm2</t>
  </si>
  <si>
    <t>76748425</t>
  </si>
  <si>
    <t>Mezisoučet</t>
  </si>
  <si>
    <t>77</t>
  </si>
  <si>
    <t>M</t>
  </si>
  <si>
    <t>60512131</t>
  </si>
  <si>
    <t>hranol stavební řezivo průřezu do 224cm2 dl 6-8m</t>
  </si>
  <si>
    <t>-2121923983</t>
  </si>
  <si>
    <t>"4 - krokev" 1,3*0,15*0,14</t>
  </si>
  <si>
    <t>"8 - krokev" 1,6*4*0,14*0,16</t>
  </si>
  <si>
    <t>"předpoklad - krokev 20% výměry" 2,6*4*0,2*0,14*0,16</t>
  </si>
  <si>
    <t>"6 - krokev" 4,7*4*0,14*0,16</t>
  </si>
  <si>
    <t>"7 - krokev" 3,7*4*0,14*0,16</t>
  </si>
  <si>
    <t>"9 - krokev" 4,7*2*0,14*0,16</t>
  </si>
  <si>
    <t>"předpoklad - krokev 20% výměry" 4,7*6*0,2*0,14*0,16</t>
  </si>
  <si>
    <t>"předpoklad - krokev 20% výměry" 6,2*2*0,2*0,14*0,16</t>
  </si>
  <si>
    <t>"okapní vaznice" 6,2*3*0,14*0,14</t>
  </si>
  <si>
    <t>1,728*1,05 'Přepočtené koeficientem množství</t>
  </si>
  <si>
    <t>78</t>
  </si>
  <si>
    <t>762332943</t>
  </si>
  <si>
    <t>Montáž doplnění části střešní vazby z hranolů hoblovaných průřezové plochy do 288 cm2</t>
  </si>
  <si>
    <t>-1257551737</t>
  </si>
  <si>
    <t>79</t>
  </si>
  <si>
    <t>60512136</t>
  </si>
  <si>
    <t>hranol stavební řezivo průřezu do 288cm2 dl 6-8m</t>
  </si>
  <si>
    <t>-825443398</t>
  </si>
  <si>
    <t>"1 - sloupek" 2,8*0,17*0,16</t>
  </si>
  <si>
    <t>0,076*1,05 'Přepočtené koeficientem množství</t>
  </si>
  <si>
    <t>80</t>
  </si>
  <si>
    <t>762332944</t>
  </si>
  <si>
    <t>Montáž doplnění části střešní vazby z hranolů hoblovaných průřezové plochy do 450 cm2</t>
  </si>
  <si>
    <t>-99013060</t>
  </si>
  <si>
    <t>81</t>
  </si>
  <si>
    <t>60512141</t>
  </si>
  <si>
    <t>hranol stavební řezivo průřezu do 450cm2 dl 6-8m</t>
  </si>
  <si>
    <t>-1319957559</t>
  </si>
  <si>
    <t>"2 - vazný trám" 7,5*0,2*0,2</t>
  </si>
  <si>
    <t>0,3*1,05 'Přepočtené koeficientem množství</t>
  </si>
  <si>
    <t>82</t>
  </si>
  <si>
    <t>762332945</t>
  </si>
  <si>
    <t>Montáž doplnění části střešní vazby z hranolů hoblovaných průřezové plochy do 600 cm2</t>
  </si>
  <si>
    <t>-1081206715</t>
  </si>
  <si>
    <t>83</t>
  </si>
  <si>
    <t>60512146</t>
  </si>
  <si>
    <t>hranol stavební řezivo průřezu nad 450cm2 dl 6-8m</t>
  </si>
  <si>
    <t>-1532700700</t>
  </si>
  <si>
    <t>"3 - kráče" 2,2*0,2*0,24</t>
  </si>
  <si>
    <t>0,106*1,05 'Přepočtené koeficientem množství</t>
  </si>
  <si>
    <t>84</t>
  </si>
  <si>
    <t>762342214</t>
  </si>
  <si>
    <t>Montáž laťování na střechách jednoduchých sklonu do 60° osové vzdálenosti do 360 mm</t>
  </si>
  <si>
    <t>-967412033</t>
  </si>
  <si>
    <t>D.1.1.2.04 Půdorys střechy</t>
  </si>
  <si>
    <t>(7,311+3,455)*4,78/2</t>
  </si>
  <si>
    <t>(7,165*4,835)/2</t>
  </si>
  <si>
    <t>85</t>
  </si>
  <si>
    <t>60514114</t>
  </si>
  <si>
    <t>řezivo jehličnaté lať impregnovaná dl 4 m</t>
  </si>
  <si>
    <t>379749903</t>
  </si>
  <si>
    <t>68,783*3,3*0,05*0,03</t>
  </si>
  <si>
    <t>0,34*1,05 'Přepočtené koeficientem množství</t>
  </si>
  <si>
    <t>86</t>
  </si>
  <si>
    <t>762342812</t>
  </si>
  <si>
    <t>Demontáž laťování střech z latí osové vzdálenosti do 0,50 m</t>
  </si>
  <si>
    <t>-283140445</t>
  </si>
  <si>
    <t>87</t>
  </si>
  <si>
    <t>762395000</t>
  </si>
  <si>
    <t>Spojovací prostředky krovů, bednění, laťování, nadstřešních konstrukcí</t>
  </si>
  <si>
    <t>-152557980</t>
  </si>
  <si>
    <t>latě*1,05</t>
  </si>
  <si>
    <t>(1,814+0,08+0,318+0,111)</t>
  </si>
  <si>
    <t>88</t>
  </si>
  <si>
    <t>998762202</t>
  </si>
  <si>
    <t>Přesun hmot procentní pro kce tesařské v objektech v do 12 m</t>
  </si>
  <si>
    <t>%</t>
  </si>
  <si>
    <t>-269523476</t>
  </si>
  <si>
    <t>764</t>
  </si>
  <si>
    <t>Konstrukce klempířské</t>
  </si>
  <si>
    <t>89</t>
  </si>
  <si>
    <t>764002801</t>
  </si>
  <si>
    <t>Demontáž závětrné lišty do suti</t>
  </si>
  <si>
    <t>1818471402</t>
  </si>
  <si>
    <t>90</t>
  </si>
  <si>
    <t>764002881</t>
  </si>
  <si>
    <t>Demontáž lemování střešních prostupů do suti</t>
  </si>
  <si>
    <t>641559141</t>
  </si>
  <si>
    <t>"lemování kamenného podstavce s vrcholovým křížem pro skládanou krytinu" 0,33*2</t>
  </si>
  <si>
    <t>91</t>
  </si>
  <si>
    <t>764004801</t>
  </si>
  <si>
    <t>Demontáž podokapního žlabu do suti</t>
  </si>
  <si>
    <t>-470716131</t>
  </si>
  <si>
    <t>92</t>
  </si>
  <si>
    <t>764004861</t>
  </si>
  <si>
    <t>Demontáž svodu do suti</t>
  </si>
  <si>
    <t>1214233591</t>
  </si>
  <si>
    <t>93</t>
  </si>
  <si>
    <t>764203152</t>
  </si>
  <si>
    <t>Montáž střešního výlezu pro krytinu skládanou nebo plechovou</t>
  </si>
  <si>
    <t>-1103717982</t>
  </si>
  <si>
    <t>94</t>
  </si>
  <si>
    <t>55341828R</t>
  </si>
  <si>
    <t>střešní celoplechový vikýř 450x550mm</t>
  </si>
  <si>
    <t>-745621233</t>
  </si>
  <si>
    <t>"P3" 1</t>
  </si>
  <si>
    <t>95</t>
  </si>
  <si>
    <t>764212401R</t>
  </si>
  <si>
    <t>Oplechování štítu závětrnou lištou z Pz plechu rš 150 mm</t>
  </si>
  <si>
    <t>987734142</t>
  </si>
  <si>
    <t>D.1.1.2.12 Výrobky PSV</t>
  </si>
  <si>
    <t>"KL1" 9,6</t>
  </si>
  <si>
    <t>96</t>
  </si>
  <si>
    <t>764314412</t>
  </si>
  <si>
    <t>Lemování prostupů střech s krytinou skládanou nebo plechovou bez lišty z Pz plechu</t>
  </si>
  <si>
    <t>-1987595413</t>
  </si>
  <si>
    <t>"KL2" 2*0,33</t>
  </si>
  <si>
    <t>97</t>
  </si>
  <si>
    <t>764511404</t>
  </si>
  <si>
    <t>Žlab podokapní půlkruhový z Pz plechu rš 330 mm</t>
  </si>
  <si>
    <t>182691934</t>
  </si>
  <si>
    <t>"KL3" 22,8</t>
  </si>
  <si>
    <t>98</t>
  </si>
  <si>
    <t>764511444</t>
  </si>
  <si>
    <t>Kotlík oválný (trychtýřový) pro podokapní žlaby z Pz plechu 330/100 mm</t>
  </si>
  <si>
    <t>-1881513117</t>
  </si>
  <si>
    <t>"KL4" 2</t>
  </si>
  <si>
    <t>99</t>
  </si>
  <si>
    <t>764518422</t>
  </si>
  <si>
    <t>Svody kruhové včetně objímek, kolen, odskoků z Pz plechu průměru 100 mm</t>
  </si>
  <si>
    <t>322919589</t>
  </si>
  <si>
    <t>"KL5" 10</t>
  </si>
  <si>
    <t>100</t>
  </si>
  <si>
    <t>998764202</t>
  </si>
  <si>
    <t>Přesun hmot procentní pro konstrukce klempířské v objektech v do 12 m</t>
  </si>
  <si>
    <t>2142070393</t>
  </si>
  <si>
    <t>101</t>
  </si>
  <si>
    <t>998764292</t>
  </si>
  <si>
    <t>Příplatek k přesunu hmot procentní 764 za zvětšený přesun do 100 m</t>
  </si>
  <si>
    <t>607561158</t>
  </si>
  <si>
    <t>765</t>
  </si>
  <si>
    <t>Krytina skládaná</t>
  </si>
  <si>
    <t>102</t>
  </si>
  <si>
    <t>765111821</t>
  </si>
  <si>
    <t>Demontáž krytiny keramické hladké sklonu do 30° na sucho do suti</t>
  </si>
  <si>
    <t>-656860749</t>
  </si>
  <si>
    <t>103</t>
  </si>
  <si>
    <t>765111831</t>
  </si>
  <si>
    <t>Příplatek k demontáži krytiny keramické hladké do suti za sklon přes 30°</t>
  </si>
  <si>
    <t>-256258448</t>
  </si>
  <si>
    <t>104</t>
  </si>
  <si>
    <t>765111865</t>
  </si>
  <si>
    <t>Demontáž krytiny keramické hřebenů a nároží sklonu do 30° se zvětralou maltou do suti</t>
  </si>
  <si>
    <t>175589838</t>
  </si>
  <si>
    <t>3,455+5,6*2</t>
  </si>
  <si>
    <t>105</t>
  </si>
  <si>
    <t>765111881</t>
  </si>
  <si>
    <t>Příplatek k demontáži krytiny keramické hřebenů a nároží z prejzů do suti za sklon přes 30°</t>
  </si>
  <si>
    <t>-991224008</t>
  </si>
  <si>
    <t>106</t>
  </si>
  <si>
    <t>765113911</t>
  </si>
  <si>
    <t>Příplatek ke krytině keramické za sklon přes 30° do 40°</t>
  </si>
  <si>
    <t>523151747</t>
  </si>
  <si>
    <t>107</t>
  </si>
  <si>
    <t>765114011</t>
  </si>
  <si>
    <t>Krytina keramická bobrovka režná korunové krytí sklonu do 30° na sucho</t>
  </si>
  <si>
    <t>1362931267</t>
  </si>
  <si>
    <t>108</t>
  </si>
  <si>
    <t>765114251</t>
  </si>
  <si>
    <t>Krytina keramická bobrovka nárožní hrana z hřebenáčů režných do malty</t>
  </si>
  <si>
    <t>1056272550</t>
  </si>
  <si>
    <t>"P2"5,6*2</t>
  </si>
  <si>
    <t>109</t>
  </si>
  <si>
    <t>765114351</t>
  </si>
  <si>
    <t>Krytina keramická bobrovka hřeben z hřebenáčů režných zplna do malty</t>
  </si>
  <si>
    <t>223383797</t>
  </si>
  <si>
    <t>"P2"3,455</t>
  </si>
  <si>
    <t>110</t>
  </si>
  <si>
    <t>765115421</t>
  </si>
  <si>
    <t>Montáž bezpečnostního háku pro keramickou krytinu</t>
  </si>
  <si>
    <t>810424485</t>
  </si>
  <si>
    <t>"P4"2</t>
  </si>
  <si>
    <t>111</t>
  </si>
  <si>
    <t>59244014</t>
  </si>
  <si>
    <t>sada bezpečnostního háku (bez tašky)</t>
  </si>
  <si>
    <t>sada</t>
  </si>
  <si>
    <t>168131952</t>
  </si>
  <si>
    <t>112</t>
  </si>
  <si>
    <t>765192001R</t>
  </si>
  <si>
    <t>Nadstandartní zakrytí střechy plachtou - ochrana proti zatečení</t>
  </si>
  <si>
    <t>-1009398376</t>
  </si>
  <si>
    <t>113</t>
  </si>
  <si>
    <t>998765202</t>
  </si>
  <si>
    <t>Přesun hmot procentní pro krytiny skládané v objektech v do 12 m</t>
  </si>
  <si>
    <t>-1397600764</t>
  </si>
  <si>
    <t>114</t>
  </si>
  <si>
    <t>998765292</t>
  </si>
  <si>
    <t>Příplatek k přesunu hmot procentní 765 za zvětšený přesun do 100 m</t>
  </si>
  <si>
    <t>-1560771484</t>
  </si>
  <si>
    <t>766</t>
  </si>
  <si>
    <t>Konstrukce truhlářské</t>
  </si>
  <si>
    <t>115</t>
  </si>
  <si>
    <t>766621715</t>
  </si>
  <si>
    <t>Montáž oken - olivy, půlolivy, nárazníku</t>
  </si>
  <si>
    <t>-856991643</t>
  </si>
  <si>
    <t>5.12.3. Truhlářské práce</t>
  </si>
  <si>
    <t>116</t>
  </si>
  <si>
    <t>54915192R</t>
  </si>
  <si>
    <t>historizující půloliva - tvarová replika kování z druhé poloviny 19.století</t>
  </si>
  <si>
    <t>-1731840622</t>
  </si>
  <si>
    <t>117</t>
  </si>
  <si>
    <t>766621921</t>
  </si>
  <si>
    <t>Oprava oken jednoduchých otevíravých tmelením</t>
  </si>
  <si>
    <t>431127037</t>
  </si>
  <si>
    <t>přetmelení v rozsahu cca 30%</t>
  </si>
  <si>
    <t>0,75*1,05*2*0,3</t>
  </si>
  <si>
    <t>0,725*1,45*2*0,3</t>
  </si>
  <si>
    <t>0,71*1,43*2*0,3</t>
  </si>
  <si>
    <t>118</t>
  </si>
  <si>
    <t>766691911</t>
  </si>
  <si>
    <t>Vyvěšení nebo zavěšení dřevěných křídel oken pl do 1,5 m2</t>
  </si>
  <si>
    <t>-819337871</t>
  </si>
  <si>
    <t>119</t>
  </si>
  <si>
    <t>766691931</t>
  </si>
  <si>
    <t>Seřízení dřevěného okenního nebo dveřního otvíracího a sklápěcího křídla</t>
  </si>
  <si>
    <t>-612494090</t>
  </si>
  <si>
    <t>120</t>
  </si>
  <si>
    <t>998766202</t>
  </si>
  <si>
    <t>Přesun hmot procentní pro konstrukce truhlářské v objektech v do 12 m</t>
  </si>
  <si>
    <t>-324713621</t>
  </si>
  <si>
    <t>121</t>
  </si>
  <si>
    <t>998766292</t>
  </si>
  <si>
    <t>Příplatek k přesunu hmot procentní 766 za zvětšený přesun do 100 m</t>
  </si>
  <si>
    <t>1831745992</t>
  </si>
  <si>
    <t>767</t>
  </si>
  <si>
    <t>Konstrukce zámečnické</t>
  </si>
  <si>
    <t>122</t>
  </si>
  <si>
    <t>767662_ZA/1</t>
  </si>
  <si>
    <t>Dodávka a montáž nové kované mříže u vstupních dveří ZA/1, včetně povrchové úpravy dle projektové dokumentace a zajištění dílenské dokumentace</t>
  </si>
  <si>
    <t>1840754859</t>
  </si>
  <si>
    <t>D.1.1.2.01 Půdorys na kótě +1,200 m</t>
  </si>
  <si>
    <t>P3</t>
  </si>
  <si>
    <t xml:space="preserve">D.1.1.2.12 Výrobky PSV </t>
  </si>
  <si>
    <t>"mříž ke dveřím ZA/1" 1</t>
  </si>
  <si>
    <t>123</t>
  </si>
  <si>
    <t>998767202</t>
  </si>
  <si>
    <t>Přesun hmot procentní pro zámečnické konstrukce v objektech v do 12 m</t>
  </si>
  <si>
    <t>570879597</t>
  </si>
  <si>
    <t>124</t>
  </si>
  <si>
    <t>998767292</t>
  </si>
  <si>
    <t>Příplatek k přesunu hmot procentní 767 za zvětšený přesun do 100 m</t>
  </si>
  <si>
    <t>-1904056626</t>
  </si>
  <si>
    <t>783</t>
  </si>
  <si>
    <t>Dokončovací práce - nátěry</t>
  </si>
  <si>
    <t>129</t>
  </si>
  <si>
    <t>783101203</t>
  </si>
  <si>
    <t>Jemné obroušení podkladu truhlářských konstrukcí před provedením nátěru</t>
  </si>
  <si>
    <t>-896020585</t>
  </si>
  <si>
    <t>0,75*1,05*2</t>
  </si>
  <si>
    <t>0,725*1,45*2</t>
  </si>
  <si>
    <t>0,71*1,43*2</t>
  </si>
  <si>
    <t>130</t>
  </si>
  <si>
    <t>783101401</t>
  </si>
  <si>
    <t>Ometení podkladu truhlářských konstrukcí před provedením nátěru</t>
  </si>
  <si>
    <t>138954491</t>
  </si>
  <si>
    <t>131</t>
  </si>
  <si>
    <t>783101403</t>
  </si>
  <si>
    <t>Oprášení podkladu truhlářských konstrukcí před provedením nátěru</t>
  </si>
  <si>
    <t>939957580</t>
  </si>
  <si>
    <t>132</t>
  </si>
  <si>
    <t>783113121R</t>
  </si>
  <si>
    <t>Preventivní ošetření zdiva zdiva vhodným fungicidním přípravkem</t>
  </si>
  <si>
    <t>1109139947</t>
  </si>
  <si>
    <t>"P3" (6,92+6,48+6,92)*(0,9+0,5)</t>
  </si>
  <si>
    <t>133</t>
  </si>
  <si>
    <t>783163101</t>
  </si>
  <si>
    <t>Jednonásobný napouštěcí olejový nátěr truhlářských konstrukcí</t>
  </si>
  <si>
    <t>398361492</t>
  </si>
  <si>
    <t>134</t>
  </si>
  <si>
    <t>783168100R</t>
  </si>
  <si>
    <t>Lazurovací trojnásobný olejový nátěr truhlářských konstrukcí</t>
  </si>
  <si>
    <t>-1991330159</t>
  </si>
  <si>
    <t>135</t>
  </si>
  <si>
    <t>783201201R</t>
  </si>
  <si>
    <t xml:space="preserve">Kartáčování rýžovými kartáči tesařských konstrukcí </t>
  </si>
  <si>
    <t>-1296355691</t>
  </si>
  <si>
    <t>5.8. Krov</t>
  </si>
  <si>
    <t>30,6</t>
  </si>
  <si>
    <t>136</t>
  </si>
  <si>
    <t>783201403R</t>
  </si>
  <si>
    <t>Oprášení, očištění tesařských konstrukcí před provedením nátěru</t>
  </si>
  <si>
    <t>-1697027393</t>
  </si>
  <si>
    <t>137</t>
  </si>
  <si>
    <t>783213121</t>
  </si>
  <si>
    <t>Napouštěcí dvojnásobný syntetický biocidní nátěr tesařských konstrukcí zabudovaných do konstrukce</t>
  </si>
  <si>
    <t>-500246146</t>
  </si>
  <si>
    <t>138</t>
  </si>
  <si>
    <t>783401401</t>
  </si>
  <si>
    <t>Ometení klempířských konstrukcí před provedením nátěru</t>
  </si>
  <si>
    <t>-661317682</t>
  </si>
  <si>
    <t>"KL1" 9,6*0,15</t>
  </si>
  <si>
    <t>"KL3" 22,8*0,33*2</t>
  </si>
  <si>
    <t>"KL4" 2*0,75</t>
  </si>
  <si>
    <t>"KL5" 10*0,314</t>
  </si>
  <si>
    <t>139</t>
  </si>
  <si>
    <t>783414101</t>
  </si>
  <si>
    <t>Základní jednonásobný syntetický nátěr klempířských konstrukcí</t>
  </si>
  <si>
    <t>1855894602</t>
  </si>
  <si>
    <t>140</t>
  </si>
  <si>
    <t>783414201</t>
  </si>
  <si>
    <t>Základní antikorozní jednonásobný syntetický nátěr klempířských konstrukcí</t>
  </si>
  <si>
    <t>2130701598</t>
  </si>
  <si>
    <t>141</t>
  </si>
  <si>
    <t>783415101</t>
  </si>
  <si>
    <t>Mezinátěr syntetický jednonásobný mezinátěr klempířských konstrukcí</t>
  </si>
  <si>
    <t>1711264093</t>
  </si>
  <si>
    <t>142</t>
  </si>
  <si>
    <t>783417101</t>
  </si>
  <si>
    <t>Krycí jednonásobný syntetický nátěr klempířských konstrukcí</t>
  </si>
  <si>
    <t>-1578255018</t>
  </si>
  <si>
    <t>143</t>
  </si>
  <si>
    <t>783823137</t>
  </si>
  <si>
    <t>Penetrační vápenný nátěr hladkých nebo štukových omítek</t>
  </si>
  <si>
    <t>-748657389</t>
  </si>
  <si>
    <t>(6,92+6,485+6,765+7,05)*4,05+(3*7,05)/2</t>
  </si>
  <si>
    <t>144</t>
  </si>
  <si>
    <t>783826615</t>
  </si>
  <si>
    <t>Hydrofobizační transparentní silikonový nátěr omítek stupně členitosti 1 a 2</t>
  </si>
  <si>
    <t>1986912876</t>
  </si>
  <si>
    <t>145</t>
  </si>
  <si>
    <t>783827427</t>
  </si>
  <si>
    <t>Krycí dvojnásobný vápenný nátěr omítek stupně členitosti 1 a 2</t>
  </si>
  <si>
    <t>1057950689</t>
  </si>
  <si>
    <t>784</t>
  </si>
  <si>
    <t>Dokončovací práce - malby a tapety</t>
  </si>
  <si>
    <t>146</t>
  </si>
  <si>
    <t>784171123R</t>
  </si>
  <si>
    <t>Zakrytí vnitřních ploch - ochrana proti zatečení biocidních nátěrů do interiéru</t>
  </si>
  <si>
    <t>1676741111</t>
  </si>
  <si>
    <t>30</t>
  </si>
  <si>
    <t>HZS</t>
  </si>
  <si>
    <t>Hodinové zúčtovací sazby</t>
  </si>
  <si>
    <t>147</t>
  </si>
  <si>
    <t>HZS2112</t>
  </si>
  <si>
    <t>Hodinová zúčtovací sazba tesař odborný</t>
  </si>
  <si>
    <t>hod</t>
  </si>
  <si>
    <t>512</t>
  </si>
  <si>
    <t>-1355993780</t>
  </si>
  <si>
    <t>"zkontrolování aktivování původních spojů" 5</t>
  </si>
  <si>
    <t>D.1.4.1 - Hromosvod</t>
  </si>
  <si>
    <t>Ing. Jágr</t>
  </si>
  <si>
    <t>D1 - Elektromontáže</t>
  </si>
  <si>
    <t xml:space="preserve">    D2 - Uzemnění</t>
  </si>
  <si>
    <t xml:space="preserve">    D3 - Hromosvod</t>
  </si>
  <si>
    <t>hzs - Hodinové zúčtovací sazby</t>
  </si>
  <si>
    <t>D1</t>
  </si>
  <si>
    <t>Elektromontáže</t>
  </si>
  <si>
    <t>D2</t>
  </si>
  <si>
    <t>Uzemnění</t>
  </si>
  <si>
    <t>741000001</t>
  </si>
  <si>
    <t>FeZn-D10 (0,62kg/m), volně</t>
  </si>
  <si>
    <t>741000002</t>
  </si>
  <si>
    <t>FeZn30x4 (1.0 kg/m), volně</t>
  </si>
  <si>
    <t>741000003</t>
  </si>
  <si>
    <t>SR2b pro pásek 30x4mm</t>
  </si>
  <si>
    <t>741000004</t>
  </si>
  <si>
    <t>SR3b spoj pásek-drát</t>
  </si>
  <si>
    <t>D3</t>
  </si>
  <si>
    <t>741000005</t>
  </si>
  <si>
    <t>Podružný materiál</t>
  </si>
  <si>
    <t>214128461</t>
  </si>
  <si>
    <t>741000006</t>
  </si>
  <si>
    <t>PPV 6,00% z montáže: materiál + práce</t>
  </si>
  <si>
    <t>224701972</t>
  </si>
  <si>
    <t>741000007</t>
  </si>
  <si>
    <t>Drát 8 AlMgSi T/2 drát o 8mm AlMgSi T/2 (0,135kg/m) polotvrdý</t>
  </si>
  <si>
    <t>741000008</t>
  </si>
  <si>
    <t>PV 11b N pod tašky nerez, L 105mm</t>
  </si>
  <si>
    <t>12</t>
  </si>
  <si>
    <t>741000009</t>
  </si>
  <si>
    <t>PV 15a N na hřebenáče nerez, L/H 190-220/100mm</t>
  </si>
  <si>
    <t>14</t>
  </si>
  <si>
    <t>741000010</t>
  </si>
  <si>
    <t>PV02a-200</t>
  </si>
  <si>
    <t>11</t>
  </si>
  <si>
    <t>741000011</t>
  </si>
  <si>
    <t>SK křížová</t>
  </si>
  <si>
    <t>18</t>
  </si>
  <si>
    <t>741000012</t>
  </si>
  <si>
    <t>SO okapová - malá</t>
  </si>
  <si>
    <t>20</t>
  </si>
  <si>
    <t>13</t>
  </si>
  <si>
    <t>741000013</t>
  </si>
  <si>
    <t xml:space="preserve">SZ Uni  2xM10</t>
  </si>
  <si>
    <t>22</t>
  </si>
  <si>
    <t>741000014</t>
  </si>
  <si>
    <t>OU1,7 ohranný úhelník 1700mm</t>
  </si>
  <si>
    <t>24</t>
  </si>
  <si>
    <t>741000015</t>
  </si>
  <si>
    <t>DOUa-20 držák úhelníku do zdi 20 mm</t>
  </si>
  <si>
    <t>741000016</t>
  </si>
  <si>
    <t>Štítek pro označení svodu</t>
  </si>
  <si>
    <t>28</t>
  </si>
  <si>
    <t>17</t>
  </si>
  <si>
    <t>741000017</t>
  </si>
  <si>
    <t>Tvarování mont.dílu</t>
  </si>
  <si>
    <t>hzs</t>
  </si>
  <si>
    <t>741000018</t>
  </si>
  <si>
    <t>Zabezpeceni pracoviste</t>
  </si>
  <si>
    <t>19</t>
  </si>
  <si>
    <t>741000019</t>
  </si>
  <si>
    <t>Montaz nad rámec PPV</t>
  </si>
  <si>
    <t>741000020</t>
  </si>
  <si>
    <t>Koordinace postupu prací s ostatnimi profesemi</t>
  </si>
  <si>
    <t>741000021</t>
  </si>
  <si>
    <t>Provedení revizních zkoušek - revizni technik</t>
  </si>
  <si>
    <t>38</t>
  </si>
  <si>
    <t xml:space="preserve">VON - Vedlejší a ostatní náklady stavby 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</si>
  <si>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</si>
  <si>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</si>
  <si>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</si>
  <si>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</si>
  <si>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</si>
  <si>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</si>
  <si>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</si>
  <si>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011314000R</t>
  </si>
  <si>
    <t>Archeologický dohled</t>
  </si>
  <si>
    <t>Kč</t>
  </si>
  <si>
    <t>1024</t>
  </si>
  <si>
    <t>890402135</t>
  </si>
  <si>
    <t>012002000R</t>
  </si>
  <si>
    <t>Geodetické práce</t>
  </si>
  <si>
    <t>-861314994</t>
  </si>
  <si>
    <t>VRN3</t>
  </si>
  <si>
    <t>Zařízení staveniště</t>
  </si>
  <si>
    <t>030001000R</t>
  </si>
  <si>
    <t>Vybudování, provoz, údržba a odstranění zařízení staveniště</t>
  </si>
  <si>
    <t>-639420160</t>
  </si>
  <si>
    <t>SEZNAM FIGUR</t>
  </si>
  <si>
    <t>Výměra</t>
  </si>
  <si>
    <t>LES_prostor</t>
  </si>
  <si>
    <t>lešení prostorové</t>
  </si>
  <si>
    <t>or</t>
  </si>
  <si>
    <t>ornice</t>
  </si>
  <si>
    <t>z</t>
  </si>
  <si>
    <t>zásyp</t>
  </si>
  <si>
    <t xml:space="preserve"> D.1.1.</t>
  </si>
  <si>
    <t>Použití figury:</t>
  </si>
  <si>
    <t>25,36*4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</si>
</sst>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33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36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38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53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54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55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56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55</v>
      </c>
      <c r="AI60" s="43"/>
      <c r="AJ60" s="43"/>
      <c r="AK60" s="43"/>
      <c r="AL60" s="43"/>
      <c r="AM60" s="65" t="s">
        <v>56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57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58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55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56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55</v>
      </c>
      <c r="AI75" s="43"/>
      <c r="AJ75" s="43"/>
      <c r="AK75" s="43"/>
      <c r="AL75" s="43"/>
      <c r="AM75" s="65" t="s">
        <v>56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59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20220315a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Obnova hřbitovní kaple Zmrtvýchvstání Páně v Knapovci a restaurování vnitřních omítek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Knapovec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15. 3. 2022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Ústí nad Orlicí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INRECO, s.r.o.</v>
      </c>
      <c r="AN89" s="72"/>
      <c r="AO89" s="72"/>
      <c r="AP89" s="72"/>
      <c r="AQ89" s="41"/>
      <c r="AR89" s="45"/>
      <c r="AS89" s="82" t="s">
        <v>60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BACing s.r.o.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61</v>
      </c>
      <c r="D92" s="95"/>
      <c r="E92" s="95"/>
      <c r="F92" s="95"/>
      <c r="G92" s="95"/>
      <c r="H92" s="96"/>
      <c r="I92" s="97" t="s">
        <v>62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63</v>
      </c>
      <c r="AH92" s="95"/>
      <c r="AI92" s="95"/>
      <c r="AJ92" s="95"/>
      <c r="AK92" s="95"/>
      <c r="AL92" s="95"/>
      <c r="AM92" s="95"/>
      <c r="AN92" s="97" t="s">
        <v>64</v>
      </c>
      <c r="AO92" s="95"/>
      <c r="AP92" s="99"/>
      <c r="AQ92" s="100" t="s">
        <v>65</v>
      </c>
      <c r="AR92" s="45"/>
      <c r="AS92" s="101" t="s">
        <v>66</v>
      </c>
      <c r="AT92" s="102" t="s">
        <v>67</v>
      </c>
      <c r="AU92" s="102" t="s">
        <v>68</v>
      </c>
      <c r="AV92" s="102" t="s">
        <v>69</v>
      </c>
      <c r="AW92" s="102" t="s">
        <v>70</v>
      </c>
      <c r="AX92" s="102" t="s">
        <v>71</v>
      </c>
      <c r="AY92" s="102" t="s">
        <v>72</v>
      </c>
      <c r="AZ92" s="102" t="s">
        <v>73</v>
      </c>
      <c r="BA92" s="102" t="s">
        <v>74</v>
      </c>
      <c r="BB92" s="102" t="s">
        <v>75</v>
      </c>
      <c r="BC92" s="102" t="s">
        <v>76</v>
      </c>
      <c r="BD92" s="103" t="s">
        <v>77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78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79</v>
      </c>
      <c r="BT94" s="118" t="s">
        <v>80</v>
      </c>
      <c r="BU94" s="119" t="s">
        <v>81</v>
      </c>
      <c r="BV94" s="118" t="s">
        <v>82</v>
      </c>
      <c r="BW94" s="118" t="s">
        <v>5</v>
      </c>
      <c r="BX94" s="118" t="s">
        <v>83</v>
      </c>
      <c r="CL94" s="118" t="s">
        <v>1</v>
      </c>
    </row>
    <row r="95" s="7" customFormat="1" ht="16.5" customHeight="1">
      <c r="A95" s="120" t="s">
        <v>84</v>
      </c>
      <c r="B95" s="121"/>
      <c r="C95" s="122"/>
      <c r="D95" s="123" t="s">
        <v>85</v>
      </c>
      <c r="E95" s="123"/>
      <c r="F95" s="123"/>
      <c r="G95" s="123"/>
      <c r="H95" s="123"/>
      <c r="I95" s="124"/>
      <c r="J95" s="123" t="s">
        <v>86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'D.1.1. - Architektonicko 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87</v>
      </c>
      <c r="AR95" s="127"/>
      <c r="AS95" s="128">
        <v>0</v>
      </c>
      <c r="AT95" s="129">
        <f>ROUND(SUM(AV95:AW95),2)</f>
        <v>0</v>
      </c>
      <c r="AU95" s="130">
        <f>'D.1.1. - Architektonicko ...'!P134</f>
        <v>0</v>
      </c>
      <c r="AV95" s="129">
        <f>'D.1.1. - Architektonicko ...'!J33</f>
        <v>0</v>
      </c>
      <c r="AW95" s="129">
        <f>'D.1.1. - Architektonicko ...'!J34</f>
        <v>0</v>
      </c>
      <c r="AX95" s="129">
        <f>'D.1.1. - Architektonicko ...'!J35</f>
        <v>0</v>
      </c>
      <c r="AY95" s="129">
        <f>'D.1.1. - Architektonicko ...'!J36</f>
        <v>0</v>
      </c>
      <c r="AZ95" s="129">
        <f>'D.1.1. - Architektonicko ...'!F33</f>
        <v>0</v>
      </c>
      <c r="BA95" s="129">
        <f>'D.1.1. - Architektonicko ...'!F34</f>
        <v>0</v>
      </c>
      <c r="BB95" s="129">
        <f>'D.1.1. - Architektonicko ...'!F35</f>
        <v>0</v>
      </c>
      <c r="BC95" s="129">
        <f>'D.1.1. - Architektonicko ...'!F36</f>
        <v>0</v>
      </c>
      <c r="BD95" s="131">
        <f>'D.1.1. - Architektonicko ...'!F37</f>
        <v>0</v>
      </c>
      <c r="BE95" s="7"/>
      <c r="BT95" s="132" t="s">
        <v>88</v>
      </c>
      <c r="BV95" s="132" t="s">
        <v>82</v>
      </c>
      <c r="BW95" s="132" t="s">
        <v>89</v>
      </c>
      <c r="BX95" s="132" t="s">
        <v>5</v>
      </c>
      <c r="CL95" s="132" t="s">
        <v>1</v>
      </c>
      <c r="CM95" s="132" t="s">
        <v>90</v>
      </c>
    </row>
    <row r="96" s="7" customFormat="1" ht="16.5" customHeight="1">
      <c r="A96" s="120" t="s">
        <v>84</v>
      </c>
      <c r="B96" s="121"/>
      <c r="C96" s="122"/>
      <c r="D96" s="123" t="s">
        <v>91</v>
      </c>
      <c r="E96" s="123"/>
      <c r="F96" s="123"/>
      <c r="G96" s="123"/>
      <c r="H96" s="123"/>
      <c r="I96" s="124"/>
      <c r="J96" s="123" t="s">
        <v>92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'D.1.4.1 - Hromosvod'!J30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87</v>
      </c>
      <c r="AR96" s="127"/>
      <c r="AS96" s="128">
        <v>0</v>
      </c>
      <c r="AT96" s="129">
        <f>ROUND(SUM(AV96:AW96),2)</f>
        <v>0</v>
      </c>
      <c r="AU96" s="130">
        <f>'D.1.4.1 - Hromosvod'!P120</f>
        <v>0</v>
      </c>
      <c r="AV96" s="129">
        <f>'D.1.4.1 - Hromosvod'!J33</f>
        <v>0</v>
      </c>
      <c r="AW96" s="129">
        <f>'D.1.4.1 - Hromosvod'!J34</f>
        <v>0</v>
      </c>
      <c r="AX96" s="129">
        <f>'D.1.4.1 - Hromosvod'!J35</f>
        <v>0</v>
      </c>
      <c r="AY96" s="129">
        <f>'D.1.4.1 - Hromosvod'!J36</f>
        <v>0</v>
      </c>
      <c r="AZ96" s="129">
        <f>'D.1.4.1 - Hromosvod'!F33</f>
        <v>0</v>
      </c>
      <c r="BA96" s="129">
        <f>'D.1.4.1 - Hromosvod'!F34</f>
        <v>0</v>
      </c>
      <c r="BB96" s="129">
        <f>'D.1.4.1 - Hromosvod'!F35</f>
        <v>0</v>
      </c>
      <c r="BC96" s="129">
        <f>'D.1.4.1 - Hromosvod'!F36</f>
        <v>0</v>
      </c>
      <c r="BD96" s="131">
        <f>'D.1.4.1 - Hromosvod'!F37</f>
        <v>0</v>
      </c>
      <c r="BE96" s="7"/>
      <c r="BT96" s="132" t="s">
        <v>88</v>
      </c>
      <c r="BV96" s="132" t="s">
        <v>82</v>
      </c>
      <c r="BW96" s="132" t="s">
        <v>93</v>
      </c>
      <c r="BX96" s="132" t="s">
        <v>5</v>
      </c>
      <c r="CL96" s="132" t="s">
        <v>1</v>
      </c>
      <c r="CM96" s="132" t="s">
        <v>90</v>
      </c>
    </row>
    <row r="97" s="7" customFormat="1" ht="16.5" customHeight="1">
      <c r="A97" s="120" t="s">
        <v>84</v>
      </c>
      <c r="B97" s="121"/>
      <c r="C97" s="122"/>
      <c r="D97" s="123" t="s">
        <v>94</v>
      </c>
      <c r="E97" s="123"/>
      <c r="F97" s="123"/>
      <c r="G97" s="123"/>
      <c r="H97" s="123"/>
      <c r="I97" s="124"/>
      <c r="J97" s="123" t="s">
        <v>95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'VON - Vedlejší a ostatní 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87</v>
      </c>
      <c r="AR97" s="127"/>
      <c r="AS97" s="133">
        <v>0</v>
      </c>
      <c r="AT97" s="134">
        <f>ROUND(SUM(AV97:AW97),2)</f>
        <v>0</v>
      </c>
      <c r="AU97" s="135">
        <f>'VON - Vedlejší a ostatní ...'!P119</f>
        <v>0</v>
      </c>
      <c r="AV97" s="134">
        <f>'VON - Vedlejší a ostatní ...'!J33</f>
        <v>0</v>
      </c>
      <c r="AW97" s="134">
        <f>'VON - Vedlejší a ostatní ...'!J34</f>
        <v>0</v>
      </c>
      <c r="AX97" s="134">
        <f>'VON - Vedlejší a ostatní ...'!J35</f>
        <v>0</v>
      </c>
      <c r="AY97" s="134">
        <f>'VON - Vedlejší a ostatní ...'!J36</f>
        <v>0</v>
      </c>
      <c r="AZ97" s="134">
        <f>'VON - Vedlejší a ostatní ...'!F33</f>
        <v>0</v>
      </c>
      <c r="BA97" s="134">
        <f>'VON - Vedlejší a ostatní ...'!F34</f>
        <v>0</v>
      </c>
      <c r="BB97" s="134">
        <f>'VON - Vedlejší a ostatní ...'!F35</f>
        <v>0</v>
      </c>
      <c r="BC97" s="134">
        <f>'VON - Vedlejší a ostatní ...'!F36</f>
        <v>0</v>
      </c>
      <c r="BD97" s="136">
        <f>'VON - Vedlejší a ostatní ...'!F37</f>
        <v>0</v>
      </c>
      <c r="BE97" s="7"/>
      <c r="BT97" s="132" t="s">
        <v>88</v>
      </c>
      <c r="BV97" s="132" t="s">
        <v>82</v>
      </c>
      <c r="BW97" s="132" t="s">
        <v>96</v>
      </c>
      <c r="BX97" s="132" t="s">
        <v>5</v>
      </c>
      <c r="CL97" s="132" t="s">
        <v>1</v>
      </c>
      <c r="CM97" s="132" t="s">
        <v>90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QyO1o2fUX1jkPOiWiTT2TXdl/v6FjEtb9FI17p5G0udWfVXiPVoJwTiVnIYX4iGBqW89TJQEHnThL5YNB4Ra8g==" hashValue="+Z++ar9Zq4VBrHP4dGIUijHyqLXsP2R1GbVv71AYwTGnMZkLJLJ0FZy5HcrCSlaWlkc0ceMKICZDm7FYv2MICw==" algorithmName="SHA-512" password="CC3D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D.1.1. - Architektonicko ...'!C2" display="/"/>
    <hyperlink ref="A96" location="'D.1.4.1 - Hromosvod'!C2" display="/"/>
    <hyperlink ref="A97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  <c r="AZ2" s="137" t="s">
        <v>97</v>
      </c>
      <c r="BA2" s="137" t="s">
        <v>97</v>
      </c>
      <c r="BB2" s="137" t="s">
        <v>98</v>
      </c>
      <c r="BC2" s="137" t="s">
        <v>99</v>
      </c>
      <c r="BD2" s="137" t="s">
        <v>90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90</v>
      </c>
      <c r="AZ3" s="137" t="s">
        <v>100</v>
      </c>
      <c r="BA3" s="137" t="s">
        <v>101</v>
      </c>
      <c r="BB3" s="137" t="s">
        <v>102</v>
      </c>
      <c r="BC3" s="137" t="s">
        <v>103</v>
      </c>
      <c r="BD3" s="137" t="s">
        <v>90</v>
      </c>
    </row>
    <row r="4" s="1" customFormat="1" ht="24.96" customHeight="1">
      <c r="B4" s="21"/>
      <c r="D4" s="140" t="s">
        <v>104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26.25" customHeight="1">
      <c r="B7" s="21"/>
      <c r="E7" s="143" t="str">
        <f>'Rekapitulace stavby'!K6</f>
        <v>Obnova hřbitovní kaple Zmrtvýchvstání Páně v Knapovci a restaurování vnitřních omítek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105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106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15. 3. 2022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26</v>
      </c>
      <c r="F15" s="39"/>
      <c r="G15" s="39"/>
      <c r="H15" s="39"/>
      <c r="I15" s="142" t="s">
        <v>27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32</v>
      </c>
      <c r="F21" s="39"/>
      <c r="G21" s="39"/>
      <c r="H21" s="39"/>
      <c r="I21" s="142" t="s">
        <v>27</v>
      </c>
      <c r="J21" s="145" t="s">
        <v>33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35</v>
      </c>
      <c r="E23" s="39"/>
      <c r="F23" s="39"/>
      <c r="G23" s="39"/>
      <c r="H23" s="39"/>
      <c r="I23" s="142" t="s">
        <v>25</v>
      </c>
      <c r="J23" s="145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37</v>
      </c>
      <c r="F24" s="39"/>
      <c r="G24" s="39"/>
      <c r="H24" s="39"/>
      <c r="I24" s="142" t="s">
        <v>27</v>
      </c>
      <c r="J24" s="145" t="s">
        <v>38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40</v>
      </c>
      <c r="E30" s="39"/>
      <c r="F30" s="39"/>
      <c r="G30" s="39"/>
      <c r="H30" s="39"/>
      <c r="I30" s="39"/>
      <c r="J30" s="153">
        <f>ROUND(J134,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42</v>
      </c>
      <c r="G32" s="39"/>
      <c r="H32" s="39"/>
      <c r="I32" s="154" t="s">
        <v>41</v>
      </c>
      <c r="J32" s="154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44</v>
      </c>
      <c r="E33" s="142" t="s">
        <v>45</v>
      </c>
      <c r="F33" s="156">
        <f>ROUND((SUM(BE134:BE655)),  2)</f>
        <v>0</v>
      </c>
      <c r="G33" s="39"/>
      <c r="H33" s="39"/>
      <c r="I33" s="157">
        <v>0.20999999999999999</v>
      </c>
      <c r="J33" s="156">
        <f>ROUND(((SUM(BE134:BE655))*I33),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46</v>
      </c>
      <c r="F34" s="156">
        <f>ROUND((SUM(BF134:BF655)),  2)</f>
        <v>0</v>
      </c>
      <c r="G34" s="39"/>
      <c r="H34" s="39"/>
      <c r="I34" s="157">
        <v>0.14999999999999999</v>
      </c>
      <c r="J34" s="156">
        <f>ROUND(((SUM(BF134:BF655))*I34),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47</v>
      </c>
      <c r="F35" s="156">
        <f>ROUND((SUM(BG134:BG655)),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48</v>
      </c>
      <c r="F36" s="156">
        <f>ROUND((SUM(BH134:BH655)),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49</v>
      </c>
      <c r="F37" s="156">
        <f>ROUND((SUM(BI134:BI655)),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53</v>
      </c>
      <c r="E50" s="166"/>
      <c r="F50" s="166"/>
      <c r="G50" s="165" t="s">
        <v>54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55</v>
      </c>
      <c r="E61" s="168"/>
      <c r="F61" s="169" t="s">
        <v>56</v>
      </c>
      <c r="G61" s="167" t="s">
        <v>55</v>
      </c>
      <c r="H61" s="168"/>
      <c r="I61" s="168"/>
      <c r="J61" s="170" t="s">
        <v>56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57</v>
      </c>
      <c r="E65" s="171"/>
      <c r="F65" s="171"/>
      <c r="G65" s="165" t="s">
        <v>58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55</v>
      </c>
      <c r="E76" s="168"/>
      <c r="F76" s="169" t="s">
        <v>56</v>
      </c>
      <c r="G76" s="167" t="s">
        <v>55</v>
      </c>
      <c r="H76" s="168"/>
      <c r="I76" s="168"/>
      <c r="J76" s="170" t="s">
        <v>56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6" t="str">
        <f>E7</f>
        <v>Obnova hřbitovní kaple Zmrtvýchvstání Páně v Knapovci a restaurování vnitřních omítek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D.1.1. - Architektonicko - stavební řešení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Knapovec</v>
      </c>
      <c r="G89" s="41"/>
      <c r="H89" s="41"/>
      <c r="I89" s="33" t="s">
        <v>22</v>
      </c>
      <c r="J89" s="80" t="str">
        <f>IF(J12="","",J12)</f>
        <v>15. 3. 2022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Ústí nad Orlicí</v>
      </c>
      <c r="G91" s="41"/>
      <c r="H91" s="41"/>
      <c r="I91" s="33" t="s">
        <v>30</v>
      </c>
      <c r="J91" s="37" t="str">
        <f>E21</f>
        <v>INRECO,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BACing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108</v>
      </c>
      <c r="D94" s="178"/>
      <c r="E94" s="178"/>
      <c r="F94" s="178"/>
      <c r="G94" s="178"/>
      <c r="H94" s="178"/>
      <c r="I94" s="178"/>
      <c r="J94" s="179" t="s">
        <v>109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110</v>
      </c>
      <c r="D96" s="41"/>
      <c r="E96" s="41"/>
      <c r="F96" s="41"/>
      <c r="G96" s="41"/>
      <c r="H96" s="41"/>
      <c r="I96" s="41"/>
      <c r="J96" s="111">
        <f>J134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111</v>
      </c>
    </row>
    <row r="97" s="9" customFormat="1" ht="24.96" customHeight="1">
      <c r="A97" s="9"/>
      <c r="B97" s="181"/>
      <c r="C97" s="182"/>
      <c r="D97" s="183" t="s">
        <v>112</v>
      </c>
      <c r="E97" s="184"/>
      <c r="F97" s="184"/>
      <c r="G97" s="184"/>
      <c r="H97" s="184"/>
      <c r="I97" s="184"/>
      <c r="J97" s="185">
        <f>J135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113</v>
      </c>
      <c r="E98" s="190"/>
      <c r="F98" s="190"/>
      <c r="G98" s="190"/>
      <c r="H98" s="190"/>
      <c r="I98" s="190"/>
      <c r="J98" s="191">
        <f>J136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114</v>
      </c>
      <c r="E99" s="190"/>
      <c r="F99" s="190"/>
      <c r="G99" s="190"/>
      <c r="H99" s="190"/>
      <c r="I99" s="190"/>
      <c r="J99" s="191">
        <f>J145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115</v>
      </c>
      <c r="E100" s="190"/>
      <c r="F100" s="190"/>
      <c r="G100" s="190"/>
      <c r="H100" s="190"/>
      <c r="I100" s="190"/>
      <c r="J100" s="191">
        <f>J203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87"/>
      <c r="C101" s="188"/>
      <c r="D101" s="189" t="s">
        <v>116</v>
      </c>
      <c r="E101" s="190"/>
      <c r="F101" s="190"/>
      <c r="G101" s="190"/>
      <c r="H101" s="190"/>
      <c r="I101" s="190"/>
      <c r="J101" s="191">
        <f>J204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87"/>
      <c r="C102" s="188"/>
      <c r="D102" s="189" t="s">
        <v>117</v>
      </c>
      <c r="E102" s="190"/>
      <c r="F102" s="190"/>
      <c r="G102" s="190"/>
      <c r="H102" s="190"/>
      <c r="I102" s="190"/>
      <c r="J102" s="191">
        <f>J223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118</v>
      </c>
      <c r="E103" s="190"/>
      <c r="F103" s="190"/>
      <c r="G103" s="190"/>
      <c r="H103" s="190"/>
      <c r="I103" s="190"/>
      <c r="J103" s="191">
        <f>J230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119</v>
      </c>
      <c r="E104" s="190"/>
      <c r="F104" s="190"/>
      <c r="G104" s="190"/>
      <c r="H104" s="190"/>
      <c r="I104" s="190"/>
      <c r="J104" s="191">
        <f>J332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7"/>
      <c r="C105" s="188"/>
      <c r="D105" s="189" t="s">
        <v>120</v>
      </c>
      <c r="E105" s="190"/>
      <c r="F105" s="190"/>
      <c r="G105" s="190"/>
      <c r="H105" s="190"/>
      <c r="I105" s="190"/>
      <c r="J105" s="191">
        <f>J341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1"/>
      <c r="C106" s="182"/>
      <c r="D106" s="183" t="s">
        <v>121</v>
      </c>
      <c r="E106" s="184"/>
      <c r="F106" s="184"/>
      <c r="G106" s="184"/>
      <c r="H106" s="184"/>
      <c r="I106" s="184"/>
      <c r="J106" s="185">
        <f>J343</f>
        <v>0</v>
      </c>
      <c r="K106" s="182"/>
      <c r="L106" s="18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7"/>
      <c r="C107" s="188"/>
      <c r="D107" s="189" t="s">
        <v>122</v>
      </c>
      <c r="E107" s="190"/>
      <c r="F107" s="190"/>
      <c r="G107" s="190"/>
      <c r="H107" s="190"/>
      <c r="I107" s="190"/>
      <c r="J107" s="191">
        <f>J344</f>
        <v>0</v>
      </c>
      <c r="K107" s="188"/>
      <c r="L107" s="19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7"/>
      <c r="C108" s="188"/>
      <c r="D108" s="189" t="s">
        <v>123</v>
      </c>
      <c r="E108" s="190"/>
      <c r="F108" s="190"/>
      <c r="G108" s="190"/>
      <c r="H108" s="190"/>
      <c r="I108" s="190"/>
      <c r="J108" s="191">
        <f>J468</f>
        <v>0</v>
      </c>
      <c r="K108" s="188"/>
      <c r="L108" s="19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7"/>
      <c r="C109" s="188"/>
      <c r="D109" s="189" t="s">
        <v>124</v>
      </c>
      <c r="E109" s="190"/>
      <c r="F109" s="190"/>
      <c r="G109" s="190"/>
      <c r="H109" s="190"/>
      <c r="I109" s="190"/>
      <c r="J109" s="191">
        <f>J507</f>
        <v>0</v>
      </c>
      <c r="K109" s="188"/>
      <c r="L109" s="19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7"/>
      <c r="C110" s="188"/>
      <c r="D110" s="189" t="s">
        <v>125</v>
      </c>
      <c r="E110" s="190"/>
      <c r="F110" s="190"/>
      <c r="G110" s="190"/>
      <c r="H110" s="190"/>
      <c r="I110" s="190"/>
      <c r="J110" s="191">
        <f>J552</f>
        <v>0</v>
      </c>
      <c r="K110" s="188"/>
      <c r="L110" s="19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7"/>
      <c r="C111" s="188"/>
      <c r="D111" s="189" t="s">
        <v>126</v>
      </c>
      <c r="E111" s="190"/>
      <c r="F111" s="190"/>
      <c r="G111" s="190"/>
      <c r="H111" s="190"/>
      <c r="I111" s="190"/>
      <c r="J111" s="191">
        <f>J571</f>
        <v>0</v>
      </c>
      <c r="K111" s="188"/>
      <c r="L111" s="19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7"/>
      <c r="C112" s="188"/>
      <c r="D112" s="189" t="s">
        <v>127</v>
      </c>
      <c r="E112" s="190"/>
      <c r="F112" s="190"/>
      <c r="G112" s="190"/>
      <c r="H112" s="190"/>
      <c r="I112" s="190"/>
      <c r="J112" s="191">
        <f>J580</f>
        <v>0</v>
      </c>
      <c r="K112" s="188"/>
      <c r="L112" s="19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7"/>
      <c r="C113" s="188"/>
      <c r="D113" s="189" t="s">
        <v>128</v>
      </c>
      <c r="E113" s="190"/>
      <c r="F113" s="190"/>
      <c r="G113" s="190"/>
      <c r="H113" s="190"/>
      <c r="I113" s="190"/>
      <c r="J113" s="191">
        <f>J644</f>
        <v>0</v>
      </c>
      <c r="K113" s="188"/>
      <c r="L113" s="19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81"/>
      <c r="C114" s="182"/>
      <c r="D114" s="183" t="s">
        <v>129</v>
      </c>
      <c r="E114" s="184"/>
      <c r="F114" s="184"/>
      <c r="G114" s="184"/>
      <c r="H114" s="184"/>
      <c r="I114" s="184"/>
      <c r="J114" s="185">
        <f>J650</f>
        <v>0</v>
      </c>
      <c r="K114" s="182"/>
      <c r="L114" s="186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2" customFormat="1" ht="21.84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20" s="2" customFormat="1" ht="6.96" customHeight="1">
      <c r="A120" s="39"/>
      <c r="B120" s="69"/>
      <c r="C120" s="70"/>
      <c r="D120" s="70"/>
      <c r="E120" s="70"/>
      <c r="F120" s="70"/>
      <c r="G120" s="70"/>
      <c r="H120" s="70"/>
      <c r="I120" s="70"/>
      <c r="J120" s="70"/>
      <c r="K120" s="70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4.96" customHeight="1">
      <c r="A121" s="39"/>
      <c r="B121" s="40"/>
      <c r="C121" s="24" t="s">
        <v>130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16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6.25" customHeight="1">
      <c r="A124" s="39"/>
      <c r="B124" s="40"/>
      <c r="C124" s="41"/>
      <c r="D124" s="41"/>
      <c r="E124" s="176" t="str">
        <f>E7</f>
        <v>Obnova hřbitovní kaple Zmrtvýchvstání Páně v Knapovci a restaurování vnitřních omítek</v>
      </c>
      <c r="F124" s="33"/>
      <c r="G124" s="33"/>
      <c r="H124" s="33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105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77" t="str">
        <f>E9</f>
        <v>D.1.1. - Architektonicko - stavební řešení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20</v>
      </c>
      <c r="D128" s="41"/>
      <c r="E128" s="41"/>
      <c r="F128" s="28" t="str">
        <f>F12</f>
        <v>Knapovec</v>
      </c>
      <c r="G128" s="41"/>
      <c r="H128" s="41"/>
      <c r="I128" s="33" t="s">
        <v>22</v>
      </c>
      <c r="J128" s="80" t="str">
        <f>IF(J12="","",J12)</f>
        <v>15. 3. 2022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24</v>
      </c>
      <c r="D130" s="41"/>
      <c r="E130" s="41"/>
      <c r="F130" s="28" t="str">
        <f>E15</f>
        <v>Město Ústí nad Orlicí</v>
      </c>
      <c r="G130" s="41"/>
      <c r="H130" s="41"/>
      <c r="I130" s="33" t="s">
        <v>30</v>
      </c>
      <c r="J130" s="37" t="str">
        <f>E21</f>
        <v>INRECO, s.r.o.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28</v>
      </c>
      <c r="D131" s="41"/>
      <c r="E131" s="41"/>
      <c r="F131" s="28" t="str">
        <f>IF(E18="","",E18)</f>
        <v>Vyplň údaj</v>
      </c>
      <c r="G131" s="41"/>
      <c r="H131" s="41"/>
      <c r="I131" s="33" t="s">
        <v>35</v>
      </c>
      <c r="J131" s="37" t="str">
        <f>E24</f>
        <v>BACing s.r.o.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0.32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11" customFormat="1" ht="29.28" customHeight="1">
      <c r="A133" s="193"/>
      <c r="B133" s="194"/>
      <c r="C133" s="195" t="s">
        <v>131</v>
      </c>
      <c r="D133" s="196" t="s">
        <v>65</v>
      </c>
      <c r="E133" s="196" t="s">
        <v>61</v>
      </c>
      <c r="F133" s="196" t="s">
        <v>62</v>
      </c>
      <c r="G133" s="196" t="s">
        <v>132</v>
      </c>
      <c r="H133" s="196" t="s">
        <v>133</v>
      </c>
      <c r="I133" s="196" t="s">
        <v>134</v>
      </c>
      <c r="J133" s="197" t="s">
        <v>109</v>
      </c>
      <c r="K133" s="198" t="s">
        <v>135</v>
      </c>
      <c r="L133" s="199"/>
      <c r="M133" s="101" t="s">
        <v>1</v>
      </c>
      <c r="N133" s="102" t="s">
        <v>44</v>
      </c>
      <c r="O133" s="102" t="s">
        <v>136</v>
      </c>
      <c r="P133" s="102" t="s">
        <v>137</v>
      </c>
      <c r="Q133" s="102" t="s">
        <v>138</v>
      </c>
      <c r="R133" s="102" t="s">
        <v>139</v>
      </c>
      <c r="S133" s="102" t="s">
        <v>140</v>
      </c>
      <c r="T133" s="103" t="s">
        <v>141</v>
      </c>
      <c r="U133" s="193"/>
      <c r="V133" s="193"/>
      <c r="W133" s="193"/>
      <c r="X133" s="193"/>
      <c r="Y133" s="193"/>
      <c r="Z133" s="193"/>
      <c r="AA133" s="193"/>
      <c r="AB133" s="193"/>
      <c r="AC133" s="193"/>
      <c r="AD133" s="193"/>
      <c r="AE133" s="193"/>
    </row>
    <row r="134" s="2" customFormat="1" ht="22.8" customHeight="1">
      <c r="A134" s="39"/>
      <c r="B134" s="40"/>
      <c r="C134" s="108" t="s">
        <v>142</v>
      </c>
      <c r="D134" s="41"/>
      <c r="E134" s="41"/>
      <c r="F134" s="41"/>
      <c r="G134" s="41"/>
      <c r="H134" s="41"/>
      <c r="I134" s="41"/>
      <c r="J134" s="200">
        <f>BK134</f>
        <v>0</v>
      </c>
      <c r="K134" s="41"/>
      <c r="L134" s="45"/>
      <c r="M134" s="104"/>
      <c r="N134" s="201"/>
      <c r="O134" s="105"/>
      <c r="P134" s="202">
        <f>P135+P343+P650</f>
        <v>0</v>
      </c>
      <c r="Q134" s="105"/>
      <c r="R134" s="202">
        <f>R135+R343+R650</f>
        <v>15.394875345000003</v>
      </c>
      <c r="S134" s="105"/>
      <c r="T134" s="203">
        <f>T135+T343+T650</f>
        <v>30.300573000000004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79</v>
      </c>
      <c r="AU134" s="18" t="s">
        <v>111</v>
      </c>
      <c r="BK134" s="204">
        <f>BK135+BK343+BK650</f>
        <v>0</v>
      </c>
    </row>
    <row r="135" s="12" customFormat="1" ht="25.92" customHeight="1">
      <c r="A135" s="12"/>
      <c r="B135" s="205"/>
      <c r="C135" s="206"/>
      <c r="D135" s="207" t="s">
        <v>79</v>
      </c>
      <c r="E135" s="208" t="s">
        <v>143</v>
      </c>
      <c r="F135" s="208" t="s">
        <v>144</v>
      </c>
      <c r="G135" s="206"/>
      <c r="H135" s="206"/>
      <c r="I135" s="209"/>
      <c r="J135" s="210">
        <f>BK135</f>
        <v>0</v>
      </c>
      <c r="K135" s="206"/>
      <c r="L135" s="211"/>
      <c r="M135" s="212"/>
      <c r="N135" s="213"/>
      <c r="O135" s="213"/>
      <c r="P135" s="214">
        <f>P136+P145+P203+P230+P332+P341</f>
        <v>0</v>
      </c>
      <c r="Q135" s="213"/>
      <c r="R135" s="214">
        <f>R136+R145+R203+R230+R332+R341</f>
        <v>8.7415439850000016</v>
      </c>
      <c r="S135" s="213"/>
      <c r="T135" s="215">
        <f>T136+T145+T203+T230+T332+T341</f>
        <v>23.802785000000004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6" t="s">
        <v>88</v>
      </c>
      <c r="AT135" s="217" t="s">
        <v>79</v>
      </c>
      <c r="AU135" s="217" t="s">
        <v>80</v>
      </c>
      <c r="AY135" s="216" t="s">
        <v>145</v>
      </c>
      <c r="BK135" s="218">
        <f>BK136+BK145+BK203+BK230+BK332+BK341</f>
        <v>0</v>
      </c>
    </row>
    <row r="136" s="12" customFormat="1" ht="22.8" customHeight="1">
      <c r="A136" s="12"/>
      <c r="B136" s="205"/>
      <c r="C136" s="206"/>
      <c r="D136" s="207" t="s">
        <v>79</v>
      </c>
      <c r="E136" s="219" t="s">
        <v>146</v>
      </c>
      <c r="F136" s="219" t="s">
        <v>147</v>
      </c>
      <c r="G136" s="206"/>
      <c r="H136" s="206"/>
      <c r="I136" s="209"/>
      <c r="J136" s="220">
        <f>BK136</f>
        <v>0</v>
      </c>
      <c r="K136" s="206"/>
      <c r="L136" s="211"/>
      <c r="M136" s="212"/>
      <c r="N136" s="213"/>
      <c r="O136" s="213"/>
      <c r="P136" s="214">
        <f>SUM(P137:P144)</f>
        <v>0</v>
      </c>
      <c r="Q136" s="213"/>
      <c r="R136" s="214">
        <f>SUM(R137:R144)</f>
        <v>2.73217</v>
      </c>
      <c r="S136" s="213"/>
      <c r="T136" s="215">
        <f>SUM(T137:T144)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6" t="s">
        <v>88</v>
      </c>
      <c r="AT136" s="217" t="s">
        <v>79</v>
      </c>
      <c r="AU136" s="217" t="s">
        <v>88</v>
      </c>
      <c r="AY136" s="216" t="s">
        <v>145</v>
      </c>
      <c r="BK136" s="218">
        <f>SUM(BK137:BK144)</f>
        <v>0</v>
      </c>
    </row>
    <row r="137" s="2" customFormat="1" ht="21.75" customHeight="1">
      <c r="A137" s="39"/>
      <c r="B137" s="40"/>
      <c r="C137" s="221" t="s">
        <v>88</v>
      </c>
      <c r="D137" s="221" t="s">
        <v>148</v>
      </c>
      <c r="E137" s="222" t="s">
        <v>149</v>
      </c>
      <c r="F137" s="223" t="s">
        <v>150</v>
      </c>
      <c r="G137" s="224" t="s">
        <v>102</v>
      </c>
      <c r="H137" s="225">
        <v>23.757999999999999</v>
      </c>
      <c r="I137" s="226"/>
      <c r="J137" s="227">
        <f>ROUND(I137*H137,2)</f>
        <v>0</v>
      </c>
      <c r="K137" s="228"/>
      <c r="L137" s="45"/>
      <c r="M137" s="229" t="s">
        <v>1</v>
      </c>
      <c r="N137" s="230" t="s">
        <v>45</v>
      </c>
      <c r="O137" s="92"/>
      <c r="P137" s="231">
        <f>O137*H137</f>
        <v>0</v>
      </c>
      <c r="Q137" s="231">
        <v>0.11500000000000001</v>
      </c>
      <c r="R137" s="231">
        <f>Q137*H137</f>
        <v>2.73217</v>
      </c>
      <c r="S137" s="231">
        <v>0</v>
      </c>
      <c r="T137" s="23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3" t="s">
        <v>151</v>
      </c>
      <c r="AT137" s="233" t="s">
        <v>148</v>
      </c>
      <c r="AU137" s="233" t="s">
        <v>90</v>
      </c>
      <c r="AY137" s="18" t="s">
        <v>145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8" t="s">
        <v>88</v>
      </c>
      <c r="BK137" s="234">
        <f>ROUND(I137*H137,2)</f>
        <v>0</v>
      </c>
      <c r="BL137" s="18" t="s">
        <v>151</v>
      </c>
      <c r="BM137" s="233" t="s">
        <v>152</v>
      </c>
    </row>
    <row r="138" s="13" customFormat="1">
      <c r="A138" s="13"/>
      <c r="B138" s="235"/>
      <c r="C138" s="236"/>
      <c r="D138" s="237" t="s">
        <v>153</v>
      </c>
      <c r="E138" s="238" t="s">
        <v>1</v>
      </c>
      <c r="F138" s="239" t="s">
        <v>154</v>
      </c>
      <c r="G138" s="236"/>
      <c r="H138" s="238" t="s">
        <v>1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153</v>
      </c>
      <c r="AU138" s="245" t="s">
        <v>90</v>
      </c>
      <c r="AV138" s="13" t="s">
        <v>88</v>
      </c>
      <c r="AW138" s="13" t="s">
        <v>34</v>
      </c>
      <c r="AX138" s="13" t="s">
        <v>80</v>
      </c>
      <c r="AY138" s="245" t="s">
        <v>145</v>
      </c>
    </row>
    <row r="139" s="13" customFormat="1">
      <c r="A139" s="13"/>
      <c r="B139" s="235"/>
      <c r="C139" s="236"/>
      <c r="D139" s="237" t="s">
        <v>153</v>
      </c>
      <c r="E139" s="238" t="s">
        <v>1</v>
      </c>
      <c r="F139" s="239" t="s">
        <v>155</v>
      </c>
      <c r="G139" s="236"/>
      <c r="H139" s="238" t="s">
        <v>1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153</v>
      </c>
      <c r="AU139" s="245" t="s">
        <v>90</v>
      </c>
      <c r="AV139" s="13" t="s">
        <v>88</v>
      </c>
      <c r="AW139" s="13" t="s">
        <v>34</v>
      </c>
      <c r="AX139" s="13" t="s">
        <v>80</v>
      </c>
      <c r="AY139" s="245" t="s">
        <v>145</v>
      </c>
    </row>
    <row r="140" s="13" customFormat="1">
      <c r="A140" s="13"/>
      <c r="B140" s="235"/>
      <c r="C140" s="236"/>
      <c r="D140" s="237" t="s">
        <v>153</v>
      </c>
      <c r="E140" s="238" t="s">
        <v>1</v>
      </c>
      <c r="F140" s="239" t="s">
        <v>156</v>
      </c>
      <c r="G140" s="236"/>
      <c r="H140" s="238" t="s">
        <v>1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153</v>
      </c>
      <c r="AU140" s="245" t="s">
        <v>90</v>
      </c>
      <c r="AV140" s="13" t="s">
        <v>88</v>
      </c>
      <c r="AW140" s="13" t="s">
        <v>34</v>
      </c>
      <c r="AX140" s="13" t="s">
        <v>80</v>
      </c>
      <c r="AY140" s="245" t="s">
        <v>145</v>
      </c>
    </row>
    <row r="141" s="13" customFormat="1">
      <c r="A141" s="13"/>
      <c r="B141" s="235"/>
      <c r="C141" s="236"/>
      <c r="D141" s="237" t="s">
        <v>153</v>
      </c>
      <c r="E141" s="238" t="s">
        <v>1</v>
      </c>
      <c r="F141" s="239" t="s">
        <v>157</v>
      </c>
      <c r="G141" s="236"/>
      <c r="H141" s="238" t="s">
        <v>1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153</v>
      </c>
      <c r="AU141" s="245" t="s">
        <v>90</v>
      </c>
      <c r="AV141" s="13" t="s">
        <v>88</v>
      </c>
      <c r="AW141" s="13" t="s">
        <v>34</v>
      </c>
      <c r="AX141" s="13" t="s">
        <v>80</v>
      </c>
      <c r="AY141" s="245" t="s">
        <v>145</v>
      </c>
    </row>
    <row r="142" s="13" customFormat="1">
      <c r="A142" s="13"/>
      <c r="B142" s="235"/>
      <c r="C142" s="236"/>
      <c r="D142" s="237" t="s">
        <v>153</v>
      </c>
      <c r="E142" s="238" t="s">
        <v>1</v>
      </c>
      <c r="F142" s="239" t="s">
        <v>158</v>
      </c>
      <c r="G142" s="236"/>
      <c r="H142" s="238" t="s">
        <v>1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153</v>
      </c>
      <c r="AU142" s="245" t="s">
        <v>90</v>
      </c>
      <c r="AV142" s="13" t="s">
        <v>88</v>
      </c>
      <c r="AW142" s="13" t="s">
        <v>34</v>
      </c>
      <c r="AX142" s="13" t="s">
        <v>80</v>
      </c>
      <c r="AY142" s="245" t="s">
        <v>145</v>
      </c>
    </row>
    <row r="143" s="14" customFormat="1">
      <c r="A143" s="14"/>
      <c r="B143" s="246"/>
      <c r="C143" s="247"/>
      <c r="D143" s="237" t="s">
        <v>153</v>
      </c>
      <c r="E143" s="248" t="s">
        <v>1</v>
      </c>
      <c r="F143" s="249" t="s">
        <v>159</v>
      </c>
      <c r="G143" s="247"/>
      <c r="H143" s="250">
        <v>23.757999999999999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153</v>
      </c>
      <c r="AU143" s="256" t="s">
        <v>90</v>
      </c>
      <c r="AV143" s="14" t="s">
        <v>90</v>
      </c>
      <c r="AW143" s="14" t="s">
        <v>34</v>
      </c>
      <c r="AX143" s="14" t="s">
        <v>80</v>
      </c>
      <c r="AY143" s="256" t="s">
        <v>145</v>
      </c>
    </row>
    <row r="144" s="15" customFormat="1">
      <c r="A144" s="15"/>
      <c r="B144" s="257"/>
      <c r="C144" s="258"/>
      <c r="D144" s="237" t="s">
        <v>153</v>
      </c>
      <c r="E144" s="259" t="s">
        <v>1</v>
      </c>
      <c r="F144" s="260" t="s">
        <v>160</v>
      </c>
      <c r="G144" s="258"/>
      <c r="H144" s="261">
        <v>23.757999999999999</v>
      </c>
      <c r="I144" s="262"/>
      <c r="J144" s="258"/>
      <c r="K144" s="258"/>
      <c r="L144" s="263"/>
      <c r="M144" s="264"/>
      <c r="N144" s="265"/>
      <c r="O144" s="265"/>
      <c r="P144" s="265"/>
      <c r="Q144" s="265"/>
      <c r="R144" s="265"/>
      <c r="S144" s="265"/>
      <c r="T144" s="266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7" t="s">
        <v>153</v>
      </c>
      <c r="AU144" s="267" t="s">
        <v>90</v>
      </c>
      <c r="AV144" s="15" t="s">
        <v>151</v>
      </c>
      <c r="AW144" s="15" t="s">
        <v>34</v>
      </c>
      <c r="AX144" s="15" t="s">
        <v>88</v>
      </c>
      <c r="AY144" s="267" t="s">
        <v>145</v>
      </c>
    </row>
    <row r="145" s="12" customFormat="1" ht="22.8" customHeight="1">
      <c r="A145" s="12"/>
      <c r="B145" s="205"/>
      <c r="C145" s="206"/>
      <c r="D145" s="207" t="s">
        <v>79</v>
      </c>
      <c r="E145" s="219" t="s">
        <v>161</v>
      </c>
      <c r="F145" s="219" t="s">
        <v>162</v>
      </c>
      <c r="G145" s="206"/>
      <c r="H145" s="206"/>
      <c r="I145" s="209"/>
      <c r="J145" s="220">
        <f>BK145</f>
        <v>0</v>
      </c>
      <c r="K145" s="206"/>
      <c r="L145" s="211"/>
      <c r="M145" s="212"/>
      <c r="N145" s="213"/>
      <c r="O145" s="213"/>
      <c r="P145" s="214">
        <f>SUM(P146:P202)</f>
        <v>0</v>
      </c>
      <c r="Q145" s="213"/>
      <c r="R145" s="214">
        <f>SUM(R146:R202)</f>
        <v>5.6419495850000008</v>
      </c>
      <c r="S145" s="213"/>
      <c r="T145" s="215">
        <f>SUM(T146:T202)</f>
        <v>0.44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6" t="s">
        <v>88</v>
      </c>
      <c r="AT145" s="217" t="s">
        <v>79</v>
      </c>
      <c r="AU145" s="217" t="s">
        <v>88</v>
      </c>
      <c r="AY145" s="216" t="s">
        <v>145</v>
      </c>
      <c r="BK145" s="218">
        <f>SUM(BK146:BK202)</f>
        <v>0</v>
      </c>
    </row>
    <row r="146" s="2" customFormat="1" ht="24.15" customHeight="1">
      <c r="A146" s="39"/>
      <c r="B146" s="40"/>
      <c r="C146" s="221" t="s">
        <v>90</v>
      </c>
      <c r="D146" s="221" t="s">
        <v>148</v>
      </c>
      <c r="E146" s="222" t="s">
        <v>163</v>
      </c>
      <c r="F146" s="223" t="s">
        <v>164</v>
      </c>
      <c r="G146" s="224" t="s">
        <v>102</v>
      </c>
      <c r="H146" s="225">
        <v>8</v>
      </c>
      <c r="I146" s="226"/>
      <c r="J146" s="227">
        <f>ROUND(I146*H146,2)</f>
        <v>0</v>
      </c>
      <c r="K146" s="228"/>
      <c r="L146" s="45"/>
      <c r="M146" s="229" t="s">
        <v>1</v>
      </c>
      <c r="N146" s="230" t="s">
        <v>45</v>
      </c>
      <c r="O146" s="92"/>
      <c r="P146" s="231">
        <f>O146*H146</f>
        <v>0</v>
      </c>
      <c r="Q146" s="231">
        <v>0.031668000000000002</v>
      </c>
      <c r="R146" s="231">
        <f>Q146*H146</f>
        <v>0.25334400000000001</v>
      </c>
      <c r="S146" s="231">
        <v>0.036999999999999998</v>
      </c>
      <c r="T146" s="232">
        <f>S146*H146</f>
        <v>0.29599999999999999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3" t="s">
        <v>151</v>
      </c>
      <c r="AT146" s="233" t="s">
        <v>148</v>
      </c>
      <c r="AU146" s="233" t="s">
        <v>90</v>
      </c>
      <c r="AY146" s="18" t="s">
        <v>145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8" t="s">
        <v>88</v>
      </c>
      <c r="BK146" s="234">
        <f>ROUND(I146*H146,2)</f>
        <v>0</v>
      </c>
      <c r="BL146" s="18" t="s">
        <v>151</v>
      </c>
      <c r="BM146" s="233" t="s">
        <v>165</v>
      </c>
    </row>
    <row r="147" s="13" customFormat="1">
      <c r="A147" s="13"/>
      <c r="B147" s="235"/>
      <c r="C147" s="236"/>
      <c r="D147" s="237" t="s">
        <v>153</v>
      </c>
      <c r="E147" s="238" t="s">
        <v>1</v>
      </c>
      <c r="F147" s="239" t="s">
        <v>154</v>
      </c>
      <c r="G147" s="236"/>
      <c r="H147" s="238" t="s">
        <v>1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153</v>
      </c>
      <c r="AU147" s="245" t="s">
        <v>90</v>
      </c>
      <c r="AV147" s="13" t="s">
        <v>88</v>
      </c>
      <c r="AW147" s="13" t="s">
        <v>34</v>
      </c>
      <c r="AX147" s="13" t="s">
        <v>80</v>
      </c>
      <c r="AY147" s="245" t="s">
        <v>145</v>
      </c>
    </row>
    <row r="148" s="13" customFormat="1">
      <c r="A148" s="13"/>
      <c r="B148" s="235"/>
      <c r="C148" s="236"/>
      <c r="D148" s="237" t="s">
        <v>153</v>
      </c>
      <c r="E148" s="238" t="s">
        <v>1</v>
      </c>
      <c r="F148" s="239" t="s">
        <v>166</v>
      </c>
      <c r="G148" s="236"/>
      <c r="H148" s="238" t="s">
        <v>1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153</v>
      </c>
      <c r="AU148" s="245" t="s">
        <v>90</v>
      </c>
      <c r="AV148" s="13" t="s">
        <v>88</v>
      </c>
      <c r="AW148" s="13" t="s">
        <v>34</v>
      </c>
      <c r="AX148" s="13" t="s">
        <v>80</v>
      </c>
      <c r="AY148" s="245" t="s">
        <v>145</v>
      </c>
    </row>
    <row r="149" s="14" customFormat="1">
      <c r="A149" s="14"/>
      <c r="B149" s="246"/>
      <c r="C149" s="247"/>
      <c r="D149" s="237" t="s">
        <v>153</v>
      </c>
      <c r="E149" s="248" t="s">
        <v>1</v>
      </c>
      <c r="F149" s="249" t="s">
        <v>167</v>
      </c>
      <c r="G149" s="247"/>
      <c r="H149" s="250">
        <v>8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153</v>
      </c>
      <c r="AU149" s="256" t="s">
        <v>90</v>
      </c>
      <c r="AV149" s="14" t="s">
        <v>90</v>
      </c>
      <c r="AW149" s="14" t="s">
        <v>34</v>
      </c>
      <c r="AX149" s="14" t="s">
        <v>80</v>
      </c>
      <c r="AY149" s="256" t="s">
        <v>145</v>
      </c>
    </row>
    <row r="150" s="15" customFormat="1">
      <c r="A150" s="15"/>
      <c r="B150" s="257"/>
      <c r="C150" s="258"/>
      <c r="D150" s="237" t="s">
        <v>153</v>
      </c>
      <c r="E150" s="259" t="s">
        <v>1</v>
      </c>
      <c r="F150" s="260" t="s">
        <v>160</v>
      </c>
      <c r="G150" s="258"/>
      <c r="H150" s="261">
        <v>8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7" t="s">
        <v>153</v>
      </c>
      <c r="AU150" s="267" t="s">
        <v>90</v>
      </c>
      <c r="AV150" s="15" t="s">
        <v>151</v>
      </c>
      <c r="AW150" s="15" t="s">
        <v>34</v>
      </c>
      <c r="AX150" s="15" t="s">
        <v>88</v>
      </c>
      <c r="AY150" s="267" t="s">
        <v>145</v>
      </c>
    </row>
    <row r="151" s="2" customFormat="1" ht="24.15" customHeight="1">
      <c r="A151" s="39"/>
      <c r="B151" s="40"/>
      <c r="C151" s="221" t="s">
        <v>168</v>
      </c>
      <c r="D151" s="221" t="s">
        <v>148</v>
      </c>
      <c r="E151" s="222" t="s">
        <v>169</v>
      </c>
      <c r="F151" s="223" t="s">
        <v>170</v>
      </c>
      <c r="G151" s="224" t="s">
        <v>102</v>
      </c>
      <c r="H151" s="225">
        <v>72</v>
      </c>
      <c r="I151" s="226"/>
      <c r="J151" s="227">
        <f>ROUND(I151*H151,2)</f>
        <v>0</v>
      </c>
      <c r="K151" s="228"/>
      <c r="L151" s="45"/>
      <c r="M151" s="229" t="s">
        <v>1</v>
      </c>
      <c r="N151" s="230" t="s">
        <v>45</v>
      </c>
      <c r="O151" s="92"/>
      <c r="P151" s="231">
        <f>O151*H151</f>
        <v>0</v>
      </c>
      <c r="Q151" s="231">
        <v>0.00022000000000000001</v>
      </c>
      <c r="R151" s="231">
        <f>Q151*H151</f>
        <v>0.01584</v>
      </c>
      <c r="S151" s="231">
        <v>0.002</v>
      </c>
      <c r="T151" s="232">
        <f>S151*H151</f>
        <v>0.14400000000000002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3" t="s">
        <v>151</v>
      </c>
      <c r="AT151" s="233" t="s">
        <v>148</v>
      </c>
      <c r="AU151" s="233" t="s">
        <v>90</v>
      </c>
      <c r="AY151" s="18" t="s">
        <v>145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8" t="s">
        <v>88</v>
      </c>
      <c r="BK151" s="234">
        <f>ROUND(I151*H151,2)</f>
        <v>0</v>
      </c>
      <c r="BL151" s="18" t="s">
        <v>151</v>
      </c>
      <c r="BM151" s="233" t="s">
        <v>171</v>
      </c>
    </row>
    <row r="152" s="13" customFormat="1">
      <c r="A152" s="13"/>
      <c r="B152" s="235"/>
      <c r="C152" s="236"/>
      <c r="D152" s="237" t="s">
        <v>153</v>
      </c>
      <c r="E152" s="238" t="s">
        <v>1</v>
      </c>
      <c r="F152" s="239" t="s">
        <v>154</v>
      </c>
      <c r="G152" s="236"/>
      <c r="H152" s="238" t="s">
        <v>1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153</v>
      </c>
      <c r="AU152" s="245" t="s">
        <v>90</v>
      </c>
      <c r="AV152" s="13" t="s">
        <v>88</v>
      </c>
      <c r="AW152" s="13" t="s">
        <v>34</v>
      </c>
      <c r="AX152" s="13" t="s">
        <v>80</v>
      </c>
      <c r="AY152" s="245" t="s">
        <v>145</v>
      </c>
    </row>
    <row r="153" s="13" customFormat="1">
      <c r="A153" s="13"/>
      <c r="B153" s="235"/>
      <c r="C153" s="236"/>
      <c r="D153" s="237" t="s">
        <v>153</v>
      </c>
      <c r="E153" s="238" t="s">
        <v>1</v>
      </c>
      <c r="F153" s="239" t="s">
        <v>166</v>
      </c>
      <c r="G153" s="236"/>
      <c r="H153" s="238" t="s">
        <v>1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153</v>
      </c>
      <c r="AU153" s="245" t="s">
        <v>90</v>
      </c>
      <c r="AV153" s="13" t="s">
        <v>88</v>
      </c>
      <c r="AW153" s="13" t="s">
        <v>34</v>
      </c>
      <c r="AX153" s="13" t="s">
        <v>80</v>
      </c>
      <c r="AY153" s="245" t="s">
        <v>145</v>
      </c>
    </row>
    <row r="154" s="14" customFormat="1">
      <c r="A154" s="14"/>
      <c r="B154" s="246"/>
      <c r="C154" s="247"/>
      <c r="D154" s="237" t="s">
        <v>153</v>
      </c>
      <c r="E154" s="248" t="s">
        <v>1</v>
      </c>
      <c r="F154" s="249" t="s">
        <v>172</v>
      </c>
      <c r="G154" s="247"/>
      <c r="H154" s="250">
        <v>72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153</v>
      </c>
      <c r="AU154" s="256" t="s">
        <v>90</v>
      </c>
      <c r="AV154" s="14" t="s">
        <v>90</v>
      </c>
      <c r="AW154" s="14" t="s">
        <v>34</v>
      </c>
      <c r="AX154" s="14" t="s">
        <v>80</v>
      </c>
      <c r="AY154" s="256" t="s">
        <v>145</v>
      </c>
    </row>
    <row r="155" s="15" customFormat="1">
      <c r="A155" s="15"/>
      <c r="B155" s="257"/>
      <c r="C155" s="258"/>
      <c r="D155" s="237" t="s">
        <v>153</v>
      </c>
      <c r="E155" s="259" t="s">
        <v>1</v>
      </c>
      <c r="F155" s="260" t="s">
        <v>160</v>
      </c>
      <c r="G155" s="258"/>
      <c r="H155" s="261">
        <v>72</v>
      </c>
      <c r="I155" s="262"/>
      <c r="J155" s="258"/>
      <c r="K155" s="258"/>
      <c r="L155" s="263"/>
      <c r="M155" s="264"/>
      <c r="N155" s="265"/>
      <c r="O155" s="265"/>
      <c r="P155" s="265"/>
      <c r="Q155" s="265"/>
      <c r="R155" s="265"/>
      <c r="S155" s="265"/>
      <c r="T155" s="266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7" t="s">
        <v>153</v>
      </c>
      <c r="AU155" s="267" t="s">
        <v>90</v>
      </c>
      <c r="AV155" s="15" t="s">
        <v>151</v>
      </c>
      <c r="AW155" s="15" t="s">
        <v>34</v>
      </c>
      <c r="AX155" s="15" t="s">
        <v>88</v>
      </c>
      <c r="AY155" s="267" t="s">
        <v>145</v>
      </c>
    </row>
    <row r="156" s="2" customFormat="1" ht="33" customHeight="1">
      <c r="A156" s="39"/>
      <c r="B156" s="40"/>
      <c r="C156" s="221" t="s">
        <v>151</v>
      </c>
      <c r="D156" s="221" t="s">
        <v>148</v>
      </c>
      <c r="E156" s="222" t="s">
        <v>173</v>
      </c>
      <c r="F156" s="223" t="s">
        <v>174</v>
      </c>
      <c r="G156" s="224" t="s">
        <v>102</v>
      </c>
      <c r="H156" s="225">
        <v>70.594999999999999</v>
      </c>
      <c r="I156" s="226"/>
      <c r="J156" s="227">
        <f>ROUND(I156*H156,2)</f>
        <v>0</v>
      </c>
      <c r="K156" s="228"/>
      <c r="L156" s="45"/>
      <c r="M156" s="229" t="s">
        <v>1</v>
      </c>
      <c r="N156" s="230" t="s">
        <v>45</v>
      </c>
      <c r="O156" s="92"/>
      <c r="P156" s="231">
        <f>O156*H156</f>
        <v>0</v>
      </c>
      <c r="Q156" s="231">
        <v>0.0049399999999999999</v>
      </c>
      <c r="R156" s="231">
        <f>Q156*H156</f>
        <v>0.34873929999999997</v>
      </c>
      <c r="S156" s="231">
        <v>0</v>
      </c>
      <c r="T156" s="232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3" t="s">
        <v>151</v>
      </c>
      <c r="AT156" s="233" t="s">
        <v>148</v>
      </c>
      <c r="AU156" s="233" t="s">
        <v>90</v>
      </c>
      <c r="AY156" s="18" t="s">
        <v>145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8" t="s">
        <v>88</v>
      </c>
      <c r="BK156" s="234">
        <f>ROUND(I156*H156,2)</f>
        <v>0</v>
      </c>
      <c r="BL156" s="18" t="s">
        <v>151</v>
      </c>
      <c r="BM156" s="233" t="s">
        <v>175</v>
      </c>
    </row>
    <row r="157" s="13" customFormat="1">
      <c r="A157" s="13"/>
      <c r="B157" s="235"/>
      <c r="C157" s="236"/>
      <c r="D157" s="237" t="s">
        <v>153</v>
      </c>
      <c r="E157" s="238" t="s">
        <v>1</v>
      </c>
      <c r="F157" s="239" t="s">
        <v>154</v>
      </c>
      <c r="G157" s="236"/>
      <c r="H157" s="238" t="s">
        <v>1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153</v>
      </c>
      <c r="AU157" s="245" t="s">
        <v>90</v>
      </c>
      <c r="AV157" s="13" t="s">
        <v>88</v>
      </c>
      <c r="AW157" s="13" t="s">
        <v>34</v>
      </c>
      <c r="AX157" s="13" t="s">
        <v>80</v>
      </c>
      <c r="AY157" s="245" t="s">
        <v>145</v>
      </c>
    </row>
    <row r="158" s="13" customFormat="1">
      <c r="A158" s="13"/>
      <c r="B158" s="235"/>
      <c r="C158" s="236"/>
      <c r="D158" s="237" t="s">
        <v>153</v>
      </c>
      <c r="E158" s="238" t="s">
        <v>1</v>
      </c>
      <c r="F158" s="239" t="s">
        <v>176</v>
      </c>
      <c r="G158" s="236"/>
      <c r="H158" s="238" t="s">
        <v>1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153</v>
      </c>
      <c r="AU158" s="245" t="s">
        <v>90</v>
      </c>
      <c r="AV158" s="13" t="s">
        <v>88</v>
      </c>
      <c r="AW158" s="13" t="s">
        <v>34</v>
      </c>
      <c r="AX158" s="13" t="s">
        <v>80</v>
      </c>
      <c r="AY158" s="245" t="s">
        <v>145</v>
      </c>
    </row>
    <row r="159" s="14" customFormat="1">
      <c r="A159" s="14"/>
      <c r="B159" s="246"/>
      <c r="C159" s="247"/>
      <c r="D159" s="237" t="s">
        <v>153</v>
      </c>
      <c r="E159" s="248" t="s">
        <v>1</v>
      </c>
      <c r="F159" s="249" t="s">
        <v>177</v>
      </c>
      <c r="G159" s="247"/>
      <c r="H159" s="250">
        <v>38.130000000000003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153</v>
      </c>
      <c r="AU159" s="256" t="s">
        <v>90</v>
      </c>
      <c r="AV159" s="14" t="s">
        <v>90</v>
      </c>
      <c r="AW159" s="14" t="s">
        <v>34</v>
      </c>
      <c r="AX159" s="14" t="s">
        <v>80</v>
      </c>
      <c r="AY159" s="256" t="s">
        <v>145</v>
      </c>
    </row>
    <row r="160" s="13" customFormat="1">
      <c r="A160" s="13"/>
      <c r="B160" s="235"/>
      <c r="C160" s="236"/>
      <c r="D160" s="237" t="s">
        <v>153</v>
      </c>
      <c r="E160" s="238" t="s">
        <v>1</v>
      </c>
      <c r="F160" s="239" t="s">
        <v>178</v>
      </c>
      <c r="G160" s="236"/>
      <c r="H160" s="238" t="s">
        <v>1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153</v>
      </c>
      <c r="AU160" s="245" t="s">
        <v>90</v>
      </c>
      <c r="AV160" s="13" t="s">
        <v>88</v>
      </c>
      <c r="AW160" s="13" t="s">
        <v>34</v>
      </c>
      <c r="AX160" s="13" t="s">
        <v>80</v>
      </c>
      <c r="AY160" s="245" t="s">
        <v>145</v>
      </c>
    </row>
    <row r="161" s="14" customFormat="1">
      <c r="A161" s="14"/>
      <c r="B161" s="246"/>
      <c r="C161" s="247"/>
      <c r="D161" s="237" t="s">
        <v>153</v>
      </c>
      <c r="E161" s="248" t="s">
        <v>1</v>
      </c>
      <c r="F161" s="249" t="s">
        <v>179</v>
      </c>
      <c r="G161" s="247"/>
      <c r="H161" s="250">
        <v>32.465000000000003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6" t="s">
        <v>153</v>
      </c>
      <c r="AU161" s="256" t="s">
        <v>90</v>
      </c>
      <c r="AV161" s="14" t="s">
        <v>90</v>
      </c>
      <c r="AW161" s="14" t="s">
        <v>34</v>
      </c>
      <c r="AX161" s="14" t="s">
        <v>80</v>
      </c>
      <c r="AY161" s="256" t="s">
        <v>145</v>
      </c>
    </row>
    <row r="162" s="15" customFormat="1">
      <c r="A162" s="15"/>
      <c r="B162" s="257"/>
      <c r="C162" s="258"/>
      <c r="D162" s="237" t="s">
        <v>153</v>
      </c>
      <c r="E162" s="259" t="s">
        <v>1</v>
      </c>
      <c r="F162" s="260" t="s">
        <v>160</v>
      </c>
      <c r="G162" s="258"/>
      <c r="H162" s="261">
        <v>70.594999999999999</v>
      </c>
      <c r="I162" s="262"/>
      <c r="J162" s="258"/>
      <c r="K162" s="258"/>
      <c r="L162" s="263"/>
      <c r="M162" s="264"/>
      <c r="N162" s="265"/>
      <c r="O162" s="265"/>
      <c r="P162" s="265"/>
      <c r="Q162" s="265"/>
      <c r="R162" s="265"/>
      <c r="S162" s="265"/>
      <c r="T162" s="266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7" t="s">
        <v>153</v>
      </c>
      <c r="AU162" s="267" t="s">
        <v>90</v>
      </c>
      <c r="AV162" s="15" t="s">
        <v>151</v>
      </c>
      <c r="AW162" s="15" t="s">
        <v>34</v>
      </c>
      <c r="AX162" s="15" t="s">
        <v>88</v>
      </c>
      <c r="AY162" s="267" t="s">
        <v>145</v>
      </c>
    </row>
    <row r="163" s="2" customFormat="1" ht="24.15" customHeight="1">
      <c r="A163" s="39"/>
      <c r="B163" s="40"/>
      <c r="C163" s="221" t="s">
        <v>146</v>
      </c>
      <c r="D163" s="221" t="s">
        <v>148</v>
      </c>
      <c r="E163" s="222" t="s">
        <v>180</v>
      </c>
      <c r="F163" s="223" t="s">
        <v>181</v>
      </c>
      <c r="G163" s="224" t="s">
        <v>102</v>
      </c>
      <c r="H163" s="225">
        <v>70.594999999999999</v>
      </c>
      <c r="I163" s="226"/>
      <c r="J163" s="227">
        <f>ROUND(I163*H163,2)</f>
        <v>0</v>
      </c>
      <c r="K163" s="228"/>
      <c r="L163" s="45"/>
      <c r="M163" s="229" t="s">
        <v>1</v>
      </c>
      <c r="N163" s="230" t="s">
        <v>45</v>
      </c>
      <c r="O163" s="92"/>
      <c r="P163" s="231">
        <f>O163*H163</f>
        <v>0</v>
      </c>
      <c r="Q163" s="231">
        <v>0.021000000000000001</v>
      </c>
      <c r="R163" s="231">
        <f>Q163*H163</f>
        <v>1.4824950000000001</v>
      </c>
      <c r="S163" s="231">
        <v>0</v>
      </c>
      <c r="T163" s="232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3" t="s">
        <v>151</v>
      </c>
      <c r="AT163" s="233" t="s">
        <v>148</v>
      </c>
      <c r="AU163" s="233" t="s">
        <v>90</v>
      </c>
      <c r="AY163" s="18" t="s">
        <v>145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8" t="s">
        <v>88</v>
      </c>
      <c r="BK163" s="234">
        <f>ROUND(I163*H163,2)</f>
        <v>0</v>
      </c>
      <c r="BL163" s="18" t="s">
        <v>151</v>
      </c>
      <c r="BM163" s="233" t="s">
        <v>182</v>
      </c>
    </row>
    <row r="164" s="13" customFormat="1">
      <c r="A164" s="13"/>
      <c r="B164" s="235"/>
      <c r="C164" s="236"/>
      <c r="D164" s="237" t="s">
        <v>153</v>
      </c>
      <c r="E164" s="238" t="s">
        <v>1</v>
      </c>
      <c r="F164" s="239" t="s">
        <v>154</v>
      </c>
      <c r="G164" s="236"/>
      <c r="H164" s="238" t="s">
        <v>1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153</v>
      </c>
      <c r="AU164" s="245" t="s">
        <v>90</v>
      </c>
      <c r="AV164" s="13" t="s">
        <v>88</v>
      </c>
      <c r="AW164" s="13" t="s">
        <v>34</v>
      </c>
      <c r="AX164" s="13" t="s">
        <v>80</v>
      </c>
      <c r="AY164" s="245" t="s">
        <v>145</v>
      </c>
    </row>
    <row r="165" s="13" customFormat="1">
      <c r="A165" s="13"/>
      <c r="B165" s="235"/>
      <c r="C165" s="236"/>
      <c r="D165" s="237" t="s">
        <v>153</v>
      </c>
      <c r="E165" s="238" t="s">
        <v>1</v>
      </c>
      <c r="F165" s="239" t="s">
        <v>176</v>
      </c>
      <c r="G165" s="236"/>
      <c r="H165" s="238" t="s">
        <v>1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153</v>
      </c>
      <c r="AU165" s="245" t="s">
        <v>90</v>
      </c>
      <c r="AV165" s="13" t="s">
        <v>88</v>
      </c>
      <c r="AW165" s="13" t="s">
        <v>34</v>
      </c>
      <c r="AX165" s="13" t="s">
        <v>80</v>
      </c>
      <c r="AY165" s="245" t="s">
        <v>145</v>
      </c>
    </row>
    <row r="166" s="14" customFormat="1">
      <c r="A166" s="14"/>
      <c r="B166" s="246"/>
      <c r="C166" s="247"/>
      <c r="D166" s="237" t="s">
        <v>153</v>
      </c>
      <c r="E166" s="248" t="s">
        <v>1</v>
      </c>
      <c r="F166" s="249" t="s">
        <v>177</v>
      </c>
      <c r="G166" s="247"/>
      <c r="H166" s="250">
        <v>38.130000000000003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6" t="s">
        <v>153</v>
      </c>
      <c r="AU166" s="256" t="s">
        <v>90</v>
      </c>
      <c r="AV166" s="14" t="s">
        <v>90</v>
      </c>
      <c r="AW166" s="14" t="s">
        <v>34</v>
      </c>
      <c r="AX166" s="14" t="s">
        <v>80</v>
      </c>
      <c r="AY166" s="256" t="s">
        <v>145</v>
      </c>
    </row>
    <row r="167" s="13" customFormat="1">
      <c r="A167" s="13"/>
      <c r="B167" s="235"/>
      <c r="C167" s="236"/>
      <c r="D167" s="237" t="s">
        <v>153</v>
      </c>
      <c r="E167" s="238" t="s">
        <v>1</v>
      </c>
      <c r="F167" s="239" t="s">
        <v>178</v>
      </c>
      <c r="G167" s="236"/>
      <c r="H167" s="238" t="s">
        <v>1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153</v>
      </c>
      <c r="AU167" s="245" t="s">
        <v>90</v>
      </c>
      <c r="AV167" s="13" t="s">
        <v>88</v>
      </c>
      <c r="AW167" s="13" t="s">
        <v>34</v>
      </c>
      <c r="AX167" s="13" t="s">
        <v>80</v>
      </c>
      <c r="AY167" s="245" t="s">
        <v>145</v>
      </c>
    </row>
    <row r="168" s="14" customFormat="1">
      <c r="A168" s="14"/>
      <c r="B168" s="246"/>
      <c r="C168" s="247"/>
      <c r="D168" s="237" t="s">
        <v>153</v>
      </c>
      <c r="E168" s="248" t="s">
        <v>1</v>
      </c>
      <c r="F168" s="249" t="s">
        <v>179</v>
      </c>
      <c r="G168" s="247"/>
      <c r="H168" s="250">
        <v>32.465000000000003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6" t="s">
        <v>153</v>
      </c>
      <c r="AU168" s="256" t="s">
        <v>90</v>
      </c>
      <c r="AV168" s="14" t="s">
        <v>90</v>
      </c>
      <c r="AW168" s="14" t="s">
        <v>34</v>
      </c>
      <c r="AX168" s="14" t="s">
        <v>80</v>
      </c>
      <c r="AY168" s="256" t="s">
        <v>145</v>
      </c>
    </row>
    <row r="169" s="15" customFormat="1">
      <c r="A169" s="15"/>
      <c r="B169" s="257"/>
      <c r="C169" s="258"/>
      <c r="D169" s="237" t="s">
        <v>153</v>
      </c>
      <c r="E169" s="259" t="s">
        <v>1</v>
      </c>
      <c r="F169" s="260" t="s">
        <v>160</v>
      </c>
      <c r="G169" s="258"/>
      <c r="H169" s="261">
        <v>70.594999999999999</v>
      </c>
      <c r="I169" s="262"/>
      <c r="J169" s="258"/>
      <c r="K169" s="258"/>
      <c r="L169" s="263"/>
      <c r="M169" s="264"/>
      <c r="N169" s="265"/>
      <c r="O169" s="265"/>
      <c r="P169" s="265"/>
      <c r="Q169" s="265"/>
      <c r="R169" s="265"/>
      <c r="S169" s="265"/>
      <c r="T169" s="266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7" t="s">
        <v>153</v>
      </c>
      <c r="AU169" s="267" t="s">
        <v>90</v>
      </c>
      <c r="AV169" s="15" t="s">
        <v>151</v>
      </c>
      <c r="AW169" s="15" t="s">
        <v>34</v>
      </c>
      <c r="AX169" s="15" t="s">
        <v>88</v>
      </c>
      <c r="AY169" s="267" t="s">
        <v>145</v>
      </c>
    </row>
    <row r="170" s="2" customFormat="1" ht="24.15" customHeight="1">
      <c r="A170" s="39"/>
      <c r="B170" s="40"/>
      <c r="C170" s="221" t="s">
        <v>161</v>
      </c>
      <c r="D170" s="221" t="s">
        <v>148</v>
      </c>
      <c r="E170" s="222" t="s">
        <v>183</v>
      </c>
      <c r="F170" s="223" t="s">
        <v>184</v>
      </c>
      <c r="G170" s="224" t="s">
        <v>102</v>
      </c>
      <c r="H170" s="225">
        <v>211.785</v>
      </c>
      <c r="I170" s="226"/>
      <c r="J170" s="227">
        <f>ROUND(I170*H170,2)</f>
        <v>0</v>
      </c>
      <c r="K170" s="228"/>
      <c r="L170" s="45"/>
      <c r="M170" s="229" t="s">
        <v>1</v>
      </c>
      <c r="N170" s="230" t="s">
        <v>45</v>
      </c>
      <c r="O170" s="92"/>
      <c r="P170" s="231">
        <f>O170*H170</f>
        <v>0</v>
      </c>
      <c r="Q170" s="231">
        <v>0.0070000000000000001</v>
      </c>
      <c r="R170" s="231">
        <f>Q170*H170</f>
        <v>1.4824949999999999</v>
      </c>
      <c r="S170" s="231">
        <v>0</v>
      </c>
      <c r="T170" s="232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3" t="s">
        <v>151</v>
      </c>
      <c r="AT170" s="233" t="s">
        <v>148</v>
      </c>
      <c r="AU170" s="233" t="s">
        <v>90</v>
      </c>
      <c r="AY170" s="18" t="s">
        <v>145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8" t="s">
        <v>88</v>
      </c>
      <c r="BK170" s="234">
        <f>ROUND(I170*H170,2)</f>
        <v>0</v>
      </c>
      <c r="BL170" s="18" t="s">
        <v>151</v>
      </c>
      <c r="BM170" s="233" t="s">
        <v>185</v>
      </c>
    </row>
    <row r="171" s="13" customFormat="1">
      <c r="A171" s="13"/>
      <c r="B171" s="235"/>
      <c r="C171" s="236"/>
      <c r="D171" s="237" t="s">
        <v>153</v>
      </c>
      <c r="E171" s="238" t="s">
        <v>1</v>
      </c>
      <c r="F171" s="239" t="s">
        <v>154</v>
      </c>
      <c r="G171" s="236"/>
      <c r="H171" s="238" t="s">
        <v>1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153</v>
      </c>
      <c r="AU171" s="245" t="s">
        <v>90</v>
      </c>
      <c r="AV171" s="13" t="s">
        <v>88</v>
      </c>
      <c r="AW171" s="13" t="s">
        <v>34</v>
      </c>
      <c r="AX171" s="13" t="s">
        <v>80</v>
      </c>
      <c r="AY171" s="245" t="s">
        <v>145</v>
      </c>
    </row>
    <row r="172" s="13" customFormat="1">
      <c r="A172" s="13"/>
      <c r="B172" s="235"/>
      <c r="C172" s="236"/>
      <c r="D172" s="237" t="s">
        <v>153</v>
      </c>
      <c r="E172" s="238" t="s">
        <v>1</v>
      </c>
      <c r="F172" s="239" t="s">
        <v>176</v>
      </c>
      <c r="G172" s="236"/>
      <c r="H172" s="238" t="s">
        <v>1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153</v>
      </c>
      <c r="AU172" s="245" t="s">
        <v>90</v>
      </c>
      <c r="AV172" s="13" t="s">
        <v>88</v>
      </c>
      <c r="AW172" s="13" t="s">
        <v>34</v>
      </c>
      <c r="AX172" s="13" t="s">
        <v>80</v>
      </c>
      <c r="AY172" s="245" t="s">
        <v>145</v>
      </c>
    </row>
    <row r="173" s="14" customFormat="1">
      <c r="A173" s="14"/>
      <c r="B173" s="246"/>
      <c r="C173" s="247"/>
      <c r="D173" s="237" t="s">
        <v>153</v>
      </c>
      <c r="E173" s="248" t="s">
        <v>1</v>
      </c>
      <c r="F173" s="249" t="s">
        <v>177</v>
      </c>
      <c r="G173" s="247"/>
      <c r="H173" s="250">
        <v>38.130000000000003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153</v>
      </c>
      <c r="AU173" s="256" t="s">
        <v>90</v>
      </c>
      <c r="AV173" s="14" t="s">
        <v>90</v>
      </c>
      <c r="AW173" s="14" t="s">
        <v>34</v>
      </c>
      <c r="AX173" s="14" t="s">
        <v>80</v>
      </c>
      <c r="AY173" s="256" t="s">
        <v>145</v>
      </c>
    </row>
    <row r="174" s="13" customFormat="1">
      <c r="A174" s="13"/>
      <c r="B174" s="235"/>
      <c r="C174" s="236"/>
      <c r="D174" s="237" t="s">
        <v>153</v>
      </c>
      <c r="E174" s="238" t="s">
        <v>1</v>
      </c>
      <c r="F174" s="239" t="s">
        <v>178</v>
      </c>
      <c r="G174" s="236"/>
      <c r="H174" s="238" t="s">
        <v>1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153</v>
      </c>
      <c r="AU174" s="245" t="s">
        <v>90</v>
      </c>
      <c r="AV174" s="13" t="s">
        <v>88</v>
      </c>
      <c r="AW174" s="13" t="s">
        <v>34</v>
      </c>
      <c r="AX174" s="13" t="s">
        <v>80</v>
      </c>
      <c r="AY174" s="245" t="s">
        <v>145</v>
      </c>
    </row>
    <row r="175" s="14" customFormat="1">
      <c r="A175" s="14"/>
      <c r="B175" s="246"/>
      <c r="C175" s="247"/>
      <c r="D175" s="237" t="s">
        <v>153</v>
      </c>
      <c r="E175" s="248" t="s">
        <v>1</v>
      </c>
      <c r="F175" s="249" t="s">
        <v>179</v>
      </c>
      <c r="G175" s="247"/>
      <c r="H175" s="250">
        <v>32.465000000000003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6" t="s">
        <v>153</v>
      </c>
      <c r="AU175" s="256" t="s">
        <v>90</v>
      </c>
      <c r="AV175" s="14" t="s">
        <v>90</v>
      </c>
      <c r="AW175" s="14" t="s">
        <v>34</v>
      </c>
      <c r="AX175" s="14" t="s">
        <v>80</v>
      </c>
      <c r="AY175" s="256" t="s">
        <v>145</v>
      </c>
    </row>
    <row r="176" s="15" customFormat="1">
      <c r="A176" s="15"/>
      <c r="B176" s="257"/>
      <c r="C176" s="258"/>
      <c r="D176" s="237" t="s">
        <v>153</v>
      </c>
      <c r="E176" s="259" t="s">
        <v>1</v>
      </c>
      <c r="F176" s="260" t="s">
        <v>160</v>
      </c>
      <c r="G176" s="258"/>
      <c r="H176" s="261">
        <v>70.594999999999999</v>
      </c>
      <c r="I176" s="262"/>
      <c r="J176" s="258"/>
      <c r="K176" s="258"/>
      <c r="L176" s="263"/>
      <c r="M176" s="264"/>
      <c r="N176" s="265"/>
      <c r="O176" s="265"/>
      <c r="P176" s="265"/>
      <c r="Q176" s="265"/>
      <c r="R176" s="265"/>
      <c r="S176" s="265"/>
      <c r="T176" s="266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7" t="s">
        <v>153</v>
      </c>
      <c r="AU176" s="267" t="s">
        <v>90</v>
      </c>
      <c r="AV176" s="15" t="s">
        <v>151</v>
      </c>
      <c r="AW176" s="15" t="s">
        <v>34</v>
      </c>
      <c r="AX176" s="15" t="s">
        <v>88</v>
      </c>
      <c r="AY176" s="267" t="s">
        <v>145</v>
      </c>
    </row>
    <row r="177" s="14" customFormat="1">
      <c r="A177" s="14"/>
      <c r="B177" s="246"/>
      <c r="C177" s="247"/>
      <c r="D177" s="237" t="s">
        <v>153</v>
      </c>
      <c r="E177" s="247"/>
      <c r="F177" s="249" t="s">
        <v>186</v>
      </c>
      <c r="G177" s="247"/>
      <c r="H177" s="250">
        <v>211.785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6" t="s">
        <v>153</v>
      </c>
      <c r="AU177" s="256" t="s">
        <v>90</v>
      </c>
      <c r="AV177" s="14" t="s">
        <v>90</v>
      </c>
      <c r="AW177" s="14" t="s">
        <v>4</v>
      </c>
      <c r="AX177" s="14" t="s">
        <v>88</v>
      </c>
      <c r="AY177" s="256" t="s">
        <v>145</v>
      </c>
    </row>
    <row r="178" s="2" customFormat="1" ht="24.15" customHeight="1">
      <c r="A178" s="39"/>
      <c r="B178" s="40"/>
      <c r="C178" s="221" t="s">
        <v>187</v>
      </c>
      <c r="D178" s="221" t="s">
        <v>148</v>
      </c>
      <c r="E178" s="222" t="s">
        <v>188</v>
      </c>
      <c r="F178" s="223" t="s">
        <v>189</v>
      </c>
      <c r="G178" s="224" t="s">
        <v>102</v>
      </c>
      <c r="H178" s="225">
        <v>62.628</v>
      </c>
      <c r="I178" s="226"/>
      <c r="J178" s="227">
        <f>ROUND(I178*H178,2)</f>
        <v>0</v>
      </c>
      <c r="K178" s="228"/>
      <c r="L178" s="45"/>
      <c r="M178" s="229" t="s">
        <v>1</v>
      </c>
      <c r="N178" s="230" t="s">
        <v>45</v>
      </c>
      <c r="O178" s="92"/>
      <c r="P178" s="231">
        <f>O178*H178</f>
        <v>0</v>
      </c>
      <c r="Q178" s="231">
        <v>0.01331625</v>
      </c>
      <c r="R178" s="231">
        <f>Q178*H178</f>
        <v>0.83397010500000002</v>
      </c>
      <c r="S178" s="231">
        <v>0</v>
      </c>
      <c r="T178" s="232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3" t="s">
        <v>151</v>
      </c>
      <c r="AT178" s="233" t="s">
        <v>148</v>
      </c>
      <c r="AU178" s="233" t="s">
        <v>90</v>
      </c>
      <c r="AY178" s="18" t="s">
        <v>145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8" t="s">
        <v>88</v>
      </c>
      <c r="BK178" s="234">
        <f>ROUND(I178*H178,2)</f>
        <v>0</v>
      </c>
      <c r="BL178" s="18" t="s">
        <v>151</v>
      </c>
      <c r="BM178" s="233" t="s">
        <v>190</v>
      </c>
    </row>
    <row r="179" s="13" customFormat="1">
      <c r="A179" s="13"/>
      <c r="B179" s="235"/>
      <c r="C179" s="236"/>
      <c r="D179" s="237" t="s">
        <v>153</v>
      </c>
      <c r="E179" s="238" t="s">
        <v>1</v>
      </c>
      <c r="F179" s="239" t="s">
        <v>154</v>
      </c>
      <c r="G179" s="236"/>
      <c r="H179" s="238" t="s">
        <v>1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153</v>
      </c>
      <c r="AU179" s="245" t="s">
        <v>90</v>
      </c>
      <c r="AV179" s="13" t="s">
        <v>88</v>
      </c>
      <c r="AW179" s="13" t="s">
        <v>34</v>
      </c>
      <c r="AX179" s="13" t="s">
        <v>80</v>
      </c>
      <c r="AY179" s="245" t="s">
        <v>145</v>
      </c>
    </row>
    <row r="180" s="13" customFormat="1">
      <c r="A180" s="13"/>
      <c r="B180" s="235"/>
      <c r="C180" s="236"/>
      <c r="D180" s="237" t="s">
        <v>153</v>
      </c>
      <c r="E180" s="238" t="s">
        <v>1</v>
      </c>
      <c r="F180" s="239" t="s">
        <v>176</v>
      </c>
      <c r="G180" s="236"/>
      <c r="H180" s="238" t="s">
        <v>1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153</v>
      </c>
      <c r="AU180" s="245" t="s">
        <v>90</v>
      </c>
      <c r="AV180" s="13" t="s">
        <v>88</v>
      </c>
      <c r="AW180" s="13" t="s">
        <v>34</v>
      </c>
      <c r="AX180" s="13" t="s">
        <v>80</v>
      </c>
      <c r="AY180" s="245" t="s">
        <v>145</v>
      </c>
    </row>
    <row r="181" s="13" customFormat="1">
      <c r="A181" s="13"/>
      <c r="B181" s="235"/>
      <c r="C181" s="236"/>
      <c r="D181" s="237" t="s">
        <v>153</v>
      </c>
      <c r="E181" s="238" t="s">
        <v>1</v>
      </c>
      <c r="F181" s="239" t="s">
        <v>156</v>
      </c>
      <c r="G181" s="236"/>
      <c r="H181" s="238" t="s">
        <v>1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5" t="s">
        <v>153</v>
      </c>
      <c r="AU181" s="245" t="s">
        <v>90</v>
      </c>
      <c r="AV181" s="13" t="s">
        <v>88</v>
      </c>
      <c r="AW181" s="13" t="s">
        <v>34</v>
      </c>
      <c r="AX181" s="13" t="s">
        <v>80</v>
      </c>
      <c r="AY181" s="245" t="s">
        <v>145</v>
      </c>
    </row>
    <row r="182" s="14" customFormat="1">
      <c r="A182" s="14"/>
      <c r="B182" s="246"/>
      <c r="C182" s="247"/>
      <c r="D182" s="237" t="s">
        <v>153</v>
      </c>
      <c r="E182" s="248" t="s">
        <v>1</v>
      </c>
      <c r="F182" s="249" t="s">
        <v>191</v>
      </c>
      <c r="G182" s="247"/>
      <c r="H182" s="250">
        <v>62.628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6" t="s">
        <v>153</v>
      </c>
      <c r="AU182" s="256" t="s">
        <v>90</v>
      </c>
      <c r="AV182" s="14" t="s">
        <v>90</v>
      </c>
      <c r="AW182" s="14" t="s">
        <v>34</v>
      </c>
      <c r="AX182" s="14" t="s">
        <v>80</v>
      </c>
      <c r="AY182" s="256" t="s">
        <v>145</v>
      </c>
    </row>
    <row r="183" s="15" customFormat="1">
      <c r="A183" s="15"/>
      <c r="B183" s="257"/>
      <c r="C183" s="258"/>
      <c r="D183" s="237" t="s">
        <v>153</v>
      </c>
      <c r="E183" s="259" t="s">
        <v>1</v>
      </c>
      <c r="F183" s="260" t="s">
        <v>160</v>
      </c>
      <c r="G183" s="258"/>
      <c r="H183" s="261">
        <v>62.628</v>
      </c>
      <c r="I183" s="262"/>
      <c r="J183" s="258"/>
      <c r="K183" s="258"/>
      <c r="L183" s="263"/>
      <c r="M183" s="264"/>
      <c r="N183" s="265"/>
      <c r="O183" s="265"/>
      <c r="P183" s="265"/>
      <c r="Q183" s="265"/>
      <c r="R183" s="265"/>
      <c r="S183" s="265"/>
      <c r="T183" s="266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7" t="s">
        <v>153</v>
      </c>
      <c r="AU183" s="267" t="s">
        <v>90</v>
      </c>
      <c r="AV183" s="15" t="s">
        <v>151</v>
      </c>
      <c r="AW183" s="15" t="s">
        <v>34</v>
      </c>
      <c r="AX183" s="15" t="s">
        <v>88</v>
      </c>
      <c r="AY183" s="267" t="s">
        <v>145</v>
      </c>
    </row>
    <row r="184" s="2" customFormat="1" ht="24.15" customHeight="1">
      <c r="A184" s="39"/>
      <c r="B184" s="40"/>
      <c r="C184" s="221" t="s">
        <v>192</v>
      </c>
      <c r="D184" s="221" t="s">
        <v>148</v>
      </c>
      <c r="E184" s="222" t="s">
        <v>193</v>
      </c>
      <c r="F184" s="223" t="s">
        <v>194</v>
      </c>
      <c r="G184" s="224" t="s">
        <v>102</v>
      </c>
      <c r="H184" s="225">
        <v>38.130000000000003</v>
      </c>
      <c r="I184" s="226"/>
      <c r="J184" s="227">
        <f>ROUND(I184*H184,2)</f>
        <v>0</v>
      </c>
      <c r="K184" s="228"/>
      <c r="L184" s="45"/>
      <c r="M184" s="229" t="s">
        <v>1</v>
      </c>
      <c r="N184" s="230" t="s">
        <v>45</v>
      </c>
      <c r="O184" s="92"/>
      <c r="P184" s="231">
        <f>O184*H184</f>
        <v>0</v>
      </c>
      <c r="Q184" s="231">
        <v>0.029999999999999999</v>
      </c>
      <c r="R184" s="231">
        <f>Q184*H184</f>
        <v>1.1439000000000001</v>
      </c>
      <c r="S184" s="231">
        <v>0</v>
      </c>
      <c r="T184" s="232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3" t="s">
        <v>151</v>
      </c>
      <c r="AT184" s="233" t="s">
        <v>148</v>
      </c>
      <c r="AU184" s="233" t="s">
        <v>90</v>
      </c>
      <c r="AY184" s="18" t="s">
        <v>145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8" t="s">
        <v>88</v>
      </c>
      <c r="BK184" s="234">
        <f>ROUND(I184*H184,2)</f>
        <v>0</v>
      </c>
      <c r="BL184" s="18" t="s">
        <v>151</v>
      </c>
      <c r="BM184" s="233" t="s">
        <v>195</v>
      </c>
    </row>
    <row r="185" s="13" customFormat="1">
      <c r="A185" s="13"/>
      <c r="B185" s="235"/>
      <c r="C185" s="236"/>
      <c r="D185" s="237" t="s">
        <v>153</v>
      </c>
      <c r="E185" s="238" t="s">
        <v>1</v>
      </c>
      <c r="F185" s="239" t="s">
        <v>154</v>
      </c>
      <c r="G185" s="236"/>
      <c r="H185" s="238" t="s">
        <v>1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153</v>
      </c>
      <c r="AU185" s="245" t="s">
        <v>90</v>
      </c>
      <c r="AV185" s="13" t="s">
        <v>88</v>
      </c>
      <c r="AW185" s="13" t="s">
        <v>34</v>
      </c>
      <c r="AX185" s="13" t="s">
        <v>80</v>
      </c>
      <c r="AY185" s="245" t="s">
        <v>145</v>
      </c>
    </row>
    <row r="186" s="13" customFormat="1">
      <c r="A186" s="13"/>
      <c r="B186" s="235"/>
      <c r="C186" s="236"/>
      <c r="D186" s="237" t="s">
        <v>153</v>
      </c>
      <c r="E186" s="238" t="s">
        <v>1</v>
      </c>
      <c r="F186" s="239" t="s">
        <v>176</v>
      </c>
      <c r="G186" s="236"/>
      <c r="H186" s="238" t="s">
        <v>1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153</v>
      </c>
      <c r="AU186" s="245" t="s">
        <v>90</v>
      </c>
      <c r="AV186" s="13" t="s">
        <v>88</v>
      </c>
      <c r="AW186" s="13" t="s">
        <v>34</v>
      </c>
      <c r="AX186" s="13" t="s">
        <v>80</v>
      </c>
      <c r="AY186" s="245" t="s">
        <v>145</v>
      </c>
    </row>
    <row r="187" s="14" customFormat="1">
      <c r="A187" s="14"/>
      <c r="B187" s="246"/>
      <c r="C187" s="247"/>
      <c r="D187" s="237" t="s">
        <v>153</v>
      </c>
      <c r="E187" s="248" t="s">
        <v>1</v>
      </c>
      <c r="F187" s="249" t="s">
        <v>177</v>
      </c>
      <c r="G187" s="247"/>
      <c r="H187" s="250">
        <v>38.130000000000003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153</v>
      </c>
      <c r="AU187" s="256" t="s">
        <v>90</v>
      </c>
      <c r="AV187" s="14" t="s">
        <v>90</v>
      </c>
      <c r="AW187" s="14" t="s">
        <v>34</v>
      </c>
      <c r="AX187" s="14" t="s">
        <v>80</v>
      </c>
      <c r="AY187" s="256" t="s">
        <v>145</v>
      </c>
    </row>
    <row r="188" s="15" customFormat="1">
      <c r="A188" s="15"/>
      <c r="B188" s="257"/>
      <c r="C188" s="258"/>
      <c r="D188" s="237" t="s">
        <v>153</v>
      </c>
      <c r="E188" s="259" t="s">
        <v>1</v>
      </c>
      <c r="F188" s="260" t="s">
        <v>160</v>
      </c>
      <c r="G188" s="258"/>
      <c r="H188" s="261">
        <v>38.130000000000003</v>
      </c>
      <c r="I188" s="262"/>
      <c r="J188" s="258"/>
      <c r="K188" s="258"/>
      <c r="L188" s="263"/>
      <c r="M188" s="264"/>
      <c r="N188" s="265"/>
      <c r="O188" s="265"/>
      <c r="P188" s="265"/>
      <c r="Q188" s="265"/>
      <c r="R188" s="265"/>
      <c r="S188" s="265"/>
      <c r="T188" s="266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7" t="s">
        <v>153</v>
      </c>
      <c r="AU188" s="267" t="s">
        <v>90</v>
      </c>
      <c r="AV188" s="15" t="s">
        <v>151</v>
      </c>
      <c r="AW188" s="15" t="s">
        <v>34</v>
      </c>
      <c r="AX188" s="15" t="s">
        <v>88</v>
      </c>
      <c r="AY188" s="267" t="s">
        <v>145</v>
      </c>
    </row>
    <row r="189" s="2" customFormat="1" ht="16.5" customHeight="1">
      <c r="A189" s="39"/>
      <c r="B189" s="40"/>
      <c r="C189" s="221" t="s">
        <v>196</v>
      </c>
      <c r="D189" s="221" t="s">
        <v>148</v>
      </c>
      <c r="E189" s="222" t="s">
        <v>197</v>
      </c>
      <c r="F189" s="223" t="s">
        <v>198</v>
      </c>
      <c r="G189" s="224" t="s">
        <v>102</v>
      </c>
      <c r="H189" s="225">
        <v>76.260000000000005</v>
      </c>
      <c r="I189" s="226"/>
      <c r="J189" s="227">
        <f>ROUND(I189*H189,2)</f>
        <v>0</v>
      </c>
      <c r="K189" s="228"/>
      <c r="L189" s="45"/>
      <c r="M189" s="229" t="s">
        <v>1</v>
      </c>
      <c r="N189" s="230" t="s">
        <v>45</v>
      </c>
      <c r="O189" s="92"/>
      <c r="P189" s="231">
        <f>O189*H189</f>
        <v>0</v>
      </c>
      <c r="Q189" s="231">
        <v>0</v>
      </c>
      <c r="R189" s="231">
        <f>Q189*H189</f>
        <v>0</v>
      </c>
      <c r="S189" s="231">
        <v>0</v>
      </c>
      <c r="T189" s="232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3" t="s">
        <v>151</v>
      </c>
      <c r="AT189" s="233" t="s">
        <v>148</v>
      </c>
      <c r="AU189" s="233" t="s">
        <v>90</v>
      </c>
      <c r="AY189" s="18" t="s">
        <v>145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8" t="s">
        <v>88</v>
      </c>
      <c r="BK189" s="234">
        <f>ROUND(I189*H189,2)</f>
        <v>0</v>
      </c>
      <c r="BL189" s="18" t="s">
        <v>151</v>
      </c>
      <c r="BM189" s="233" t="s">
        <v>199</v>
      </c>
    </row>
    <row r="190" s="13" customFormat="1">
      <c r="A190" s="13"/>
      <c r="B190" s="235"/>
      <c r="C190" s="236"/>
      <c r="D190" s="237" t="s">
        <v>153</v>
      </c>
      <c r="E190" s="238" t="s">
        <v>1</v>
      </c>
      <c r="F190" s="239" t="s">
        <v>154</v>
      </c>
      <c r="G190" s="236"/>
      <c r="H190" s="238" t="s">
        <v>1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153</v>
      </c>
      <c r="AU190" s="245" t="s">
        <v>90</v>
      </c>
      <c r="AV190" s="13" t="s">
        <v>88</v>
      </c>
      <c r="AW190" s="13" t="s">
        <v>34</v>
      </c>
      <c r="AX190" s="13" t="s">
        <v>80</v>
      </c>
      <c r="AY190" s="245" t="s">
        <v>145</v>
      </c>
    </row>
    <row r="191" s="13" customFormat="1">
      <c r="A191" s="13"/>
      <c r="B191" s="235"/>
      <c r="C191" s="236"/>
      <c r="D191" s="237" t="s">
        <v>153</v>
      </c>
      <c r="E191" s="238" t="s">
        <v>1</v>
      </c>
      <c r="F191" s="239" t="s">
        <v>176</v>
      </c>
      <c r="G191" s="236"/>
      <c r="H191" s="238" t="s">
        <v>1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153</v>
      </c>
      <c r="AU191" s="245" t="s">
        <v>90</v>
      </c>
      <c r="AV191" s="13" t="s">
        <v>88</v>
      </c>
      <c r="AW191" s="13" t="s">
        <v>34</v>
      </c>
      <c r="AX191" s="13" t="s">
        <v>80</v>
      </c>
      <c r="AY191" s="245" t="s">
        <v>145</v>
      </c>
    </row>
    <row r="192" s="14" customFormat="1">
      <c r="A192" s="14"/>
      <c r="B192" s="246"/>
      <c r="C192" s="247"/>
      <c r="D192" s="237" t="s">
        <v>153</v>
      </c>
      <c r="E192" s="248" t="s">
        <v>1</v>
      </c>
      <c r="F192" s="249" t="s">
        <v>200</v>
      </c>
      <c r="G192" s="247"/>
      <c r="H192" s="250">
        <v>76.260000000000005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6" t="s">
        <v>153</v>
      </c>
      <c r="AU192" s="256" t="s">
        <v>90</v>
      </c>
      <c r="AV192" s="14" t="s">
        <v>90</v>
      </c>
      <c r="AW192" s="14" t="s">
        <v>34</v>
      </c>
      <c r="AX192" s="14" t="s">
        <v>80</v>
      </c>
      <c r="AY192" s="256" t="s">
        <v>145</v>
      </c>
    </row>
    <row r="193" s="15" customFormat="1">
      <c r="A193" s="15"/>
      <c r="B193" s="257"/>
      <c r="C193" s="258"/>
      <c r="D193" s="237" t="s">
        <v>153</v>
      </c>
      <c r="E193" s="259" t="s">
        <v>1</v>
      </c>
      <c r="F193" s="260" t="s">
        <v>160</v>
      </c>
      <c r="G193" s="258"/>
      <c r="H193" s="261">
        <v>76.260000000000005</v>
      </c>
      <c r="I193" s="262"/>
      <c r="J193" s="258"/>
      <c r="K193" s="258"/>
      <c r="L193" s="263"/>
      <c r="M193" s="264"/>
      <c r="N193" s="265"/>
      <c r="O193" s="265"/>
      <c r="P193" s="265"/>
      <c r="Q193" s="265"/>
      <c r="R193" s="265"/>
      <c r="S193" s="265"/>
      <c r="T193" s="266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7" t="s">
        <v>153</v>
      </c>
      <c r="AU193" s="267" t="s">
        <v>90</v>
      </c>
      <c r="AV193" s="15" t="s">
        <v>151</v>
      </c>
      <c r="AW193" s="15" t="s">
        <v>34</v>
      </c>
      <c r="AX193" s="15" t="s">
        <v>88</v>
      </c>
      <c r="AY193" s="267" t="s">
        <v>145</v>
      </c>
    </row>
    <row r="194" s="2" customFormat="1" ht="21.75" customHeight="1">
      <c r="A194" s="39"/>
      <c r="B194" s="40"/>
      <c r="C194" s="221" t="s">
        <v>201</v>
      </c>
      <c r="D194" s="221" t="s">
        <v>148</v>
      </c>
      <c r="E194" s="222" t="s">
        <v>202</v>
      </c>
      <c r="F194" s="223" t="s">
        <v>203</v>
      </c>
      <c r="G194" s="224" t="s">
        <v>102</v>
      </c>
      <c r="H194" s="225">
        <v>1.093</v>
      </c>
      <c r="I194" s="226"/>
      <c r="J194" s="227">
        <f>ROUND(I194*H194,2)</f>
        <v>0</v>
      </c>
      <c r="K194" s="228"/>
      <c r="L194" s="45"/>
      <c r="M194" s="229" t="s">
        <v>1</v>
      </c>
      <c r="N194" s="230" t="s">
        <v>45</v>
      </c>
      <c r="O194" s="92"/>
      <c r="P194" s="231">
        <f>O194*H194</f>
        <v>0</v>
      </c>
      <c r="Q194" s="231">
        <v>0.074260000000000007</v>
      </c>
      <c r="R194" s="231">
        <f>Q194*H194</f>
        <v>0.081166180000000004</v>
      </c>
      <c r="S194" s="231">
        <v>0</v>
      </c>
      <c r="T194" s="232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3" t="s">
        <v>151</v>
      </c>
      <c r="AT194" s="233" t="s">
        <v>148</v>
      </c>
      <c r="AU194" s="233" t="s">
        <v>90</v>
      </c>
      <c r="AY194" s="18" t="s">
        <v>145</v>
      </c>
      <c r="BE194" s="234">
        <f>IF(N194="základní",J194,0)</f>
        <v>0</v>
      </c>
      <c r="BF194" s="234">
        <f>IF(N194="snížená",J194,0)</f>
        <v>0</v>
      </c>
      <c r="BG194" s="234">
        <f>IF(N194="zákl. přenesená",J194,0)</f>
        <v>0</v>
      </c>
      <c r="BH194" s="234">
        <f>IF(N194="sníž. přenesená",J194,0)</f>
        <v>0</v>
      </c>
      <c r="BI194" s="234">
        <f>IF(N194="nulová",J194,0)</f>
        <v>0</v>
      </c>
      <c r="BJ194" s="18" t="s">
        <v>88</v>
      </c>
      <c r="BK194" s="234">
        <f>ROUND(I194*H194,2)</f>
        <v>0</v>
      </c>
      <c r="BL194" s="18" t="s">
        <v>151</v>
      </c>
      <c r="BM194" s="233" t="s">
        <v>204</v>
      </c>
    </row>
    <row r="195" s="13" customFormat="1">
      <c r="A195" s="13"/>
      <c r="B195" s="235"/>
      <c r="C195" s="236"/>
      <c r="D195" s="237" t="s">
        <v>153</v>
      </c>
      <c r="E195" s="238" t="s">
        <v>1</v>
      </c>
      <c r="F195" s="239" t="s">
        <v>154</v>
      </c>
      <c r="G195" s="236"/>
      <c r="H195" s="238" t="s">
        <v>1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153</v>
      </c>
      <c r="AU195" s="245" t="s">
        <v>90</v>
      </c>
      <c r="AV195" s="13" t="s">
        <v>88</v>
      </c>
      <c r="AW195" s="13" t="s">
        <v>34</v>
      </c>
      <c r="AX195" s="13" t="s">
        <v>80</v>
      </c>
      <c r="AY195" s="245" t="s">
        <v>145</v>
      </c>
    </row>
    <row r="196" s="13" customFormat="1">
      <c r="A196" s="13"/>
      <c r="B196" s="235"/>
      <c r="C196" s="236"/>
      <c r="D196" s="237" t="s">
        <v>153</v>
      </c>
      <c r="E196" s="238" t="s">
        <v>1</v>
      </c>
      <c r="F196" s="239" t="s">
        <v>155</v>
      </c>
      <c r="G196" s="236"/>
      <c r="H196" s="238" t="s">
        <v>1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153</v>
      </c>
      <c r="AU196" s="245" t="s">
        <v>90</v>
      </c>
      <c r="AV196" s="13" t="s">
        <v>88</v>
      </c>
      <c r="AW196" s="13" t="s">
        <v>34</v>
      </c>
      <c r="AX196" s="13" t="s">
        <v>80</v>
      </c>
      <c r="AY196" s="245" t="s">
        <v>145</v>
      </c>
    </row>
    <row r="197" s="13" customFormat="1">
      <c r="A197" s="13"/>
      <c r="B197" s="235"/>
      <c r="C197" s="236"/>
      <c r="D197" s="237" t="s">
        <v>153</v>
      </c>
      <c r="E197" s="238" t="s">
        <v>1</v>
      </c>
      <c r="F197" s="239" t="s">
        <v>205</v>
      </c>
      <c r="G197" s="236"/>
      <c r="H197" s="238" t="s">
        <v>1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5" t="s">
        <v>153</v>
      </c>
      <c r="AU197" s="245" t="s">
        <v>90</v>
      </c>
      <c r="AV197" s="13" t="s">
        <v>88</v>
      </c>
      <c r="AW197" s="13" t="s">
        <v>34</v>
      </c>
      <c r="AX197" s="13" t="s">
        <v>80</v>
      </c>
      <c r="AY197" s="245" t="s">
        <v>145</v>
      </c>
    </row>
    <row r="198" s="13" customFormat="1">
      <c r="A198" s="13"/>
      <c r="B198" s="235"/>
      <c r="C198" s="236"/>
      <c r="D198" s="237" t="s">
        <v>153</v>
      </c>
      <c r="E198" s="238" t="s">
        <v>1</v>
      </c>
      <c r="F198" s="239" t="s">
        <v>206</v>
      </c>
      <c r="G198" s="236"/>
      <c r="H198" s="238" t="s">
        <v>1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153</v>
      </c>
      <c r="AU198" s="245" t="s">
        <v>90</v>
      </c>
      <c r="AV198" s="13" t="s">
        <v>88</v>
      </c>
      <c r="AW198" s="13" t="s">
        <v>34</v>
      </c>
      <c r="AX198" s="13" t="s">
        <v>80</v>
      </c>
      <c r="AY198" s="245" t="s">
        <v>145</v>
      </c>
    </row>
    <row r="199" s="14" customFormat="1">
      <c r="A199" s="14"/>
      <c r="B199" s="246"/>
      <c r="C199" s="247"/>
      <c r="D199" s="237" t="s">
        <v>153</v>
      </c>
      <c r="E199" s="248" t="s">
        <v>1</v>
      </c>
      <c r="F199" s="249" t="s">
        <v>207</v>
      </c>
      <c r="G199" s="247"/>
      <c r="H199" s="250">
        <v>0.35499999999999998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6" t="s">
        <v>153</v>
      </c>
      <c r="AU199" s="256" t="s">
        <v>90</v>
      </c>
      <c r="AV199" s="14" t="s">
        <v>90</v>
      </c>
      <c r="AW199" s="14" t="s">
        <v>34</v>
      </c>
      <c r="AX199" s="14" t="s">
        <v>80</v>
      </c>
      <c r="AY199" s="256" t="s">
        <v>145</v>
      </c>
    </row>
    <row r="200" s="14" customFormat="1">
      <c r="A200" s="14"/>
      <c r="B200" s="246"/>
      <c r="C200" s="247"/>
      <c r="D200" s="237" t="s">
        <v>153</v>
      </c>
      <c r="E200" s="248" t="s">
        <v>1</v>
      </c>
      <c r="F200" s="249" t="s">
        <v>208</v>
      </c>
      <c r="G200" s="247"/>
      <c r="H200" s="250">
        <v>0.36299999999999999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6" t="s">
        <v>153</v>
      </c>
      <c r="AU200" s="256" t="s">
        <v>90</v>
      </c>
      <c r="AV200" s="14" t="s">
        <v>90</v>
      </c>
      <c r="AW200" s="14" t="s">
        <v>34</v>
      </c>
      <c r="AX200" s="14" t="s">
        <v>80</v>
      </c>
      <c r="AY200" s="256" t="s">
        <v>145</v>
      </c>
    </row>
    <row r="201" s="14" customFormat="1">
      <c r="A201" s="14"/>
      <c r="B201" s="246"/>
      <c r="C201" s="247"/>
      <c r="D201" s="237" t="s">
        <v>153</v>
      </c>
      <c r="E201" s="248" t="s">
        <v>1</v>
      </c>
      <c r="F201" s="249" t="s">
        <v>209</v>
      </c>
      <c r="G201" s="247"/>
      <c r="H201" s="250">
        <v>0.375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6" t="s">
        <v>153</v>
      </c>
      <c r="AU201" s="256" t="s">
        <v>90</v>
      </c>
      <c r="AV201" s="14" t="s">
        <v>90</v>
      </c>
      <c r="AW201" s="14" t="s">
        <v>34</v>
      </c>
      <c r="AX201" s="14" t="s">
        <v>80</v>
      </c>
      <c r="AY201" s="256" t="s">
        <v>145</v>
      </c>
    </row>
    <row r="202" s="15" customFormat="1">
      <c r="A202" s="15"/>
      <c r="B202" s="257"/>
      <c r="C202" s="258"/>
      <c r="D202" s="237" t="s">
        <v>153</v>
      </c>
      <c r="E202" s="259" t="s">
        <v>1</v>
      </c>
      <c r="F202" s="260" t="s">
        <v>160</v>
      </c>
      <c r="G202" s="258"/>
      <c r="H202" s="261">
        <v>1.093</v>
      </c>
      <c r="I202" s="262"/>
      <c r="J202" s="258"/>
      <c r="K202" s="258"/>
      <c r="L202" s="263"/>
      <c r="M202" s="264"/>
      <c r="N202" s="265"/>
      <c r="O202" s="265"/>
      <c r="P202" s="265"/>
      <c r="Q202" s="265"/>
      <c r="R202" s="265"/>
      <c r="S202" s="265"/>
      <c r="T202" s="266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7" t="s">
        <v>153</v>
      </c>
      <c r="AU202" s="267" t="s">
        <v>90</v>
      </c>
      <c r="AV202" s="15" t="s">
        <v>151</v>
      </c>
      <c r="AW202" s="15" t="s">
        <v>34</v>
      </c>
      <c r="AX202" s="15" t="s">
        <v>88</v>
      </c>
      <c r="AY202" s="267" t="s">
        <v>145</v>
      </c>
    </row>
    <row r="203" s="12" customFormat="1" ht="22.8" customHeight="1">
      <c r="A203" s="12"/>
      <c r="B203" s="205"/>
      <c r="C203" s="206"/>
      <c r="D203" s="207" t="s">
        <v>79</v>
      </c>
      <c r="E203" s="219" t="s">
        <v>210</v>
      </c>
      <c r="F203" s="219" t="s">
        <v>211</v>
      </c>
      <c r="G203" s="206"/>
      <c r="H203" s="206"/>
      <c r="I203" s="209"/>
      <c r="J203" s="220">
        <f>BK203</f>
        <v>0</v>
      </c>
      <c r="K203" s="206"/>
      <c r="L203" s="211"/>
      <c r="M203" s="212"/>
      <c r="N203" s="213"/>
      <c r="O203" s="213"/>
      <c r="P203" s="214">
        <f>P204+P223</f>
        <v>0</v>
      </c>
      <c r="Q203" s="213"/>
      <c r="R203" s="214">
        <f>R204+R223</f>
        <v>0</v>
      </c>
      <c r="S203" s="213"/>
      <c r="T203" s="215">
        <f>T204+T223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6" t="s">
        <v>88</v>
      </c>
      <c r="AT203" s="217" t="s">
        <v>79</v>
      </c>
      <c r="AU203" s="217" t="s">
        <v>88</v>
      </c>
      <c r="AY203" s="216" t="s">
        <v>145</v>
      </c>
      <c r="BK203" s="218">
        <f>BK204+BK223</f>
        <v>0</v>
      </c>
    </row>
    <row r="204" s="12" customFormat="1" ht="20.88" customHeight="1">
      <c r="A204" s="12"/>
      <c r="B204" s="205"/>
      <c r="C204" s="206"/>
      <c r="D204" s="207" t="s">
        <v>79</v>
      </c>
      <c r="E204" s="219" t="s">
        <v>212</v>
      </c>
      <c r="F204" s="219" t="s">
        <v>213</v>
      </c>
      <c r="G204" s="206"/>
      <c r="H204" s="206"/>
      <c r="I204" s="209"/>
      <c r="J204" s="220">
        <f>BK204</f>
        <v>0</v>
      </c>
      <c r="K204" s="206"/>
      <c r="L204" s="211"/>
      <c r="M204" s="212"/>
      <c r="N204" s="213"/>
      <c r="O204" s="213"/>
      <c r="P204" s="214">
        <f>SUM(P205:P222)</f>
        <v>0</v>
      </c>
      <c r="Q204" s="213"/>
      <c r="R204" s="214">
        <f>SUM(R205:R222)</f>
        <v>0</v>
      </c>
      <c r="S204" s="213"/>
      <c r="T204" s="215">
        <f>SUM(T205:T222)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6" t="s">
        <v>88</v>
      </c>
      <c r="AT204" s="217" t="s">
        <v>79</v>
      </c>
      <c r="AU204" s="217" t="s">
        <v>90</v>
      </c>
      <c r="AY204" s="216" t="s">
        <v>145</v>
      </c>
      <c r="BK204" s="218">
        <f>SUM(BK205:BK222)</f>
        <v>0</v>
      </c>
    </row>
    <row r="205" s="2" customFormat="1" ht="24.15" customHeight="1">
      <c r="A205" s="39"/>
      <c r="B205" s="40"/>
      <c r="C205" s="221" t="s">
        <v>214</v>
      </c>
      <c r="D205" s="221" t="s">
        <v>148</v>
      </c>
      <c r="E205" s="222" t="s">
        <v>215</v>
      </c>
      <c r="F205" s="223" t="s">
        <v>216</v>
      </c>
      <c r="G205" s="224" t="s">
        <v>217</v>
      </c>
      <c r="H205" s="225">
        <v>1</v>
      </c>
      <c r="I205" s="226"/>
      <c r="J205" s="227">
        <f>ROUND(I205*H205,2)</f>
        <v>0</v>
      </c>
      <c r="K205" s="228"/>
      <c r="L205" s="45"/>
      <c r="M205" s="229" t="s">
        <v>1</v>
      </c>
      <c r="N205" s="230" t="s">
        <v>45</v>
      </c>
      <c r="O205" s="92"/>
      <c r="P205" s="231">
        <f>O205*H205</f>
        <v>0</v>
      </c>
      <c r="Q205" s="231">
        <v>0</v>
      </c>
      <c r="R205" s="231">
        <f>Q205*H205</f>
        <v>0</v>
      </c>
      <c r="S205" s="231">
        <v>0</v>
      </c>
      <c r="T205" s="232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3" t="s">
        <v>151</v>
      </c>
      <c r="AT205" s="233" t="s">
        <v>148</v>
      </c>
      <c r="AU205" s="233" t="s">
        <v>168</v>
      </c>
      <c r="AY205" s="18" t="s">
        <v>145</v>
      </c>
      <c r="BE205" s="234">
        <f>IF(N205="základní",J205,0)</f>
        <v>0</v>
      </c>
      <c r="BF205" s="234">
        <f>IF(N205="snížená",J205,0)</f>
        <v>0</v>
      </c>
      <c r="BG205" s="234">
        <f>IF(N205="zákl. přenesená",J205,0)</f>
        <v>0</v>
      </c>
      <c r="BH205" s="234">
        <f>IF(N205="sníž. přenesená",J205,0)</f>
        <v>0</v>
      </c>
      <c r="BI205" s="234">
        <f>IF(N205="nulová",J205,0)</f>
        <v>0</v>
      </c>
      <c r="BJ205" s="18" t="s">
        <v>88</v>
      </c>
      <c r="BK205" s="234">
        <f>ROUND(I205*H205,2)</f>
        <v>0</v>
      </c>
      <c r="BL205" s="18" t="s">
        <v>151</v>
      </c>
      <c r="BM205" s="233" t="s">
        <v>218</v>
      </c>
    </row>
    <row r="206" s="13" customFormat="1">
      <c r="A206" s="13"/>
      <c r="B206" s="235"/>
      <c r="C206" s="236"/>
      <c r="D206" s="237" t="s">
        <v>153</v>
      </c>
      <c r="E206" s="238" t="s">
        <v>1</v>
      </c>
      <c r="F206" s="239" t="s">
        <v>154</v>
      </c>
      <c r="G206" s="236"/>
      <c r="H206" s="238" t="s">
        <v>1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153</v>
      </c>
      <c r="AU206" s="245" t="s">
        <v>168</v>
      </c>
      <c r="AV206" s="13" t="s">
        <v>88</v>
      </c>
      <c r="AW206" s="13" t="s">
        <v>34</v>
      </c>
      <c r="AX206" s="13" t="s">
        <v>80</v>
      </c>
      <c r="AY206" s="245" t="s">
        <v>145</v>
      </c>
    </row>
    <row r="207" s="13" customFormat="1">
      <c r="A207" s="13"/>
      <c r="B207" s="235"/>
      <c r="C207" s="236"/>
      <c r="D207" s="237" t="s">
        <v>153</v>
      </c>
      <c r="E207" s="238" t="s">
        <v>1</v>
      </c>
      <c r="F207" s="239" t="s">
        <v>219</v>
      </c>
      <c r="G207" s="236"/>
      <c r="H207" s="238" t="s">
        <v>1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5" t="s">
        <v>153</v>
      </c>
      <c r="AU207" s="245" t="s">
        <v>168</v>
      </c>
      <c r="AV207" s="13" t="s">
        <v>88</v>
      </c>
      <c r="AW207" s="13" t="s">
        <v>34</v>
      </c>
      <c r="AX207" s="13" t="s">
        <v>80</v>
      </c>
      <c r="AY207" s="245" t="s">
        <v>145</v>
      </c>
    </row>
    <row r="208" s="13" customFormat="1">
      <c r="A208" s="13"/>
      <c r="B208" s="235"/>
      <c r="C208" s="236"/>
      <c r="D208" s="237" t="s">
        <v>153</v>
      </c>
      <c r="E208" s="238" t="s">
        <v>1</v>
      </c>
      <c r="F208" s="239" t="s">
        <v>220</v>
      </c>
      <c r="G208" s="236"/>
      <c r="H208" s="238" t="s">
        <v>1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153</v>
      </c>
      <c r="AU208" s="245" t="s">
        <v>168</v>
      </c>
      <c r="AV208" s="13" t="s">
        <v>88</v>
      </c>
      <c r="AW208" s="13" t="s">
        <v>34</v>
      </c>
      <c r="AX208" s="13" t="s">
        <v>80</v>
      </c>
      <c r="AY208" s="245" t="s">
        <v>145</v>
      </c>
    </row>
    <row r="209" s="14" customFormat="1">
      <c r="A209" s="14"/>
      <c r="B209" s="246"/>
      <c r="C209" s="247"/>
      <c r="D209" s="237" t="s">
        <v>153</v>
      </c>
      <c r="E209" s="248" t="s">
        <v>1</v>
      </c>
      <c r="F209" s="249" t="s">
        <v>88</v>
      </c>
      <c r="G209" s="247"/>
      <c r="H209" s="250">
        <v>1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6" t="s">
        <v>153</v>
      </c>
      <c r="AU209" s="256" t="s">
        <v>168</v>
      </c>
      <c r="AV209" s="14" t="s">
        <v>90</v>
      </c>
      <c r="AW209" s="14" t="s">
        <v>34</v>
      </c>
      <c r="AX209" s="14" t="s">
        <v>80</v>
      </c>
      <c r="AY209" s="256" t="s">
        <v>145</v>
      </c>
    </row>
    <row r="210" s="15" customFormat="1">
      <c r="A210" s="15"/>
      <c r="B210" s="257"/>
      <c r="C210" s="258"/>
      <c r="D210" s="237" t="s">
        <v>153</v>
      </c>
      <c r="E210" s="259" t="s">
        <v>1</v>
      </c>
      <c r="F210" s="260" t="s">
        <v>160</v>
      </c>
      <c r="G210" s="258"/>
      <c r="H210" s="261">
        <v>1</v>
      </c>
      <c r="I210" s="262"/>
      <c r="J210" s="258"/>
      <c r="K210" s="258"/>
      <c r="L210" s="263"/>
      <c r="M210" s="264"/>
      <c r="N210" s="265"/>
      <c r="O210" s="265"/>
      <c r="P210" s="265"/>
      <c r="Q210" s="265"/>
      <c r="R210" s="265"/>
      <c r="S210" s="265"/>
      <c r="T210" s="266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7" t="s">
        <v>153</v>
      </c>
      <c r="AU210" s="267" t="s">
        <v>168</v>
      </c>
      <c r="AV210" s="15" t="s">
        <v>151</v>
      </c>
      <c r="AW210" s="15" t="s">
        <v>34</v>
      </c>
      <c r="AX210" s="15" t="s">
        <v>88</v>
      </c>
      <c r="AY210" s="267" t="s">
        <v>145</v>
      </c>
    </row>
    <row r="211" s="2" customFormat="1" ht="37.8" customHeight="1">
      <c r="A211" s="39"/>
      <c r="B211" s="40"/>
      <c r="C211" s="221" t="s">
        <v>221</v>
      </c>
      <c r="D211" s="221" t="s">
        <v>148</v>
      </c>
      <c r="E211" s="222" t="s">
        <v>222</v>
      </c>
      <c r="F211" s="223" t="s">
        <v>223</v>
      </c>
      <c r="G211" s="224" t="s">
        <v>217</v>
      </c>
      <c r="H211" s="225">
        <v>1</v>
      </c>
      <c r="I211" s="226"/>
      <c r="J211" s="227">
        <f>ROUND(I211*H211,2)</f>
        <v>0</v>
      </c>
      <c r="K211" s="228"/>
      <c r="L211" s="45"/>
      <c r="M211" s="229" t="s">
        <v>1</v>
      </c>
      <c r="N211" s="230" t="s">
        <v>45</v>
      </c>
      <c r="O211" s="92"/>
      <c r="P211" s="231">
        <f>O211*H211</f>
        <v>0</v>
      </c>
      <c r="Q211" s="231">
        <v>0</v>
      </c>
      <c r="R211" s="231">
        <f>Q211*H211</f>
        <v>0</v>
      </c>
      <c r="S211" s="231">
        <v>0</v>
      </c>
      <c r="T211" s="232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3" t="s">
        <v>151</v>
      </c>
      <c r="AT211" s="233" t="s">
        <v>148</v>
      </c>
      <c r="AU211" s="233" t="s">
        <v>168</v>
      </c>
      <c r="AY211" s="18" t="s">
        <v>145</v>
      </c>
      <c r="BE211" s="234">
        <f>IF(N211="základní",J211,0)</f>
        <v>0</v>
      </c>
      <c r="BF211" s="234">
        <f>IF(N211="snížená",J211,0)</f>
        <v>0</v>
      </c>
      <c r="BG211" s="234">
        <f>IF(N211="zákl. přenesená",J211,0)</f>
        <v>0</v>
      </c>
      <c r="BH211" s="234">
        <f>IF(N211="sníž. přenesená",J211,0)</f>
        <v>0</v>
      </c>
      <c r="BI211" s="234">
        <f>IF(N211="nulová",J211,0)</f>
        <v>0</v>
      </c>
      <c r="BJ211" s="18" t="s">
        <v>88</v>
      </c>
      <c r="BK211" s="234">
        <f>ROUND(I211*H211,2)</f>
        <v>0</v>
      </c>
      <c r="BL211" s="18" t="s">
        <v>151</v>
      </c>
      <c r="BM211" s="233" t="s">
        <v>224</v>
      </c>
    </row>
    <row r="212" s="13" customFormat="1">
      <c r="A212" s="13"/>
      <c r="B212" s="235"/>
      <c r="C212" s="236"/>
      <c r="D212" s="237" t="s">
        <v>153</v>
      </c>
      <c r="E212" s="238" t="s">
        <v>1</v>
      </c>
      <c r="F212" s="239" t="s">
        <v>154</v>
      </c>
      <c r="G212" s="236"/>
      <c r="H212" s="238" t="s">
        <v>1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153</v>
      </c>
      <c r="AU212" s="245" t="s">
        <v>168</v>
      </c>
      <c r="AV212" s="13" t="s">
        <v>88</v>
      </c>
      <c r="AW212" s="13" t="s">
        <v>34</v>
      </c>
      <c r="AX212" s="13" t="s">
        <v>80</v>
      </c>
      <c r="AY212" s="245" t="s">
        <v>145</v>
      </c>
    </row>
    <row r="213" s="13" customFormat="1">
      <c r="A213" s="13"/>
      <c r="B213" s="235"/>
      <c r="C213" s="236"/>
      <c r="D213" s="237" t="s">
        <v>153</v>
      </c>
      <c r="E213" s="238" t="s">
        <v>1</v>
      </c>
      <c r="F213" s="239" t="s">
        <v>219</v>
      </c>
      <c r="G213" s="236"/>
      <c r="H213" s="238" t="s">
        <v>1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5" t="s">
        <v>153</v>
      </c>
      <c r="AU213" s="245" t="s">
        <v>168</v>
      </c>
      <c r="AV213" s="13" t="s">
        <v>88</v>
      </c>
      <c r="AW213" s="13" t="s">
        <v>34</v>
      </c>
      <c r="AX213" s="13" t="s">
        <v>80</v>
      </c>
      <c r="AY213" s="245" t="s">
        <v>145</v>
      </c>
    </row>
    <row r="214" s="13" customFormat="1">
      <c r="A214" s="13"/>
      <c r="B214" s="235"/>
      <c r="C214" s="236"/>
      <c r="D214" s="237" t="s">
        <v>153</v>
      </c>
      <c r="E214" s="238" t="s">
        <v>1</v>
      </c>
      <c r="F214" s="239" t="s">
        <v>220</v>
      </c>
      <c r="G214" s="236"/>
      <c r="H214" s="238" t="s">
        <v>1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153</v>
      </c>
      <c r="AU214" s="245" t="s">
        <v>168</v>
      </c>
      <c r="AV214" s="13" t="s">
        <v>88</v>
      </c>
      <c r="AW214" s="13" t="s">
        <v>34</v>
      </c>
      <c r="AX214" s="13" t="s">
        <v>80</v>
      </c>
      <c r="AY214" s="245" t="s">
        <v>145</v>
      </c>
    </row>
    <row r="215" s="14" customFormat="1">
      <c r="A215" s="14"/>
      <c r="B215" s="246"/>
      <c r="C215" s="247"/>
      <c r="D215" s="237" t="s">
        <v>153</v>
      </c>
      <c r="E215" s="248" t="s">
        <v>1</v>
      </c>
      <c r="F215" s="249" t="s">
        <v>88</v>
      </c>
      <c r="G215" s="247"/>
      <c r="H215" s="250">
        <v>1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6" t="s">
        <v>153</v>
      </c>
      <c r="AU215" s="256" t="s">
        <v>168</v>
      </c>
      <c r="AV215" s="14" t="s">
        <v>90</v>
      </c>
      <c r="AW215" s="14" t="s">
        <v>34</v>
      </c>
      <c r="AX215" s="14" t="s">
        <v>80</v>
      </c>
      <c r="AY215" s="256" t="s">
        <v>145</v>
      </c>
    </row>
    <row r="216" s="15" customFormat="1">
      <c r="A216" s="15"/>
      <c r="B216" s="257"/>
      <c r="C216" s="258"/>
      <c r="D216" s="237" t="s">
        <v>153</v>
      </c>
      <c r="E216" s="259" t="s">
        <v>1</v>
      </c>
      <c r="F216" s="260" t="s">
        <v>160</v>
      </c>
      <c r="G216" s="258"/>
      <c r="H216" s="261">
        <v>1</v>
      </c>
      <c r="I216" s="262"/>
      <c r="J216" s="258"/>
      <c r="K216" s="258"/>
      <c r="L216" s="263"/>
      <c r="M216" s="264"/>
      <c r="N216" s="265"/>
      <c r="O216" s="265"/>
      <c r="P216" s="265"/>
      <c r="Q216" s="265"/>
      <c r="R216" s="265"/>
      <c r="S216" s="265"/>
      <c r="T216" s="266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7" t="s">
        <v>153</v>
      </c>
      <c r="AU216" s="267" t="s">
        <v>168</v>
      </c>
      <c r="AV216" s="15" t="s">
        <v>151</v>
      </c>
      <c r="AW216" s="15" t="s">
        <v>34</v>
      </c>
      <c r="AX216" s="15" t="s">
        <v>88</v>
      </c>
      <c r="AY216" s="267" t="s">
        <v>145</v>
      </c>
    </row>
    <row r="217" s="2" customFormat="1" ht="24.15" customHeight="1">
      <c r="A217" s="39"/>
      <c r="B217" s="40"/>
      <c r="C217" s="221" t="s">
        <v>225</v>
      </c>
      <c r="D217" s="221" t="s">
        <v>148</v>
      </c>
      <c r="E217" s="222" t="s">
        <v>226</v>
      </c>
      <c r="F217" s="223" t="s">
        <v>227</v>
      </c>
      <c r="G217" s="224" t="s">
        <v>217</v>
      </c>
      <c r="H217" s="225">
        <v>1</v>
      </c>
      <c r="I217" s="226"/>
      <c r="J217" s="227">
        <f>ROUND(I217*H217,2)</f>
        <v>0</v>
      </c>
      <c r="K217" s="228"/>
      <c r="L217" s="45"/>
      <c r="M217" s="229" t="s">
        <v>1</v>
      </c>
      <c r="N217" s="230" t="s">
        <v>45</v>
      </c>
      <c r="O217" s="92"/>
      <c r="P217" s="231">
        <f>O217*H217</f>
        <v>0</v>
      </c>
      <c r="Q217" s="231">
        <v>0</v>
      </c>
      <c r="R217" s="231">
        <f>Q217*H217</f>
        <v>0</v>
      </c>
      <c r="S217" s="231">
        <v>0</v>
      </c>
      <c r="T217" s="232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3" t="s">
        <v>151</v>
      </c>
      <c r="AT217" s="233" t="s">
        <v>148</v>
      </c>
      <c r="AU217" s="233" t="s">
        <v>168</v>
      </c>
      <c r="AY217" s="18" t="s">
        <v>145</v>
      </c>
      <c r="BE217" s="234">
        <f>IF(N217="základní",J217,0)</f>
        <v>0</v>
      </c>
      <c r="BF217" s="234">
        <f>IF(N217="snížená",J217,0)</f>
        <v>0</v>
      </c>
      <c r="BG217" s="234">
        <f>IF(N217="zákl. přenesená",J217,0)</f>
        <v>0</v>
      </c>
      <c r="BH217" s="234">
        <f>IF(N217="sníž. přenesená",J217,0)</f>
        <v>0</v>
      </c>
      <c r="BI217" s="234">
        <f>IF(N217="nulová",J217,0)</f>
        <v>0</v>
      </c>
      <c r="BJ217" s="18" t="s">
        <v>88</v>
      </c>
      <c r="BK217" s="234">
        <f>ROUND(I217*H217,2)</f>
        <v>0</v>
      </c>
      <c r="BL217" s="18" t="s">
        <v>151</v>
      </c>
      <c r="BM217" s="233" t="s">
        <v>228</v>
      </c>
    </row>
    <row r="218" s="13" customFormat="1">
      <c r="A218" s="13"/>
      <c r="B218" s="235"/>
      <c r="C218" s="236"/>
      <c r="D218" s="237" t="s">
        <v>153</v>
      </c>
      <c r="E218" s="238" t="s">
        <v>1</v>
      </c>
      <c r="F218" s="239" t="s">
        <v>154</v>
      </c>
      <c r="G218" s="236"/>
      <c r="H218" s="238" t="s">
        <v>1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153</v>
      </c>
      <c r="AU218" s="245" t="s">
        <v>168</v>
      </c>
      <c r="AV218" s="13" t="s">
        <v>88</v>
      </c>
      <c r="AW218" s="13" t="s">
        <v>34</v>
      </c>
      <c r="AX218" s="13" t="s">
        <v>80</v>
      </c>
      <c r="AY218" s="245" t="s">
        <v>145</v>
      </c>
    </row>
    <row r="219" s="13" customFormat="1">
      <c r="A219" s="13"/>
      <c r="B219" s="235"/>
      <c r="C219" s="236"/>
      <c r="D219" s="237" t="s">
        <v>153</v>
      </c>
      <c r="E219" s="238" t="s">
        <v>1</v>
      </c>
      <c r="F219" s="239" t="s">
        <v>219</v>
      </c>
      <c r="G219" s="236"/>
      <c r="H219" s="238" t="s">
        <v>1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5" t="s">
        <v>153</v>
      </c>
      <c r="AU219" s="245" t="s">
        <v>168</v>
      </c>
      <c r="AV219" s="13" t="s">
        <v>88</v>
      </c>
      <c r="AW219" s="13" t="s">
        <v>34</v>
      </c>
      <c r="AX219" s="13" t="s">
        <v>80</v>
      </c>
      <c r="AY219" s="245" t="s">
        <v>145</v>
      </c>
    </row>
    <row r="220" s="13" customFormat="1">
      <c r="A220" s="13"/>
      <c r="B220" s="235"/>
      <c r="C220" s="236"/>
      <c r="D220" s="237" t="s">
        <v>153</v>
      </c>
      <c r="E220" s="238" t="s">
        <v>1</v>
      </c>
      <c r="F220" s="239" t="s">
        <v>220</v>
      </c>
      <c r="G220" s="236"/>
      <c r="H220" s="238" t="s">
        <v>1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5" t="s">
        <v>153</v>
      </c>
      <c r="AU220" s="245" t="s">
        <v>168</v>
      </c>
      <c r="AV220" s="13" t="s">
        <v>88</v>
      </c>
      <c r="AW220" s="13" t="s">
        <v>34</v>
      </c>
      <c r="AX220" s="13" t="s">
        <v>80</v>
      </c>
      <c r="AY220" s="245" t="s">
        <v>145</v>
      </c>
    </row>
    <row r="221" s="14" customFormat="1">
      <c r="A221" s="14"/>
      <c r="B221" s="246"/>
      <c r="C221" s="247"/>
      <c r="D221" s="237" t="s">
        <v>153</v>
      </c>
      <c r="E221" s="248" t="s">
        <v>1</v>
      </c>
      <c r="F221" s="249" t="s">
        <v>88</v>
      </c>
      <c r="G221" s="247"/>
      <c r="H221" s="250">
        <v>1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6" t="s">
        <v>153</v>
      </c>
      <c r="AU221" s="256" t="s">
        <v>168</v>
      </c>
      <c r="AV221" s="14" t="s">
        <v>90</v>
      </c>
      <c r="AW221" s="14" t="s">
        <v>34</v>
      </c>
      <c r="AX221" s="14" t="s">
        <v>80</v>
      </c>
      <c r="AY221" s="256" t="s">
        <v>145</v>
      </c>
    </row>
    <row r="222" s="15" customFormat="1">
      <c r="A222" s="15"/>
      <c r="B222" s="257"/>
      <c r="C222" s="258"/>
      <c r="D222" s="237" t="s">
        <v>153</v>
      </c>
      <c r="E222" s="259" t="s">
        <v>1</v>
      </c>
      <c r="F222" s="260" t="s">
        <v>160</v>
      </c>
      <c r="G222" s="258"/>
      <c r="H222" s="261">
        <v>1</v>
      </c>
      <c r="I222" s="262"/>
      <c r="J222" s="258"/>
      <c r="K222" s="258"/>
      <c r="L222" s="263"/>
      <c r="M222" s="264"/>
      <c r="N222" s="265"/>
      <c r="O222" s="265"/>
      <c r="P222" s="265"/>
      <c r="Q222" s="265"/>
      <c r="R222" s="265"/>
      <c r="S222" s="265"/>
      <c r="T222" s="266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7" t="s">
        <v>153</v>
      </c>
      <c r="AU222" s="267" t="s">
        <v>168</v>
      </c>
      <c r="AV222" s="15" t="s">
        <v>151</v>
      </c>
      <c r="AW222" s="15" t="s">
        <v>34</v>
      </c>
      <c r="AX222" s="15" t="s">
        <v>88</v>
      </c>
      <c r="AY222" s="267" t="s">
        <v>145</v>
      </c>
    </row>
    <row r="223" s="12" customFormat="1" ht="20.88" customHeight="1">
      <c r="A223" s="12"/>
      <c r="B223" s="205"/>
      <c r="C223" s="206"/>
      <c r="D223" s="207" t="s">
        <v>79</v>
      </c>
      <c r="E223" s="219" t="s">
        <v>229</v>
      </c>
      <c r="F223" s="219" t="s">
        <v>230</v>
      </c>
      <c r="G223" s="206"/>
      <c r="H223" s="206"/>
      <c r="I223" s="209"/>
      <c r="J223" s="220">
        <f>BK223</f>
        <v>0</v>
      </c>
      <c r="K223" s="206"/>
      <c r="L223" s="211"/>
      <c r="M223" s="212"/>
      <c r="N223" s="213"/>
      <c r="O223" s="213"/>
      <c r="P223" s="214">
        <f>SUM(P224:P229)</f>
        <v>0</v>
      </c>
      <c r="Q223" s="213"/>
      <c r="R223" s="214">
        <f>SUM(R224:R229)</f>
        <v>0</v>
      </c>
      <c r="S223" s="213"/>
      <c r="T223" s="215">
        <f>SUM(T224:T229)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6" t="s">
        <v>88</v>
      </c>
      <c r="AT223" s="217" t="s">
        <v>79</v>
      </c>
      <c r="AU223" s="217" t="s">
        <v>90</v>
      </c>
      <c r="AY223" s="216" t="s">
        <v>145</v>
      </c>
      <c r="BK223" s="218">
        <f>SUM(BK224:BK229)</f>
        <v>0</v>
      </c>
    </row>
    <row r="224" s="2" customFormat="1" ht="49.05" customHeight="1">
      <c r="A224" s="39"/>
      <c r="B224" s="40"/>
      <c r="C224" s="221" t="s">
        <v>231</v>
      </c>
      <c r="D224" s="221" t="s">
        <v>148</v>
      </c>
      <c r="E224" s="222" t="s">
        <v>232</v>
      </c>
      <c r="F224" s="223" t="s">
        <v>233</v>
      </c>
      <c r="G224" s="224" t="s">
        <v>217</v>
      </c>
      <c r="H224" s="225">
        <v>1</v>
      </c>
      <c r="I224" s="226"/>
      <c r="J224" s="227">
        <f>ROUND(I224*H224,2)</f>
        <v>0</v>
      </c>
      <c r="K224" s="228"/>
      <c r="L224" s="45"/>
      <c r="M224" s="229" t="s">
        <v>1</v>
      </c>
      <c r="N224" s="230" t="s">
        <v>45</v>
      </c>
      <c r="O224" s="92"/>
      <c r="P224" s="231">
        <f>O224*H224</f>
        <v>0</v>
      </c>
      <c r="Q224" s="231">
        <v>0</v>
      </c>
      <c r="R224" s="231">
        <f>Q224*H224</f>
        <v>0</v>
      </c>
      <c r="S224" s="231">
        <v>0</v>
      </c>
      <c r="T224" s="232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3" t="s">
        <v>151</v>
      </c>
      <c r="AT224" s="233" t="s">
        <v>148</v>
      </c>
      <c r="AU224" s="233" t="s">
        <v>168</v>
      </c>
      <c r="AY224" s="18" t="s">
        <v>145</v>
      </c>
      <c r="BE224" s="234">
        <f>IF(N224="základní",J224,0)</f>
        <v>0</v>
      </c>
      <c r="BF224" s="234">
        <f>IF(N224="snížená",J224,0)</f>
        <v>0</v>
      </c>
      <c r="BG224" s="234">
        <f>IF(N224="zákl. přenesená",J224,0)</f>
        <v>0</v>
      </c>
      <c r="BH224" s="234">
        <f>IF(N224="sníž. přenesená",J224,0)</f>
        <v>0</v>
      </c>
      <c r="BI224" s="234">
        <f>IF(N224="nulová",J224,0)</f>
        <v>0</v>
      </c>
      <c r="BJ224" s="18" t="s">
        <v>88</v>
      </c>
      <c r="BK224" s="234">
        <f>ROUND(I224*H224,2)</f>
        <v>0</v>
      </c>
      <c r="BL224" s="18" t="s">
        <v>151</v>
      </c>
      <c r="BM224" s="233" t="s">
        <v>234</v>
      </c>
    </row>
    <row r="225" s="13" customFormat="1">
      <c r="A225" s="13"/>
      <c r="B225" s="235"/>
      <c r="C225" s="236"/>
      <c r="D225" s="237" t="s">
        <v>153</v>
      </c>
      <c r="E225" s="238" t="s">
        <v>1</v>
      </c>
      <c r="F225" s="239" t="s">
        <v>154</v>
      </c>
      <c r="G225" s="236"/>
      <c r="H225" s="238" t="s">
        <v>1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5" t="s">
        <v>153</v>
      </c>
      <c r="AU225" s="245" t="s">
        <v>168</v>
      </c>
      <c r="AV225" s="13" t="s">
        <v>88</v>
      </c>
      <c r="AW225" s="13" t="s">
        <v>34</v>
      </c>
      <c r="AX225" s="13" t="s">
        <v>80</v>
      </c>
      <c r="AY225" s="245" t="s">
        <v>145</v>
      </c>
    </row>
    <row r="226" s="13" customFormat="1">
      <c r="A226" s="13"/>
      <c r="B226" s="235"/>
      <c r="C226" s="236"/>
      <c r="D226" s="237" t="s">
        <v>153</v>
      </c>
      <c r="E226" s="238" t="s">
        <v>1</v>
      </c>
      <c r="F226" s="239" t="s">
        <v>235</v>
      </c>
      <c r="G226" s="236"/>
      <c r="H226" s="238" t="s">
        <v>1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5" t="s">
        <v>153</v>
      </c>
      <c r="AU226" s="245" t="s">
        <v>168</v>
      </c>
      <c r="AV226" s="13" t="s">
        <v>88</v>
      </c>
      <c r="AW226" s="13" t="s">
        <v>34</v>
      </c>
      <c r="AX226" s="13" t="s">
        <v>80</v>
      </c>
      <c r="AY226" s="245" t="s">
        <v>145</v>
      </c>
    </row>
    <row r="227" s="13" customFormat="1">
      <c r="A227" s="13"/>
      <c r="B227" s="235"/>
      <c r="C227" s="236"/>
      <c r="D227" s="237" t="s">
        <v>153</v>
      </c>
      <c r="E227" s="238" t="s">
        <v>1</v>
      </c>
      <c r="F227" s="239" t="s">
        <v>220</v>
      </c>
      <c r="G227" s="236"/>
      <c r="H227" s="238" t="s">
        <v>1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5" t="s">
        <v>153</v>
      </c>
      <c r="AU227" s="245" t="s">
        <v>168</v>
      </c>
      <c r="AV227" s="13" t="s">
        <v>88</v>
      </c>
      <c r="AW227" s="13" t="s">
        <v>34</v>
      </c>
      <c r="AX227" s="13" t="s">
        <v>80</v>
      </c>
      <c r="AY227" s="245" t="s">
        <v>145</v>
      </c>
    </row>
    <row r="228" s="14" customFormat="1">
      <c r="A228" s="14"/>
      <c r="B228" s="246"/>
      <c r="C228" s="247"/>
      <c r="D228" s="237" t="s">
        <v>153</v>
      </c>
      <c r="E228" s="248" t="s">
        <v>1</v>
      </c>
      <c r="F228" s="249" t="s">
        <v>88</v>
      </c>
      <c r="G228" s="247"/>
      <c r="H228" s="250">
        <v>1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6" t="s">
        <v>153</v>
      </c>
      <c r="AU228" s="256" t="s">
        <v>168</v>
      </c>
      <c r="AV228" s="14" t="s">
        <v>90</v>
      </c>
      <c r="AW228" s="14" t="s">
        <v>34</v>
      </c>
      <c r="AX228" s="14" t="s">
        <v>80</v>
      </c>
      <c r="AY228" s="256" t="s">
        <v>145</v>
      </c>
    </row>
    <row r="229" s="15" customFormat="1">
      <c r="A229" s="15"/>
      <c r="B229" s="257"/>
      <c r="C229" s="258"/>
      <c r="D229" s="237" t="s">
        <v>153</v>
      </c>
      <c r="E229" s="259" t="s">
        <v>1</v>
      </c>
      <c r="F229" s="260" t="s">
        <v>160</v>
      </c>
      <c r="G229" s="258"/>
      <c r="H229" s="261">
        <v>1</v>
      </c>
      <c r="I229" s="262"/>
      <c r="J229" s="258"/>
      <c r="K229" s="258"/>
      <c r="L229" s="263"/>
      <c r="M229" s="264"/>
      <c r="N229" s="265"/>
      <c r="O229" s="265"/>
      <c r="P229" s="265"/>
      <c r="Q229" s="265"/>
      <c r="R229" s="265"/>
      <c r="S229" s="265"/>
      <c r="T229" s="266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7" t="s">
        <v>153</v>
      </c>
      <c r="AU229" s="267" t="s">
        <v>168</v>
      </c>
      <c r="AV229" s="15" t="s">
        <v>151</v>
      </c>
      <c r="AW229" s="15" t="s">
        <v>34</v>
      </c>
      <c r="AX229" s="15" t="s">
        <v>88</v>
      </c>
      <c r="AY229" s="267" t="s">
        <v>145</v>
      </c>
    </row>
    <row r="230" s="12" customFormat="1" ht="22.8" customHeight="1">
      <c r="A230" s="12"/>
      <c r="B230" s="205"/>
      <c r="C230" s="206"/>
      <c r="D230" s="207" t="s">
        <v>79</v>
      </c>
      <c r="E230" s="219" t="s">
        <v>196</v>
      </c>
      <c r="F230" s="219" t="s">
        <v>236</v>
      </c>
      <c r="G230" s="206"/>
      <c r="H230" s="206"/>
      <c r="I230" s="209"/>
      <c r="J230" s="220">
        <f>BK230</f>
        <v>0</v>
      </c>
      <c r="K230" s="206"/>
      <c r="L230" s="211"/>
      <c r="M230" s="212"/>
      <c r="N230" s="213"/>
      <c r="O230" s="213"/>
      <c r="P230" s="214">
        <f>SUM(P231:P331)</f>
        <v>0</v>
      </c>
      <c r="Q230" s="213"/>
      <c r="R230" s="214">
        <f>SUM(R231:R331)</f>
        <v>0.36742440000000004</v>
      </c>
      <c r="S230" s="213"/>
      <c r="T230" s="215">
        <f>SUM(T231:T331)</f>
        <v>23.362785000000002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6" t="s">
        <v>88</v>
      </c>
      <c r="AT230" s="217" t="s">
        <v>79</v>
      </c>
      <c r="AU230" s="217" t="s">
        <v>88</v>
      </c>
      <c r="AY230" s="216" t="s">
        <v>145</v>
      </c>
      <c r="BK230" s="218">
        <f>SUM(BK231:BK331)</f>
        <v>0</v>
      </c>
    </row>
    <row r="231" s="2" customFormat="1" ht="33" customHeight="1">
      <c r="A231" s="39"/>
      <c r="B231" s="40"/>
      <c r="C231" s="221" t="s">
        <v>237</v>
      </c>
      <c r="D231" s="221" t="s">
        <v>148</v>
      </c>
      <c r="E231" s="222" t="s">
        <v>238</v>
      </c>
      <c r="F231" s="223" t="s">
        <v>239</v>
      </c>
      <c r="G231" s="224" t="s">
        <v>102</v>
      </c>
      <c r="H231" s="225">
        <v>160.40000000000001</v>
      </c>
      <c r="I231" s="226"/>
      <c r="J231" s="227">
        <f>ROUND(I231*H231,2)</f>
        <v>0</v>
      </c>
      <c r="K231" s="228"/>
      <c r="L231" s="45"/>
      <c r="M231" s="229" t="s">
        <v>1</v>
      </c>
      <c r="N231" s="230" t="s">
        <v>45</v>
      </c>
      <c r="O231" s="92"/>
      <c r="P231" s="231">
        <f>O231*H231</f>
        <v>0</v>
      </c>
      <c r="Q231" s="231">
        <v>0</v>
      </c>
      <c r="R231" s="231">
        <f>Q231*H231</f>
        <v>0</v>
      </c>
      <c r="S231" s="231">
        <v>0</v>
      </c>
      <c r="T231" s="232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3" t="s">
        <v>151</v>
      </c>
      <c r="AT231" s="233" t="s">
        <v>148</v>
      </c>
      <c r="AU231" s="233" t="s">
        <v>90</v>
      </c>
      <c r="AY231" s="18" t="s">
        <v>145</v>
      </c>
      <c r="BE231" s="234">
        <f>IF(N231="základní",J231,0)</f>
        <v>0</v>
      </c>
      <c r="BF231" s="234">
        <f>IF(N231="snížená",J231,0)</f>
        <v>0</v>
      </c>
      <c r="BG231" s="234">
        <f>IF(N231="zákl. přenesená",J231,0)</f>
        <v>0</v>
      </c>
      <c r="BH231" s="234">
        <f>IF(N231="sníž. přenesená",J231,0)</f>
        <v>0</v>
      </c>
      <c r="BI231" s="234">
        <f>IF(N231="nulová",J231,0)</f>
        <v>0</v>
      </c>
      <c r="BJ231" s="18" t="s">
        <v>88</v>
      </c>
      <c r="BK231" s="234">
        <f>ROUND(I231*H231,2)</f>
        <v>0</v>
      </c>
      <c r="BL231" s="18" t="s">
        <v>151</v>
      </c>
      <c r="BM231" s="233" t="s">
        <v>240</v>
      </c>
    </row>
    <row r="232" s="13" customFormat="1">
      <c r="A232" s="13"/>
      <c r="B232" s="235"/>
      <c r="C232" s="236"/>
      <c r="D232" s="237" t="s">
        <v>153</v>
      </c>
      <c r="E232" s="238" t="s">
        <v>1</v>
      </c>
      <c r="F232" s="239" t="s">
        <v>154</v>
      </c>
      <c r="G232" s="236"/>
      <c r="H232" s="238" t="s">
        <v>1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5" t="s">
        <v>153</v>
      </c>
      <c r="AU232" s="245" t="s">
        <v>90</v>
      </c>
      <c r="AV232" s="13" t="s">
        <v>88</v>
      </c>
      <c r="AW232" s="13" t="s">
        <v>34</v>
      </c>
      <c r="AX232" s="13" t="s">
        <v>80</v>
      </c>
      <c r="AY232" s="245" t="s">
        <v>145</v>
      </c>
    </row>
    <row r="233" s="13" customFormat="1">
      <c r="A233" s="13"/>
      <c r="B233" s="235"/>
      <c r="C233" s="236"/>
      <c r="D233" s="237" t="s">
        <v>153</v>
      </c>
      <c r="E233" s="238" t="s">
        <v>1</v>
      </c>
      <c r="F233" s="239" t="s">
        <v>241</v>
      </c>
      <c r="G233" s="236"/>
      <c r="H233" s="238" t="s">
        <v>1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5" t="s">
        <v>153</v>
      </c>
      <c r="AU233" s="245" t="s">
        <v>90</v>
      </c>
      <c r="AV233" s="13" t="s">
        <v>88</v>
      </c>
      <c r="AW233" s="13" t="s">
        <v>34</v>
      </c>
      <c r="AX233" s="13" t="s">
        <v>80</v>
      </c>
      <c r="AY233" s="245" t="s">
        <v>145</v>
      </c>
    </row>
    <row r="234" s="14" customFormat="1">
      <c r="A234" s="14"/>
      <c r="B234" s="246"/>
      <c r="C234" s="247"/>
      <c r="D234" s="237" t="s">
        <v>153</v>
      </c>
      <c r="E234" s="248" t="s">
        <v>1</v>
      </c>
      <c r="F234" s="249" t="s">
        <v>242</v>
      </c>
      <c r="G234" s="247"/>
      <c r="H234" s="250">
        <v>160.40000000000001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6" t="s">
        <v>153</v>
      </c>
      <c r="AU234" s="256" t="s">
        <v>90</v>
      </c>
      <c r="AV234" s="14" t="s">
        <v>90</v>
      </c>
      <c r="AW234" s="14" t="s">
        <v>34</v>
      </c>
      <c r="AX234" s="14" t="s">
        <v>80</v>
      </c>
      <c r="AY234" s="256" t="s">
        <v>145</v>
      </c>
    </row>
    <row r="235" s="15" customFormat="1">
      <c r="A235" s="15"/>
      <c r="B235" s="257"/>
      <c r="C235" s="258"/>
      <c r="D235" s="237" t="s">
        <v>153</v>
      </c>
      <c r="E235" s="259" t="s">
        <v>100</v>
      </c>
      <c r="F235" s="260" t="s">
        <v>160</v>
      </c>
      <c r="G235" s="258"/>
      <c r="H235" s="261">
        <v>160.40000000000001</v>
      </c>
      <c r="I235" s="262"/>
      <c r="J235" s="258"/>
      <c r="K235" s="258"/>
      <c r="L235" s="263"/>
      <c r="M235" s="264"/>
      <c r="N235" s="265"/>
      <c r="O235" s="265"/>
      <c r="P235" s="265"/>
      <c r="Q235" s="265"/>
      <c r="R235" s="265"/>
      <c r="S235" s="265"/>
      <c r="T235" s="266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7" t="s">
        <v>153</v>
      </c>
      <c r="AU235" s="267" t="s">
        <v>90</v>
      </c>
      <c r="AV235" s="15" t="s">
        <v>151</v>
      </c>
      <c r="AW235" s="15" t="s">
        <v>34</v>
      </c>
      <c r="AX235" s="15" t="s">
        <v>88</v>
      </c>
      <c r="AY235" s="267" t="s">
        <v>145</v>
      </c>
    </row>
    <row r="236" s="2" customFormat="1" ht="33" customHeight="1">
      <c r="A236" s="39"/>
      <c r="B236" s="40"/>
      <c r="C236" s="221" t="s">
        <v>243</v>
      </c>
      <c r="D236" s="221" t="s">
        <v>148</v>
      </c>
      <c r="E236" s="222" t="s">
        <v>244</v>
      </c>
      <c r="F236" s="223" t="s">
        <v>245</v>
      </c>
      <c r="G236" s="224" t="s">
        <v>102</v>
      </c>
      <c r="H236" s="225">
        <v>14436</v>
      </c>
      <c r="I236" s="226"/>
      <c r="J236" s="227">
        <f>ROUND(I236*H236,2)</f>
        <v>0</v>
      </c>
      <c r="K236" s="228"/>
      <c r="L236" s="45"/>
      <c r="M236" s="229" t="s">
        <v>1</v>
      </c>
      <c r="N236" s="230" t="s">
        <v>45</v>
      </c>
      <c r="O236" s="92"/>
      <c r="P236" s="231">
        <f>O236*H236</f>
        <v>0</v>
      </c>
      <c r="Q236" s="231">
        <v>0</v>
      </c>
      <c r="R236" s="231">
        <f>Q236*H236</f>
        <v>0</v>
      </c>
      <c r="S236" s="231">
        <v>0</v>
      </c>
      <c r="T236" s="232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3" t="s">
        <v>151</v>
      </c>
      <c r="AT236" s="233" t="s">
        <v>148</v>
      </c>
      <c r="AU236" s="233" t="s">
        <v>90</v>
      </c>
      <c r="AY236" s="18" t="s">
        <v>145</v>
      </c>
      <c r="BE236" s="234">
        <f>IF(N236="základní",J236,0)</f>
        <v>0</v>
      </c>
      <c r="BF236" s="234">
        <f>IF(N236="snížená",J236,0)</f>
        <v>0</v>
      </c>
      <c r="BG236" s="234">
        <f>IF(N236="zákl. přenesená",J236,0)</f>
        <v>0</v>
      </c>
      <c r="BH236" s="234">
        <f>IF(N236="sníž. přenesená",J236,0)</f>
        <v>0</v>
      </c>
      <c r="BI236" s="234">
        <f>IF(N236="nulová",J236,0)</f>
        <v>0</v>
      </c>
      <c r="BJ236" s="18" t="s">
        <v>88</v>
      </c>
      <c r="BK236" s="234">
        <f>ROUND(I236*H236,2)</f>
        <v>0</v>
      </c>
      <c r="BL236" s="18" t="s">
        <v>151</v>
      </c>
      <c r="BM236" s="233" t="s">
        <v>246</v>
      </c>
    </row>
    <row r="237" s="13" customFormat="1">
      <c r="A237" s="13"/>
      <c r="B237" s="235"/>
      <c r="C237" s="236"/>
      <c r="D237" s="237" t="s">
        <v>153</v>
      </c>
      <c r="E237" s="238" t="s">
        <v>1</v>
      </c>
      <c r="F237" s="239" t="s">
        <v>154</v>
      </c>
      <c r="G237" s="236"/>
      <c r="H237" s="238" t="s">
        <v>1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153</v>
      </c>
      <c r="AU237" s="245" t="s">
        <v>90</v>
      </c>
      <c r="AV237" s="13" t="s">
        <v>88</v>
      </c>
      <c r="AW237" s="13" t="s">
        <v>34</v>
      </c>
      <c r="AX237" s="13" t="s">
        <v>80</v>
      </c>
      <c r="AY237" s="245" t="s">
        <v>145</v>
      </c>
    </row>
    <row r="238" s="13" customFormat="1">
      <c r="A238" s="13"/>
      <c r="B238" s="235"/>
      <c r="C238" s="236"/>
      <c r="D238" s="237" t="s">
        <v>153</v>
      </c>
      <c r="E238" s="238" t="s">
        <v>1</v>
      </c>
      <c r="F238" s="239" t="s">
        <v>241</v>
      </c>
      <c r="G238" s="236"/>
      <c r="H238" s="238" t="s">
        <v>1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5" t="s">
        <v>153</v>
      </c>
      <c r="AU238" s="245" t="s">
        <v>90</v>
      </c>
      <c r="AV238" s="13" t="s">
        <v>88</v>
      </c>
      <c r="AW238" s="13" t="s">
        <v>34</v>
      </c>
      <c r="AX238" s="13" t="s">
        <v>80</v>
      </c>
      <c r="AY238" s="245" t="s">
        <v>145</v>
      </c>
    </row>
    <row r="239" s="14" customFormat="1">
      <c r="A239" s="14"/>
      <c r="B239" s="246"/>
      <c r="C239" s="247"/>
      <c r="D239" s="237" t="s">
        <v>153</v>
      </c>
      <c r="E239" s="248" t="s">
        <v>1</v>
      </c>
      <c r="F239" s="249" t="s">
        <v>100</v>
      </c>
      <c r="G239" s="247"/>
      <c r="H239" s="250">
        <v>160.40000000000001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6" t="s">
        <v>153</v>
      </c>
      <c r="AU239" s="256" t="s">
        <v>90</v>
      </c>
      <c r="AV239" s="14" t="s">
        <v>90</v>
      </c>
      <c r="AW239" s="14" t="s">
        <v>34</v>
      </c>
      <c r="AX239" s="14" t="s">
        <v>80</v>
      </c>
      <c r="AY239" s="256" t="s">
        <v>145</v>
      </c>
    </row>
    <row r="240" s="15" customFormat="1">
      <c r="A240" s="15"/>
      <c r="B240" s="257"/>
      <c r="C240" s="258"/>
      <c r="D240" s="237" t="s">
        <v>153</v>
      </c>
      <c r="E240" s="259" t="s">
        <v>1</v>
      </c>
      <c r="F240" s="260" t="s">
        <v>160</v>
      </c>
      <c r="G240" s="258"/>
      <c r="H240" s="261">
        <v>160.40000000000001</v>
      </c>
      <c r="I240" s="262"/>
      <c r="J240" s="258"/>
      <c r="K240" s="258"/>
      <c r="L240" s="263"/>
      <c r="M240" s="264"/>
      <c r="N240" s="265"/>
      <c r="O240" s="265"/>
      <c r="P240" s="265"/>
      <c r="Q240" s="265"/>
      <c r="R240" s="265"/>
      <c r="S240" s="265"/>
      <c r="T240" s="266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7" t="s">
        <v>153</v>
      </c>
      <c r="AU240" s="267" t="s">
        <v>90</v>
      </c>
      <c r="AV240" s="15" t="s">
        <v>151</v>
      </c>
      <c r="AW240" s="15" t="s">
        <v>34</v>
      </c>
      <c r="AX240" s="15" t="s">
        <v>88</v>
      </c>
      <c r="AY240" s="267" t="s">
        <v>145</v>
      </c>
    </row>
    <row r="241" s="14" customFormat="1">
      <c r="A241" s="14"/>
      <c r="B241" s="246"/>
      <c r="C241" s="247"/>
      <c r="D241" s="237" t="s">
        <v>153</v>
      </c>
      <c r="E241" s="247"/>
      <c r="F241" s="249" t="s">
        <v>247</v>
      </c>
      <c r="G241" s="247"/>
      <c r="H241" s="250">
        <v>14436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6" t="s">
        <v>153</v>
      </c>
      <c r="AU241" s="256" t="s">
        <v>90</v>
      </c>
      <c r="AV241" s="14" t="s">
        <v>90</v>
      </c>
      <c r="AW241" s="14" t="s">
        <v>4</v>
      </c>
      <c r="AX241" s="14" t="s">
        <v>88</v>
      </c>
      <c r="AY241" s="256" t="s">
        <v>145</v>
      </c>
    </row>
    <row r="242" s="2" customFormat="1" ht="33" customHeight="1">
      <c r="A242" s="39"/>
      <c r="B242" s="40"/>
      <c r="C242" s="221" t="s">
        <v>248</v>
      </c>
      <c r="D242" s="221" t="s">
        <v>148</v>
      </c>
      <c r="E242" s="222" t="s">
        <v>249</v>
      </c>
      <c r="F242" s="223" t="s">
        <v>250</v>
      </c>
      <c r="G242" s="224" t="s">
        <v>102</v>
      </c>
      <c r="H242" s="225">
        <v>160.40000000000001</v>
      </c>
      <c r="I242" s="226"/>
      <c r="J242" s="227">
        <f>ROUND(I242*H242,2)</f>
        <v>0</v>
      </c>
      <c r="K242" s="228"/>
      <c r="L242" s="45"/>
      <c r="M242" s="229" t="s">
        <v>1</v>
      </c>
      <c r="N242" s="230" t="s">
        <v>45</v>
      </c>
      <c r="O242" s="92"/>
      <c r="P242" s="231">
        <f>O242*H242</f>
        <v>0</v>
      </c>
      <c r="Q242" s="231">
        <v>0</v>
      </c>
      <c r="R242" s="231">
        <f>Q242*H242</f>
        <v>0</v>
      </c>
      <c r="S242" s="231">
        <v>0</v>
      </c>
      <c r="T242" s="232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3" t="s">
        <v>151</v>
      </c>
      <c r="AT242" s="233" t="s">
        <v>148</v>
      </c>
      <c r="AU242" s="233" t="s">
        <v>90</v>
      </c>
      <c r="AY242" s="18" t="s">
        <v>145</v>
      </c>
      <c r="BE242" s="234">
        <f>IF(N242="základní",J242,0)</f>
        <v>0</v>
      </c>
      <c r="BF242" s="234">
        <f>IF(N242="snížená",J242,0)</f>
        <v>0</v>
      </c>
      <c r="BG242" s="234">
        <f>IF(N242="zákl. přenesená",J242,0)</f>
        <v>0</v>
      </c>
      <c r="BH242" s="234">
        <f>IF(N242="sníž. přenesená",J242,0)</f>
        <v>0</v>
      </c>
      <c r="BI242" s="234">
        <f>IF(N242="nulová",J242,0)</f>
        <v>0</v>
      </c>
      <c r="BJ242" s="18" t="s">
        <v>88</v>
      </c>
      <c r="BK242" s="234">
        <f>ROUND(I242*H242,2)</f>
        <v>0</v>
      </c>
      <c r="BL242" s="18" t="s">
        <v>151</v>
      </c>
      <c r="BM242" s="233" t="s">
        <v>251</v>
      </c>
    </row>
    <row r="243" s="13" customFormat="1">
      <c r="A243" s="13"/>
      <c r="B243" s="235"/>
      <c r="C243" s="236"/>
      <c r="D243" s="237" t="s">
        <v>153</v>
      </c>
      <c r="E243" s="238" t="s">
        <v>1</v>
      </c>
      <c r="F243" s="239" t="s">
        <v>154</v>
      </c>
      <c r="G243" s="236"/>
      <c r="H243" s="238" t="s">
        <v>1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5" t="s">
        <v>153</v>
      </c>
      <c r="AU243" s="245" t="s">
        <v>90</v>
      </c>
      <c r="AV243" s="13" t="s">
        <v>88</v>
      </c>
      <c r="AW243" s="13" t="s">
        <v>34</v>
      </c>
      <c r="AX243" s="13" t="s">
        <v>80</v>
      </c>
      <c r="AY243" s="245" t="s">
        <v>145</v>
      </c>
    </row>
    <row r="244" s="13" customFormat="1">
      <c r="A244" s="13"/>
      <c r="B244" s="235"/>
      <c r="C244" s="236"/>
      <c r="D244" s="237" t="s">
        <v>153</v>
      </c>
      <c r="E244" s="238" t="s">
        <v>1</v>
      </c>
      <c r="F244" s="239" t="s">
        <v>241</v>
      </c>
      <c r="G244" s="236"/>
      <c r="H244" s="238" t="s">
        <v>1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5" t="s">
        <v>153</v>
      </c>
      <c r="AU244" s="245" t="s">
        <v>90</v>
      </c>
      <c r="AV244" s="13" t="s">
        <v>88</v>
      </c>
      <c r="AW244" s="13" t="s">
        <v>34</v>
      </c>
      <c r="AX244" s="13" t="s">
        <v>80</v>
      </c>
      <c r="AY244" s="245" t="s">
        <v>145</v>
      </c>
    </row>
    <row r="245" s="14" customFormat="1">
      <c r="A245" s="14"/>
      <c r="B245" s="246"/>
      <c r="C245" s="247"/>
      <c r="D245" s="237" t="s">
        <v>153</v>
      </c>
      <c r="E245" s="248" t="s">
        <v>1</v>
      </c>
      <c r="F245" s="249" t="s">
        <v>242</v>
      </c>
      <c r="G245" s="247"/>
      <c r="H245" s="250">
        <v>160.40000000000001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6" t="s">
        <v>153</v>
      </c>
      <c r="AU245" s="256" t="s">
        <v>90</v>
      </c>
      <c r="AV245" s="14" t="s">
        <v>90</v>
      </c>
      <c r="AW245" s="14" t="s">
        <v>34</v>
      </c>
      <c r="AX245" s="14" t="s">
        <v>80</v>
      </c>
      <c r="AY245" s="256" t="s">
        <v>145</v>
      </c>
    </row>
    <row r="246" s="15" customFormat="1">
      <c r="A246" s="15"/>
      <c r="B246" s="257"/>
      <c r="C246" s="258"/>
      <c r="D246" s="237" t="s">
        <v>153</v>
      </c>
      <c r="E246" s="259" t="s">
        <v>1</v>
      </c>
      <c r="F246" s="260" t="s">
        <v>160</v>
      </c>
      <c r="G246" s="258"/>
      <c r="H246" s="261">
        <v>160.40000000000001</v>
      </c>
      <c r="I246" s="262"/>
      <c r="J246" s="258"/>
      <c r="K246" s="258"/>
      <c r="L246" s="263"/>
      <c r="M246" s="264"/>
      <c r="N246" s="265"/>
      <c r="O246" s="265"/>
      <c r="P246" s="265"/>
      <c r="Q246" s="265"/>
      <c r="R246" s="265"/>
      <c r="S246" s="265"/>
      <c r="T246" s="266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7" t="s">
        <v>153</v>
      </c>
      <c r="AU246" s="267" t="s">
        <v>90</v>
      </c>
      <c r="AV246" s="15" t="s">
        <v>151</v>
      </c>
      <c r="AW246" s="15" t="s">
        <v>34</v>
      </c>
      <c r="AX246" s="15" t="s">
        <v>88</v>
      </c>
      <c r="AY246" s="267" t="s">
        <v>145</v>
      </c>
    </row>
    <row r="247" s="2" customFormat="1" ht="16.5" customHeight="1">
      <c r="A247" s="39"/>
      <c r="B247" s="40"/>
      <c r="C247" s="221" t="s">
        <v>252</v>
      </c>
      <c r="D247" s="221" t="s">
        <v>148</v>
      </c>
      <c r="E247" s="222" t="s">
        <v>253</v>
      </c>
      <c r="F247" s="223" t="s">
        <v>254</v>
      </c>
      <c r="G247" s="224" t="s">
        <v>102</v>
      </c>
      <c r="H247" s="225">
        <v>160.40000000000001</v>
      </c>
      <c r="I247" s="226"/>
      <c r="J247" s="227">
        <f>ROUND(I247*H247,2)</f>
        <v>0</v>
      </c>
      <c r="K247" s="228"/>
      <c r="L247" s="45"/>
      <c r="M247" s="229" t="s">
        <v>1</v>
      </c>
      <c r="N247" s="230" t="s">
        <v>45</v>
      </c>
      <c r="O247" s="92"/>
      <c r="P247" s="231">
        <f>O247*H247</f>
        <v>0</v>
      </c>
      <c r="Q247" s="231">
        <v>0</v>
      </c>
      <c r="R247" s="231">
        <f>Q247*H247</f>
        <v>0</v>
      </c>
      <c r="S247" s="231">
        <v>0</v>
      </c>
      <c r="T247" s="232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3" t="s">
        <v>151</v>
      </c>
      <c r="AT247" s="233" t="s">
        <v>148</v>
      </c>
      <c r="AU247" s="233" t="s">
        <v>90</v>
      </c>
      <c r="AY247" s="18" t="s">
        <v>145</v>
      </c>
      <c r="BE247" s="234">
        <f>IF(N247="základní",J247,0)</f>
        <v>0</v>
      </c>
      <c r="BF247" s="234">
        <f>IF(N247="snížená",J247,0)</f>
        <v>0</v>
      </c>
      <c r="BG247" s="234">
        <f>IF(N247="zákl. přenesená",J247,0)</f>
        <v>0</v>
      </c>
      <c r="BH247" s="234">
        <f>IF(N247="sníž. přenesená",J247,0)</f>
        <v>0</v>
      </c>
      <c r="BI247" s="234">
        <f>IF(N247="nulová",J247,0)</f>
        <v>0</v>
      </c>
      <c r="BJ247" s="18" t="s">
        <v>88</v>
      </c>
      <c r="BK247" s="234">
        <f>ROUND(I247*H247,2)</f>
        <v>0</v>
      </c>
      <c r="BL247" s="18" t="s">
        <v>151</v>
      </c>
      <c r="BM247" s="233" t="s">
        <v>255</v>
      </c>
    </row>
    <row r="248" s="13" customFormat="1">
      <c r="A248" s="13"/>
      <c r="B248" s="235"/>
      <c r="C248" s="236"/>
      <c r="D248" s="237" t="s">
        <v>153</v>
      </c>
      <c r="E248" s="238" t="s">
        <v>1</v>
      </c>
      <c r="F248" s="239" t="s">
        <v>154</v>
      </c>
      <c r="G248" s="236"/>
      <c r="H248" s="238" t="s">
        <v>1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5" t="s">
        <v>153</v>
      </c>
      <c r="AU248" s="245" t="s">
        <v>90</v>
      </c>
      <c r="AV248" s="13" t="s">
        <v>88</v>
      </c>
      <c r="AW248" s="13" t="s">
        <v>34</v>
      </c>
      <c r="AX248" s="13" t="s">
        <v>80</v>
      </c>
      <c r="AY248" s="245" t="s">
        <v>145</v>
      </c>
    </row>
    <row r="249" s="13" customFormat="1">
      <c r="A249" s="13"/>
      <c r="B249" s="235"/>
      <c r="C249" s="236"/>
      <c r="D249" s="237" t="s">
        <v>153</v>
      </c>
      <c r="E249" s="238" t="s">
        <v>1</v>
      </c>
      <c r="F249" s="239" t="s">
        <v>241</v>
      </c>
      <c r="G249" s="236"/>
      <c r="H249" s="238" t="s">
        <v>1</v>
      </c>
      <c r="I249" s="240"/>
      <c r="J249" s="236"/>
      <c r="K249" s="236"/>
      <c r="L249" s="241"/>
      <c r="M249" s="242"/>
      <c r="N249" s="243"/>
      <c r="O249" s="243"/>
      <c r="P249" s="243"/>
      <c r="Q249" s="243"/>
      <c r="R249" s="243"/>
      <c r="S249" s="243"/>
      <c r="T249" s="24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5" t="s">
        <v>153</v>
      </c>
      <c r="AU249" s="245" t="s">
        <v>90</v>
      </c>
      <c r="AV249" s="13" t="s">
        <v>88</v>
      </c>
      <c r="AW249" s="13" t="s">
        <v>34</v>
      </c>
      <c r="AX249" s="13" t="s">
        <v>80</v>
      </c>
      <c r="AY249" s="245" t="s">
        <v>145</v>
      </c>
    </row>
    <row r="250" s="14" customFormat="1">
      <c r="A250" s="14"/>
      <c r="B250" s="246"/>
      <c r="C250" s="247"/>
      <c r="D250" s="237" t="s">
        <v>153</v>
      </c>
      <c r="E250" s="248" t="s">
        <v>1</v>
      </c>
      <c r="F250" s="249" t="s">
        <v>100</v>
      </c>
      <c r="G250" s="247"/>
      <c r="H250" s="250">
        <v>160.40000000000001</v>
      </c>
      <c r="I250" s="251"/>
      <c r="J250" s="247"/>
      <c r="K250" s="247"/>
      <c r="L250" s="252"/>
      <c r="M250" s="253"/>
      <c r="N250" s="254"/>
      <c r="O250" s="254"/>
      <c r="P250" s="254"/>
      <c r="Q250" s="254"/>
      <c r="R250" s="254"/>
      <c r="S250" s="254"/>
      <c r="T250" s="25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6" t="s">
        <v>153</v>
      </c>
      <c r="AU250" s="256" t="s">
        <v>90</v>
      </c>
      <c r="AV250" s="14" t="s">
        <v>90</v>
      </c>
      <c r="AW250" s="14" t="s">
        <v>34</v>
      </c>
      <c r="AX250" s="14" t="s">
        <v>80</v>
      </c>
      <c r="AY250" s="256" t="s">
        <v>145</v>
      </c>
    </row>
    <row r="251" s="15" customFormat="1">
      <c r="A251" s="15"/>
      <c r="B251" s="257"/>
      <c r="C251" s="258"/>
      <c r="D251" s="237" t="s">
        <v>153</v>
      </c>
      <c r="E251" s="259" t="s">
        <v>1</v>
      </c>
      <c r="F251" s="260" t="s">
        <v>160</v>
      </c>
      <c r="G251" s="258"/>
      <c r="H251" s="261">
        <v>160.40000000000001</v>
      </c>
      <c r="I251" s="262"/>
      <c r="J251" s="258"/>
      <c r="K251" s="258"/>
      <c r="L251" s="263"/>
      <c r="M251" s="264"/>
      <c r="N251" s="265"/>
      <c r="O251" s="265"/>
      <c r="P251" s="265"/>
      <c r="Q251" s="265"/>
      <c r="R251" s="265"/>
      <c r="S251" s="265"/>
      <c r="T251" s="266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7" t="s">
        <v>153</v>
      </c>
      <c r="AU251" s="267" t="s">
        <v>90</v>
      </c>
      <c r="AV251" s="15" t="s">
        <v>151</v>
      </c>
      <c r="AW251" s="15" t="s">
        <v>34</v>
      </c>
      <c r="AX251" s="15" t="s">
        <v>88</v>
      </c>
      <c r="AY251" s="267" t="s">
        <v>145</v>
      </c>
    </row>
    <row r="252" s="2" customFormat="1" ht="21.75" customHeight="1">
      <c r="A252" s="39"/>
      <c r="B252" s="40"/>
      <c r="C252" s="221" t="s">
        <v>256</v>
      </c>
      <c r="D252" s="221" t="s">
        <v>148</v>
      </c>
      <c r="E252" s="222" t="s">
        <v>257</v>
      </c>
      <c r="F252" s="223" t="s">
        <v>258</v>
      </c>
      <c r="G252" s="224" t="s">
        <v>102</v>
      </c>
      <c r="H252" s="225">
        <v>14436</v>
      </c>
      <c r="I252" s="226"/>
      <c r="J252" s="227">
        <f>ROUND(I252*H252,2)</f>
        <v>0</v>
      </c>
      <c r="K252" s="228"/>
      <c r="L252" s="45"/>
      <c r="M252" s="229" t="s">
        <v>1</v>
      </c>
      <c r="N252" s="230" t="s">
        <v>45</v>
      </c>
      <c r="O252" s="92"/>
      <c r="P252" s="231">
        <f>O252*H252</f>
        <v>0</v>
      </c>
      <c r="Q252" s="231">
        <v>0</v>
      </c>
      <c r="R252" s="231">
        <f>Q252*H252</f>
        <v>0</v>
      </c>
      <c r="S252" s="231">
        <v>0</v>
      </c>
      <c r="T252" s="232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3" t="s">
        <v>151</v>
      </c>
      <c r="AT252" s="233" t="s">
        <v>148</v>
      </c>
      <c r="AU252" s="233" t="s">
        <v>90</v>
      </c>
      <c r="AY252" s="18" t="s">
        <v>145</v>
      </c>
      <c r="BE252" s="234">
        <f>IF(N252="základní",J252,0)</f>
        <v>0</v>
      </c>
      <c r="BF252" s="234">
        <f>IF(N252="snížená",J252,0)</f>
        <v>0</v>
      </c>
      <c r="BG252" s="234">
        <f>IF(N252="zákl. přenesená",J252,0)</f>
        <v>0</v>
      </c>
      <c r="BH252" s="234">
        <f>IF(N252="sníž. přenesená",J252,0)</f>
        <v>0</v>
      </c>
      <c r="BI252" s="234">
        <f>IF(N252="nulová",J252,0)</f>
        <v>0</v>
      </c>
      <c r="BJ252" s="18" t="s">
        <v>88</v>
      </c>
      <c r="BK252" s="234">
        <f>ROUND(I252*H252,2)</f>
        <v>0</v>
      </c>
      <c r="BL252" s="18" t="s">
        <v>151</v>
      </c>
      <c r="BM252" s="233" t="s">
        <v>259</v>
      </c>
    </row>
    <row r="253" s="13" customFormat="1">
      <c r="A253" s="13"/>
      <c r="B253" s="235"/>
      <c r="C253" s="236"/>
      <c r="D253" s="237" t="s">
        <v>153</v>
      </c>
      <c r="E253" s="238" t="s">
        <v>1</v>
      </c>
      <c r="F253" s="239" t="s">
        <v>154</v>
      </c>
      <c r="G253" s="236"/>
      <c r="H253" s="238" t="s">
        <v>1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5" t="s">
        <v>153</v>
      </c>
      <c r="AU253" s="245" t="s">
        <v>90</v>
      </c>
      <c r="AV253" s="13" t="s">
        <v>88</v>
      </c>
      <c r="AW253" s="13" t="s">
        <v>34</v>
      </c>
      <c r="AX253" s="13" t="s">
        <v>80</v>
      </c>
      <c r="AY253" s="245" t="s">
        <v>145</v>
      </c>
    </row>
    <row r="254" s="13" customFormat="1">
      <c r="A254" s="13"/>
      <c r="B254" s="235"/>
      <c r="C254" s="236"/>
      <c r="D254" s="237" t="s">
        <v>153</v>
      </c>
      <c r="E254" s="238" t="s">
        <v>1</v>
      </c>
      <c r="F254" s="239" t="s">
        <v>241</v>
      </c>
      <c r="G254" s="236"/>
      <c r="H254" s="238" t="s">
        <v>1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5" t="s">
        <v>153</v>
      </c>
      <c r="AU254" s="245" t="s">
        <v>90</v>
      </c>
      <c r="AV254" s="13" t="s">
        <v>88</v>
      </c>
      <c r="AW254" s="13" t="s">
        <v>34</v>
      </c>
      <c r="AX254" s="13" t="s">
        <v>80</v>
      </c>
      <c r="AY254" s="245" t="s">
        <v>145</v>
      </c>
    </row>
    <row r="255" s="14" customFormat="1">
      <c r="A255" s="14"/>
      <c r="B255" s="246"/>
      <c r="C255" s="247"/>
      <c r="D255" s="237" t="s">
        <v>153</v>
      </c>
      <c r="E255" s="248" t="s">
        <v>1</v>
      </c>
      <c r="F255" s="249" t="s">
        <v>100</v>
      </c>
      <c r="G255" s="247"/>
      <c r="H255" s="250">
        <v>160.40000000000001</v>
      </c>
      <c r="I255" s="251"/>
      <c r="J255" s="247"/>
      <c r="K255" s="247"/>
      <c r="L255" s="252"/>
      <c r="M255" s="253"/>
      <c r="N255" s="254"/>
      <c r="O255" s="254"/>
      <c r="P255" s="254"/>
      <c r="Q255" s="254"/>
      <c r="R255" s="254"/>
      <c r="S255" s="254"/>
      <c r="T255" s="25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6" t="s">
        <v>153</v>
      </c>
      <c r="AU255" s="256" t="s">
        <v>90</v>
      </c>
      <c r="AV255" s="14" t="s">
        <v>90</v>
      </c>
      <c r="AW255" s="14" t="s">
        <v>34</v>
      </c>
      <c r="AX255" s="14" t="s">
        <v>80</v>
      </c>
      <c r="AY255" s="256" t="s">
        <v>145</v>
      </c>
    </row>
    <row r="256" s="15" customFormat="1">
      <c r="A256" s="15"/>
      <c r="B256" s="257"/>
      <c r="C256" s="258"/>
      <c r="D256" s="237" t="s">
        <v>153</v>
      </c>
      <c r="E256" s="259" t="s">
        <v>1</v>
      </c>
      <c r="F256" s="260" t="s">
        <v>160</v>
      </c>
      <c r="G256" s="258"/>
      <c r="H256" s="261">
        <v>160.40000000000001</v>
      </c>
      <c r="I256" s="262"/>
      <c r="J256" s="258"/>
      <c r="K256" s="258"/>
      <c r="L256" s="263"/>
      <c r="M256" s="264"/>
      <c r="N256" s="265"/>
      <c r="O256" s="265"/>
      <c r="P256" s="265"/>
      <c r="Q256" s="265"/>
      <c r="R256" s="265"/>
      <c r="S256" s="265"/>
      <c r="T256" s="266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7" t="s">
        <v>153</v>
      </c>
      <c r="AU256" s="267" t="s">
        <v>90</v>
      </c>
      <c r="AV256" s="15" t="s">
        <v>151</v>
      </c>
      <c r="AW256" s="15" t="s">
        <v>34</v>
      </c>
      <c r="AX256" s="15" t="s">
        <v>88</v>
      </c>
      <c r="AY256" s="267" t="s">
        <v>145</v>
      </c>
    </row>
    <row r="257" s="14" customFormat="1">
      <c r="A257" s="14"/>
      <c r="B257" s="246"/>
      <c r="C257" s="247"/>
      <c r="D257" s="237" t="s">
        <v>153</v>
      </c>
      <c r="E257" s="247"/>
      <c r="F257" s="249" t="s">
        <v>247</v>
      </c>
      <c r="G257" s="247"/>
      <c r="H257" s="250">
        <v>14436</v>
      </c>
      <c r="I257" s="251"/>
      <c r="J257" s="247"/>
      <c r="K257" s="247"/>
      <c r="L257" s="252"/>
      <c r="M257" s="253"/>
      <c r="N257" s="254"/>
      <c r="O257" s="254"/>
      <c r="P257" s="254"/>
      <c r="Q257" s="254"/>
      <c r="R257" s="254"/>
      <c r="S257" s="254"/>
      <c r="T257" s="25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6" t="s">
        <v>153</v>
      </c>
      <c r="AU257" s="256" t="s">
        <v>90</v>
      </c>
      <c r="AV257" s="14" t="s">
        <v>90</v>
      </c>
      <c r="AW257" s="14" t="s">
        <v>4</v>
      </c>
      <c r="AX257" s="14" t="s">
        <v>88</v>
      </c>
      <c r="AY257" s="256" t="s">
        <v>145</v>
      </c>
    </row>
    <row r="258" s="2" customFormat="1" ht="21.75" customHeight="1">
      <c r="A258" s="39"/>
      <c r="B258" s="40"/>
      <c r="C258" s="221" t="s">
        <v>260</v>
      </c>
      <c r="D258" s="221" t="s">
        <v>148</v>
      </c>
      <c r="E258" s="222" t="s">
        <v>261</v>
      </c>
      <c r="F258" s="223" t="s">
        <v>262</v>
      </c>
      <c r="G258" s="224" t="s">
        <v>102</v>
      </c>
      <c r="H258" s="225">
        <v>160.40000000000001</v>
      </c>
      <c r="I258" s="226"/>
      <c r="J258" s="227">
        <f>ROUND(I258*H258,2)</f>
        <v>0</v>
      </c>
      <c r="K258" s="228"/>
      <c r="L258" s="45"/>
      <c r="M258" s="229" t="s">
        <v>1</v>
      </c>
      <c r="N258" s="230" t="s">
        <v>45</v>
      </c>
      <c r="O258" s="92"/>
      <c r="P258" s="231">
        <f>O258*H258</f>
        <v>0</v>
      </c>
      <c r="Q258" s="231">
        <v>0</v>
      </c>
      <c r="R258" s="231">
        <f>Q258*H258</f>
        <v>0</v>
      </c>
      <c r="S258" s="231">
        <v>0</v>
      </c>
      <c r="T258" s="232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3" t="s">
        <v>151</v>
      </c>
      <c r="AT258" s="233" t="s">
        <v>148</v>
      </c>
      <c r="AU258" s="233" t="s">
        <v>90</v>
      </c>
      <c r="AY258" s="18" t="s">
        <v>145</v>
      </c>
      <c r="BE258" s="234">
        <f>IF(N258="základní",J258,0)</f>
        <v>0</v>
      </c>
      <c r="BF258" s="234">
        <f>IF(N258="snížená",J258,0)</f>
        <v>0</v>
      </c>
      <c r="BG258" s="234">
        <f>IF(N258="zákl. přenesená",J258,0)</f>
        <v>0</v>
      </c>
      <c r="BH258" s="234">
        <f>IF(N258="sníž. přenesená",J258,0)</f>
        <v>0</v>
      </c>
      <c r="BI258" s="234">
        <f>IF(N258="nulová",J258,0)</f>
        <v>0</v>
      </c>
      <c r="BJ258" s="18" t="s">
        <v>88</v>
      </c>
      <c r="BK258" s="234">
        <f>ROUND(I258*H258,2)</f>
        <v>0</v>
      </c>
      <c r="BL258" s="18" t="s">
        <v>151</v>
      </c>
      <c r="BM258" s="233" t="s">
        <v>263</v>
      </c>
    </row>
    <row r="259" s="13" customFormat="1">
      <c r="A259" s="13"/>
      <c r="B259" s="235"/>
      <c r="C259" s="236"/>
      <c r="D259" s="237" t="s">
        <v>153</v>
      </c>
      <c r="E259" s="238" t="s">
        <v>1</v>
      </c>
      <c r="F259" s="239" t="s">
        <v>154</v>
      </c>
      <c r="G259" s="236"/>
      <c r="H259" s="238" t="s">
        <v>1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5" t="s">
        <v>153</v>
      </c>
      <c r="AU259" s="245" t="s">
        <v>90</v>
      </c>
      <c r="AV259" s="13" t="s">
        <v>88</v>
      </c>
      <c r="AW259" s="13" t="s">
        <v>34</v>
      </c>
      <c r="AX259" s="13" t="s">
        <v>80</v>
      </c>
      <c r="AY259" s="245" t="s">
        <v>145</v>
      </c>
    </row>
    <row r="260" s="13" customFormat="1">
      <c r="A260" s="13"/>
      <c r="B260" s="235"/>
      <c r="C260" s="236"/>
      <c r="D260" s="237" t="s">
        <v>153</v>
      </c>
      <c r="E260" s="238" t="s">
        <v>1</v>
      </c>
      <c r="F260" s="239" t="s">
        <v>241</v>
      </c>
      <c r="G260" s="236"/>
      <c r="H260" s="238" t="s">
        <v>1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5" t="s">
        <v>153</v>
      </c>
      <c r="AU260" s="245" t="s">
        <v>90</v>
      </c>
      <c r="AV260" s="13" t="s">
        <v>88</v>
      </c>
      <c r="AW260" s="13" t="s">
        <v>34</v>
      </c>
      <c r="AX260" s="13" t="s">
        <v>80</v>
      </c>
      <c r="AY260" s="245" t="s">
        <v>145</v>
      </c>
    </row>
    <row r="261" s="14" customFormat="1">
      <c r="A261" s="14"/>
      <c r="B261" s="246"/>
      <c r="C261" s="247"/>
      <c r="D261" s="237" t="s">
        <v>153</v>
      </c>
      <c r="E261" s="248" t="s">
        <v>1</v>
      </c>
      <c r="F261" s="249" t="s">
        <v>100</v>
      </c>
      <c r="G261" s="247"/>
      <c r="H261" s="250">
        <v>160.40000000000001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6" t="s">
        <v>153</v>
      </c>
      <c r="AU261" s="256" t="s">
        <v>90</v>
      </c>
      <c r="AV261" s="14" t="s">
        <v>90</v>
      </c>
      <c r="AW261" s="14" t="s">
        <v>34</v>
      </c>
      <c r="AX261" s="14" t="s">
        <v>80</v>
      </c>
      <c r="AY261" s="256" t="s">
        <v>145</v>
      </c>
    </row>
    <row r="262" s="15" customFormat="1">
      <c r="A262" s="15"/>
      <c r="B262" s="257"/>
      <c r="C262" s="258"/>
      <c r="D262" s="237" t="s">
        <v>153</v>
      </c>
      <c r="E262" s="259" t="s">
        <v>1</v>
      </c>
      <c r="F262" s="260" t="s">
        <v>160</v>
      </c>
      <c r="G262" s="258"/>
      <c r="H262" s="261">
        <v>160.40000000000001</v>
      </c>
      <c r="I262" s="262"/>
      <c r="J262" s="258"/>
      <c r="K262" s="258"/>
      <c r="L262" s="263"/>
      <c r="M262" s="264"/>
      <c r="N262" s="265"/>
      <c r="O262" s="265"/>
      <c r="P262" s="265"/>
      <c r="Q262" s="265"/>
      <c r="R262" s="265"/>
      <c r="S262" s="265"/>
      <c r="T262" s="266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7" t="s">
        <v>153</v>
      </c>
      <c r="AU262" s="267" t="s">
        <v>90</v>
      </c>
      <c r="AV262" s="15" t="s">
        <v>151</v>
      </c>
      <c r="AW262" s="15" t="s">
        <v>34</v>
      </c>
      <c r="AX262" s="15" t="s">
        <v>88</v>
      </c>
      <c r="AY262" s="267" t="s">
        <v>145</v>
      </c>
    </row>
    <row r="263" s="2" customFormat="1" ht="24.15" customHeight="1">
      <c r="A263" s="39"/>
      <c r="B263" s="40"/>
      <c r="C263" s="221" t="s">
        <v>264</v>
      </c>
      <c r="D263" s="221" t="s">
        <v>148</v>
      </c>
      <c r="E263" s="222" t="s">
        <v>265</v>
      </c>
      <c r="F263" s="223" t="s">
        <v>266</v>
      </c>
      <c r="G263" s="224" t="s">
        <v>98</v>
      </c>
      <c r="H263" s="225">
        <v>3</v>
      </c>
      <c r="I263" s="226"/>
      <c r="J263" s="227">
        <f>ROUND(I263*H263,2)</f>
        <v>0</v>
      </c>
      <c r="K263" s="228"/>
      <c r="L263" s="45"/>
      <c r="M263" s="229" t="s">
        <v>1</v>
      </c>
      <c r="N263" s="230" t="s">
        <v>45</v>
      </c>
      <c r="O263" s="92"/>
      <c r="P263" s="231">
        <f>O263*H263</f>
        <v>0</v>
      </c>
      <c r="Q263" s="231">
        <v>0</v>
      </c>
      <c r="R263" s="231">
        <f>Q263*H263</f>
        <v>0</v>
      </c>
      <c r="S263" s="231">
        <v>2.1000000000000001</v>
      </c>
      <c r="T263" s="232">
        <f>S263*H263</f>
        <v>6.3000000000000007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3" t="s">
        <v>151</v>
      </c>
      <c r="AT263" s="233" t="s">
        <v>148</v>
      </c>
      <c r="AU263" s="233" t="s">
        <v>90</v>
      </c>
      <c r="AY263" s="18" t="s">
        <v>145</v>
      </c>
      <c r="BE263" s="234">
        <f>IF(N263="základní",J263,0)</f>
        <v>0</v>
      </c>
      <c r="BF263" s="234">
        <f>IF(N263="snížená",J263,0)</f>
        <v>0</v>
      </c>
      <c r="BG263" s="234">
        <f>IF(N263="zákl. přenesená",J263,0)</f>
        <v>0</v>
      </c>
      <c r="BH263" s="234">
        <f>IF(N263="sníž. přenesená",J263,0)</f>
        <v>0</v>
      </c>
      <c r="BI263" s="234">
        <f>IF(N263="nulová",J263,0)</f>
        <v>0</v>
      </c>
      <c r="BJ263" s="18" t="s">
        <v>88</v>
      </c>
      <c r="BK263" s="234">
        <f>ROUND(I263*H263,2)</f>
        <v>0</v>
      </c>
      <c r="BL263" s="18" t="s">
        <v>151</v>
      </c>
      <c r="BM263" s="233" t="s">
        <v>267</v>
      </c>
    </row>
    <row r="264" s="13" customFormat="1">
      <c r="A264" s="13"/>
      <c r="B264" s="235"/>
      <c r="C264" s="236"/>
      <c r="D264" s="237" t="s">
        <v>153</v>
      </c>
      <c r="E264" s="238" t="s">
        <v>1</v>
      </c>
      <c r="F264" s="239" t="s">
        <v>268</v>
      </c>
      <c r="G264" s="236"/>
      <c r="H264" s="238" t="s">
        <v>1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5" t="s">
        <v>153</v>
      </c>
      <c r="AU264" s="245" t="s">
        <v>90</v>
      </c>
      <c r="AV264" s="13" t="s">
        <v>88</v>
      </c>
      <c r="AW264" s="13" t="s">
        <v>34</v>
      </c>
      <c r="AX264" s="13" t="s">
        <v>80</v>
      </c>
      <c r="AY264" s="245" t="s">
        <v>145</v>
      </c>
    </row>
    <row r="265" s="14" customFormat="1">
      <c r="A265" s="14"/>
      <c r="B265" s="246"/>
      <c r="C265" s="247"/>
      <c r="D265" s="237" t="s">
        <v>153</v>
      </c>
      <c r="E265" s="248" t="s">
        <v>1</v>
      </c>
      <c r="F265" s="249" t="s">
        <v>269</v>
      </c>
      <c r="G265" s="247"/>
      <c r="H265" s="250">
        <v>3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6" t="s">
        <v>153</v>
      </c>
      <c r="AU265" s="256" t="s">
        <v>90</v>
      </c>
      <c r="AV265" s="14" t="s">
        <v>90</v>
      </c>
      <c r="AW265" s="14" t="s">
        <v>34</v>
      </c>
      <c r="AX265" s="14" t="s">
        <v>80</v>
      </c>
      <c r="AY265" s="256" t="s">
        <v>145</v>
      </c>
    </row>
    <row r="266" s="15" customFormat="1">
      <c r="A266" s="15"/>
      <c r="B266" s="257"/>
      <c r="C266" s="258"/>
      <c r="D266" s="237" t="s">
        <v>153</v>
      </c>
      <c r="E266" s="259" t="s">
        <v>1</v>
      </c>
      <c r="F266" s="260" t="s">
        <v>160</v>
      </c>
      <c r="G266" s="258"/>
      <c r="H266" s="261">
        <v>3</v>
      </c>
      <c r="I266" s="262"/>
      <c r="J266" s="258"/>
      <c r="K266" s="258"/>
      <c r="L266" s="263"/>
      <c r="M266" s="264"/>
      <c r="N266" s="265"/>
      <c r="O266" s="265"/>
      <c r="P266" s="265"/>
      <c r="Q266" s="265"/>
      <c r="R266" s="265"/>
      <c r="S266" s="265"/>
      <c r="T266" s="266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7" t="s">
        <v>153</v>
      </c>
      <c r="AU266" s="267" t="s">
        <v>90</v>
      </c>
      <c r="AV266" s="15" t="s">
        <v>151</v>
      </c>
      <c r="AW266" s="15" t="s">
        <v>34</v>
      </c>
      <c r="AX266" s="15" t="s">
        <v>88</v>
      </c>
      <c r="AY266" s="267" t="s">
        <v>145</v>
      </c>
    </row>
    <row r="267" s="2" customFormat="1" ht="24.15" customHeight="1">
      <c r="A267" s="39"/>
      <c r="B267" s="40"/>
      <c r="C267" s="221" t="s">
        <v>270</v>
      </c>
      <c r="D267" s="221" t="s">
        <v>148</v>
      </c>
      <c r="E267" s="222" t="s">
        <v>271</v>
      </c>
      <c r="F267" s="223" t="s">
        <v>272</v>
      </c>
      <c r="G267" s="224" t="s">
        <v>98</v>
      </c>
      <c r="H267" s="225">
        <v>1</v>
      </c>
      <c r="I267" s="226"/>
      <c r="J267" s="227">
        <f>ROUND(I267*H267,2)</f>
        <v>0</v>
      </c>
      <c r="K267" s="228"/>
      <c r="L267" s="45"/>
      <c r="M267" s="229" t="s">
        <v>1</v>
      </c>
      <c r="N267" s="230" t="s">
        <v>45</v>
      </c>
      <c r="O267" s="92"/>
      <c r="P267" s="231">
        <f>O267*H267</f>
        <v>0</v>
      </c>
      <c r="Q267" s="231">
        <v>0</v>
      </c>
      <c r="R267" s="231">
        <f>Q267*H267</f>
        <v>0</v>
      </c>
      <c r="S267" s="231">
        <v>2.5</v>
      </c>
      <c r="T267" s="232">
        <f>S267*H267</f>
        <v>2.5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3" t="s">
        <v>151</v>
      </c>
      <c r="AT267" s="233" t="s">
        <v>148</v>
      </c>
      <c r="AU267" s="233" t="s">
        <v>90</v>
      </c>
      <c r="AY267" s="18" t="s">
        <v>145</v>
      </c>
      <c r="BE267" s="234">
        <f>IF(N267="základní",J267,0)</f>
        <v>0</v>
      </c>
      <c r="BF267" s="234">
        <f>IF(N267="snížená",J267,0)</f>
        <v>0</v>
      </c>
      <c r="BG267" s="234">
        <f>IF(N267="zákl. přenesená",J267,0)</f>
        <v>0</v>
      </c>
      <c r="BH267" s="234">
        <f>IF(N267="sníž. přenesená",J267,0)</f>
        <v>0</v>
      </c>
      <c r="BI267" s="234">
        <f>IF(N267="nulová",J267,0)</f>
        <v>0</v>
      </c>
      <c r="BJ267" s="18" t="s">
        <v>88</v>
      </c>
      <c r="BK267" s="234">
        <f>ROUND(I267*H267,2)</f>
        <v>0</v>
      </c>
      <c r="BL267" s="18" t="s">
        <v>151</v>
      </c>
      <c r="BM267" s="233" t="s">
        <v>273</v>
      </c>
    </row>
    <row r="268" s="13" customFormat="1">
      <c r="A268" s="13"/>
      <c r="B268" s="235"/>
      <c r="C268" s="236"/>
      <c r="D268" s="237" t="s">
        <v>153</v>
      </c>
      <c r="E268" s="238" t="s">
        <v>1</v>
      </c>
      <c r="F268" s="239" t="s">
        <v>154</v>
      </c>
      <c r="G268" s="236"/>
      <c r="H268" s="238" t="s">
        <v>1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5" t="s">
        <v>153</v>
      </c>
      <c r="AU268" s="245" t="s">
        <v>90</v>
      </c>
      <c r="AV268" s="13" t="s">
        <v>88</v>
      </c>
      <c r="AW268" s="13" t="s">
        <v>34</v>
      </c>
      <c r="AX268" s="13" t="s">
        <v>80</v>
      </c>
      <c r="AY268" s="245" t="s">
        <v>145</v>
      </c>
    </row>
    <row r="269" s="13" customFormat="1">
      <c r="A269" s="13"/>
      <c r="B269" s="235"/>
      <c r="C269" s="236"/>
      <c r="D269" s="237" t="s">
        <v>153</v>
      </c>
      <c r="E269" s="238" t="s">
        <v>1</v>
      </c>
      <c r="F269" s="239" t="s">
        <v>274</v>
      </c>
      <c r="G269" s="236"/>
      <c r="H269" s="238" t="s">
        <v>1</v>
      </c>
      <c r="I269" s="240"/>
      <c r="J269" s="236"/>
      <c r="K269" s="236"/>
      <c r="L269" s="241"/>
      <c r="M269" s="242"/>
      <c r="N269" s="243"/>
      <c r="O269" s="243"/>
      <c r="P269" s="243"/>
      <c r="Q269" s="243"/>
      <c r="R269" s="243"/>
      <c r="S269" s="243"/>
      <c r="T269" s="24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5" t="s">
        <v>153</v>
      </c>
      <c r="AU269" s="245" t="s">
        <v>90</v>
      </c>
      <c r="AV269" s="13" t="s">
        <v>88</v>
      </c>
      <c r="AW269" s="13" t="s">
        <v>34</v>
      </c>
      <c r="AX269" s="13" t="s">
        <v>80</v>
      </c>
      <c r="AY269" s="245" t="s">
        <v>145</v>
      </c>
    </row>
    <row r="270" s="13" customFormat="1">
      <c r="A270" s="13"/>
      <c r="B270" s="235"/>
      <c r="C270" s="236"/>
      <c r="D270" s="237" t="s">
        <v>153</v>
      </c>
      <c r="E270" s="238" t="s">
        <v>1</v>
      </c>
      <c r="F270" s="239" t="s">
        <v>275</v>
      </c>
      <c r="G270" s="236"/>
      <c r="H270" s="238" t="s">
        <v>1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5" t="s">
        <v>153</v>
      </c>
      <c r="AU270" s="245" t="s">
        <v>90</v>
      </c>
      <c r="AV270" s="13" t="s">
        <v>88</v>
      </c>
      <c r="AW270" s="13" t="s">
        <v>34</v>
      </c>
      <c r="AX270" s="13" t="s">
        <v>80</v>
      </c>
      <c r="AY270" s="245" t="s">
        <v>145</v>
      </c>
    </row>
    <row r="271" s="14" customFormat="1">
      <c r="A271" s="14"/>
      <c r="B271" s="246"/>
      <c r="C271" s="247"/>
      <c r="D271" s="237" t="s">
        <v>153</v>
      </c>
      <c r="E271" s="248" t="s">
        <v>1</v>
      </c>
      <c r="F271" s="249" t="s">
        <v>88</v>
      </c>
      <c r="G271" s="247"/>
      <c r="H271" s="250">
        <v>1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6" t="s">
        <v>153</v>
      </c>
      <c r="AU271" s="256" t="s">
        <v>90</v>
      </c>
      <c r="AV271" s="14" t="s">
        <v>90</v>
      </c>
      <c r="AW271" s="14" t="s">
        <v>34</v>
      </c>
      <c r="AX271" s="14" t="s">
        <v>80</v>
      </c>
      <c r="AY271" s="256" t="s">
        <v>145</v>
      </c>
    </row>
    <row r="272" s="15" customFormat="1">
      <c r="A272" s="15"/>
      <c r="B272" s="257"/>
      <c r="C272" s="258"/>
      <c r="D272" s="237" t="s">
        <v>153</v>
      </c>
      <c r="E272" s="259" t="s">
        <v>1</v>
      </c>
      <c r="F272" s="260" t="s">
        <v>160</v>
      </c>
      <c r="G272" s="258"/>
      <c r="H272" s="261">
        <v>1</v>
      </c>
      <c r="I272" s="262"/>
      <c r="J272" s="258"/>
      <c r="K272" s="258"/>
      <c r="L272" s="263"/>
      <c r="M272" s="264"/>
      <c r="N272" s="265"/>
      <c r="O272" s="265"/>
      <c r="P272" s="265"/>
      <c r="Q272" s="265"/>
      <c r="R272" s="265"/>
      <c r="S272" s="265"/>
      <c r="T272" s="266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7" t="s">
        <v>153</v>
      </c>
      <c r="AU272" s="267" t="s">
        <v>90</v>
      </c>
      <c r="AV272" s="15" t="s">
        <v>151</v>
      </c>
      <c r="AW272" s="15" t="s">
        <v>34</v>
      </c>
      <c r="AX272" s="15" t="s">
        <v>88</v>
      </c>
      <c r="AY272" s="267" t="s">
        <v>145</v>
      </c>
    </row>
    <row r="273" s="2" customFormat="1" ht="24.15" customHeight="1">
      <c r="A273" s="39"/>
      <c r="B273" s="40"/>
      <c r="C273" s="221" t="s">
        <v>276</v>
      </c>
      <c r="D273" s="221" t="s">
        <v>148</v>
      </c>
      <c r="E273" s="222" t="s">
        <v>277</v>
      </c>
      <c r="F273" s="223" t="s">
        <v>278</v>
      </c>
      <c r="G273" s="224" t="s">
        <v>98</v>
      </c>
      <c r="H273" s="225">
        <v>3.173</v>
      </c>
      <c r="I273" s="226"/>
      <c r="J273" s="227">
        <f>ROUND(I273*H273,2)</f>
        <v>0</v>
      </c>
      <c r="K273" s="228"/>
      <c r="L273" s="45"/>
      <c r="M273" s="229" t="s">
        <v>1</v>
      </c>
      <c r="N273" s="230" t="s">
        <v>45</v>
      </c>
      <c r="O273" s="92"/>
      <c r="P273" s="231">
        <f>O273*H273</f>
        <v>0</v>
      </c>
      <c r="Q273" s="231">
        <v>0</v>
      </c>
      <c r="R273" s="231">
        <f>Q273*H273</f>
        <v>0</v>
      </c>
      <c r="S273" s="231">
        <v>1.8</v>
      </c>
      <c r="T273" s="232">
        <f>S273*H273</f>
        <v>5.7114000000000003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3" t="s">
        <v>151</v>
      </c>
      <c r="AT273" s="233" t="s">
        <v>148</v>
      </c>
      <c r="AU273" s="233" t="s">
        <v>90</v>
      </c>
      <c r="AY273" s="18" t="s">
        <v>145</v>
      </c>
      <c r="BE273" s="234">
        <f>IF(N273="základní",J273,0)</f>
        <v>0</v>
      </c>
      <c r="BF273" s="234">
        <f>IF(N273="snížená",J273,0)</f>
        <v>0</v>
      </c>
      <c r="BG273" s="234">
        <f>IF(N273="zákl. přenesená",J273,0)</f>
        <v>0</v>
      </c>
      <c r="BH273" s="234">
        <f>IF(N273="sníž. přenesená",J273,0)</f>
        <v>0</v>
      </c>
      <c r="BI273" s="234">
        <f>IF(N273="nulová",J273,0)</f>
        <v>0</v>
      </c>
      <c r="BJ273" s="18" t="s">
        <v>88</v>
      </c>
      <c r="BK273" s="234">
        <f>ROUND(I273*H273,2)</f>
        <v>0</v>
      </c>
      <c r="BL273" s="18" t="s">
        <v>151</v>
      </c>
      <c r="BM273" s="233" t="s">
        <v>279</v>
      </c>
    </row>
    <row r="274" s="13" customFormat="1">
      <c r="A274" s="13"/>
      <c r="B274" s="235"/>
      <c r="C274" s="236"/>
      <c r="D274" s="237" t="s">
        <v>153</v>
      </c>
      <c r="E274" s="238" t="s">
        <v>1</v>
      </c>
      <c r="F274" s="239" t="s">
        <v>154</v>
      </c>
      <c r="G274" s="236"/>
      <c r="H274" s="238" t="s">
        <v>1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5" t="s">
        <v>153</v>
      </c>
      <c r="AU274" s="245" t="s">
        <v>90</v>
      </c>
      <c r="AV274" s="13" t="s">
        <v>88</v>
      </c>
      <c r="AW274" s="13" t="s">
        <v>34</v>
      </c>
      <c r="AX274" s="13" t="s">
        <v>80</v>
      </c>
      <c r="AY274" s="245" t="s">
        <v>145</v>
      </c>
    </row>
    <row r="275" s="13" customFormat="1">
      <c r="A275" s="13"/>
      <c r="B275" s="235"/>
      <c r="C275" s="236"/>
      <c r="D275" s="237" t="s">
        <v>153</v>
      </c>
      <c r="E275" s="238" t="s">
        <v>1</v>
      </c>
      <c r="F275" s="239" t="s">
        <v>274</v>
      </c>
      <c r="G275" s="236"/>
      <c r="H275" s="238" t="s">
        <v>1</v>
      </c>
      <c r="I275" s="240"/>
      <c r="J275" s="236"/>
      <c r="K275" s="236"/>
      <c r="L275" s="241"/>
      <c r="M275" s="242"/>
      <c r="N275" s="243"/>
      <c r="O275" s="243"/>
      <c r="P275" s="243"/>
      <c r="Q275" s="243"/>
      <c r="R275" s="243"/>
      <c r="S275" s="243"/>
      <c r="T275" s="24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5" t="s">
        <v>153</v>
      </c>
      <c r="AU275" s="245" t="s">
        <v>90</v>
      </c>
      <c r="AV275" s="13" t="s">
        <v>88</v>
      </c>
      <c r="AW275" s="13" t="s">
        <v>34</v>
      </c>
      <c r="AX275" s="13" t="s">
        <v>80</v>
      </c>
      <c r="AY275" s="245" t="s">
        <v>145</v>
      </c>
    </row>
    <row r="276" s="13" customFormat="1">
      <c r="A276" s="13"/>
      <c r="B276" s="235"/>
      <c r="C276" s="236"/>
      <c r="D276" s="237" t="s">
        <v>153</v>
      </c>
      <c r="E276" s="238" t="s">
        <v>1</v>
      </c>
      <c r="F276" s="239" t="s">
        <v>268</v>
      </c>
      <c r="G276" s="236"/>
      <c r="H276" s="238" t="s">
        <v>1</v>
      </c>
      <c r="I276" s="240"/>
      <c r="J276" s="236"/>
      <c r="K276" s="236"/>
      <c r="L276" s="241"/>
      <c r="M276" s="242"/>
      <c r="N276" s="243"/>
      <c r="O276" s="243"/>
      <c r="P276" s="243"/>
      <c r="Q276" s="243"/>
      <c r="R276" s="243"/>
      <c r="S276" s="243"/>
      <c r="T276" s="24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5" t="s">
        <v>153</v>
      </c>
      <c r="AU276" s="245" t="s">
        <v>90</v>
      </c>
      <c r="AV276" s="13" t="s">
        <v>88</v>
      </c>
      <c r="AW276" s="13" t="s">
        <v>34</v>
      </c>
      <c r="AX276" s="13" t="s">
        <v>80</v>
      </c>
      <c r="AY276" s="245" t="s">
        <v>145</v>
      </c>
    </row>
    <row r="277" s="13" customFormat="1">
      <c r="A277" s="13"/>
      <c r="B277" s="235"/>
      <c r="C277" s="236"/>
      <c r="D277" s="237" t="s">
        <v>153</v>
      </c>
      <c r="E277" s="238" t="s">
        <v>1</v>
      </c>
      <c r="F277" s="239" t="s">
        <v>157</v>
      </c>
      <c r="G277" s="236"/>
      <c r="H277" s="238" t="s">
        <v>1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5" t="s">
        <v>153</v>
      </c>
      <c r="AU277" s="245" t="s">
        <v>90</v>
      </c>
      <c r="AV277" s="13" t="s">
        <v>88</v>
      </c>
      <c r="AW277" s="13" t="s">
        <v>34</v>
      </c>
      <c r="AX277" s="13" t="s">
        <v>80</v>
      </c>
      <c r="AY277" s="245" t="s">
        <v>145</v>
      </c>
    </row>
    <row r="278" s="14" customFormat="1">
      <c r="A278" s="14"/>
      <c r="B278" s="246"/>
      <c r="C278" s="247"/>
      <c r="D278" s="237" t="s">
        <v>153</v>
      </c>
      <c r="E278" s="248" t="s">
        <v>1</v>
      </c>
      <c r="F278" s="249" t="s">
        <v>280</v>
      </c>
      <c r="G278" s="247"/>
      <c r="H278" s="250">
        <v>3.173</v>
      </c>
      <c r="I278" s="251"/>
      <c r="J278" s="247"/>
      <c r="K278" s="247"/>
      <c r="L278" s="252"/>
      <c r="M278" s="253"/>
      <c r="N278" s="254"/>
      <c r="O278" s="254"/>
      <c r="P278" s="254"/>
      <c r="Q278" s="254"/>
      <c r="R278" s="254"/>
      <c r="S278" s="254"/>
      <c r="T278" s="25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6" t="s">
        <v>153</v>
      </c>
      <c r="AU278" s="256" t="s">
        <v>90</v>
      </c>
      <c r="AV278" s="14" t="s">
        <v>90</v>
      </c>
      <c r="AW278" s="14" t="s">
        <v>34</v>
      </c>
      <c r="AX278" s="14" t="s">
        <v>80</v>
      </c>
      <c r="AY278" s="256" t="s">
        <v>145</v>
      </c>
    </row>
    <row r="279" s="15" customFormat="1">
      <c r="A279" s="15"/>
      <c r="B279" s="257"/>
      <c r="C279" s="258"/>
      <c r="D279" s="237" t="s">
        <v>153</v>
      </c>
      <c r="E279" s="259" t="s">
        <v>1</v>
      </c>
      <c r="F279" s="260" t="s">
        <v>160</v>
      </c>
      <c r="G279" s="258"/>
      <c r="H279" s="261">
        <v>3.173</v>
      </c>
      <c r="I279" s="262"/>
      <c r="J279" s="258"/>
      <c r="K279" s="258"/>
      <c r="L279" s="263"/>
      <c r="M279" s="264"/>
      <c r="N279" s="265"/>
      <c r="O279" s="265"/>
      <c r="P279" s="265"/>
      <c r="Q279" s="265"/>
      <c r="R279" s="265"/>
      <c r="S279" s="265"/>
      <c r="T279" s="266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7" t="s">
        <v>153</v>
      </c>
      <c r="AU279" s="267" t="s">
        <v>90</v>
      </c>
      <c r="AV279" s="15" t="s">
        <v>151</v>
      </c>
      <c r="AW279" s="15" t="s">
        <v>34</v>
      </c>
      <c r="AX279" s="15" t="s">
        <v>88</v>
      </c>
      <c r="AY279" s="267" t="s">
        <v>145</v>
      </c>
    </row>
    <row r="280" s="2" customFormat="1" ht="24.15" customHeight="1">
      <c r="A280" s="39"/>
      <c r="B280" s="40"/>
      <c r="C280" s="221" t="s">
        <v>281</v>
      </c>
      <c r="D280" s="221" t="s">
        <v>148</v>
      </c>
      <c r="E280" s="222" t="s">
        <v>282</v>
      </c>
      <c r="F280" s="223" t="s">
        <v>283</v>
      </c>
      <c r="G280" s="224" t="s">
        <v>98</v>
      </c>
      <c r="H280" s="225">
        <v>0.60799999999999998</v>
      </c>
      <c r="I280" s="226"/>
      <c r="J280" s="227">
        <f>ROUND(I280*H280,2)</f>
        <v>0</v>
      </c>
      <c r="K280" s="228"/>
      <c r="L280" s="45"/>
      <c r="M280" s="229" t="s">
        <v>1</v>
      </c>
      <c r="N280" s="230" t="s">
        <v>45</v>
      </c>
      <c r="O280" s="92"/>
      <c r="P280" s="231">
        <f>O280*H280</f>
        <v>0</v>
      </c>
      <c r="Q280" s="231">
        <v>0</v>
      </c>
      <c r="R280" s="231">
        <f>Q280*H280</f>
        <v>0</v>
      </c>
      <c r="S280" s="231">
        <v>1.8</v>
      </c>
      <c r="T280" s="232">
        <f>S280*H280</f>
        <v>1.0944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3" t="s">
        <v>151</v>
      </c>
      <c r="AT280" s="233" t="s">
        <v>148</v>
      </c>
      <c r="AU280" s="233" t="s">
        <v>90</v>
      </c>
      <c r="AY280" s="18" t="s">
        <v>145</v>
      </c>
      <c r="BE280" s="234">
        <f>IF(N280="základní",J280,0)</f>
        <v>0</v>
      </c>
      <c r="BF280" s="234">
        <f>IF(N280="snížená",J280,0)</f>
        <v>0</v>
      </c>
      <c r="BG280" s="234">
        <f>IF(N280="zákl. přenesená",J280,0)</f>
        <v>0</v>
      </c>
      <c r="BH280" s="234">
        <f>IF(N280="sníž. přenesená",J280,0)</f>
        <v>0</v>
      </c>
      <c r="BI280" s="234">
        <f>IF(N280="nulová",J280,0)</f>
        <v>0</v>
      </c>
      <c r="BJ280" s="18" t="s">
        <v>88</v>
      </c>
      <c r="BK280" s="234">
        <f>ROUND(I280*H280,2)</f>
        <v>0</v>
      </c>
      <c r="BL280" s="18" t="s">
        <v>151</v>
      </c>
      <c r="BM280" s="233" t="s">
        <v>284</v>
      </c>
    </row>
    <row r="281" s="13" customFormat="1">
      <c r="A281" s="13"/>
      <c r="B281" s="235"/>
      <c r="C281" s="236"/>
      <c r="D281" s="237" t="s">
        <v>153</v>
      </c>
      <c r="E281" s="238" t="s">
        <v>1</v>
      </c>
      <c r="F281" s="239" t="s">
        <v>154</v>
      </c>
      <c r="G281" s="236"/>
      <c r="H281" s="238" t="s">
        <v>1</v>
      </c>
      <c r="I281" s="240"/>
      <c r="J281" s="236"/>
      <c r="K281" s="236"/>
      <c r="L281" s="241"/>
      <c r="M281" s="242"/>
      <c r="N281" s="243"/>
      <c r="O281" s="243"/>
      <c r="P281" s="243"/>
      <c r="Q281" s="243"/>
      <c r="R281" s="243"/>
      <c r="S281" s="243"/>
      <c r="T281" s="24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5" t="s">
        <v>153</v>
      </c>
      <c r="AU281" s="245" t="s">
        <v>90</v>
      </c>
      <c r="AV281" s="13" t="s">
        <v>88</v>
      </c>
      <c r="AW281" s="13" t="s">
        <v>34</v>
      </c>
      <c r="AX281" s="13" t="s">
        <v>80</v>
      </c>
      <c r="AY281" s="245" t="s">
        <v>145</v>
      </c>
    </row>
    <row r="282" s="13" customFormat="1">
      <c r="A282" s="13"/>
      <c r="B282" s="235"/>
      <c r="C282" s="236"/>
      <c r="D282" s="237" t="s">
        <v>153</v>
      </c>
      <c r="E282" s="238" t="s">
        <v>1</v>
      </c>
      <c r="F282" s="239" t="s">
        <v>274</v>
      </c>
      <c r="G282" s="236"/>
      <c r="H282" s="238" t="s">
        <v>1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5" t="s">
        <v>153</v>
      </c>
      <c r="AU282" s="245" t="s">
        <v>90</v>
      </c>
      <c r="AV282" s="13" t="s">
        <v>88</v>
      </c>
      <c r="AW282" s="13" t="s">
        <v>34</v>
      </c>
      <c r="AX282" s="13" t="s">
        <v>80</v>
      </c>
      <c r="AY282" s="245" t="s">
        <v>145</v>
      </c>
    </row>
    <row r="283" s="13" customFormat="1">
      <c r="A283" s="13"/>
      <c r="B283" s="235"/>
      <c r="C283" s="236"/>
      <c r="D283" s="237" t="s">
        <v>153</v>
      </c>
      <c r="E283" s="238" t="s">
        <v>1</v>
      </c>
      <c r="F283" s="239" t="s">
        <v>268</v>
      </c>
      <c r="G283" s="236"/>
      <c r="H283" s="238" t="s">
        <v>1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5" t="s">
        <v>153</v>
      </c>
      <c r="AU283" s="245" t="s">
        <v>90</v>
      </c>
      <c r="AV283" s="13" t="s">
        <v>88</v>
      </c>
      <c r="AW283" s="13" t="s">
        <v>34</v>
      </c>
      <c r="AX283" s="13" t="s">
        <v>80</v>
      </c>
      <c r="AY283" s="245" t="s">
        <v>145</v>
      </c>
    </row>
    <row r="284" s="13" customFormat="1">
      <c r="A284" s="13"/>
      <c r="B284" s="235"/>
      <c r="C284" s="236"/>
      <c r="D284" s="237" t="s">
        <v>153</v>
      </c>
      <c r="E284" s="238" t="s">
        <v>1</v>
      </c>
      <c r="F284" s="239" t="s">
        <v>157</v>
      </c>
      <c r="G284" s="236"/>
      <c r="H284" s="238" t="s">
        <v>1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5" t="s">
        <v>153</v>
      </c>
      <c r="AU284" s="245" t="s">
        <v>90</v>
      </c>
      <c r="AV284" s="13" t="s">
        <v>88</v>
      </c>
      <c r="AW284" s="13" t="s">
        <v>34</v>
      </c>
      <c r="AX284" s="13" t="s">
        <v>80</v>
      </c>
      <c r="AY284" s="245" t="s">
        <v>145</v>
      </c>
    </row>
    <row r="285" s="14" customFormat="1">
      <c r="A285" s="14"/>
      <c r="B285" s="246"/>
      <c r="C285" s="247"/>
      <c r="D285" s="237" t="s">
        <v>153</v>
      </c>
      <c r="E285" s="248" t="s">
        <v>1</v>
      </c>
      <c r="F285" s="249" t="s">
        <v>285</v>
      </c>
      <c r="G285" s="247"/>
      <c r="H285" s="250">
        <v>0.60799999999999998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6" t="s">
        <v>153</v>
      </c>
      <c r="AU285" s="256" t="s">
        <v>90</v>
      </c>
      <c r="AV285" s="14" t="s">
        <v>90</v>
      </c>
      <c r="AW285" s="14" t="s">
        <v>34</v>
      </c>
      <c r="AX285" s="14" t="s">
        <v>80</v>
      </c>
      <c r="AY285" s="256" t="s">
        <v>145</v>
      </c>
    </row>
    <row r="286" s="15" customFormat="1">
      <c r="A286" s="15"/>
      <c r="B286" s="257"/>
      <c r="C286" s="258"/>
      <c r="D286" s="237" t="s">
        <v>153</v>
      </c>
      <c r="E286" s="259" t="s">
        <v>1</v>
      </c>
      <c r="F286" s="260" t="s">
        <v>160</v>
      </c>
      <c r="G286" s="258"/>
      <c r="H286" s="261">
        <v>0.60799999999999998</v>
      </c>
      <c r="I286" s="262"/>
      <c r="J286" s="258"/>
      <c r="K286" s="258"/>
      <c r="L286" s="263"/>
      <c r="M286" s="264"/>
      <c r="N286" s="265"/>
      <c r="O286" s="265"/>
      <c r="P286" s="265"/>
      <c r="Q286" s="265"/>
      <c r="R286" s="265"/>
      <c r="S286" s="265"/>
      <c r="T286" s="266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7" t="s">
        <v>153</v>
      </c>
      <c r="AU286" s="267" t="s">
        <v>90</v>
      </c>
      <c r="AV286" s="15" t="s">
        <v>151</v>
      </c>
      <c r="AW286" s="15" t="s">
        <v>34</v>
      </c>
      <c r="AX286" s="15" t="s">
        <v>88</v>
      </c>
      <c r="AY286" s="267" t="s">
        <v>145</v>
      </c>
    </row>
    <row r="287" s="2" customFormat="1" ht="24.15" customHeight="1">
      <c r="A287" s="39"/>
      <c r="B287" s="40"/>
      <c r="C287" s="221" t="s">
        <v>286</v>
      </c>
      <c r="D287" s="221" t="s">
        <v>148</v>
      </c>
      <c r="E287" s="222" t="s">
        <v>287</v>
      </c>
      <c r="F287" s="223" t="s">
        <v>288</v>
      </c>
      <c r="G287" s="224" t="s">
        <v>102</v>
      </c>
      <c r="H287" s="225">
        <v>1.093</v>
      </c>
      <c r="I287" s="226"/>
      <c r="J287" s="227">
        <f>ROUND(I287*H287,2)</f>
        <v>0</v>
      </c>
      <c r="K287" s="228"/>
      <c r="L287" s="45"/>
      <c r="M287" s="229" t="s">
        <v>1</v>
      </c>
      <c r="N287" s="230" t="s">
        <v>45</v>
      </c>
      <c r="O287" s="92"/>
      <c r="P287" s="231">
        <f>O287*H287</f>
        <v>0</v>
      </c>
      <c r="Q287" s="231">
        <v>0</v>
      </c>
      <c r="R287" s="231">
        <f>Q287*H287</f>
        <v>0</v>
      </c>
      <c r="S287" s="231">
        <v>0.25</v>
      </c>
      <c r="T287" s="232">
        <f>S287*H287</f>
        <v>0.27324999999999999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3" t="s">
        <v>151</v>
      </c>
      <c r="AT287" s="233" t="s">
        <v>148</v>
      </c>
      <c r="AU287" s="233" t="s">
        <v>90</v>
      </c>
      <c r="AY287" s="18" t="s">
        <v>145</v>
      </c>
      <c r="BE287" s="234">
        <f>IF(N287="základní",J287,0)</f>
        <v>0</v>
      </c>
      <c r="BF287" s="234">
        <f>IF(N287="snížená",J287,0)</f>
        <v>0</v>
      </c>
      <c r="BG287" s="234">
        <f>IF(N287="zákl. přenesená",J287,0)</f>
        <v>0</v>
      </c>
      <c r="BH287" s="234">
        <f>IF(N287="sníž. přenesená",J287,0)</f>
        <v>0</v>
      </c>
      <c r="BI287" s="234">
        <f>IF(N287="nulová",J287,0)</f>
        <v>0</v>
      </c>
      <c r="BJ287" s="18" t="s">
        <v>88</v>
      </c>
      <c r="BK287" s="234">
        <f>ROUND(I287*H287,2)</f>
        <v>0</v>
      </c>
      <c r="BL287" s="18" t="s">
        <v>151</v>
      </c>
      <c r="BM287" s="233" t="s">
        <v>289</v>
      </c>
    </row>
    <row r="288" s="13" customFormat="1">
      <c r="A288" s="13"/>
      <c r="B288" s="235"/>
      <c r="C288" s="236"/>
      <c r="D288" s="237" t="s">
        <v>153</v>
      </c>
      <c r="E288" s="238" t="s">
        <v>1</v>
      </c>
      <c r="F288" s="239" t="s">
        <v>154</v>
      </c>
      <c r="G288" s="236"/>
      <c r="H288" s="238" t="s">
        <v>1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5" t="s">
        <v>153</v>
      </c>
      <c r="AU288" s="245" t="s">
        <v>90</v>
      </c>
      <c r="AV288" s="13" t="s">
        <v>88</v>
      </c>
      <c r="AW288" s="13" t="s">
        <v>34</v>
      </c>
      <c r="AX288" s="13" t="s">
        <v>80</v>
      </c>
      <c r="AY288" s="245" t="s">
        <v>145</v>
      </c>
    </row>
    <row r="289" s="13" customFormat="1">
      <c r="A289" s="13"/>
      <c r="B289" s="235"/>
      <c r="C289" s="236"/>
      <c r="D289" s="237" t="s">
        <v>153</v>
      </c>
      <c r="E289" s="238" t="s">
        <v>1</v>
      </c>
      <c r="F289" s="239" t="s">
        <v>274</v>
      </c>
      <c r="G289" s="236"/>
      <c r="H289" s="238" t="s">
        <v>1</v>
      </c>
      <c r="I289" s="240"/>
      <c r="J289" s="236"/>
      <c r="K289" s="236"/>
      <c r="L289" s="241"/>
      <c r="M289" s="242"/>
      <c r="N289" s="243"/>
      <c r="O289" s="243"/>
      <c r="P289" s="243"/>
      <c r="Q289" s="243"/>
      <c r="R289" s="243"/>
      <c r="S289" s="243"/>
      <c r="T289" s="24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5" t="s">
        <v>153</v>
      </c>
      <c r="AU289" s="245" t="s">
        <v>90</v>
      </c>
      <c r="AV289" s="13" t="s">
        <v>88</v>
      </c>
      <c r="AW289" s="13" t="s">
        <v>34</v>
      </c>
      <c r="AX289" s="13" t="s">
        <v>80</v>
      </c>
      <c r="AY289" s="245" t="s">
        <v>145</v>
      </c>
    </row>
    <row r="290" s="13" customFormat="1">
      <c r="A290" s="13"/>
      <c r="B290" s="235"/>
      <c r="C290" s="236"/>
      <c r="D290" s="237" t="s">
        <v>153</v>
      </c>
      <c r="E290" s="238" t="s">
        <v>1</v>
      </c>
      <c r="F290" s="239" t="s">
        <v>155</v>
      </c>
      <c r="G290" s="236"/>
      <c r="H290" s="238" t="s">
        <v>1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5" t="s">
        <v>153</v>
      </c>
      <c r="AU290" s="245" t="s">
        <v>90</v>
      </c>
      <c r="AV290" s="13" t="s">
        <v>88</v>
      </c>
      <c r="AW290" s="13" t="s">
        <v>34</v>
      </c>
      <c r="AX290" s="13" t="s">
        <v>80</v>
      </c>
      <c r="AY290" s="245" t="s">
        <v>145</v>
      </c>
    </row>
    <row r="291" s="13" customFormat="1">
      <c r="A291" s="13"/>
      <c r="B291" s="235"/>
      <c r="C291" s="236"/>
      <c r="D291" s="237" t="s">
        <v>153</v>
      </c>
      <c r="E291" s="238" t="s">
        <v>1</v>
      </c>
      <c r="F291" s="239" t="s">
        <v>205</v>
      </c>
      <c r="G291" s="236"/>
      <c r="H291" s="238" t="s">
        <v>1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5" t="s">
        <v>153</v>
      </c>
      <c r="AU291" s="245" t="s">
        <v>90</v>
      </c>
      <c r="AV291" s="13" t="s">
        <v>88</v>
      </c>
      <c r="AW291" s="13" t="s">
        <v>34</v>
      </c>
      <c r="AX291" s="13" t="s">
        <v>80</v>
      </c>
      <c r="AY291" s="245" t="s">
        <v>145</v>
      </c>
    </row>
    <row r="292" s="13" customFormat="1">
      <c r="A292" s="13"/>
      <c r="B292" s="235"/>
      <c r="C292" s="236"/>
      <c r="D292" s="237" t="s">
        <v>153</v>
      </c>
      <c r="E292" s="238" t="s">
        <v>1</v>
      </c>
      <c r="F292" s="239" t="s">
        <v>206</v>
      </c>
      <c r="G292" s="236"/>
      <c r="H292" s="238" t="s">
        <v>1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5" t="s">
        <v>153</v>
      </c>
      <c r="AU292" s="245" t="s">
        <v>90</v>
      </c>
      <c r="AV292" s="13" t="s">
        <v>88</v>
      </c>
      <c r="AW292" s="13" t="s">
        <v>34</v>
      </c>
      <c r="AX292" s="13" t="s">
        <v>80</v>
      </c>
      <c r="AY292" s="245" t="s">
        <v>145</v>
      </c>
    </row>
    <row r="293" s="14" customFormat="1">
      <c r="A293" s="14"/>
      <c r="B293" s="246"/>
      <c r="C293" s="247"/>
      <c r="D293" s="237" t="s">
        <v>153</v>
      </c>
      <c r="E293" s="248" t="s">
        <v>1</v>
      </c>
      <c r="F293" s="249" t="s">
        <v>207</v>
      </c>
      <c r="G293" s="247"/>
      <c r="H293" s="250">
        <v>0.35499999999999998</v>
      </c>
      <c r="I293" s="251"/>
      <c r="J293" s="247"/>
      <c r="K293" s="247"/>
      <c r="L293" s="252"/>
      <c r="M293" s="253"/>
      <c r="N293" s="254"/>
      <c r="O293" s="254"/>
      <c r="P293" s="254"/>
      <c r="Q293" s="254"/>
      <c r="R293" s="254"/>
      <c r="S293" s="254"/>
      <c r="T293" s="25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6" t="s">
        <v>153</v>
      </c>
      <c r="AU293" s="256" t="s">
        <v>90</v>
      </c>
      <c r="AV293" s="14" t="s">
        <v>90</v>
      </c>
      <c r="AW293" s="14" t="s">
        <v>34</v>
      </c>
      <c r="AX293" s="14" t="s">
        <v>80</v>
      </c>
      <c r="AY293" s="256" t="s">
        <v>145</v>
      </c>
    </row>
    <row r="294" s="14" customFormat="1">
      <c r="A294" s="14"/>
      <c r="B294" s="246"/>
      <c r="C294" s="247"/>
      <c r="D294" s="237" t="s">
        <v>153</v>
      </c>
      <c r="E294" s="248" t="s">
        <v>1</v>
      </c>
      <c r="F294" s="249" t="s">
        <v>208</v>
      </c>
      <c r="G294" s="247"/>
      <c r="H294" s="250">
        <v>0.36299999999999999</v>
      </c>
      <c r="I294" s="251"/>
      <c r="J294" s="247"/>
      <c r="K294" s="247"/>
      <c r="L294" s="252"/>
      <c r="M294" s="253"/>
      <c r="N294" s="254"/>
      <c r="O294" s="254"/>
      <c r="P294" s="254"/>
      <c r="Q294" s="254"/>
      <c r="R294" s="254"/>
      <c r="S294" s="254"/>
      <c r="T294" s="25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6" t="s">
        <v>153</v>
      </c>
      <c r="AU294" s="256" t="s">
        <v>90</v>
      </c>
      <c r="AV294" s="14" t="s">
        <v>90</v>
      </c>
      <c r="AW294" s="14" t="s">
        <v>34</v>
      </c>
      <c r="AX294" s="14" t="s">
        <v>80</v>
      </c>
      <c r="AY294" s="256" t="s">
        <v>145</v>
      </c>
    </row>
    <row r="295" s="14" customFormat="1">
      <c r="A295" s="14"/>
      <c r="B295" s="246"/>
      <c r="C295" s="247"/>
      <c r="D295" s="237" t="s">
        <v>153</v>
      </c>
      <c r="E295" s="248" t="s">
        <v>1</v>
      </c>
      <c r="F295" s="249" t="s">
        <v>209</v>
      </c>
      <c r="G295" s="247"/>
      <c r="H295" s="250">
        <v>0.375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6" t="s">
        <v>153</v>
      </c>
      <c r="AU295" s="256" t="s">
        <v>90</v>
      </c>
      <c r="AV295" s="14" t="s">
        <v>90</v>
      </c>
      <c r="AW295" s="14" t="s">
        <v>34</v>
      </c>
      <c r="AX295" s="14" t="s">
        <v>80</v>
      </c>
      <c r="AY295" s="256" t="s">
        <v>145</v>
      </c>
    </row>
    <row r="296" s="15" customFormat="1">
      <c r="A296" s="15"/>
      <c r="B296" s="257"/>
      <c r="C296" s="258"/>
      <c r="D296" s="237" t="s">
        <v>153</v>
      </c>
      <c r="E296" s="259" t="s">
        <v>1</v>
      </c>
      <c r="F296" s="260" t="s">
        <v>160</v>
      </c>
      <c r="G296" s="258"/>
      <c r="H296" s="261">
        <v>1.093</v>
      </c>
      <c r="I296" s="262"/>
      <c r="J296" s="258"/>
      <c r="K296" s="258"/>
      <c r="L296" s="263"/>
      <c r="M296" s="264"/>
      <c r="N296" s="265"/>
      <c r="O296" s="265"/>
      <c r="P296" s="265"/>
      <c r="Q296" s="265"/>
      <c r="R296" s="265"/>
      <c r="S296" s="265"/>
      <c r="T296" s="266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7" t="s">
        <v>153</v>
      </c>
      <c r="AU296" s="267" t="s">
        <v>90</v>
      </c>
      <c r="AV296" s="15" t="s">
        <v>151</v>
      </c>
      <c r="AW296" s="15" t="s">
        <v>34</v>
      </c>
      <c r="AX296" s="15" t="s">
        <v>88</v>
      </c>
      <c r="AY296" s="267" t="s">
        <v>145</v>
      </c>
    </row>
    <row r="297" s="2" customFormat="1" ht="37.8" customHeight="1">
      <c r="A297" s="39"/>
      <c r="B297" s="40"/>
      <c r="C297" s="221" t="s">
        <v>290</v>
      </c>
      <c r="D297" s="221" t="s">
        <v>148</v>
      </c>
      <c r="E297" s="222" t="s">
        <v>291</v>
      </c>
      <c r="F297" s="223" t="s">
        <v>292</v>
      </c>
      <c r="G297" s="224" t="s">
        <v>102</v>
      </c>
      <c r="H297" s="225">
        <v>62.628</v>
      </c>
      <c r="I297" s="226"/>
      <c r="J297" s="227">
        <f>ROUND(I297*H297,2)</f>
        <v>0</v>
      </c>
      <c r="K297" s="228"/>
      <c r="L297" s="45"/>
      <c r="M297" s="229" t="s">
        <v>1</v>
      </c>
      <c r="N297" s="230" t="s">
        <v>45</v>
      </c>
      <c r="O297" s="92"/>
      <c r="P297" s="231">
        <f>O297*H297</f>
        <v>0</v>
      </c>
      <c r="Q297" s="231">
        <v>0</v>
      </c>
      <c r="R297" s="231">
        <f>Q297*H297</f>
        <v>0</v>
      </c>
      <c r="S297" s="231">
        <v>0.01</v>
      </c>
      <c r="T297" s="232">
        <f>S297*H297</f>
        <v>0.62628000000000006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3" t="s">
        <v>151</v>
      </c>
      <c r="AT297" s="233" t="s">
        <v>148</v>
      </c>
      <c r="AU297" s="233" t="s">
        <v>90</v>
      </c>
      <c r="AY297" s="18" t="s">
        <v>145</v>
      </c>
      <c r="BE297" s="234">
        <f>IF(N297="základní",J297,0)</f>
        <v>0</v>
      </c>
      <c r="BF297" s="234">
        <f>IF(N297="snížená",J297,0)</f>
        <v>0</v>
      </c>
      <c r="BG297" s="234">
        <f>IF(N297="zákl. přenesená",J297,0)</f>
        <v>0</v>
      </c>
      <c r="BH297" s="234">
        <f>IF(N297="sníž. přenesená",J297,0)</f>
        <v>0</v>
      </c>
      <c r="BI297" s="234">
        <f>IF(N297="nulová",J297,0)</f>
        <v>0</v>
      </c>
      <c r="BJ297" s="18" t="s">
        <v>88</v>
      </c>
      <c r="BK297" s="234">
        <f>ROUND(I297*H297,2)</f>
        <v>0</v>
      </c>
      <c r="BL297" s="18" t="s">
        <v>151</v>
      </c>
      <c r="BM297" s="233" t="s">
        <v>293</v>
      </c>
    </row>
    <row r="298" s="13" customFormat="1">
      <c r="A298" s="13"/>
      <c r="B298" s="235"/>
      <c r="C298" s="236"/>
      <c r="D298" s="237" t="s">
        <v>153</v>
      </c>
      <c r="E298" s="238" t="s">
        <v>1</v>
      </c>
      <c r="F298" s="239" t="s">
        <v>154</v>
      </c>
      <c r="G298" s="236"/>
      <c r="H298" s="238" t="s">
        <v>1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5" t="s">
        <v>153</v>
      </c>
      <c r="AU298" s="245" t="s">
        <v>90</v>
      </c>
      <c r="AV298" s="13" t="s">
        <v>88</v>
      </c>
      <c r="AW298" s="13" t="s">
        <v>34</v>
      </c>
      <c r="AX298" s="13" t="s">
        <v>80</v>
      </c>
      <c r="AY298" s="245" t="s">
        <v>145</v>
      </c>
    </row>
    <row r="299" s="13" customFormat="1">
      <c r="A299" s="13"/>
      <c r="B299" s="235"/>
      <c r="C299" s="236"/>
      <c r="D299" s="237" t="s">
        <v>153</v>
      </c>
      <c r="E299" s="238" t="s">
        <v>1</v>
      </c>
      <c r="F299" s="239" t="s">
        <v>176</v>
      </c>
      <c r="G299" s="236"/>
      <c r="H299" s="238" t="s">
        <v>1</v>
      </c>
      <c r="I299" s="240"/>
      <c r="J299" s="236"/>
      <c r="K299" s="236"/>
      <c r="L299" s="241"/>
      <c r="M299" s="242"/>
      <c r="N299" s="243"/>
      <c r="O299" s="243"/>
      <c r="P299" s="243"/>
      <c r="Q299" s="243"/>
      <c r="R299" s="243"/>
      <c r="S299" s="243"/>
      <c r="T299" s="24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5" t="s">
        <v>153</v>
      </c>
      <c r="AU299" s="245" t="s">
        <v>90</v>
      </c>
      <c r="AV299" s="13" t="s">
        <v>88</v>
      </c>
      <c r="AW299" s="13" t="s">
        <v>34</v>
      </c>
      <c r="AX299" s="13" t="s">
        <v>80</v>
      </c>
      <c r="AY299" s="245" t="s">
        <v>145</v>
      </c>
    </row>
    <row r="300" s="13" customFormat="1">
      <c r="A300" s="13"/>
      <c r="B300" s="235"/>
      <c r="C300" s="236"/>
      <c r="D300" s="237" t="s">
        <v>153</v>
      </c>
      <c r="E300" s="238" t="s">
        <v>1</v>
      </c>
      <c r="F300" s="239" t="s">
        <v>156</v>
      </c>
      <c r="G300" s="236"/>
      <c r="H300" s="238" t="s">
        <v>1</v>
      </c>
      <c r="I300" s="240"/>
      <c r="J300" s="236"/>
      <c r="K300" s="236"/>
      <c r="L300" s="241"/>
      <c r="M300" s="242"/>
      <c r="N300" s="243"/>
      <c r="O300" s="243"/>
      <c r="P300" s="243"/>
      <c r="Q300" s="243"/>
      <c r="R300" s="243"/>
      <c r="S300" s="243"/>
      <c r="T300" s="24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5" t="s">
        <v>153</v>
      </c>
      <c r="AU300" s="245" t="s">
        <v>90</v>
      </c>
      <c r="AV300" s="13" t="s">
        <v>88</v>
      </c>
      <c r="AW300" s="13" t="s">
        <v>34</v>
      </c>
      <c r="AX300" s="13" t="s">
        <v>80</v>
      </c>
      <c r="AY300" s="245" t="s">
        <v>145</v>
      </c>
    </row>
    <row r="301" s="14" customFormat="1">
      <c r="A301" s="14"/>
      <c r="B301" s="246"/>
      <c r="C301" s="247"/>
      <c r="D301" s="237" t="s">
        <v>153</v>
      </c>
      <c r="E301" s="248" t="s">
        <v>1</v>
      </c>
      <c r="F301" s="249" t="s">
        <v>191</v>
      </c>
      <c r="G301" s="247"/>
      <c r="H301" s="250">
        <v>62.628</v>
      </c>
      <c r="I301" s="251"/>
      <c r="J301" s="247"/>
      <c r="K301" s="247"/>
      <c r="L301" s="252"/>
      <c r="M301" s="253"/>
      <c r="N301" s="254"/>
      <c r="O301" s="254"/>
      <c r="P301" s="254"/>
      <c r="Q301" s="254"/>
      <c r="R301" s="254"/>
      <c r="S301" s="254"/>
      <c r="T301" s="25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6" t="s">
        <v>153</v>
      </c>
      <c r="AU301" s="256" t="s">
        <v>90</v>
      </c>
      <c r="AV301" s="14" t="s">
        <v>90</v>
      </c>
      <c r="AW301" s="14" t="s">
        <v>34</v>
      </c>
      <c r="AX301" s="14" t="s">
        <v>80</v>
      </c>
      <c r="AY301" s="256" t="s">
        <v>145</v>
      </c>
    </row>
    <row r="302" s="15" customFormat="1">
      <c r="A302" s="15"/>
      <c r="B302" s="257"/>
      <c r="C302" s="258"/>
      <c r="D302" s="237" t="s">
        <v>153</v>
      </c>
      <c r="E302" s="259" t="s">
        <v>1</v>
      </c>
      <c r="F302" s="260" t="s">
        <v>160</v>
      </c>
      <c r="G302" s="258"/>
      <c r="H302" s="261">
        <v>62.628</v>
      </c>
      <c r="I302" s="262"/>
      <c r="J302" s="258"/>
      <c r="K302" s="258"/>
      <c r="L302" s="263"/>
      <c r="M302" s="264"/>
      <c r="N302" s="265"/>
      <c r="O302" s="265"/>
      <c r="P302" s="265"/>
      <c r="Q302" s="265"/>
      <c r="R302" s="265"/>
      <c r="S302" s="265"/>
      <c r="T302" s="266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7" t="s">
        <v>153</v>
      </c>
      <c r="AU302" s="267" t="s">
        <v>90</v>
      </c>
      <c r="AV302" s="15" t="s">
        <v>151</v>
      </c>
      <c r="AW302" s="15" t="s">
        <v>34</v>
      </c>
      <c r="AX302" s="15" t="s">
        <v>88</v>
      </c>
      <c r="AY302" s="267" t="s">
        <v>145</v>
      </c>
    </row>
    <row r="303" s="2" customFormat="1" ht="37.8" customHeight="1">
      <c r="A303" s="39"/>
      <c r="B303" s="40"/>
      <c r="C303" s="221" t="s">
        <v>294</v>
      </c>
      <c r="D303" s="221" t="s">
        <v>148</v>
      </c>
      <c r="E303" s="222" t="s">
        <v>295</v>
      </c>
      <c r="F303" s="223" t="s">
        <v>296</v>
      </c>
      <c r="G303" s="224" t="s">
        <v>102</v>
      </c>
      <c r="H303" s="225">
        <v>108.72499999999999</v>
      </c>
      <c r="I303" s="226"/>
      <c r="J303" s="227">
        <f>ROUND(I303*H303,2)</f>
        <v>0</v>
      </c>
      <c r="K303" s="228"/>
      <c r="L303" s="45"/>
      <c r="M303" s="229" t="s">
        <v>1</v>
      </c>
      <c r="N303" s="230" t="s">
        <v>45</v>
      </c>
      <c r="O303" s="92"/>
      <c r="P303" s="231">
        <f>O303*H303</f>
        <v>0</v>
      </c>
      <c r="Q303" s="231">
        <v>0</v>
      </c>
      <c r="R303" s="231">
        <f>Q303*H303</f>
        <v>0</v>
      </c>
      <c r="S303" s="231">
        <v>0.058999999999999997</v>
      </c>
      <c r="T303" s="232">
        <f>S303*H303</f>
        <v>6.4147749999999997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3" t="s">
        <v>151</v>
      </c>
      <c r="AT303" s="233" t="s">
        <v>148</v>
      </c>
      <c r="AU303" s="233" t="s">
        <v>90</v>
      </c>
      <c r="AY303" s="18" t="s">
        <v>145</v>
      </c>
      <c r="BE303" s="234">
        <f>IF(N303="základní",J303,0)</f>
        <v>0</v>
      </c>
      <c r="BF303" s="234">
        <f>IF(N303="snížená",J303,0)</f>
        <v>0</v>
      </c>
      <c r="BG303" s="234">
        <f>IF(N303="zákl. přenesená",J303,0)</f>
        <v>0</v>
      </c>
      <c r="BH303" s="234">
        <f>IF(N303="sníž. přenesená",J303,0)</f>
        <v>0</v>
      </c>
      <c r="BI303" s="234">
        <f>IF(N303="nulová",J303,0)</f>
        <v>0</v>
      </c>
      <c r="BJ303" s="18" t="s">
        <v>88</v>
      </c>
      <c r="BK303" s="234">
        <f>ROUND(I303*H303,2)</f>
        <v>0</v>
      </c>
      <c r="BL303" s="18" t="s">
        <v>151</v>
      </c>
      <c r="BM303" s="233" t="s">
        <v>297</v>
      </c>
    </row>
    <row r="304" s="13" customFormat="1">
      <c r="A304" s="13"/>
      <c r="B304" s="235"/>
      <c r="C304" s="236"/>
      <c r="D304" s="237" t="s">
        <v>153</v>
      </c>
      <c r="E304" s="238" t="s">
        <v>1</v>
      </c>
      <c r="F304" s="239" t="s">
        <v>154</v>
      </c>
      <c r="G304" s="236"/>
      <c r="H304" s="238" t="s">
        <v>1</v>
      </c>
      <c r="I304" s="240"/>
      <c r="J304" s="236"/>
      <c r="K304" s="236"/>
      <c r="L304" s="241"/>
      <c r="M304" s="242"/>
      <c r="N304" s="243"/>
      <c r="O304" s="243"/>
      <c r="P304" s="243"/>
      <c r="Q304" s="243"/>
      <c r="R304" s="243"/>
      <c r="S304" s="243"/>
      <c r="T304" s="24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5" t="s">
        <v>153</v>
      </c>
      <c r="AU304" s="245" t="s">
        <v>90</v>
      </c>
      <c r="AV304" s="13" t="s">
        <v>88</v>
      </c>
      <c r="AW304" s="13" t="s">
        <v>34</v>
      </c>
      <c r="AX304" s="13" t="s">
        <v>80</v>
      </c>
      <c r="AY304" s="245" t="s">
        <v>145</v>
      </c>
    </row>
    <row r="305" s="13" customFormat="1">
      <c r="A305" s="13"/>
      <c r="B305" s="235"/>
      <c r="C305" s="236"/>
      <c r="D305" s="237" t="s">
        <v>153</v>
      </c>
      <c r="E305" s="238" t="s">
        <v>1</v>
      </c>
      <c r="F305" s="239" t="s">
        <v>274</v>
      </c>
      <c r="G305" s="236"/>
      <c r="H305" s="238" t="s">
        <v>1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5" t="s">
        <v>153</v>
      </c>
      <c r="AU305" s="245" t="s">
        <v>90</v>
      </c>
      <c r="AV305" s="13" t="s">
        <v>88</v>
      </c>
      <c r="AW305" s="13" t="s">
        <v>34</v>
      </c>
      <c r="AX305" s="13" t="s">
        <v>80</v>
      </c>
      <c r="AY305" s="245" t="s">
        <v>145</v>
      </c>
    </row>
    <row r="306" s="13" customFormat="1">
      <c r="A306" s="13"/>
      <c r="B306" s="235"/>
      <c r="C306" s="236"/>
      <c r="D306" s="237" t="s">
        <v>153</v>
      </c>
      <c r="E306" s="238" t="s">
        <v>1</v>
      </c>
      <c r="F306" s="239" t="s">
        <v>156</v>
      </c>
      <c r="G306" s="236"/>
      <c r="H306" s="238" t="s">
        <v>1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153</v>
      </c>
      <c r="AU306" s="245" t="s">
        <v>90</v>
      </c>
      <c r="AV306" s="13" t="s">
        <v>88</v>
      </c>
      <c r="AW306" s="13" t="s">
        <v>34</v>
      </c>
      <c r="AX306" s="13" t="s">
        <v>80</v>
      </c>
      <c r="AY306" s="245" t="s">
        <v>145</v>
      </c>
    </row>
    <row r="307" s="14" customFormat="1">
      <c r="A307" s="14"/>
      <c r="B307" s="246"/>
      <c r="C307" s="247"/>
      <c r="D307" s="237" t="s">
        <v>153</v>
      </c>
      <c r="E307" s="248" t="s">
        <v>1</v>
      </c>
      <c r="F307" s="249" t="s">
        <v>177</v>
      </c>
      <c r="G307" s="247"/>
      <c r="H307" s="250">
        <v>38.130000000000003</v>
      </c>
      <c r="I307" s="251"/>
      <c r="J307" s="247"/>
      <c r="K307" s="247"/>
      <c r="L307" s="252"/>
      <c r="M307" s="253"/>
      <c r="N307" s="254"/>
      <c r="O307" s="254"/>
      <c r="P307" s="254"/>
      <c r="Q307" s="254"/>
      <c r="R307" s="254"/>
      <c r="S307" s="254"/>
      <c r="T307" s="25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6" t="s">
        <v>153</v>
      </c>
      <c r="AU307" s="256" t="s">
        <v>90</v>
      </c>
      <c r="AV307" s="14" t="s">
        <v>90</v>
      </c>
      <c r="AW307" s="14" t="s">
        <v>34</v>
      </c>
      <c r="AX307" s="14" t="s">
        <v>80</v>
      </c>
      <c r="AY307" s="256" t="s">
        <v>145</v>
      </c>
    </row>
    <row r="308" s="13" customFormat="1">
      <c r="A308" s="13"/>
      <c r="B308" s="235"/>
      <c r="C308" s="236"/>
      <c r="D308" s="237" t="s">
        <v>153</v>
      </c>
      <c r="E308" s="238" t="s">
        <v>1</v>
      </c>
      <c r="F308" s="239" t="s">
        <v>176</v>
      </c>
      <c r="G308" s="236"/>
      <c r="H308" s="238" t="s">
        <v>1</v>
      </c>
      <c r="I308" s="240"/>
      <c r="J308" s="236"/>
      <c r="K308" s="236"/>
      <c r="L308" s="241"/>
      <c r="M308" s="242"/>
      <c r="N308" s="243"/>
      <c r="O308" s="243"/>
      <c r="P308" s="243"/>
      <c r="Q308" s="243"/>
      <c r="R308" s="243"/>
      <c r="S308" s="243"/>
      <c r="T308" s="24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5" t="s">
        <v>153</v>
      </c>
      <c r="AU308" s="245" t="s">
        <v>90</v>
      </c>
      <c r="AV308" s="13" t="s">
        <v>88</v>
      </c>
      <c r="AW308" s="13" t="s">
        <v>34</v>
      </c>
      <c r="AX308" s="13" t="s">
        <v>80</v>
      </c>
      <c r="AY308" s="245" t="s">
        <v>145</v>
      </c>
    </row>
    <row r="309" s="14" customFormat="1">
      <c r="A309" s="14"/>
      <c r="B309" s="246"/>
      <c r="C309" s="247"/>
      <c r="D309" s="237" t="s">
        <v>153</v>
      </c>
      <c r="E309" s="248" t="s">
        <v>1</v>
      </c>
      <c r="F309" s="249" t="s">
        <v>177</v>
      </c>
      <c r="G309" s="247"/>
      <c r="H309" s="250">
        <v>38.130000000000003</v>
      </c>
      <c r="I309" s="251"/>
      <c r="J309" s="247"/>
      <c r="K309" s="247"/>
      <c r="L309" s="252"/>
      <c r="M309" s="253"/>
      <c r="N309" s="254"/>
      <c r="O309" s="254"/>
      <c r="P309" s="254"/>
      <c r="Q309" s="254"/>
      <c r="R309" s="254"/>
      <c r="S309" s="254"/>
      <c r="T309" s="255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6" t="s">
        <v>153</v>
      </c>
      <c r="AU309" s="256" t="s">
        <v>90</v>
      </c>
      <c r="AV309" s="14" t="s">
        <v>90</v>
      </c>
      <c r="AW309" s="14" t="s">
        <v>34</v>
      </c>
      <c r="AX309" s="14" t="s">
        <v>80</v>
      </c>
      <c r="AY309" s="256" t="s">
        <v>145</v>
      </c>
    </row>
    <row r="310" s="13" customFormat="1">
      <c r="A310" s="13"/>
      <c r="B310" s="235"/>
      <c r="C310" s="236"/>
      <c r="D310" s="237" t="s">
        <v>153</v>
      </c>
      <c r="E310" s="238" t="s">
        <v>1</v>
      </c>
      <c r="F310" s="239" t="s">
        <v>178</v>
      </c>
      <c r="G310" s="236"/>
      <c r="H310" s="238" t="s">
        <v>1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5" t="s">
        <v>153</v>
      </c>
      <c r="AU310" s="245" t="s">
        <v>90</v>
      </c>
      <c r="AV310" s="13" t="s">
        <v>88</v>
      </c>
      <c r="AW310" s="13" t="s">
        <v>34</v>
      </c>
      <c r="AX310" s="13" t="s">
        <v>80</v>
      </c>
      <c r="AY310" s="245" t="s">
        <v>145</v>
      </c>
    </row>
    <row r="311" s="14" customFormat="1">
      <c r="A311" s="14"/>
      <c r="B311" s="246"/>
      <c r="C311" s="247"/>
      <c r="D311" s="237" t="s">
        <v>153</v>
      </c>
      <c r="E311" s="248" t="s">
        <v>1</v>
      </c>
      <c r="F311" s="249" t="s">
        <v>179</v>
      </c>
      <c r="G311" s="247"/>
      <c r="H311" s="250">
        <v>32.465000000000003</v>
      </c>
      <c r="I311" s="251"/>
      <c r="J311" s="247"/>
      <c r="K311" s="247"/>
      <c r="L311" s="252"/>
      <c r="M311" s="253"/>
      <c r="N311" s="254"/>
      <c r="O311" s="254"/>
      <c r="P311" s="254"/>
      <c r="Q311" s="254"/>
      <c r="R311" s="254"/>
      <c r="S311" s="254"/>
      <c r="T311" s="25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6" t="s">
        <v>153</v>
      </c>
      <c r="AU311" s="256" t="s">
        <v>90</v>
      </c>
      <c r="AV311" s="14" t="s">
        <v>90</v>
      </c>
      <c r="AW311" s="14" t="s">
        <v>34</v>
      </c>
      <c r="AX311" s="14" t="s">
        <v>80</v>
      </c>
      <c r="AY311" s="256" t="s">
        <v>145</v>
      </c>
    </row>
    <row r="312" s="15" customFormat="1">
      <c r="A312" s="15"/>
      <c r="B312" s="257"/>
      <c r="C312" s="258"/>
      <c r="D312" s="237" t="s">
        <v>153</v>
      </c>
      <c r="E312" s="259" t="s">
        <v>1</v>
      </c>
      <c r="F312" s="260" t="s">
        <v>160</v>
      </c>
      <c r="G312" s="258"/>
      <c r="H312" s="261">
        <v>108.72499999999999</v>
      </c>
      <c r="I312" s="262"/>
      <c r="J312" s="258"/>
      <c r="K312" s="258"/>
      <c r="L312" s="263"/>
      <c r="M312" s="264"/>
      <c r="N312" s="265"/>
      <c r="O312" s="265"/>
      <c r="P312" s="265"/>
      <c r="Q312" s="265"/>
      <c r="R312" s="265"/>
      <c r="S312" s="265"/>
      <c r="T312" s="266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7" t="s">
        <v>153</v>
      </c>
      <c r="AU312" s="267" t="s">
        <v>90</v>
      </c>
      <c r="AV312" s="15" t="s">
        <v>151</v>
      </c>
      <c r="AW312" s="15" t="s">
        <v>34</v>
      </c>
      <c r="AX312" s="15" t="s">
        <v>88</v>
      </c>
      <c r="AY312" s="267" t="s">
        <v>145</v>
      </c>
    </row>
    <row r="313" s="2" customFormat="1" ht="16.5" customHeight="1">
      <c r="A313" s="39"/>
      <c r="B313" s="40"/>
      <c r="C313" s="221" t="s">
        <v>298</v>
      </c>
      <c r="D313" s="221" t="s">
        <v>148</v>
      </c>
      <c r="E313" s="222" t="s">
        <v>299</v>
      </c>
      <c r="F313" s="223" t="s">
        <v>300</v>
      </c>
      <c r="G313" s="224" t="s">
        <v>102</v>
      </c>
      <c r="H313" s="225">
        <v>31.620000000000001</v>
      </c>
      <c r="I313" s="226"/>
      <c r="J313" s="227">
        <f>ROUND(I313*H313,2)</f>
        <v>0</v>
      </c>
      <c r="K313" s="228"/>
      <c r="L313" s="45"/>
      <c r="M313" s="229" t="s">
        <v>1</v>
      </c>
      <c r="N313" s="230" t="s">
        <v>45</v>
      </c>
      <c r="O313" s="92"/>
      <c r="P313" s="231">
        <f>O313*H313</f>
        <v>0</v>
      </c>
      <c r="Q313" s="231">
        <v>0</v>
      </c>
      <c r="R313" s="231">
        <f>Q313*H313</f>
        <v>0</v>
      </c>
      <c r="S313" s="231">
        <v>0.014</v>
      </c>
      <c r="T313" s="232">
        <f>S313*H313</f>
        <v>0.44268000000000002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3" t="s">
        <v>151</v>
      </c>
      <c r="AT313" s="233" t="s">
        <v>148</v>
      </c>
      <c r="AU313" s="233" t="s">
        <v>90</v>
      </c>
      <c r="AY313" s="18" t="s">
        <v>145</v>
      </c>
      <c r="BE313" s="234">
        <f>IF(N313="základní",J313,0)</f>
        <v>0</v>
      </c>
      <c r="BF313" s="234">
        <f>IF(N313="snížená",J313,0)</f>
        <v>0</v>
      </c>
      <c r="BG313" s="234">
        <f>IF(N313="zákl. přenesená",J313,0)</f>
        <v>0</v>
      </c>
      <c r="BH313" s="234">
        <f>IF(N313="sníž. přenesená",J313,0)</f>
        <v>0</v>
      </c>
      <c r="BI313" s="234">
        <f>IF(N313="nulová",J313,0)</f>
        <v>0</v>
      </c>
      <c r="BJ313" s="18" t="s">
        <v>88</v>
      </c>
      <c r="BK313" s="234">
        <f>ROUND(I313*H313,2)</f>
        <v>0</v>
      </c>
      <c r="BL313" s="18" t="s">
        <v>151</v>
      </c>
      <c r="BM313" s="233" t="s">
        <v>301</v>
      </c>
    </row>
    <row r="314" s="13" customFormat="1">
      <c r="A314" s="13"/>
      <c r="B314" s="235"/>
      <c r="C314" s="236"/>
      <c r="D314" s="237" t="s">
        <v>153</v>
      </c>
      <c r="E314" s="238" t="s">
        <v>1</v>
      </c>
      <c r="F314" s="239" t="s">
        <v>154</v>
      </c>
      <c r="G314" s="236"/>
      <c r="H314" s="238" t="s">
        <v>1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5" t="s">
        <v>153</v>
      </c>
      <c r="AU314" s="245" t="s">
        <v>90</v>
      </c>
      <c r="AV314" s="13" t="s">
        <v>88</v>
      </c>
      <c r="AW314" s="13" t="s">
        <v>34</v>
      </c>
      <c r="AX314" s="13" t="s">
        <v>80</v>
      </c>
      <c r="AY314" s="245" t="s">
        <v>145</v>
      </c>
    </row>
    <row r="315" s="13" customFormat="1">
      <c r="A315" s="13"/>
      <c r="B315" s="235"/>
      <c r="C315" s="236"/>
      <c r="D315" s="237" t="s">
        <v>153</v>
      </c>
      <c r="E315" s="238" t="s">
        <v>1</v>
      </c>
      <c r="F315" s="239" t="s">
        <v>302</v>
      </c>
      <c r="G315" s="236"/>
      <c r="H315" s="238" t="s">
        <v>1</v>
      </c>
      <c r="I315" s="240"/>
      <c r="J315" s="236"/>
      <c r="K315" s="236"/>
      <c r="L315" s="241"/>
      <c r="M315" s="242"/>
      <c r="N315" s="243"/>
      <c r="O315" s="243"/>
      <c r="P315" s="243"/>
      <c r="Q315" s="243"/>
      <c r="R315" s="243"/>
      <c r="S315" s="243"/>
      <c r="T315" s="24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5" t="s">
        <v>153</v>
      </c>
      <c r="AU315" s="245" t="s">
        <v>90</v>
      </c>
      <c r="AV315" s="13" t="s">
        <v>88</v>
      </c>
      <c r="AW315" s="13" t="s">
        <v>34</v>
      </c>
      <c r="AX315" s="13" t="s">
        <v>80</v>
      </c>
      <c r="AY315" s="245" t="s">
        <v>145</v>
      </c>
    </row>
    <row r="316" s="13" customFormat="1">
      <c r="A316" s="13"/>
      <c r="B316" s="235"/>
      <c r="C316" s="236"/>
      <c r="D316" s="237" t="s">
        <v>153</v>
      </c>
      <c r="E316" s="238" t="s">
        <v>1</v>
      </c>
      <c r="F316" s="239" t="s">
        <v>157</v>
      </c>
      <c r="G316" s="236"/>
      <c r="H316" s="238" t="s">
        <v>1</v>
      </c>
      <c r="I316" s="240"/>
      <c r="J316" s="236"/>
      <c r="K316" s="236"/>
      <c r="L316" s="241"/>
      <c r="M316" s="242"/>
      <c r="N316" s="243"/>
      <c r="O316" s="243"/>
      <c r="P316" s="243"/>
      <c r="Q316" s="243"/>
      <c r="R316" s="243"/>
      <c r="S316" s="243"/>
      <c r="T316" s="24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5" t="s">
        <v>153</v>
      </c>
      <c r="AU316" s="245" t="s">
        <v>90</v>
      </c>
      <c r="AV316" s="13" t="s">
        <v>88</v>
      </c>
      <c r="AW316" s="13" t="s">
        <v>34</v>
      </c>
      <c r="AX316" s="13" t="s">
        <v>80</v>
      </c>
      <c r="AY316" s="245" t="s">
        <v>145</v>
      </c>
    </row>
    <row r="317" s="14" customFormat="1">
      <c r="A317" s="14"/>
      <c r="B317" s="246"/>
      <c r="C317" s="247"/>
      <c r="D317" s="237" t="s">
        <v>153</v>
      </c>
      <c r="E317" s="248" t="s">
        <v>1</v>
      </c>
      <c r="F317" s="249" t="s">
        <v>303</v>
      </c>
      <c r="G317" s="247"/>
      <c r="H317" s="250">
        <v>31.620000000000001</v>
      </c>
      <c r="I317" s="251"/>
      <c r="J317" s="247"/>
      <c r="K317" s="247"/>
      <c r="L317" s="252"/>
      <c r="M317" s="253"/>
      <c r="N317" s="254"/>
      <c r="O317" s="254"/>
      <c r="P317" s="254"/>
      <c r="Q317" s="254"/>
      <c r="R317" s="254"/>
      <c r="S317" s="254"/>
      <c r="T317" s="25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6" t="s">
        <v>153</v>
      </c>
      <c r="AU317" s="256" t="s">
        <v>90</v>
      </c>
      <c r="AV317" s="14" t="s">
        <v>90</v>
      </c>
      <c r="AW317" s="14" t="s">
        <v>34</v>
      </c>
      <c r="AX317" s="14" t="s">
        <v>80</v>
      </c>
      <c r="AY317" s="256" t="s">
        <v>145</v>
      </c>
    </row>
    <row r="318" s="15" customFormat="1">
      <c r="A318" s="15"/>
      <c r="B318" s="257"/>
      <c r="C318" s="258"/>
      <c r="D318" s="237" t="s">
        <v>153</v>
      </c>
      <c r="E318" s="259" t="s">
        <v>1</v>
      </c>
      <c r="F318" s="260" t="s">
        <v>160</v>
      </c>
      <c r="G318" s="258"/>
      <c r="H318" s="261">
        <v>31.620000000000001</v>
      </c>
      <c r="I318" s="262"/>
      <c r="J318" s="258"/>
      <c r="K318" s="258"/>
      <c r="L318" s="263"/>
      <c r="M318" s="264"/>
      <c r="N318" s="265"/>
      <c r="O318" s="265"/>
      <c r="P318" s="265"/>
      <c r="Q318" s="265"/>
      <c r="R318" s="265"/>
      <c r="S318" s="265"/>
      <c r="T318" s="266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7" t="s">
        <v>153</v>
      </c>
      <c r="AU318" s="267" t="s">
        <v>90</v>
      </c>
      <c r="AV318" s="15" t="s">
        <v>151</v>
      </c>
      <c r="AW318" s="15" t="s">
        <v>34</v>
      </c>
      <c r="AX318" s="15" t="s">
        <v>88</v>
      </c>
      <c r="AY318" s="267" t="s">
        <v>145</v>
      </c>
    </row>
    <row r="319" s="2" customFormat="1" ht="24.15" customHeight="1">
      <c r="A319" s="39"/>
      <c r="B319" s="40"/>
      <c r="C319" s="221" t="s">
        <v>304</v>
      </c>
      <c r="D319" s="221" t="s">
        <v>148</v>
      </c>
      <c r="E319" s="222" t="s">
        <v>305</v>
      </c>
      <c r="F319" s="223" t="s">
        <v>306</v>
      </c>
      <c r="G319" s="224" t="s">
        <v>102</v>
      </c>
      <c r="H319" s="225">
        <v>31.620000000000001</v>
      </c>
      <c r="I319" s="226"/>
      <c r="J319" s="227">
        <f>ROUND(I319*H319,2)</f>
        <v>0</v>
      </c>
      <c r="K319" s="228"/>
      <c r="L319" s="45"/>
      <c r="M319" s="229" t="s">
        <v>1</v>
      </c>
      <c r="N319" s="230" t="s">
        <v>45</v>
      </c>
      <c r="O319" s="92"/>
      <c r="P319" s="231">
        <f>O319*H319</f>
        <v>0</v>
      </c>
      <c r="Q319" s="231">
        <v>0</v>
      </c>
      <c r="R319" s="231">
        <f>Q319*H319</f>
        <v>0</v>
      </c>
      <c r="S319" s="231">
        <v>0</v>
      </c>
      <c r="T319" s="232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3" t="s">
        <v>151</v>
      </c>
      <c r="AT319" s="233" t="s">
        <v>148</v>
      </c>
      <c r="AU319" s="233" t="s">
        <v>90</v>
      </c>
      <c r="AY319" s="18" t="s">
        <v>145</v>
      </c>
      <c r="BE319" s="234">
        <f>IF(N319="základní",J319,0)</f>
        <v>0</v>
      </c>
      <c r="BF319" s="234">
        <f>IF(N319="snížená",J319,0)</f>
        <v>0</v>
      </c>
      <c r="BG319" s="234">
        <f>IF(N319="zákl. přenesená",J319,0)</f>
        <v>0</v>
      </c>
      <c r="BH319" s="234">
        <f>IF(N319="sníž. přenesená",J319,0)</f>
        <v>0</v>
      </c>
      <c r="BI319" s="234">
        <f>IF(N319="nulová",J319,0)</f>
        <v>0</v>
      </c>
      <c r="BJ319" s="18" t="s">
        <v>88</v>
      </c>
      <c r="BK319" s="234">
        <f>ROUND(I319*H319,2)</f>
        <v>0</v>
      </c>
      <c r="BL319" s="18" t="s">
        <v>151</v>
      </c>
      <c r="BM319" s="233" t="s">
        <v>307</v>
      </c>
    </row>
    <row r="320" s="13" customFormat="1">
      <c r="A320" s="13"/>
      <c r="B320" s="235"/>
      <c r="C320" s="236"/>
      <c r="D320" s="237" t="s">
        <v>153</v>
      </c>
      <c r="E320" s="238" t="s">
        <v>1</v>
      </c>
      <c r="F320" s="239" t="s">
        <v>154</v>
      </c>
      <c r="G320" s="236"/>
      <c r="H320" s="238" t="s">
        <v>1</v>
      </c>
      <c r="I320" s="240"/>
      <c r="J320" s="236"/>
      <c r="K320" s="236"/>
      <c r="L320" s="241"/>
      <c r="M320" s="242"/>
      <c r="N320" s="243"/>
      <c r="O320" s="243"/>
      <c r="P320" s="243"/>
      <c r="Q320" s="243"/>
      <c r="R320" s="243"/>
      <c r="S320" s="243"/>
      <c r="T320" s="24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5" t="s">
        <v>153</v>
      </c>
      <c r="AU320" s="245" t="s">
        <v>90</v>
      </c>
      <c r="AV320" s="13" t="s">
        <v>88</v>
      </c>
      <c r="AW320" s="13" t="s">
        <v>34</v>
      </c>
      <c r="AX320" s="13" t="s">
        <v>80</v>
      </c>
      <c r="AY320" s="245" t="s">
        <v>145</v>
      </c>
    </row>
    <row r="321" s="13" customFormat="1">
      <c r="A321" s="13"/>
      <c r="B321" s="235"/>
      <c r="C321" s="236"/>
      <c r="D321" s="237" t="s">
        <v>153</v>
      </c>
      <c r="E321" s="238" t="s">
        <v>1</v>
      </c>
      <c r="F321" s="239" t="s">
        <v>302</v>
      </c>
      <c r="G321" s="236"/>
      <c r="H321" s="238" t="s">
        <v>1</v>
      </c>
      <c r="I321" s="240"/>
      <c r="J321" s="236"/>
      <c r="K321" s="236"/>
      <c r="L321" s="241"/>
      <c r="M321" s="242"/>
      <c r="N321" s="243"/>
      <c r="O321" s="243"/>
      <c r="P321" s="243"/>
      <c r="Q321" s="243"/>
      <c r="R321" s="243"/>
      <c r="S321" s="243"/>
      <c r="T321" s="24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5" t="s">
        <v>153</v>
      </c>
      <c r="AU321" s="245" t="s">
        <v>90</v>
      </c>
      <c r="AV321" s="13" t="s">
        <v>88</v>
      </c>
      <c r="AW321" s="13" t="s">
        <v>34</v>
      </c>
      <c r="AX321" s="13" t="s">
        <v>80</v>
      </c>
      <c r="AY321" s="245" t="s">
        <v>145</v>
      </c>
    </row>
    <row r="322" s="13" customFormat="1">
      <c r="A322" s="13"/>
      <c r="B322" s="235"/>
      <c r="C322" s="236"/>
      <c r="D322" s="237" t="s">
        <v>153</v>
      </c>
      <c r="E322" s="238" t="s">
        <v>1</v>
      </c>
      <c r="F322" s="239" t="s">
        <v>157</v>
      </c>
      <c r="G322" s="236"/>
      <c r="H322" s="238" t="s">
        <v>1</v>
      </c>
      <c r="I322" s="240"/>
      <c r="J322" s="236"/>
      <c r="K322" s="236"/>
      <c r="L322" s="241"/>
      <c r="M322" s="242"/>
      <c r="N322" s="243"/>
      <c r="O322" s="243"/>
      <c r="P322" s="243"/>
      <c r="Q322" s="243"/>
      <c r="R322" s="243"/>
      <c r="S322" s="243"/>
      <c r="T322" s="24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5" t="s">
        <v>153</v>
      </c>
      <c r="AU322" s="245" t="s">
        <v>90</v>
      </c>
      <c r="AV322" s="13" t="s">
        <v>88</v>
      </c>
      <c r="AW322" s="13" t="s">
        <v>34</v>
      </c>
      <c r="AX322" s="13" t="s">
        <v>80</v>
      </c>
      <c r="AY322" s="245" t="s">
        <v>145</v>
      </c>
    </row>
    <row r="323" s="14" customFormat="1">
      <c r="A323" s="14"/>
      <c r="B323" s="246"/>
      <c r="C323" s="247"/>
      <c r="D323" s="237" t="s">
        <v>153</v>
      </c>
      <c r="E323" s="248" t="s">
        <v>1</v>
      </c>
      <c r="F323" s="249" t="s">
        <v>303</v>
      </c>
      <c r="G323" s="247"/>
      <c r="H323" s="250">
        <v>31.620000000000001</v>
      </c>
      <c r="I323" s="251"/>
      <c r="J323" s="247"/>
      <c r="K323" s="247"/>
      <c r="L323" s="252"/>
      <c r="M323" s="253"/>
      <c r="N323" s="254"/>
      <c r="O323" s="254"/>
      <c r="P323" s="254"/>
      <c r="Q323" s="254"/>
      <c r="R323" s="254"/>
      <c r="S323" s="254"/>
      <c r="T323" s="25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6" t="s">
        <v>153</v>
      </c>
      <c r="AU323" s="256" t="s">
        <v>90</v>
      </c>
      <c r="AV323" s="14" t="s">
        <v>90</v>
      </c>
      <c r="AW323" s="14" t="s">
        <v>34</v>
      </c>
      <c r="AX323" s="14" t="s">
        <v>80</v>
      </c>
      <c r="AY323" s="256" t="s">
        <v>145</v>
      </c>
    </row>
    <row r="324" s="15" customFormat="1">
      <c r="A324" s="15"/>
      <c r="B324" s="257"/>
      <c r="C324" s="258"/>
      <c r="D324" s="237" t="s">
        <v>153</v>
      </c>
      <c r="E324" s="259" t="s">
        <v>1</v>
      </c>
      <c r="F324" s="260" t="s">
        <v>160</v>
      </c>
      <c r="G324" s="258"/>
      <c r="H324" s="261">
        <v>31.620000000000001</v>
      </c>
      <c r="I324" s="262"/>
      <c r="J324" s="258"/>
      <c r="K324" s="258"/>
      <c r="L324" s="263"/>
      <c r="M324" s="264"/>
      <c r="N324" s="265"/>
      <c r="O324" s="265"/>
      <c r="P324" s="265"/>
      <c r="Q324" s="265"/>
      <c r="R324" s="265"/>
      <c r="S324" s="265"/>
      <c r="T324" s="266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67" t="s">
        <v>153</v>
      </c>
      <c r="AU324" s="267" t="s">
        <v>90</v>
      </c>
      <c r="AV324" s="15" t="s">
        <v>151</v>
      </c>
      <c r="AW324" s="15" t="s">
        <v>34</v>
      </c>
      <c r="AX324" s="15" t="s">
        <v>88</v>
      </c>
      <c r="AY324" s="267" t="s">
        <v>145</v>
      </c>
    </row>
    <row r="325" s="2" customFormat="1" ht="16.5" customHeight="1">
      <c r="A325" s="39"/>
      <c r="B325" s="40"/>
      <c r="C325" s="221" t="s">
        <v>308</v>
      </c>
      <c r="D325" s="221" t="s">
        <v>148</v>
      </c>
      <c r="E325" s="222" t="s">
        <v>309</v>
      </c>
      <c r="F325" s="223" t="s">
        <v>310</v>
      </c>
      <c r="G325" s="224" t="s">
        <v>98</v>
      </c>
      <c r="H325" s="225">
        <v>1</v>
      </c>
      <c r="I325" s="226"/>
      <c r="J325" s="227">
        <f>ROUND(I325*H325,2)</f>
        <v>0</v>
      </c>
      <c r="K325" s="228"/>
      <c r="L325" s="45"/>
      <c r="M325" s="229" t="s">
        <v>1</v>
      </c>
      <c r="N325" s="230" t="s">
        <v>45</v>
      </c>
      <c r="O325" s="92"/>
      <c r="P325" s="231">
        <f>O325*H325</f>
        <v>0</v>
      </c>
      <c r="Q325" s="231">
        <v>0</v>
      </c>
      <c r="R325" s="231">
        <f>Q325*H325</f>
        <v>0</v>
      </c>
      <c r="S325" s="231">
        <v>0</v>
      </c>
      <c r="T325" s="232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3" t="s">
        <v>151</v>
      </c>
      <c r="AT325" s="233" t="s">
        <v>148</v>
      </c>
      <c r="AU325" s="233" t="s">
        <v>90</v>
      </c>
      <c r="AY325" s="18" t="s">
        <v>145</v>
      </c>
      <c r="BE325" s="234">
        <f>IF(N325="základní",J325,0)</f>
        <v>0</v>
      </c>
      <c r="BF325" s="234">
        <f>IF(N325="snížená",J325,0)</f>
        <v>0</v>
      </c>
      <c r="BG325" s="234">
        <f>IF(N325="zákl. přenesená",J325,0)</f>
        <v>0</v>
      </c>
      <c r="BH325" s="234">
        <f>IF(N325="sníž. přenesená",J325,0)</f>
        <v>0</v>
      </c>
      <c r="BI325" s="234">
        <f>IF(N325="nulová",J325,0)</f>
        <v>0</v>
      </c>
      <c r="BJ325" s="18" t="s">
        <v>88</v>
      </c>
      <c r="BK325" s="234">
        <f>ROUND(I325*H325,2)</f>
        <v>0</v>
      </c>
      <c r="BL325" s="18" t="s">
        <v>151</v>
      </c>
      <c r="BM325" s="233" t="s">
        <v>311</v>
      </c>
    </row>
    <row r="326" s="2" customFormat="1" ht="24.15" customHeight="1">
      <c r="A326" s="39"/>
      <c r="B326" s="40"/>
      <c r="C326" s="221" t="s">
        <v>312</v>
      </c>
      <c r="D326" s="221" t="s">
        <v>148</v>
      </c>
      <c r="E326" s="222" t="s">
        <v>313</v>
      </c>
      <c r="F326" s="223" t="s">
        <v>314</v>
      </c>
      <c r="G326" s="224" t="s">
        <v>102</v>
      </c>
      <c r="H326" s="225">
        <v>31.620000000000001</v>
      </c>
      <c r="I326" s="226"/>
      <c r="J326" s="227">
        <f>ROUND(I326*H326,2)</f>
        <v>0</v>
      </c>
      <c r="K326" s="228"/>
      <c r="L326" s="45"/>
      <c r="M326" s="229" t="s">
        <v>1</v>
      </c>
      <c r="N326" s="230" t="s">
        <v>45</v>
      </c>
      <c r="O326" s="92"/>
      <c r="P326" s="231">
        <f>O326*H326</f>
        <v>0</v>
      </c>
      <c r="Q326" s="231">
        <v>0.01162</v>
      </c>
      <c r="R326" s="231">
        <f>Q326*H326</f>
        <v>0.36742440000000004</v>
      </c>
      <c r="S326" s="231">
        <v>0</v>
      </c>
      <c r="T326" s="232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3" t="s">
        <v>151</v>
      </c>
      <c r="AT326" s="233" t="s">
        <v>148</v>
      </c>
      <c r="AU326" s="233" t="s">
        <v>90</v>
      </c>
      <c r="AY326" s="18" t="s">
        <v>145</v>
      </c>
      <c r="BE326" s="234">
        <f>IF(N326="základní",J326,0)</f>
        <v>0</v>
      </c>
      <c r="BF326" s="234">
        <f>IF(N326="snížená",J326,0)</f>
        <v>0</v>
      </c>
      <c r="BG326" s="234">
        <f>IF(N326="zákl. přenesená",J326,0)</f>
        <v>0</v>
      </c>
      <c r="BH326" s="234">
        <f>IF(N326="sníž. přenesená",J326,0)</f>
        <v>0</v>
      </c>
      <c r="BI326" s="234">
        <f>IF(N326="nulová",J326,0)</f>
        <v>0</v>
      </c>
      <c r="BJ326" s="18" t="s">
        <v>88</v>
      </c>
      <c r="BK326" s="234">
        <f>ROUND(I326*H326,2)</f>
        <v>0</v>
      </c>
      <c r="BL326" s="18" t="s">
        <v>151</v>
      </c>
      <c r="BM326" s="233" t="s">
        <v>315</v>
      </c>
    </row>
    <row r="327" s="13" customFormat="1">
      <c r="A327" s="13"/>
      <c r="B327" s="235"/>
      <c r="C327" s="236"/>
      <c r="D327" s="237" t="s">
        <v>153</v>
      </c>
      <c r="E327" s="238" t="s">
        <v>1</v>
      </c>
      <c r="F327" s="239" t="s">
        <v>154</v>
      </c>
      <c r="G327" s="236"/>
      <c r="H327" s="238" t="s">
        <v>1</v>
      </c>
      <c r="I327" s="240"/>
      <c r="J327" s="236"/>
      <c r="K327" s="236"/>
      <c r="L327" s="241"/>
      <c r="M327" s="242"/>
      <c r="N327" s="243"/>
      <c r="O327" s="243"/>
      <c r="P327" s="243"/>
      <c r="Q327" s="243"/>
      <c r="R327" s="243"/>
      <c r="S327" s="243"/>
      <c r="T327" s="24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5" t="s">
        <v>153</v>
      </c>
      <c r="AU327" s="245" t="s">
        <v>90</v>
      </c>
      <c r="AV327" s="13" t="s">
        <v>88</v>
      </c>
      <c r="AW327" s="13" t="s">
        <v>34</v>
      </c>
      <c r="AX327" s="13" t="s">
        <v>80</v>
      </c>
      <c r="AY327" s="245" t="s">
        <v>145</v>
      </c>
    </row>
    <row r="328" s="13" customFormat="1">
      <c r="A328" s="13"/>
      <c r="B328" s="235"/>
      <c r="C328" s="236"/>
      <c r="D328" s="237" t="s">
        <v>153</v>
      </c>
      <c r="E328" s="238" t="s">
        <v>1</v>
      </c>
      <c r="F328" s="239" t="s">
        <v>302</v>
      </c>
      <c r="G328" s="236"/>
      <c r="H328" s="238" t="s">
        <v>1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5" t="s">
        <v>153</v>
      </c>
      <c r="AU328" s="245" t="s">
        <v>90</v>
      </c>
      <c r="AV328" s="13" t="s">
        <v>88</v>
      </c>
      <c r="AW328" s="13" t="s">
        <v>34</v>
      </c>
      <c r="AX328" s="13" t="s">
        <v>80</v>
      </c>
      <c r="AY328" s="245" t="s">
        <v>145</v>
      </c>
    </row>
    <row r="329" s="13" customFormat="1">
      <c r="A329" s="13"/>
      <c r="B329" s="235"/>
      <c r="C329" s="236"/>
      <c r="D329" s="237" t="s">
        <v>153</v>
      </c>
      <c r="E329" s="238" t="s">
        <v>1</v>
      </c>
      <c r="F329" s="239" t="s">
        <v>157</v>
      </c>
      <c r="G329" s="236"/>
      <c r="H329" s="238" t="s">
        <v>1</v>
      </c>
      <c r="I329" s="240"/>
      <c r="J329" s="236"/>
      <c r="K329" s="236"/>
      <c r="L329" s="241"/>
      <c r="M329" s="242"/>
      <c r="N329" s="243"/>
      <c r="O329" s="243"/>
      <c r="P329" s="243"/>
      <c r="Q329" s="243"/>
      <c r="R329" s="243"/>
      <c r="S329" s="243"/>
      <c r="T329" s="24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5" t="s">
        <v>153</v>
      </c>
      <c r="AU329" s="245" t="s">
        <v>90</v>
      </c>
      <c r="AV329" s="13" t="s">
        <v>88</v>
      </c>
      <c r="AW329" s="13" t="s">
        <v>34</v>
      </c>
      <c r="AX329" s="13" t="s">
        <v>80</v>
      </c>
      <c r="AY329" s="245" t="s">
        <v>145</v>
      </c>
    </row>
    <row r="330" s="14" customFormat="1">
      <c r="A330" s="14"/>
      <c r="B330" s="246"/>
      <c r="C330" s="247"/>
      <c r="D330" s="237" t="s">
        <v>153</v>
      </c>
      <c r="E330" s="248" t="s">
        <v>1</v>
      </c>
      <c r="F330" s="249" t="s">
        <v>303</v>
      </c>
      <c r="G330" s="247"/>
      <c r="H330" s="250">
        <v>31.620000000000001</v>
      </c>
      <c r="I330" s="251"/>
      <c r="J330" s="247"/>
      <c r="K330" s="247"/>
      <c r="L330" s="252"/>
      <c r="M330" s="253"/>
      <c r="N330" s="254"/>
      <c r="O330" s="254"/>
      <c r="P330" s="254"/>
      <c r="Q330" s="254"/>
      <c r="R330" s="254"/>
      <c r="S330" s="254"/>
      <c r="T330" s="25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6" t="s">
        <v>153</v>
      </c>
      <c r="AU330" s="256" t="s">
        <v>90</v>
      </c>
      <c r="AV330" s="14" t="s">
        <v>90</v>
      </c>
      <c r="AW330" s="14" t="s">
        <v>34</v>
      </c>
      <c r="AX330" s="14" t="s">
        <v>80</v>
      </c>
      <c r="AY330" s="256" t="s">
        <v>145</v>
      </c>
    </row>
    <row r="331" s="15" customFormat="1">
      <c r="A331" s="15"/>
      <c r="B331" s="257"/>
      <c r="C331" s="258"/>
      <c r="D331" s="237" t="s">
        <v>153</v>
      </c>
      <c r="E331" s="259" t="s">
        <v>1</v>
      </c>
      <c r="F331" s="260" t="s">
        <v>160</v>
      </c>
      <c r="G331" s="258"/>
      <c r="H331" s="261">
        <v>31.620000000000001</v>
      </c>
      <c r="I331" s="262"/>
      <c r="J331" s="258"/>
      <c r="K331" s="258"/>
      <c r="L331" s="263"/>
      <c r="M331" s="264"/>
      <c r="N331" s="265"/>
      <c r="O331" s="265"/>
      <c r="P331" s="265"/>
      <c r="Q331" s="265"/>
      <c r="R331" s="265"/>
      <c r="S331" s="265"/>
      <c r="T331" s="266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7" t="s">
        <v>153</v>
      </c>
      <c r="AU331" s="267" t="s">
        <v>90</v>
      </c>
      <c r="AV331" s="15" t="s">
        <v>151</v>
      </c>
      <c r="AW331" s="15" t="s">
        <v>34</v>
      </c>
      <c r="AX331" s="15" t="s">
        <v>88</v>
      </c>
      <c r="AY331" s="267" t="s">
        <v>145</v>
      </c>
    </row>
    <row r="332" s="12" customFormat="1" ht="22.8" customHeight="1">
      <c r="A332" s="12"/>
      <c r="B332" s="205"/>
      <c r="C332" s="206"/>
      <c r="D332" s="207" t="s">
        <v>79</v>
      </c>
      <c r="E332" s="219" t="s">
        <v>316</v>
      </c>
      <c r="F332" s="219" t="s">
        <v>317</v>
      </c>
      <c r="G332" s="206"/>
      <c r="H332" s="206"/>
      <c r="I332" s="209"/>
      <c r="J332" s="220">
        <f>BK332</f>
        <v>0</v>
      </c>
      <c r="K332" s="206"/>
      <c r="L332" s="211"/>
      <c r="M332" s="212"/>
      <c r="N332" s="213"/>
      <c r="O332" s="213"/>
      <c r="P332" s="214">
        <f>SUM(P333:P340)</f>
        <v>0</v>
      </c>
      <c r="Q332" s="213"/>
      <c r="R332" s="214">
        <f>SUM(R333:R340)</f>
        <v>0</v>
      </c>
      <c r="S332" s="213"/>
      <c r="T332" s="215">
        <f>SUM(T333:T340)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16" t="s">
        <v>88</v>
      </c>
      <c r="AT332" s="217" t="s">
        <v>79</v>
      </c>
      <c r="AU332" s="217" t="s">
        <v>88</v>
      </c>
      <c r="AY332" s="216" t="s">
        <v>145</v>
      </c>
      <c r="BK332" s="218">
        <f>SUM(BK333:BK340)</f>
        <v>0</v>
      </c>
    </row>
    <row r="333" s="2" customFormat="1" ht="33" customHeight="1">
      <c r="A333" s="39"/>
      <c r="B333" s="40"/>
      <c r="C333" s="221" t="s">
        <v>318</v>
      </c>
      <c r="D333" s="221" t="s">
        <v>148</v>
      </c>
      <c r="E333" s="222" t="s">
        <v>319</v>
      </c>
      <c r="F333" s="223" t="s">
        <v>320</v>
      </c>
      <c r="G333" s="224" t="s">
        <v>321</v>
      </c>
      <c r="H333" s="225">
        <v>30.300999999999998</v>
      </c>
      <c r="I333" s="226"/>
      <c r="J333" s="227">
        <f>ROUND(I333*H333,2)</f>
        <v>0</v>
      </c>
      <c r="K333" s="228"/>
      <c r="L333" s="45"/>
      <c r="M333" s="229" t="s">
        <v>1</v>
      </c>
      <c r="N333" s="230" t="s">
        <v>45</v>
      </c>
      <c r="O333" s="92"/>
      <c r="P333" s="231">
        <f>O333*H333</f>
        <v>0</v>
      </c>
      <c r="Q333" s="231">
        <v>0</v>
      </c>
      <c r="R333" s="231">
        <f>Q333*H333</f>
        <v>0</v>
      </c>
      <c r="S333" s="231">
        <v>0</v>
      </c>
      <c r="T333" s="232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3" t="s">
        <v>151</v>
      </c>
      <c r="AT333" s="233" t="s">
        <v>148</v>
      </c>
      <c r="AU333" s="233" t="s">
        <v>90</v>
      </c>
      <c r="AY333" s="18" t="s">
        <v>145</v>
      </c>
      <c r="BE333" s="234">
        <f>IF(N333="základní",J333,0)</f>
        <v>0</v>
      </c>
      <c r="BF333" s="234">
        <f>IF(N333="snížená",J333,0)</f>
        <v>0</v>
      </c>
      <c r="BG333" s="234">
        <f>IF(N333="zákl. přenesená",J333,0)</f>
        <v>0</v>
      </c>
      <c r="BH333" s="234">
        <f>IF(N333="sníž. přenesená",J333,0)</f>
        <v>0</v>
      </c>
      <c r="BI333" s="234">
        <f>IF(N333="nulová",J333,0)</f>
        <v>0</v>
      </c>
      <c r="BJ333" s="18" t="s">
        <v>88</v>
      </c>
      <c r="BK333" s="234">
        <f>ROUND(I333*H333,2)</f>
        <v>0</v>
      </c>
      <c r="BL333" s="18" t="s">
        <v>151</v>
      </c>
      <c r="BM333" s="233" t="s">
        <v>322</v>
      </c>
    </row>
    <row r="334" s="2" customFormat="1" ht="21.75" customHeight="1">
      <c r="A334" s="39"/>
      <c r="B334" s="40"/>
      <c r="C334" s="221" t="s">
        <v>323</v>
      </c>
      <c r="D334" s="221" t="s">
        <v>148</v>
      </c>
      <c r="E334" s="222" t="s">
        <v>324</v>
      </c>
      <c r="F334" s="223" t="s">
        <v>325</v>
      </c>
      <c r="G334" s="224" t="s">
        <v>321</v>
      </c>
      <c r="H334" s="225">
        <v>363.61200000000002</v>
      </c>
      <c r="I334" s="226"/>
      <c r="J334" s="227">
        <f>ROUND(I334*H334,2)</f>
        <v>0</v>
      </c>
      <c r="K334" s="228"/>
      <c r="L334" s="45"/>
      <c r="M334" s="229" t="s">
        <v>1</v>
      </c>
      <c r="N334" s="230" t="s">
        <v>45</v>
      </c>
      <c r="O334" s="92"/>
      <c r="P334" s="231">
        <f>O334*H334</f>
        <v>0</v>
      </c>
      <c r="Q334" s="231">
        <v>0</v>
      </c>
      <c r="R334" s="231">
        <f>Q334*H334</f>
        <v>0</v>
      </c>
      <c r="S334" s="231">
        <v>0</v>
      </c>
      <c r="T334" s="232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3" t="s">
        <v>151</v>
      </c>
      <c r="AT334" s="233" t="s">
        <v>148</v>
      </c>
      <c r="AU334" s="233" t="s">
        <v>90</v>
      </c>
      <c r="AY334" s="18" t="s">
        <v>145</v>
      </c>
      <c r="BE334" s="234">
        <f>IF(N334="základní",J334,0)</f>
        <v>0</v>
      </c>
      <c r="BF334" s="234">
        <f>IF(N334="snížená",J334,0)</f>
        <v>0</v>
      </c>
      <c r="BG334" s="234">
        <f>IF(N334="zákl. přenesená",J334,0)</f>
        <v>0</v>
      </c>
      <c r="BH334" s="234">
        <f>IF(N334="sníž. přenesená",J334,0)</f>
        <v>0</v>
      </c>
      <c r="BI334" s="234">
        <f>IF(N334="nulová",J334,0)</f>
        <v>0</v>
      </c>
      <c r="BJ334" s="18" t="s">
        <v>88</v>
      </c>
      <c r="BK334" s="234">
        <f>ROUND(I334*H334,2)</f>
        <v>0</v>
      </c>
      <c r="BL334" s="18" t="s">
        <v>151</v>
      </c>
      <c r="BM334" s="233" t="s">
        <v>326</v>
      </c>
    </row>
    <row r="335" s="14" customFormat="1">
      <c r="A335" s="14"/>
      <c r="B335" s="246"/>
      <c r="C335" s="247"/>
      <c r="D335" s="237" t="s">
        <v>153</v>
      </c>
      <c r="E335" s="247"/>
      <c r="F335" s="249" t="s">
        <v>327</v>
      </c>
      <c r="G335" s="247"/>
      <c r="H335" s="250">
        <v>363.61200000000002</v>
      </c>
      <c r="I335" s="251"/>
      <c r="J335" s="247"/>
      <c r="K335" s="247"/>
      <c r="L335" s="252"/>
      <c r="M335" s="253"/>
      <c r="N335" s="254"/>
      <c r="O335" s="254"/>
      <c r="P335" s="254"/>
      <c r="Q335" s="254"/>
      <c r="R335" s="254"/>
      <c r="S335" s="254"/>
      <c r="T335" s="255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6" t="s">
        <v>153</v>
      </c>
      <c r="AU335" s="256" t="s">
        <v>90</v>
      </c>
      <c r="AV335" s="14" t="s">
        <v>90</v>
      </c>
      <c r="AW335" s="14" t="s">
        <v>4</v>
      </c>
      <c r="AX335" s="14" t="s">
        <v>88</v>
      </c>
      <c r="AY335" s="256" t="s">
        <v>145</v>
      </c>
    </row>
    <row r="336" s="2" customFormat="1" ht="16.5" customHeight="1">
      <c r="A336" s="39"/>
      <c r="B336" s="40"/>
      <c r="C336" s="221" t="s">
        <v>328</v>
      </c>
      <c r="D336" s="221" t="s">
        <v>148</v>
      </c>
      <c r="E336" s="222" t="s">
        <v>329</v>
      </c>
      <c r="F336" s="223" t="s">
        <v>330</v>
      </c>
      <c r="G336" s="224" t="s">
        <v>321</v>
      </c>
      <c r="H336" s="225">
        <v>30.300999999999998</v>
      </c>
      <c r="I336" s="226"/>
      <c r="J336" s="227">
        <f>ROUND(I336*H336,2)</f>
        <v>0</v>
      </c>
      <c r="K336" s="228"/>
      <c r="L336" s="45"/>
      <c r="M336" s="229" t="s">
        <v>1</v>
      </c>
      <c r="N336" s="230" t="s">
        <v>45</v>
      </c>
      <c r="O336" s="92"/>
      <c r="P336" s="231">
        <f>O336*H336</f>
        <v>0</v>
      </c>
      <c r="Q336" s="231">
        <v>0</v>
      </c>
      <c r="R336" s="231">
        <f>Q336*H336</f>
        <v>0</v>
      </c>
      <c r="S336" s="231">
        <v>0</v>
      </c>
      <c r="T336" s="232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3" t="s">
        <v>151</v>
      </c>
      <c r="AT336" s="233" t="s">
        <v>148</v>
      </c>
      <c r="AU336" s="233" t="s">
        <v>90</v>
      </c>
      <c r="AY336" s="18" t="s">
        <v>145</v>
      </c>
      <c r="BE336" s="234">
        <f>IF(N336="základní",J336,0)</f>
        <v>0</v>
      </c>
      <c r="BF336" s="234">
        <f>IF(N336="snížená",J336,0)</f>
        <v>0</v>
      </c>
      <c r="BG336" s="234">
        <f>IF(N336="zákl. přenesená",J336,0)</f>
        <v>0</v>
      </c>
      <c r="BH336" s="234">
        <f>IF(N336="sníž. přenesená",J336,0)</f>
        <v>0</v>
      </c>
      <c r="BI336" s="234">
        <f>IF(N336="nulová",J336,0)</f>
        <v>0</v>
      </c>
      <c r="BJ336" s="18" t="s">
        <v>88</v>
      </c>
      <c r="BK336" s="234">
        <f>ROUND(I336*H336,2)</f>
        <v>0</v>
      </c>
      <c r="BL336" s="18" t="s">
        <v>151</v>
      </c>
      <c r="BM336" s="233" t="s">
        <v>331</v>
      </c>
    </row>
    <row r="337" s="2" customFormat="1" ht="33" customHeight="1">
      <c r="A337" s="39"/>
      <c r="B337" s="40"/>
      <c r="C337" s="221" t="s">
        <v>332</v>
      </c>
      <c r="D337" s="221" t="s">
        <v>148</v>
      </c>
      <c r="E337" s="222" t="s">
        <v>333</v>
      </c>
      <c r="F337" s="223" t="s">
        <v>334</v>
      </c>
      <c r="G337" s="224" t="s">
        <v>321</v>
      </c>
      <c r="H337" s="225">
        <v>30.300999999999998</v>
      </c>
      <c r="I337" s="226"/>
      <c r="J337" s="227">
        <f>ROUND(I337*H337,2)</f>
        <v>0</v>
      </c>
      <c r="K337" s="228"/>
      <c r="L337" s="45"/>
      <c r="M337" s="229" t="s">
        <v>1</v>
      </c>
      <c r="N337" s="230" t="s">
        <v>45</v>
      </c>
      <c r="O337" s="92"/>
      <c r="P337" s="231">
        <f>O337*H337</f>
        <v>0</v>
      </c>
      <c r="Q337" s="231">
        <v>0</v>
      </c>
      <c r="R337" s="231">
        <f>Q337*H337</f>
        <v>0</v>
      </c>
      <c r="S337" s="231">
        <v>0</v>
      </c>
      <c r="T337" s="232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3" t="s">
        <v>151</v>
      </c>
      <c r="AT337" s="233" t="s">
        <v>148</v>
      </c>
      <c r="AU337" s="233" t="s">
        <v>90</v>
      </c>
      <c r="AY337" s="18" t="s">
        <v>145</v>
      </c>
      <c r="BE337" s="234">
        <f>IF(N337="základní",J337,0)</f>
        <v>0</v>
      </c>
      <c r="BF337" s="234">
        <f>IF(N337="snížená",J337,0)</f>
        <v>0</v>
      </c>
      <c r="BG337" s="234">
        <f>IF(N337="zákl. přenesená",J337,0)</f>
        <v>0</v>
      </c>
      <c r="BH337" s="234">
        <f>IF(N337="sníž. přenesená",J337,0)</f>
        <v>0</v>
      </c>
      <c r="BI337" s="234">
        <f>IF(N337="nulová",J337,0)</f>
        <v>0</v>
      </c>
      <c r="BJ337" s="18" t="s">
        <v>88</v>
      </c>
      <c r="BK337" s="234">
        <f>ROUND(I337*H337,2)</f>
        <v>0</v>
      </c>
      <c r="BL337" s="18" t="s">
        <v>151</v>
      </c>
      <c r="BM337" s="233" t="s">
        <v>335</v>
      </c>
    </row>
    <row r="338" s="2" customFormat="1" ht="24.15" customHeight="1">
      <c r="A338" s="39"/>
      <c r="B338" s="40"/>
      <c r="C338" s="221" t="s">
        <v>336</v>
      </c>
      <c r="D338" s="221" t="s">
        <v>148</v>
      </c>
      <c r="E338" s="222" t="s">
        <v>337</v>
      </c>
      <c r="F338" s="223" t="s">
        <v>338</v>
      </c>
      <c r="G338" s="224" t="s">
        <v>321</v>
      </c>
      <c r="H338" s="225">
        <v>30.300999999999998</v>
      </c>
      <c r="I338" s="226"/>
      <c r="J338" s="227">
        <f>ROUND(I338*H338,2)</f>
        <v>0</v>
      </c>
      <c r="K338" s="228"/>
      <c r="L338" s="45"/>
      <c r="M338" s="229" t="s">
        <v>1</v>
      </c>
      <c r="N338" s="230" t="s">
        <v>45</v>
      </c>
      <c r="O338" s="92"/>
      <c r="P338" s="231">
        <f>O338*H338</f>
        <v>0</v>
      </c>
      <c r="Q338" s="231">
        <v>0</v>
      </c>
      <c r="R338" s="231">
        <f>Q338*H338</f>
        <v>0</v>
      </c>
      <c r="S338" s="231">
        <v>0</v>
      </c>
      <c r="T338" s="232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3" t="s">
        <v>151</v>
      </c>
      <c r="AT338" s="233" t="s">
        <v>148</v>
      </c>
      <c r="AU338" s="233" t="s">
        <v>90</v>
      </c>
      <c r="AY338" s="18" t="s">
        <v>145</v>
      </c>
      <c r="BE338" s="234">
        <f>IF(N338="základní",J338,0)</f>
        <v>0</v>
      </c>
      <c r="BF338" s="234">
        <f>IF(N338="snížená",J338,0)</f>
        <v>0</v>
      </c>
      <c r="BG338" s="234">
        <f>IF(N338="zákl. přenesená",J338,0)</f>
        <v>0</v>
      </c>
      <c r="BH338" s="234">
        <f>IF(N338="sníž. přenesená",J338,0)</f>
        <v>0</v>
      </c>
      <c r="BI338" s="234">
        <f>IF(N338="nulová",J338,0)</f>
        <v>0</v>
      </c>
      <c r="BJ338" s="18" t="s">
        <v>88</v>
      </c>
      <c r="BK338" s="234">
        <f>ROUND(I338*H338,2)</f>
        <v>0</v>
      </c>
      <c r="BL338" s="18" t="s">
        <v>151</v>
      </c>
      <c r="BM338" s="233" t="s">
        <v>339</v>
      </c>
    </row>
    <row r="339" s="2" customFormat="1" ht="24.15" customHeight="1">
      <c r="A339" s="39"/>
      <c r="B339" s="40"/>
      <c r="C339" s="221" t="s">
        <v>340</v>
      </c>
      <c r="D339" s="221" t="s">
        <v>148</v>
      </c>
      <c r="E339" s="222" t="s">
        <v>341</v>
      </c>
      <c r="F339" s="223" t="s">
        <v>342</v>
      </c>
      <c r="G339" s="224" t="s">
        <v>321</v>
      </c>
      <c r="H339" s="225">
        <v>303.00999999999999</v>
      </c>
      <c r="I339" s="226"/>
      <c r="J339" s="227">
        <f>ROUND(I339*H339,2)</f>
        <v>0</v>
      </c>
      <c r="K339" s="228"/>
      <c r="L339" s="45"/>
      <c r="M339" s="229" t="s">
        <v>1</v>
      </c>
      <c r="N339" s="230" t="s">
        <v>45</v>
      </c>
      <c r="O339" s="92"/>
      <c r="P339" s="231">
        <f>O339*H339</f>
        <v>0</v>
      </c>
      <c r="Q339" s="231">
        <v>0</v>
      </c>
      <c r="R339" s="231">
        <f>Q339*H339</f>
        <v>0</v>
      </c>
      <c r="S339" s="231">
        <v>0</v>
      </c>
      <c r="T339" s="232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3" t="s">
        <v>151</v>
      </c>
      <c r="AT339" s="233" t="s">
        <v>148</v>
      </c>
      <c r="AU339" s="233" t="s">
        <v>90</v>
      </c>
      <c r="AY339" s="18" t="s">
        <v>145</v>
      </c>
      <c r="BE339" s="234">
        <f>IF(N339="základní",J339,0)</f>
        <v>0</v>
      </c>
      <c r="BF339" s="234">
        <f>IF(N339="snížená",J339,0)</f>
        <v>0</v>
      </c>
      <c r="BG339" s="234">
        <f>IF(N339="zákl. přenesená",J339,0)</f>
        <v>0</v>
      </c>
      <c r="BH339" s="234">
        <f>IF(N339="sníž. přenesená",J339,0)</f>
        <v>0</v>
      </c>
      <c r="BI339" s="234">
        <f>IF(N339="nulová",J339,0)</f>
        <v>0</v>
      </c>
      <c r="BJ339" s="18" t="s">
        <v>88</v>
      </c>
      <c r="BK339" s="234">
        <f>ROUND(I339*H339,2)</f>
        <v>0</v>
      </c>
      <c r="BL339" s="18" t="s">
        <v>151</v>
      </c>
      <c r="BM339" s="233" t="s">
        <v>343</v>
      </c>
    </row>
    <row r="340" s="14" customFormat="1">
      <c r="A340" s="14"/>
      <c r="B340" s="246"/>
      <c r="C340" s="247"/>
      <c r="D340" s="237" t="s">
        <v>153</v>
      </c>
      <c r="E340" s="247"/>
      <c r="F340" s="249" t="s">
        <v>344</v>
      </c>
      <c r="G340" s="247"/>
      <c r="H340" s="250">
        <v>303.00999999999999</v>
      </c>
      <c r="I340" s="251"/>
      <c r="J340" s="247"/>
      <c r="K340" s="247"/>
      <c r="L340" s="252"/>
      <c r="M340" s="253"/>
      <c r="N340" s="254"/>
      <c r="O340" s="254"/>
      <c r="P340" s="254"/>
      <c r="Q340" s="254"/>
      <c r="R340" s="254"/>
      <c r="S340" s="254"/>
      <c r="T340" s="255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6" t="s">
        <v>153</v>
      </c>
      <c r="AU340" s="256" t="s">
        <v>90</v>
      </c>
      <c r="AV340" s="14" t="s">
        <v>90</v>
      </c>
      <c r="AW340" s="14" t="s">
        <v>4</v>
      </c>
      <c r="AX340" s="14" t="s">
        <v>88</v>
      </c>
      <c r="AY340" s="256" t="s">
        <v>145</v>
      </c>
    </row>
    <row r="341" s="12" customFormat="1" ht="22.8" customHeight="1">
      <c r="A341" s="12"/>
      <c r="B341" s="205"/>
      <c r="C341" s="206"/>
      <c r="D341" s="207" t="s">
        <v>79</v>
      </c>
      <c r="E341" s="219" t="s">
        <v>345</v>
      </c>
      <c r="F341" s="219" t="s">
        <v>346</v>
      </c>
      <c r="G341" s="206"/>
      <c r="H341" s="206"/>
      <c r="I341" s="209"/>
      <c r="J341" s="220">
        <f>BK341</f>
        <v>0</v>
      </c>
      <c r="K341" s="206"/>
      <c r="L341" s="211"/>
      <c r="M341" s="212"/>
      <c r="N341" s="213"/>
      <c r="O341" s="213"/>
      <c r="P341" s="214">
        <f>P342</f>
        <v>0</v>
      </c>
      <c r="Q341" s="213"/>
      <c r="R341" s="214">
        <f>R342</f>
        <v>0</v>
      </c>
      <c r="S341" s="213"/>
      <c r="T341" s="215">
        <f>T342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16" t="s">
        <v>88</v>
      </c>
      <c r="AT341" s="217" t="s">
        <v>79</v>
      </c>
      <c r="AU341" s="217" t="s">
        <v>88</v>
      </c>
      <c r="AY341" s="216" t="s">
        <v>145</v>
      </c>
      <c r="BK341" s="218">
        <f>BK342</f>
        <v>0</v>
      </c>
    </row>
    <row r="342" s="2" customFormat="1" ht="16.5" customHeight="1">
      <c r="A342" s="39"/>
      <c r="B342" s="40"/>
      <c r="C342" s="221" t="s">
        <v>347</v>
      </c>
      <c r="D342" s="221" t="s">
        <v>148</v>
      </c>
      <c r="E342" s="222" t="s">
        <v>348</v>
      </c>
      <c r="F342" s="223" t="s">
        <v>349</v>
      </c>
      <c r="G342" s="224" t="s">
        <v>321</v>
      </c>
      <c r="H342" s="225">
        <v>8.8529999999999998</v>
      </c>
      <c r="I342" s="226"/>
      <c r="J342" s="227">
        <f>ROUND(I342*H342,2)</f>
        <v>0</v>
      </c>
      <c r="K342" s="228"/>
      <c r="L342" s="45"/>
      <c r="M342" s="229" t="s">
        <v>1</v>
      </c>
      <c r="N342" s="230" t="s">
        <v>45</v>
      </c>
      <c r="O342" s="92"/>
      <c r="P342" s="231">
        <f>O342*H342</f>
        <v>0</v>
      </c>
      <c r="Q342" s="231">
        <v>0</v>
      </c>
      <c r="R342" s="231">
        <f>Q342*H342</f>
        <v>0</v>
      </c>
      <c r="S342" s="231">
        <v>0</v>
      </c>
      <c r="T342" s="232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3" t="s">
        <v>151</v>
      </c>
      <c r="AT342" s="233" t="s">
        <v>148</v>
      </c>
      <c r="AU342" s="233" t="s">
        <v>90</v>
      </c>
      <c r="AY342" s="18" t="s">
        <v>145</v>
      </c>
      <c r="BE342" s="234">
        <f>IF(N342="základní",J342,0)</f>
        <v>0</v>
      </c>
      <c r="BF342" s="234">
        <f>IF(N342="snížená",J342,0)</f>
        <v>0</v>
      </c>
      <c r="BG342" s="234">
        <f>IF(N342="zákl. přenesená",J342,0)</f>
        <v>0</v>
      </c>
      <c r="BH342" s="234">
        <f>IF(N342="sníž. přenesená",J342,0)</f>
        <v>0</v>
      </c>
      <c r="BI342" s="234">
        <f>IF(N342="nulová",J342,0)</f>
        <v>0</v>
      </c>
      <c r="BJ342" s="18" t="s">
        <v>88</v>
      </c>
      <c r="BK342" s="234">
        <f>ROUND(I342*H342,2)</f>
        <v>0</v>
      </c>
      <c r="BL342" s="18" t="s">
        <v>151</v>
      </c>
      <c r="BM342" s="233" t="s">
        <v>350</v>
      </c>
    </row>
    <row r="343" s="12" customFormat="1" ht="25.92" customHeight="1">
      <c r="A343" s="12"/>
      <c r="B343" s="205"/>
      <c r="C343" s="206"/>
      <c r="D343" s="207" t="s">
        <v>79</v>
      </c>
      <c r="E343" s="208" t="s">
        <v>351</v>
      </c>
      <c r="F343" s="208" t="s">
        <v>352</v>
      </c>
      <c r="G343" s="206"/>
      <c r="H343" s="206"/>
      <c r="I343" s="209"/>
      <c r="J343" s="210">
        <f>BK343</f>
        <v>0</v>
      </c>
      <c r="K343" s="206"/>
      <c r="L343" s="211"/>
      <c r="M343" s="212"/>
      <c r="N343" s="213"/>
      <c r="O343" s="213"/>
      <c r="P343" s="214">
        <f>P344+P468+P507+P552+P571+P580+P644</f>
        <v>0</v>
      </c>
      <c r="Q343" s="213"/>
      <c r="R343" s="214">
        <f>R344+R468+R507+R552+R571+R580+R644</f>
        <v>6.653331360000001</v>
      </c>
      <c r="S343" s="213"/>
      <c r="T343" s="215">
        <f>T344+T468+T507+T552+T571+T580+T644</f>
        <v>6.4977879999999999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16" t="s">
        <v>90</v>
      </c>
      <c r="AT343" s="217" t="s">
        <v>79</v>
      </c>
      <c r="AU343" s="217" t="s">
        <v>80</v>
      </c>
      <c r="AY343" s="216" t="s">
        <v>145</v>
      </c>
      <c r="BK343" s="218">
        <f>BK344+BK468+BK507+BK552+BK571+BK580+BK644</f>
        <v>0</v>
      </c>
    </row>
    <row r="344" s="12" customFormat="1" ht="22.8" customHeight="1">
      <c r="A344" s="12"/>
      <c r="B344" s="205"/>
      <c r="C344" s="206"/>
      <c r="D344" s="207" t="s">
        <v>79</v>
      </c>
      <c r="E344" s="219" t="s">
        <v>353</v>
      </c>
      <c r="F344" s="219" t="s">
        <v>354</v>
      </c>
      <c r="G344" s="206"/>
      <c r="H344" s="206"/>
      <c r="I344" s="209"/>
      <c r="J344" s="220">
        <f>BK344</f>
        <v>0</v>
      </c>
      <c r="K344" s="206"/>
      <c r="L344" s="211"/>
      <c r="M344" s="212"/>
      <c r="N344" s="213"/>
      <c r="O344" s="213"/>
      <c r="P344" s="214">
        <f>SUM(P345:P467)</f>
        <v>0</v>
      </c>
      <c r="Q344" s="213"/>
      <c r="R344" s="214">
        <f>SUM(R345:R467)</f>
        <v>1.5454622900000001</v>
      </c>
      <c r="S344" s="213"/>
      <c r="T344" s="215">
        <f>SUM(T345:T467)</f>
        <v>1.3967800000000001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16" t="s">
        <v>90</v>
      </c>
      <c r="AT344" s="217" t="s">
        <v>79</v>
      </c>
      <c r="AU344" s="217" t="s">
        <v>88</v>
      </c>
      <c r="AY344" s="216" t="s">
        <v>145</v>
      </c>
      <c r="BK344" s="218">
        <f>SUM(BK345:BK467)</f>
        <v>0</v>
      </c>
    </row>
    <row r="345" s="2" customFormat="1" ht="16.5" customHeight="1">
      <c r="A345" s="39"/>
      <c r="B345" s="40"/>
      <c r="C345" s="221" t="s">
        <v>355</v>
      </c>
      <c r="D345" s="221" t="s">
        <v>148</v>
      </c>
      <c r="E345" s="222" t="s">
        <v>356</v>
      </c>
      <c r="F345" s="223" t="s">
        <v>357</v>
      </c>
      <c r="G345" s="224" t="s">
        <v>98</v>
      </c>
      <c r="H345" s="225">
        <v>2.3210000000000002</v>
      </c>
      <c r="I345" s="226"/>
      <c r="J345" s="227">
        <f>ROUND(I345*H345,2)</f>
        <v>0</v>
      </c>
      <c r="K345" s="228"/>
      <c r="L345" s="45"/>
      <c r="M345" s="229" t="s">
        <v>1</v>
      </c>
      <c r="N345" s="230" t="s">
        <v>45</v>
      </c>
      <c r="O345" s="92"/>
      <c r="P345" s="231">
        <f>O345*H345</f>
        <v>0</v>
      </c>
      <c r="Q345" s="231">
        <v>0</v>
      </c>
      <c r="R345" s="231">
        <f>Q345*H345</f>
        <v>0</v>
      </c>
      <c r="S345" s="231">
        <v>0</v>
      </c>
      <c r="T345" s="232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3" t="s">
        <v>358</v>
      </c>
      <c r="AT345" s="233" t="s">
        <v>148</v>
      </c>
      <c r="AU345" s="233" t="s">
        <v>90</v>
      </c>
      <c r="AY345" s="18" t="s">
        <v>145</v>
      </c>
      <c r="BE345" s="234">
        <f>IF(N345="základní",J345,0)</f>
        <v>0</v>
      </c>
      <c r="BF345" s="234">
        <f>IF(N345="snížená",J345,0)</f>
        <v>0</v>
      </c>
      <c r="BG345" s="234">
        <f>IF(N345="zákl. přenesená",J345,0)</f>
        <v>0</v>
      </c>
      <c r="BH345" s="234">
        <f>IF(N345="sníž. přenesená",J345,0)</f>
        <v>0</v>
      </c>
      <c r="BI345" s="234">
        <f>IF(N345="nulová",J345,0)</f>
        <v>0</v>
      </c>
      <c r="BJ345" s="18" t="s">
        <v>88</v>
      </c>
      <c r="BK345" s="234">
        <f>ROUND(I345*H345,2)</f>
        <v>0</v>
      </c>
      <c r="BL345" s="18" t="s">
        <v>358</v>
      </c>
      <c r="BM345" s="233" t="s">
        <v>359</v>
      </c>
    </row>
    <row r="346" s="2" customFormat="1" ht="33" customHeight="1">
      <c r="A346" s="39"/>
      <c r="B346" s="40"/>
      <c r="C346" s="221" t="s">
        <v>360</v>
      </c>
      <c r="D346" s="221" t="s">
        <v>148</v>
      </c>
      <c r="E346" s="222" t="s">
        <v>361</v>
      </c>
      <c r="F346" s="223" t="s">
        <v>362</v>
      </c>
      <c r="G346" s="224" t="s">
        <v>98</v>
      </c>
      <c r="H346" s="225">
        <v>2.3210000000000002</v>
      </c>
      <c r="I346" s="226"/>
      <c r="J346" s="227">
        <f>ROUND(I346*H346,2)</f>
        <v>0</v>
      </c>
      <c r="K346" s="228"/>
      <c r="L346" s="45"/>
      <c r="M346" s="229" t="s">
        <v>1</v>
      </c>
      <c r="N346" s="230" t="s">
        <v>45</v>
      </c>
      <c r="O346" s="92"/>
      <c r="P346" s="231">
        <f>O346*H346</f>
        <v>0</v>
      </c>
      <c r="Q346" s="231">
        <v>0.00189</v>
      </c>
      <c r="R346" s="231">
        <f>Q346*H346</f>
        <v>0.0043866900000000004</v>
      </c>
      <c r="S346" s="231">
        <v>0</v>
      </c>
      <c r="T346" s="232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3" t="s">
        <v>358</v>
      </c>
      <c r="AT346" s="233" t="s">
        <v>148</v>
      </c>
      <c r="AU346" s="233" t="s">
        <v>90</v>
      </c>
      <c r="AY346" s="18" t="s">
        <v>145</v>
      </c>
      <c r="BE346" s="234">
        <f>IF(N346="základní",J346,0)</f>
        <v>0</v>
      </c>
      <c r="BF346" s="234">
        <f>IF(N346="snížená",J346,0)</f>
        <v>0</v>
      </c>
      <c r="BG346" s="234">
        <f>IF(N346="zákl. přenesená",J346,0)</f>
        <v>0</v>
      </c>
      <c r="BH346" s="234">
        <f>IF(N346="sníž. přenesená",J346,0)</f>
        <v>0</v>
      </c>
      <c r="BI346" s="234">
        <f>IF(N346="nulová",J346,0)</f>
        <v>0</v>
      </c>
      <c r="BJ346" s="18" t="s">
        <v>88</v>
      </c>
      <c r="BK346" s="234">
        <f>ROUND(I346*H346,2)</f>
        <v>0</v>
      </c>
      <c r="BL346" s="18" t="s">
        <v>358</v>
      </c>
      <c r="BM346" s="233" t="s">
        <v>363</v>
      </c>
    </row>
    <row r="347" s="13" customFormat="1">
      <c r="A347" s="13"/>
      <c r="B347" s="235"/>
      <c r="C347" s="236"/>
      <c r="D347" s="237" t="s">
        <v>153</v>
      </c>
      <c r="E347" s="238" t="s">
        <v>1</v>
      </c>
      <c r="F347" s="239" t="s">
        <v>268</v>
      </c>
      <c r="G347" s="236"/>
      <c r="H347" s="238" t="s">
        <v>1</v>
      </c>
      <c r="I347" s="240"/>
      <c r="J347" s="236"/>
      <c r="K347" s="236"/>
      <c r="L347" s="241"/>
      <c r="M347" s="242"/>
      <c r="N347" s="243"/>
      <c r="O347" s="243"/>
      <c r="P347" s="243"/>
      <c r="Q347" s="243"/>
      <c r="R347" s="243"/>
      <c r="S347" s="243"/>
      <c r="T347" s="24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5" t="s">
        <v>153</v>
      </c>
      <c r="AU347" s="245" t="s">
        <v>90</v>
      </c>
      <c r="AV347" s="13" t="s">
        <v>88</v>
      </c>
      <c r="AW347" s="13" t="s">
        <v>34</v>
      </c>
      <c r="AX347" s="13" t="s">
        <v>80</v>
      </c>
      <c r="AY347" s="245" t="s">
        <v>145</v>
      </c>
    </row>
    <row r="348" s="14" customFormat="1">
      <c r="A348" s="14"/>
      <c r="B348" s="246"/>
      <c r="C348" s="247"/>
      <c r="D348" s="237" t="s">
        <v>153</v>
      </c>
      <c r="E348" s="248" t="s">
        <v>1</v>
      </c>
      <c r="F348" s="249" t="s">
        <v>364</v>
      </c>
      <c r="G348" s="247"/>
      <c r="H348" s="250">
        <v>2.3210000000000002</v>
      </c>
      <c r="I348" s="251"/>
      <c r="J348" s="247"/>
      <c r="K348" s="247"/>
      <c r="L348" s="252"/>
      <c r="M348" s="253"/>
      <c r="N348" s="254"/>
      <c r="O348" s="254"/>
      <c r="P348" s="254"/>
      <c r="Q348" s="254"/>
      <c r="R348" s="254"/>
      <c r="S348" s="254"/>
      <c r="T348" s="25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6" t="s">
        <v>153</v>
      </c>
      <c r="AU348" s="256" t="s">
        <v>90</v>
      </c>
      <c r="AV348" s="14" t="s">
        <v>90</v>
      </c>
      <c r="AW348" s="14" t="s">
        <v>34</v>
      </c>
      <c r="AX348" s="14" t="s">
        <v>80</v>
      </c>
      <c r="AY348" s="256" t="s">
        <v>145</v>
      </c>
    </row>
    <row r="349" s="15" customFormat="1">
      <c r="A349" s="15"/>
      <c r="B349" s="257"/>
      <c r="C349" s="258"/>
      <c r="D349" s="237" t="s">
        <v>153</v>
      </c>
      <c r="E349" s="259" t="s">
        <v>1</v>
      </c>
      <c r="F349" s="260" t="s">
        <v>160</v>
      </c>
      <c r="G349" s="258"/>
      <c r="H349" s="261">
        <v>2.3210000000000002</v>
      </c>
      <c r="I349" s="262"/>
      <c r="J349" s="258"/>
      <c r="K349" s="258"/>
      <c r="L349" s="263"/>
      <c r="M349" s="264"/>
      <c r="N349" s="265"/>
      <c r="O349" s="265"/>
      <c r="P349" s="265"/>
      <c r="Q349" s="265"/>
      <c r="R349" s="265"/>
      <c r="S349" s="265"/>
      <c r="T349" s="266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67" t="s">
        <v>153</v>
      </c>
      <c r="AU349" s="267" t="s">
        <v>90</v>
      </c>
      <c r="AV349" s="15" t="s">
        <v>151</v>
      </c>
      <c r="AW349" s="15" t="s">
        <v>34</v>
      </c>
      <c r="AX349" s="15" t="s">
        <v>88</v>
      </c>
      <c r="AY349" s="267" t="s">
        <v>145</v>
      </c>
    </row>
    <row r="350" s="2" customFormat="1" ht="24.15" customHeight="1">
      <c r="A350" s="39"/>
      <c r="B350" s="40"/>
      <c r="C350" s="221" t="s">
        <v>365</v>
      </c>
      <c r="D350" s="221" t="s">
        <v>148</v>
      </c>
      <c r="E350" s="222" t="s">
        <v>366</v>
      </c>
      <c r="F350" s="223" t="s">
        <v>367</v>
      </c>
      <c r="G350" s="224" t="s">
        <v>368</v>
      </c>
      <c r="H350" s="225">
        <v>9.7799999999999994</v>
      </c>
      <c r="I350" s="226"/>
      <c r="J350" s="227">
        <f>ROUND(I350*H350,2)</f>
        <v>0</v>
      </c>
      <c r="K350" s="228"/>
      <c r="L350" s="45"/>
      <c r="M350" s="229" t="s">
        <v>1</v>
      </c>
      <c r="N350" s="230" t="s">
        <v>45</v>
      </c>
      <c r="O350" s="92"/>
      <c r="P350" s="231">
        <f>O350*H350</f>
        <v>0</v>
      </c>
      <c r="Q350" s="231">
        <v>0</v>
      </c>
      <c r="R350" s="231">
        <f>Q350*H350</f>
        <v>0</v>
      </c>
      <c r="S350" s="231">
        <v>0.012319999999999999</v>
      </c>
      <c r="T350" s="232">
        <f>S350*H350</f>
        <v>0.12048959999999999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3" t="s">
        <v>358</v>
      </c>
      <c r="AT350" s="233" t="s">
        <v>148</v>
      </c>
      <c r="AU350" s="233" t="s">
        <v>90</v>
      </c>
      <c r="AY350" s="18" t="s">
        <v>145</v>
      </c>
      <c r="BE350" s="234">
        <f>IF(N350="základní",J350,0)</f>
        <v>0</v>
      </c>
      <c r="BF350" s="234">
        <f>IF(N350="snížená",J350,0)</f>
        <v>0</v>
      </c>
      <c r="BG350" s="234">
        <f>IF(N350="zákl. přenesená",J350,0)</f>
        <v>0</v>
      </c>
      <c r="BH350" s="234">
        <f>IF(N350="sníž. přenesená",J350,0)</f>
        <v>0</v>
      </c>
      <c r="BI350" s="234">
        <f>IF(N350="nulová",J350,0)</f>
        <v>0</v>
      </c>
      <c r="BJ350" s="18" t="s">
        <v>88</v>
      </c>
      <c r="BK350" s="234">
        <f>ROUND(I350*H350,2)</f>
        <v>0</v>
      </c>
      <c r="BL350" s="18" t="s">
        <v>358</v>
      </c>
      <c r="BM350" s="233" t="s">
        <v>369</v>
      </c>
    </row>
    <row r="351" s="13" customFormat="1">
      <c r="A351" s="13"/>
      <c r="B351" s="235"/>
      <c r="C351" s="236"/>
      <c r="D351" s="237" t="s">
        <v>153</v>
      </c>
      <c r="E351" s="238" t="s">
        <v>1</v>
      </c>
      <c r="F351" s="239" t="s">
        <v>268</v>
      </c>
      <c r="G351" s="236"/>
      <c r="H351" s="238" t="s">
        <v>1</v>
      </c>
      <c r="I351" s="240"/>
      <c r="J351" s="236"/>
      <c r="K351" s="236"/>
      <c r="L351" s="241"/>
      <c r="M351" s="242"/>
      <c r="N351" s="243"/>
      <c r="O351" s="243"/>
      <c r="P351" s="243"/>
      <c r="Q351" s="243"/>
      <c r="R351" s="243"/>
      <c r="S351" s="243"/>
      <c r="T351" s="24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5" t="s">
        <v>153</v>
      </c>
      <c r="AU351" s="245" t="s">
        <v>90</v>
      </c>
      <c r="AV351" s="13" t="s">
        <v>88</v>
      </c>
      <c r="AW351" s="13" t="s">
        <v>34</v>
      </c>
      <c r="AX351" s="13" t="s">
        <v>80</v>
      </c>
      <c r="AY351" s="245" t="s">
        <v>145</v>
      </c>
    </row>
    <row r="352" s="14" customFormat="1">
      <c r="A352" s="14"/>
      <c r="B352" s="246"/>
      <c r="C352" s="247"/>
      <c r="D352" s="237" t="s">
        <v>153</v>
      </c>
      <c r="E352" s="248" t="s">
        <v>1</v>
      </c>
      <c r="F352" s="249" t="s">
        <v>370</v>
      </c>
      <c r="G352" s="247"/>
      <c r="H352" s="250">
        <v>1.3</v>
      </c>
      <c r="I352" s="251"/>
      <c r="J352" s="247"/>
      <c r="K352" s="247"/>
      <c r="L352" s="252"/>
      <c r="M352" s="253"/>
      <c r="N352" s="254"/>
      <c r="O352" s="254"/>
      <c r="P352" s="254"/>
      <c r="Q352" s="254"/>
      <c r="R352" s="254"/>
      <c r="S352" s="254"/>
      <c r="T352" s="255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6" t="s">
        <v>153</v>
      </c>
      <c r="AU352" s="256" t="s">
        <v>90</v>
      </c>
      <c r="AV352" s="14" t="s">
        <v>90</v>
      </c>
      <c r="AW352" s="14" t="s">
        <v>34</v>
      </c>
      <c r="AX352" s="14" t="s">
        <v>80</v>
      </c>
      <c r="AY352" s="256" t="s">
        <v>145</v>
      </c>
    </row>
    <row r="353" s="14" customFormat="1">
      <c r="A353" s="14"/>
      <c r="B353" s="246"/>
      <c r="C353" s="247"/>
      <c r="D353" s="237" t="s">
        <v>153</v>
      </c>
      <c r="E353" s="248" t="s">
        <v>1</v>
      </c>
      <c r="F353" s="249" t="s">
        <v>371</v>
      </c>
      <c r="G353" s="247"/>
      <c r="H353" s="250">
        <v>6.4000000000000004</v>
      </c>
      <c r="I353" s="251"/>
      <c r="J353" s="247"/>
      <c r="K353" s="247"/>
      <c r="L353" s="252"/>
      <c r="M353" s="253"/>
      <c r="N353" s="254"/>
      <c r="O353" s="254"/>
      <c r="P353" s="254"/>
      <c r="Q353" s="254"/>
      <c r="R353" s="254"/>
      <c r="S353" s="254"/>
      <c r="T353" s="255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6" t="s">
        <v>153</v>
      </c>
      <c r="AU353" s="256" t="s">
        <v>90</v>
      </c>
      <c r="AV353" s="14" t="s">
        <v>90</v>
      </c>
      <c r="AW353" s="14" t="s">
        <v>34</v>
      </c>
      <c r="AX353" s="14" t="s">
        <v>80</v>
      </c>
      <c r="AY353" s="256" t="s">
        <v>145</v>
      </c>
    </row>
    <row r="354" s="14" customFormat="1">
      <c r="A354" s="14"/>
      <c r="B354" s="246"/>
      <c r="C354" s="247"/>
      <c r="D354" s="237" t="s">
        <v>153</v>
      </c>
      <c r="E354" s="248" t="s">
        <v>1</v>
      </c>
      <c r="F354" s="249" t="s">
        <v>372</v>
      </c>
      <c r="G354" s="247"/>
      <c r="H354" s="250">
        <v>2.0800000000000001</v>
      </c>
      <c r="I354" s="251"/>
      <c r="J354" s="247"/>
      <c r="K354" s="247"/>
      <c r="L354" s="252"/>
      <c r="M354" s="253"/>
      <c r="N354" s="254"/>
      <c r="O354" s="254"/>
      <c r="P354" s="254"/>
      <c r="Q354" s="254"/>
      <c r="R354" s="254"/>
      <c r="S354" s="254"/>
      <c r="T354" s="25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6" t="s">
        <v>153</v>
      </c>
      <c r="AU354" s="256" t="s">
        <v>90</v>
      </c>
      <c r="AV354" s="14" t="s">
        <v>90</v>
      </c>
      <c r="AW354" s="14" t="s">
        <v>34</v>
      </c>
      <c r="AX354" s="14" t="s">
        <v>80</v>
      </c>
      <c r="AY354" s="256" t="s">
        <v>145</v>
      </c>
    </row>
    <row r="355" s="15" customFormat="1">
      <c r="A355" s="15"/>
      <c r="B355" s="257"/>
      <c r="C355" s="258"/>
      <c r="D355" s="237" t="s">
        <v>153</v>
      </c>
      <c r="E355" s="259" t="s">
        <v>1</v>
      </c>
      <c r="F355" s="260" t="s">
        <v>160</v>
      </c>
      <c r="G355" s="258"/>
      <c r="H355" s="261">
        <v>9.7799999999999994</v>
      </c>
      <c r="I355" s="262"/>
      <c r="J355" s="258"/>
      <c r="K355" s="258"/>
      <c r="L355" s="263"/>
      <c r="M355" s="264"/>
      <c r="N355" s="265"/>
      <c r="O355" s="265"/>
      <c r="P355" s="265"/>
      <c r="Q355" s="265"/>
      <c r="R355" s="265"/>
      <c r="S355" s="265"/>
      <c r="T355" s="266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7" t="s">
        <v>153</v>
      </c>
      <c r="AU355" s="267" t="s">
        <v>90</v>
      </c>
      <c r="AV355" s="15" t="s">
        <v>151</v>
      </c>
      <c r="AW355" s="15" t="s">
        <v>34</v>
      </c>
      <c r="AX355" s="15" t="s">
        <v>88</v>
      </c>
      <c r="AY355" s="267" t="s">
        <v>145</v>
      </c>
    </row>
    <row r="356" s="2" customFormat="1" ht="24.15" customHeight="1">
      <c r="A356" s="39"/>
      <c r="B356" s="40"/>
      <c r="C356" s="221" t="s">
        <v>373</v>
      </c>
      <c r="D356" s="221" t="s">
        <v>148</v>
      </c>
      <c r="E356" s="222" t="s">
        <v>374</v>
      </c>
      <c r="F356" s="223" t="s">
        <v>375</v>
      </c>
      <c r="G356" s="224" t="s">
        <v>368</v>
      </c>
      <c r="H356" s="225">
        <v>48.640000000000001</v>
      </c>
      <c r="I356" s="226"/>
      <c r="J356" s="227">
        <f>ROUND(I356*H356,2)</f>
        <v>0</v>
      </c>
      <c r="K356" s="228"/>
      <c r="L356" s="45"/>
      <c r="M356" s="229" t="s">
        <v>1</v>
      </c>
      <c r="N356" s="230" t="s">
        <v>45</v>
      </c>
      <c r="O356" s="92"/>
      <c r="P356" s="231">
        <f>O356*H356</f>
        <v>0</v>
      </c>
      <c r="Q356" s="231">
        <v>0</v>
      </c>
      <c r="R356" s="231">
        <f>Q356*H356</f>
        <v>0</v>
      </c>
      <c r="S356" s="231">
        <v>0.012319999999999999</v>
      </c>
      <c r="T356" s="232">
        <f>S356*H356</f>
        <v>0.59924480000000002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3" t="s">
        <v>358</v>
      </c>
      <c r="AT356" s="233" t="s">
        <v>148</v>
      </c>
      <c r="AU356" s="233" t="s">
        <v>90</v>
      </c>
      <c r="AY356" s="18" t="s">
        <v>145</v>
      </c>
      <c r="BE356" s="234">
        <f>IF(N356="základní",J356,0)</f>
        <v>0</v>
      </c>
      <c r="BF356" s="234">
        <f>IF(N356="snížená",J356,0)</f>
        <v>0</v>
      </c>
      <c r="BG356" s="234">
        <f>IF(N356="zákl. přenesená",J356,0)</f>
        <v>0</v>
      </c>
      <c r="BH356" s="234">
        <f>IF(N356="sníž. přenesená",J356,0)</f>
        <v>0</v>
      </c>
      <c r="BI356" s="234">
        <f>IF(N356="nulová",J356,0)</f>
        <v>0</v>
      </c>
      <c r="BJ356" s="18" t="s">
        <v>88</v>
      </c>
      <c r="BK356" s="234">
        <f>ROUND(I356*H356,2)</f>
        <v>0</v>
      </c>
      <c r="BL356" s="18" t="s">
        <v>358</v>
      </c>
      <c r="BM356" s="233" t="s">
        <v>376</v>
      </c>
    </row>
    <row r="357" s="13" customFormat="1">
      <c r="A357" s="13"/>
      <c r="B357" s="235"/>
      <c r="C357" s="236"/>
      <c r="D357" s="237" t="s">
        <v>153</v>
      </c>
      <c r="E357" s="238" t="s">
        <v>1</v>
      </c>
      <c r="F357" s="239" t="s">
        <v>268</v>
      </c>
      <c r="G357" s="236"/>
      <c r="H357" s="238" t="s">
        <v>1</v>
      </c>
      <c r="I357" s="240"/>
      <c r="J357" s="236"/>
      <c r="K357" s="236"/>
      <c r="L357" s="241"/>
      <c r="M357" s="242"/>
      <c r="N357" s="243"/>
      <c r="O357" s="243"/>
      <c r="P357" s="243"/>
      <c r="Q357" s="243"/>
      <c r="R357" s="243"/>
      <c r="S357" s="243"/>
      <c r="T357" s="24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5" t="s">
        <v>153</v>
      </c>
      <c r="AU357" s="245" t="s">
        <v>90</v>
      </c>
      <c r="AV357" s="13" t="s">
        <v>88</v>
      </c>
      <c r="AW357" s="13" t="s">
        <v>34</v>
      </c>
      <c r="AX357" s="13" t="s">
        <v>80</v>
      </c>
      <c r="AY357" s="245" t="s">
        <v>145</v>
      </c>
    </row>
    <row r="358" s="14" customFormat="1">
      <c r="A358" s="14"/>
      <c r="B358" s="246"/>
      <c r="C358" s="247"/>
      <c r="D358" s="237" t="s">
        <v>153</v>
      </c>
      <c r="E358" s="248" t="s">
        <v>1</v>
      </c>
      <c r="F358" s="249" t="s">
        <v>377</v>
      </c>
      <c r="G358" s="247"/>
      <c r="H358" s="250">
        <v>18.800000000000001</v>
      </c>
      <c r="I358" s="251"/>
      <c r="J358" s="247"/>
      <c r="K358" s="247"/>
      <c r="L358" s="252"/>
      <c r="M358" s="253"/>
      <c r="N358" s="254"/>
      <c r="O358" s="254"/>
      <c r="P358" s="254"/>
      <c r="Q358" s="254"/>
      <c r="R358" s="254"/>
      <c r="S358" s="254"/>
      <c r="T358" s="25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6" t="s">
        <v>153</v>
      </c>
      <c r="AU358" s="256" t="s">
        <v>90</v>
      </c>
      <c r="AV358" s="14" t="s">
        <v>90</v>
      </c>
      <c r="AW358" s="14" t="s">
        <v>34</v>
      </c>
      <c r="AX358" s="14" t="s">
        <v>80</v>
      </c>
      <c r="AY358" s="256" t="s">
        <v>145</v>
      </c>
    </row>
    <row r="359" s="14" customFormat="1">
      <c r="A359" s="14"/>
      <c r="B359" s="246"/>
      <c r="C359" s="247"/>
      <c r="D359" s="237" t="s">
        <v>153</v>
      </c>
      <c r="E359" s="248" t="s">
        <v>1</v>
      </c>
      <c r="F359" s="249" t="s">
        <v>378</v>
      </c>
      <c r="G359" s="247"/>
      <c r="H359" s="250">
        <v>14.800000000000001</v>
      </c>
      <c r="I359" s="251"/>
      <c r="J359" s="247"/>
      <c r="K359" s="247"/>
      <c r="L359" s="252"/>
      <c r="M359" s="253"/>
      <c r="N359" s="254"/>
      <c r="O359" s="254"/>
      <c r="P359" s="254"/>
      <c r="Q359" s="254"/>
      <c r="R359" s="254"/>
      <c r="S359" s="254"/>
      <c r="T359" s="255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6" t="s">
        <v>153</v>
      </c>
      <c r="AU359" s="256" t="s">
        <v>90</v>
      </c>
      <c r="AV359" s="14" t="s">
        <v>90</v>
      </c>
      <c r="AW359" s="14" t="s">
        <v>34</v>
      </c>
      <c r="AX359" s="14" t="s">
        <v>80</v>
      </c>
      <c r="AY359" s="256" t="s">
        <v>145</v>
      </c>
    </row>
    <row r="360" s="14" customFormat="1">
      <c r="A360" s="14"/>
      <c r="B360" s="246"/>
      <c r="C360" s="247"/>
      <c r="D360" s="237" t="s">
        <v>153</v>
      </c>
      <c r="E360" s="248" t="s">
        <v>1</v>
      </c>
      <c r="F360" s="249" t="s">
        <v>379</v>
      </c>
      <c r="G360" s="247"/>
      <c r="H360" s="250">
        <v>9.4000000000000004</v>
      </c>
      <c r="I360" s="251"/>
      <c r="J360" s="247"/>
      <c r="K360" s="247"/>
      <c r="L360" s="252"/>
      <c r="M360" s="253"/>
      <c r="N360" s="254"/>
      <c r="O360" s="254"/>
      <c r="P360" s="254"/>
      <c r="Q360" s="254"/>
      <c r="R360" s="254"/>
      <c r="S360" s="254"/>
      <c r="T360" s="255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6" t="s">
        <v>153</v>
      </c>
      <c r="AU360" s="256" t="s">
        <v>90</v>
      </c>
      <c r="AV360" s="14" t="s">
        <v>90</v>
      </c>
      <c r="AW360" s="14" t="s">
        <v>34</v>
      </c>
      <c r="AX360" s="14" t="s">
        <v>80</v>
      </c>
      <c r="AY360" s="256" t="s">
        <v>145</v>
      </c>
    </row>
    <row r="361" s="14" customFormat="1">
      <c r="A361" s="14"/>
      <c r="B361" s="246"/>
      <c r="C361" s="247"/>
      <c r="D361" s="237" t="s">
        <v>153</v>
      </c>
      <c r="E361" s="248" t="s">
        <v>1</v>
      </c>
      <c r="F361" s="249" t="s">
        <v>380</v>
      </c>
      <c r="G361" s="247"/>
      <c r="H361" s="250">
        <v>5.6399999999999997</v>
      </c>
      <c r="I361" s="251"/>
      <c r="J361" s="247"/>
      <c r="K361" s="247"/>
      <c r="L361" s="252"/>
      <c r="M361" s="253"/>
      <c r="N361" s="254"/>
      <c r="O361" s="254"/>
      <c r="P361" s="254"/>
      <c r="Q361" s="254"/>
      <c r="R361" s="254"/>
      <c r="S361" s="254"/>
      <c r="T361" s="255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6" t="s">
        <v>153</v>
      </c>
      <c r="AU361" s="256" t="s">
        <v>90</v>
      </c>
      <c r="AV361" s="14" t="s">
        <v>90</v>
      </c>
      <c r="AW361" s="14" t="s">
        <v>34</v>
      </c>
      <c r="AX361" s="14" t="s">
        <v>80</v>
      </c>
      <c r="AY361" s="256" t="s">
        <v>145</v>
      </c>
    </row>
    <row r="362" s="15" customFormat="1">
      <c r="A362" s="15"/>
      <c r="B362" s="257"/>
      <c r="C362" s="258"/>
      <c r="D362" s="237" t="s">
        <v>153</v>
      </c>
      <c r="E362" s="259" t="s">
        <v>1</v>
      </c>
      <c r="F362" s="260" t="s">
        <v>160</v>
      </c>
      <c r="G362" s="258"/>
      <c r="H362" s="261">
        <v>48.640000000000001</v>
      </c>
      <c r="I362" s="262"/>
      <c r="J362" s="258"/>
      <c r="K362" s="258"/>
      <c r="L362" s="263"/>
      <c r="M362" s="264"/>
      <c r="N362" s="265"/>
      <c r="O362" s="265"/>
      <c r="P362" s="265"/>
      <c r="Q362" s="265"/>
      <c r="R362" s="265"/>
      <c r="S362" s="265"/>
      <c r="T362" s="266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67" t="s">
        <v>153</v>
      </c>
      <c r="AU362" s="267" t="s">
        <v>90</v>
      </c>
      <c r="AV362" s="15" t="s">
        <v>151</v>
      </c>
      <c r="AW362" s="15" t="s">
        <v>34</v>
      </c>
      <c r="AX362" s="15" t="s">
        <v>88</v>
      </c>
      <c r="AY362" s="267" t="s">
        <v>145</v>
      </c>
    </row>
    <row r="363" s="2" customFormat="1" ht="24.15" customHeight="1">
      <c r="A363" s="39"/>
      <c r="B363" s="40"/>
      <c r="C363" s="221" t="s">
        <v>381</v>
      </c>
      <c r="D363" s="221" t="s">
        <v>148</v>
      </c>
      <c r="E363" s="222" t="s">
        <v>382</v>
      </c>
      <c r="F363" s="223" t="s">
        <v>383</v>
      </c>
      <c r="G363" s="224" t="s">
        <v>368</v>
      </c>
      <c r="H363" s="225">
        <v>2.48</v>
      </c>
      <c r="I363" s="226"/>
      <c r="J363" s="227">
        <f>ROUND(I363*H363,2)</f>
        <v>0</v>
      </c>
      <c r="K363" s="228"/>
      <c r="L363" s="45"/>
      <c r="M363" s="229" t="s">
        <v>1</v>
      </c>
      <c r="N363" s="230" t="s">
        <v>45</v>
      </c>
      <c r="O363" s="92"/>
      <c r="P363" s="231">
        <f>O363*H363</f>
        <v>0</v>
      </c>
      <c r="Q363" s="231">
        <v>0</v>
      </c>
      <c r="R363" s="231">
        <f>Q363*H363</f>
        <v>0</v>
      </c>
      <c r="S363" s="231">
        <v>0.012319999999999999</v>
      </c>
      <c r="T363" s="232">
        <f>S363*H363</f>
        <v>0.030553599999999997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3" t="s">
        <v>358</v>
      </c>
      <c r="AT363" s="233" t="s">
        <v>148</v>
      </c>
      <c r="AU363" s="233" t="s">
        <v>90</v>
      </c>
      <c r="AY363" s="18" t="s">
        <v>145</v>
      </c>
      <c r="BE363" s="234">
        <f>IF(N363="základní",J363,0)</f>
        <v>0</v>
      </c>
      <c r="BF363" s="234">
        <f>IF(N363="snížená",J363,0)</f>
        <v>0</v>
      </c>
      <c r="BG363" s="234">
        <f>IF(N363="zákl. přenesená",J363,0)</f>
        <v>0</v>
      </c>
      <c r="BH363" s="234">
        <f>IF(N363="sníž. přenesená",J363,0)</f>
        <v>0</v>
      </c>
      <c r="BI363" s="234">
        <f>IF(N363="nulová",J363,0)</f>
        <v>0</v>
      </c>
      <c r="BJ363" s="18" t="s">
        <v>88</v>
      </c>
      <c r="BK363" s="234">
        <f>ROUND(I363*H363,2)</f>
        <v>0</v>
      </c>
      <c r="BL363" s="18" t="s">
        <v>358</v>
      </c>
      <c r="BM363" s="233" t="s">
        <v>384</v>
      </c>
    </row>
    <row r="364" s="13" customFormat="1">
      <c r="A364" s="13"/>
      <c r="B364" s="235"/>
      <c r="C364" s="236"/>
      <c r="D364" s="237" t="s">
        <v>153</v>
      </c>
      <c r="E364" s="238" t="s">
        <v>1</v>
      </c>
      <c r="F364" s="239" t="s">
        <v>268</v>
      </c>
      <c r="G364" s="236"/>
      <c r="H364" s="238" t="s">
        <v>1</v>
      </c>
      <c r="I364" s="240"/>
      <c r="J364" s="236"/>
      <c r="K364" s="236"/>
      <c r="L364" s="241"/>
      <c r="M364" s="242"/>
      <c r="N364" s="243"/>
      <c r="O364" s="243"/>
      <c r="P364" s="243"/>
      <c r="Q364" s="243"/>
      <c r="R364" s="243"/>
      <c r="S364" s="243"/>
      <c r="T364" s="24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5" t="s">
        <v>153</v>
      </c>
      <c r="AU364" s="245" t="s">
        <v>90</v>
      </c>
      <c r="AV364" s="13" t="s">
        <v>88</v>
      </c>
      <c r="AW364" s="13" t="s">
        <v>34</v>
      </c>
      <c r="AX364" s="13" t="s">
        <v>80</v>
      </c>
      <c r="AY364" s="245" t="s">
        <v>145</v>
      </c>
    </row>
    <row r="365" s="14" customFormat="1">
      <c r="A365" s="14"/>
      <c r="B365" s="246"/>
      <c r="C365" s="247"/>
      <c r="D365" s="237" t="s">
        <v>153</v>
      </c>
      <c r="E365" s="248" t="s">
        <v>1</v>
      </c>
      <c r="F365" s="249" t="s">
        <v>385</v>
      </c>
      <c r="G365" s="247"/>
      <c r="H365" s="250">
        <v>2.48</v>
      </c>
      <c r="I365" s="251"/>
      <c r="J365" s="247"/>
      <c r="K365" s="247"/>
      <c r="L365" s="252"/>
      <c r="M365" s="253"/>
      <c r="N365" s="254"/>
      <c r="O365" s="254"/>
      <c r="P365" s="254"/>
      <c r="Q365" s="254"/>
      <c r="R365" s="254"/>
      <c r="S365" s="254"/>
      <c r="T365" s="255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6" t="s">
        <v>153</v>
      </c>
      <c r="AU365" s="256" t="s">
        <v>90</v>
      </c>
      <c r="AV365" s="14" t="s">
        <v>90</v>
      </c>
      <c r="AW365" s="14" t="s">
        <v>34</v>
      </c>
      <c r="AX365" s="14" t="s">
        <v>80</v>
      </c>
      <c r="AY365" s="256" t="s">
        <v>145</v>
      </c>
    </row>
    <row r="366" s="15" customFormat="1">
      <c r="A366" s="15"/>
      <c r="B366" s="257"/>
      <c r="C366" s="258"/>
      <c r="D366" s="237" t="s">
        <v>153</v>
      </c>
      <c r="E366" s="259" t="s">
        <v>1</v>
      </c>
      <c r="F366" s="260" t="s">
        <v>160</v>
      </c>
      <c r="G366" s="258"/>
      <c r="H366" s="261">
        <v>2.48</v>
      </c>
      <c r="I366" s="262"/>
      <c r="J366" s="258"/>
      <c r="K366" s="258"/>
      <c r="L366" s="263"/>
      <c r="M366" s="264"/>
      <c r="N366" s="265"/>
      <c r="O366" s="265"/>
      <c r="P366" s="265"/>
      <c r="Q366" s="265"/>
      <c r="R366" s="265"/>
      <c r="S366" s="265"/>
      <c r="T366" s="266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7" t="s">
        <v>153</v>
      </c>
      <c r="AU366" s="267" t="s">
        <v>90</v>
      </c>
      <c r="AV366" s="15" t="s">
        <v>151</v>
      </c>
      <c r="AW366" s="15" t="s">
        <v>34</v>
      </c>
      <c r="AX366" s="15" t="s">
        <v>88</v>
      </c>
      <c r="AY366" s="267" t="s">
        <v>145</v>
      </c>
    </row>
    <row r="367" s="2" customFormat="1" ht="24.15" customHeight="1">
      <c r="A367" s="39"/>
      <c r="B367" s="40"/>
      <c r="C367" s="221" t="s">
        <v>386</v>
      </c>
      <c r="D367" s="221" t="s">
        <v>148</v>
      </c>
      <c r="E367" s="222" t="s">
        <v>387</v>
      </c>
      <c r="F367" s="223" t="s">
        <v>388</v>
      </c>
      <c r="G367" s="224" t="s">
        <v>368</v>
      </c>
      <c r="H367" s="225">
        <v>2.7999999999999998</v>
      </c>
      <c r="I367" s="226"/>
      <c r="J367" s="227">
        <f>ROUND(I367*H367,2)</f>
        <v>0</v>
      </c>
      <c r="K367" s="228"/>
      <c r="L367" s="45"/>
      <c r="M367" s="229" t="s">
        <v>1</v>
      </c>
      <c r="N367" s="230" t="s">
        <v>45</v>
      </c>
      <c r="O367" s="92"/>
      <c r="P367" s="231">
        <f>O367*H367</f>
        <v>0</v>
      </c>
      <c r="Q367" s="231">
        <v>0</v>
      </c>
      <c r="R367" s="231">
        <f>Q367*H367</f>
        <v>0</v>
      </c>
      <c r="S367" s="231">
        <v>0.01584</v>
      </c>
      <c r="T367" s="232">
        <f>S367*H367</f>
        <v>0.044351999999999996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3" t="s">
        <v>358</v>
      </c>
      <c r="AT367" s="233" t="s">
        <v>148</v>
      </c>
      <c r="AU367" s="233" t="s">
        <v>90</v>
      </c>
      <c r="AY367" s="18" t="s">
        <v>145</v>
      </c>
      <c r="BE367" s="234">
        <f>IF(N367="základní",J367,0)</f>
        <v>0</v>
      </c>
      <c r="BF367" s="234">
        <f>IF(N367="snížená",J367,0)</f>
        <v>0</v>
      </c>
      <c r="BG367" s="234">
        <f>IF(N367="zákl. přenesená",J367,0)</f>
        <v>0</v>
      </c>
      <c r="BH367" s="234">
        <f>IF(N367="sníž. přenesená",J367,0)</f>
        <v>0</v>
      </c>
      <c r="BI367" s="234">
        <f>IF(N367="nulová",J367,0)</f>
        <v>0</v>
      </c>
      <c r="BJ367" s="18" t="s">
        <v>88</v>
      </c>
      <c r="BK367" s="234">
        <f>ROUND(I367*H367,2)</f>
        <v>0</v>
      </c>
      <c r="BL367" s="18" t="s">
        <v>358</v>
      </c>
      <c r="BM367" s="233" t="s">
        <v>389</v>
      </c>
    </row>
    <row r="368" s="13" customFormat="1">
      <c r="A368" s="13"/>
      <c r="B368" s="235"/>
      <c r="C368" s="236"/>
      <c r="D368" s="237" t="s">
        <v>153</v>
      </c>
      <c r="E368" s="238" t="s">
        <v>1</v>
      </c>
      <c r="F368" s="239" t="s">
        <v>268</v>
      </c>
      <c r="G368" s="236"/>
      <c r="H368" s="238" t="s">
        <v>1</v>
      </c>
      <c r="I368" s="240"/>
      <c r="J368" s="236"/>
      <c r="K368" s="236"/>
      <c r="L368" s="241"/>
      <c r="M368" s="242"/>
      <c r="N368" s="243"/>
      <c r="O368" s="243"/>
      <c r="P368" s="243"/>
      <c r="Q368" s="243"/>
      <c r="R368" s="243"/>
      <c r="S368" s="243"/>
      <c r="T368" s="24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5" t="s">
        <v>153</v>
      </c>
      <c r="AU368" s="245" t="s">
        <v>90</v>
      </c>
      <c r="AV368" s="13" t="s">
        <v>88</v>
      </c>
      <c r="AW368" s="13" t="s">
        <v>34</v>
      </c>
      <c r="AX368" s="13" t="s">
        <v>80</v>
      </c>
      <c r="AY368" s="245" t="s">
        <v>145</v>
      </c>
    </row>
    <row r="369" s="14" customFormat="1">
      <c r="A369" s="14"/>
      <c r="B369" s="246"/>
      <c r="C369" s="247"/>
      <c r="D369" s="237" t="s">
        <v>153</v>
      </c>
      <c r="E369" s="248" t="s">
        <v>1</v>
      </c>
      <c r="F369" s="249" t="s">
        <v>390</v>
      </c>
      <c r="G369" s="247"/>
      <c r="H369" s="250">
        <v>2.7999999999999998</v>
      </c>
      <c r="I369" s="251"/>
      <c r="J369" s="247"/>
      <c r="K369" s="247"/>
      <c r="L369" s="252"/>
      <c r="M369" s="253"/>
      <c r="N369" s="254"/>
      <c r="O369" s="254"/>
      <c r="P369" s="254"/>
      <c r="Q369" s="254"/>
      <c r="R369" s="254"/>
      <c r="S369" s="254"/>
      <c r="T369" s="255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6" t="s">
        <v>153</v>
      </c>
      <c r="AU369" s="256" t="s">
        <v>90</v>
      </c>
      <c r="AV369" s="14" t="s">
        <v>90</v>
      </c>
      <c r="AW369" s="14" t="s">
        <v>34</v>
      </c>
      <c r="AX369" s="14" t="s">
        <v>80</v>
      </c>
      <c r="AY369" s="256" t="s">
        <v>145</v>
      </c>
    </row>
    <row r="370" s="15" customFormat="1">
      <c r="A370" s="15"/>
      <c r="B370" s="257"/>
      <c r="C370" s="258"/>
      <c r="D370" s="237" t="s">
        <v>153</v>
      </c>
      <c r="E370" s="259" t="s">
        <v>1</v>
      </c>
      <c r="F370" s="260" t="s">
        <v>160</v>
      </c>
      <c r="G370" s="258"/>
      <c r="H370" s="261">
        <v>2.7999999999999998</v>
      </c>
      <c r="I370" s="262"/>
      <c r="J370" s="258"/>
      <c r="K370" s="258"/>
      <c r="L370" s="263"/>
      <c r="M370" s="264"/>
      <c r="N370" s="265"/>
      <c r="O370" s="265"/>
      <c r="P370" s="265"/>
      <c r="Q370" s="265"/>
      <c r="R370" s="265"/>
      <c r="S370" s="265"/>
      <c r="T370" s="266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67" t="s">
        <v>153</v>
      </c>
      <c r="AU370" s="267" t="s">
        <v>90</v>
      </c>
      <c r="AV370" s="15" t="s">
        <v>151</v>
      </c>
      <c r="AW370" s="15" t="s">
        <v>34</v>
      </c>
      <c r="AX370" s="15" t="s">
        <v>88</v>
      </c>
      <c r="AY370" s="267" t="s">
        <v>145</v>
      </c>
    </row>
    <row r="371" s="2" customFormat="1" ht="24.15" customHeight="1">
      <c r="A371" s="39"/>
      <c r="B371" s="40"/>
      <c r="C371" s="221" t="s">
        <v>391</v>
      </c>
      <c r="D371" s="221" t="s">
        <v>148</v>
      </c>
      <c r="E371" s="222" t="s">
        <v>392</v>
      </c>
      <c r="F371" s="223" t="s">
        <v>393</v>
      </c>
      <c r="G371" s="224" t="s">
        <v>368</v>
      </c>
      <c r="H371" s="225">
        <v>7.5</v>
      </c>
      <c r="I371" s="226"/>
      <c r="J371" s="227">
        <f>ROUND(I371*H371,2)</f>
        <v>0</v>
      </c>
      <c r="K371" s="228"/>
      <c r="L371" s="45"/>
      <c r="M371" s="229" t="s">
        <v>1</v>
      </c>
      <c r="N371" s="230" t="s">
        <v>45</v>
      </c>
      <c r="O371" s="92"/>
      <c r="P371" s="231">
        <f>O371*H371</f>
        <v>0</v>
      </c>
      <c r="Q371" s="231">
        <v>0</v>
      </c>
      <c r="R371" s="231">
        <f>Q371*H371</f>
        <v>0</v>
      </c>
      <c r="S371" s="231">
        <v>0.024750000000000001</v>
      </c>
      <c r="T371" s="232">
        <f>S371*H371</f>
        <v>0.18562500000000001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3" t="s">
        <v>358</v>
      </c>
      <c r="AT371" s="233" t="s">
        <v>148</v>
      </c>
      <c r="AU371" s="233" t="s">
        <v>90</v>
      </c>
      <c r="AY371" s="18" t="s">
        <v>145</v>
      </c>
      <c r="BE371" s="234">
        <f>IF(N371="základní",J371,0)</f>
        <v>0</v>
      </c>
      <c r="BF371" s="234">
        <f>IF(N371="snížená",J371,0)</f>
        <v>0</v>
      </c>
      <c r="BG371" s="234">
        <f>IF(N371="zákl. přenesená",J371,0)</f>
        <v>0</v>
      </c>
      <c r="BH371" s="234">
        <f>IF(N371="sníž. přenesená",J371,0)</f>
        <v>0</v>
      </c>
      <c r="BI371" s="234">
        <f>IF(N371="nulová",J371,0)</f>
        <v>0</v>
      </c>
      <c r="BJ371" s="18" t="s">
        <v>88</v>
      </c>
      <c r="BK371" s="234">
        <f>ROUND(I371*H371,2)</f>
        <v>0</v>
      </c>
      <c r="BL371" s="18" t="s">
        <v>358</v>
      </c>
      <c r="BM371" s="233" t="s">
        <v>394</v>
      </c>
    </row>
    <row r="372" s="13" customFormat="1">
      <c r="A372" s="13"/>
      <c r="B372" s="235"/>
      <c r="C372" s="236"/>
      <c r="D372" s="237" t="s">
        <v>153</v>
      </c>
      <c r="E372" s="238" t="s">
        <v>1</v>
      </c>
      <c r="F372" s="239" t="s">
        <v>268</v>
      </c>
      <c r="G372" s="236"/>
      <c r="H372" s="238" t="s">
        <v>1</v>
      </c>
      <c r="I372" s="240"/>
      <c r="J372" s="236"/>
      <c r="K372" s="236"/>
      <c r="L372" s="241"/>
      <c r="M372" s="242"/>
      <c r="N372" s="243"/>
      <c r="O372" s="243"/>
      <c r="P372" s="243"/>
      <c r="Q372" s="243"/>
      <c r="R372" s="243"/>
      <c r="S372" s="243"/>
      <c r="T372" s="24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5" t="s">
        <v>153</v>
      </c>
      <c r="AU372" s="245" t="s">
        <v>90</v>
      </c>
      <c r="AV372" s="13" t="s">
        <v>88</v>
      </c>
      <c r="AW372" s="13" t="s">
        <v>34</v>
      </c>
      <c r="AX372" s="13" t="s">
        <v>80</v>
      </c>
      <c r="AY372" s="245" t="s">
        <v>145</v>
      </c>
    </row>
    <row r="373" s="14" customFormat="1">
      <c r="A373" s="14"/>
      <c r="B373" s="246"/>
      <c r="C373" s="247"/>
      <c r="D373" s="237" t="s">
        <v>153</v>
      </c>
      <c r="E373" s="248" t="s">
        <v>1</v>
      </c>
      <c r="F373" s="249" t="s">
        <v>395</v>
      </c>
      <c r="G373" s="247"/>
      <c r="H373" s="250">
        <v>7.5</v>
      </c>
      <c r="I373" s="251"/>
      <c r="J373" s="247"/>
      <c r="K373" s="247"/>
      <c r="L373" s="252"/>
      <c r="M373" s="253"/>
      <c r="N373" s="254"/>
      <c r="O373" s="254"/>
      <c r="P373" s="254"/>
      <c r="Q373" s="254"/>
      <c r="R373" s="254"/>
      <c r="S373" s="254"/>
      <c r="T373" s="255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6" t="s">
        <v>153</v>
      </c>
      <c r="AU373" s="256" t="s">
        <v>90</v>
      </c>
      <c r="AV373" s="14" t="s">
        <v>90</v>
      </c>
      <c r="AW373" s="14" t="s">
        <v>34</v>
      </c>
      <c r="AX373" s="14" t="s">
        <v>80</v>
      </c>
      <c r="AY373" s="256" t="s">
        <v>145</v>
      </c>
    </row>
    <row r="374" s="15" customFormat="1">
      <c r="A374" s="15"/>
      <c r="B374" s="257"/>
      <c r="C374" s="258"/>
      <c r="D374" s="237" t="s">
        <v>153</v>
      </c>
      <c r="E374" s="259" t="s">
        <v>1</v>
      </c>
      <c r="F374" s="260" t="s">
        <v>160</v>
      </c>
      <c r="G374" s="258"/>
      <c r="H374" s="261">
        <v>7.5</v>
      </c>
      <c r="I374" s="262"/>
      <c r="J374" s="258"/>
      <c r="K374" s="258"/>
      <c r="L374" s="263"/>
      <c r="M374" s="264"/>
      <c r="N374" s="265"/>
      <c r="O374" s="265"/>
      <c r="P374" s="265"/>
      <c r="Q374" s="265"/>
      <c r="R374" s="265"/>
      <c r="S374" s="265"/>
      <c r="T374" s="266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7" t="s">
        <v>153</v>
      </c>
      <c r="AU374" s="267" t="s">
        <v>90</v>
      </c>
      <c r="AV374" s="15" t="s">
        <v>151</v>
      </c>
      <c r="AW374" s="15" t="s">
        <v>34</v>
      </c>
      <c r="AX374" s="15" t="s">
        <v>88</v>
      </c>
      <c r="AY374" s="267" t="s">
        <v>145</v>
      </c>
    </row>
    <row r="375" s="2" customFormat="1" ht="24.15" customHeight="1">
      <c r="A375" s="39"/>
      <c r="B375" s="40"/>
      <c r="C375" s="221" t="s">
        <v>396</v>
      </c>
      <c r="D375" s="221" t="s">
        <v>148</v>
      </c>
      <c r="E375" s="222" t="s">
        <v>397</v>
      </c>
      <c r="F375" s="223" t="s">
        <v>398</v>
      </c>
      <c r="G375" s="224" t="s">
        <v>368</v>
      </c>
      <c r="H375" s="225">
        <v>2.2000000000000002</v>
      </c>
      <c r="I375" s="226"/>
      <c r="J375" s="227">
        <f>ROUND(I375*H375,2)</f>
        <v>0</v>
      </c>
      <c r="K375" s="228"/>
      <c r="L375" s="45"/>
      <c r="M375" s="229" t="s">
        <v>1</v>
      </c>
      <c r="N375" s="230" t="s">
        <v>45</v>
      </c>
      <c r="O375" s="92"/>
      <c r="P375" s="231">
        <f>O375*H375</f>
        <v>0</v>
      </c>
      <c r="Q375" s="231">
        <v>0</v>
      </c>
      <c r="R375" s="231">
        <f>Q375*H375</f>
        <v>0</v>
      </c>
      <c r="S375" s="231">
        <v>0.033000000000000002</v>
      </c>
      <c r="T375" s="232">
        <f>S375*H375</f>
        <v>0.072600000000000012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3" t="s">
        <v>358</v>
      </c>
      <c r="AT375" s="233" t="s">
        <v>148</v>
      </c>
      <c r="AU375" s="233" t="s">
        <v>90</v>
      </c>
      <c r="AY375" s="18" t="s">
        <v>145</v>
      </c>
      <c r="BE375" s="234">
        <f>IF(N375="základní",J375,0)</f>
        <v>0</v>
      </c>
      <c r="BF375" s="234">
        <f>IF(N375="snížená",J375,0)</f>
        <v>0</v>
      </c>
      <c r="BG375" s="234">
        <f>IF(N375="zákl. přenesená",J375,0)</f>
        <v>0</v>
      </c>
      <c r="BH375" s="234">
        <f>IF(N375="sníž. přenesená",J375,0)</f>
        <v>0</v>
      </c>
      <c r="BI375" s="234">
        <f>IF(N375="nulová",J375,0)</f>
        <v>0</v>
      </c>
      <c r="BJ375" s="18" t="s">
        <v>88</v>
      </c>
      <c r="BK375" s="234">
        <f>ROUND(I375*H375,2)</f>
        <v>0</v>
      </c>
      <c r="BL375" s="18" t="s">
        <v>358</v>
      </c>
      <c r="BM375" s="233" t="s">
        <v>399</v>
      </c>
    </row>
    <row r="376" s="13" customFormat="1">
      <c r="A376" s="13"/>
      <c r="B376" s="235"/>
      <c r="C376" s="236"/>
      <c r="D376" s="237" t="s">
        <v>153</v>
      </c>
      <c r="E376" s="238" t="s">
        <v>1</v>
      </c>
      <c r="F376" s="239" t="s">
        <v>268</v>
      </c>
      <c r="G376" s="236"/>
      <c r="H376" s="238" t="s">
        <v>1</v>
      </c>
      <c r="I376" s="240"/>
      <c r="J376" s="236"/>
      <c r="K376" s="236"/>
      <c r="L376" s="241"/>
      <c r="M376" s="242"/>
      <c r="N376" s="243"/>
      <c r="O376" s="243"/>
      <c r="P376" s="243"/>
      <c r="Q376" s="243"/>
      <c r="R376" s="243"/>
      <c r="S376" s="243"/>
      <c r="T376" s="24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5" t="s">
        <v>153</v>
      </c>
      <c r="AU376" s="245" t="s">
        <v>90</v>
      </c>
      <c r="AV376" s="13" t="s">
        <v>88</v>
      </c>
      <c r="AW376" s="13" t="s">
        <v>34</v>
      </c>
      <c r="AX376" s="13" t="s">
        <v>80</v>
      </c>
      <c r="AY376" s="245" t="s">
        <v>145</v>
      </c>
    </row>
    <row r="377" s="14" customFormat="1">
      <c r="A377" s="14"/>
      <c r="B377" s="246"/>
      <c r="C377" s="247"/>
      <c r="D377" s="237" t="s">
        <v>153</v>
      </c>
      <c r="E377" s="248" t="s">
        <v>1</v>
      </c>
      <c r="F377" s="249" t="s">
        <v>400</v>
      </c>
      <c r="G377" s="247"/>
      <c r="H377" s="250">
        <v>2.2000000000000002</v>
      </c>
      <c r="I377" s="251"/>
      <c r="J377" s="247"/>
      <c r="K377" s="247"/>
      <c r="L377" s="252"/>
      <c r="M377" s="253"/>
      <c r="N377" s="254"/>
      <c r="O377" s="254"/>
      <c r="P377" s="254"/>
      <c r="Q377" s="254"/>
      <c r="R377" s="254"/>
      <c r="S377" s="254"/>
      <c r="T377" s="255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6" t="s">
        <v>153</v>
      </c>
      <c r="AU377" s="256" t="s">
        <v>90</v>
      </c>
      <c r="AV377" s="14" t="s">
        <v>90</v>
      </c>
      <c r="AW377" s="14" t="s">
        <v>34</v>
      </c>
      <c r="AX377" s="14" t="s">
        <v>80</v>
      </c>
      <c r="AY377" s="256" t="s">
        <v>145</v>
      </c>
    </row>
    <row r="378" s="15" customFormat="1">
      <c r="A378" s="15"/>
      <c r="B378" s="257"/>
      <c r="C378" s="258"/>
      <c r="D378" s="237" t="s">
        <v>153</v>
      </c>
      <c r="E378" s="259" t="s">
        <v>1</v>
      </c>
      <c r="F378" s="260" t="s">
        <v>160</v>
      </c>
      <c r="G378" s="258"/>
      <c r="H378" s="261">
        <v>2.2000000000000002</v>
      </c>
      <c r="I378" s="262"/>
      <c r="J378" s="258"/>
      <c r="K378" s="258"/>
      <c r="L378" s="263"/>
      <c r="M378" s="264"/>
      <c r="N378" s="265"/>
      <c r="O378" s="265"/>
      <c r="P378" s="265"/>
      <c r="Q378" s="265"/>
      <c r="R378" s="265"/>
      <c r="S378" s="265"/>
      <c r="T378" s="266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7" t="s">
        <v>153</v>
      </c>
      <c r="AU378" s="267" t="s">
        <v>90</v>
      </c>
      <c r="AV378" s="15" t="s">
        <v>151</v>
      </c>
      <c r="AW378" s="15" t="s">
        <v>34</v>
      </c>
      <c r="AX378" s="15" t="s">
        <v>88</v>
      </c>
      <c r="AY378" s="267" t="s">
        <v>145</v>
      </c>
    </row>
    <row r="379" s="2" customFormat="1" ht="24.15" customHeight="1">
      <c r="A379" s="39"/>
      <c r="B379" s="40"/>
      <c r="C379" s="221" t="s">
        <v>401</v>
      </c>
      <c r="D379" s="221" t="s">
        <v>148</v>
      </c>
      <c r="E379" s="222" t="s">
        <v>402</v>
      </c>
      <c r="F379" s="223" t="s">
        <v>403</v>
      </c>
      <c r="G379" s="224" t="s">
        <v>368</v>
      </c>
      <c r="H379" s="225">
        <v>18.600000000000001</v>
      </c>
      <c r="I379" s="226"/>
      <c r="J379" s="227">
        <f>ROUND(I379*H379,2)</f>
        <v>0</v>
      </c>
      <c r="K379" s="228"/>
      <c r="L379" s="45"/>
      <c r="M379" s="229" t="s">
        <v>1</v>
      </c>
      <c r="N379" s="230" t="s">
        <v>45</v>
      </c>
      <c r="O379" s="92"/>
      <c r="P379" s="231">
        <f>O379*H379</f>
        <v>0</v>
      </c>
      <c r="Q379" s="231">
        <v>0</v>
      </c>
      <c r="R379" s="231">
        <f>Q379*H379</f>
        <v>0</v>
      </c>
      <c r="S379" s="231">
        <v>0</v>
      </c>
      <c r="T379" s="232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3" t="s">
        <v>358</v>
      </c>
      <c r="AT379" s="233" t="s">
        <v>148</v>
      </c>
      <c r="AU379" s="233" t="s">
        <v>90</v>
      </c>
      <c r="AY379" s="18" t="s">
        <v>145</v>
      </c>
      <c r="BE379" s="234">
        <f>IF(N379="základní",J379,0)</f>
        <v>0</v>
      </c>
      <c r="BF379" s="234">
        <f>IF(N379="snížená",J379,0)</f>
        <v>0</v>
      </c>
      <c r="BG379" s="234">
        <f>IF(N379="zákl. přenesená",J379,0)</f>
        <v>0</v>
      </c>
      <c r="BH379" s="234">
        <f>IF(N379="sníž. přenesená",J379,0)</f>
        <v>0</v>
      </c>
      <c r="BI379" s="234">
        <f>IF(N379="nulová",J379,0)</f>
        <v>0</v>
      </c>
      <c r="BJ379" s="18" t="s">
        <v>88</v>
      </c>
      <c r="BK379" s="234">
        <f>ROUND(I379*H379,2)</f>
        <v>0</v>
      </c>
      <c r="BL379" s="18" t="s">
        <v>358</v>
      </c>
      <c r="BM379" s="233" t="s">
        <v>404</v>
      </c>
    </row>
    <row r="380" s="13" customFormat="1">
      <c r="A380" s="13"/>
      <c r="B380" s="235"/>
      <c r="C380" s="236"/>
      <c r="D380" s="237" t="s">
        <v>153</v>
      </c>
      <c r="E380" s="238" t="s">
        <v>1</v>
      </c>
      <c r="F380" s="239" t="s">
        <v>268</v>
      </c>
      <c r="G380" s="236"/>
      <c r="H380" s="238" t="s">
        <v>1</v>
      </c>
      <c r="I380" s="240"/>
      <c r="J380" s="236"/>
      <c r="K380" s="236"/>
      <c r="L380" s="241"/>
      <c r="M380" s="242"/>
      <c r="N380" s="243"/>
      <c r="O380" s="243"/>
      <c r="P380" s="243"/>
      <c r="Q380" s="243"/>
      <c r="R380" s="243"/>
      <c r="S380" s="243"/>
      <c r="T380" s="24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5" t="s">
        <v>153</v>
      </c>
      <c r="AU380" s="245" t="s">
        <v>90</v>
      </c>
      <c r="AV380" s="13" t="s">
        <v>88</v>
      </c>
      <c r="AW380" s="13" t="s">
        <v>34</v>
      </c>
      <c r="AX380" s="13" t="s">
        <v>80</v>
      </c>
      <c r="AY380" s="245" t="s">
        <v>145</v>
      </c>
    </row>
    <row r="381" s="14" customFormat="1">
      <c r="A381" s="14"/>
      <c r="B381" s="246"/>
      <c r="C381" s="247"/>
      <c r="D381" s="237" t="s">
        <v>153</v>
      </c>
      <c r="E381" s="248" t="s">
        <v>1</v>
      </c>
      <c r="F381" s="249" t="s">
        <v>405</v>
      </c>
      <c r="G381" s="247"/>
      <c r="H381" s="250">
        <v>18.600000000000001</v>
      </c>
      <c r="I381" s="251"/>
      <c r="J381" s="247"/>
      <c r="K381" s="247"/>
      <c r="L381" s="252"/>
      <c r="M381" s="253"/>
      <c r="N381" s="254"/>
      <c r="O381" s="254"/>
      <c r="P381" s="254"/>
      <c r="Q381" s="254"/>
      <c r="R381" s="254"/>
      <c r="S381" s="254"/>
      <c r="T381" s="255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6" t="s">
        <v>153</v>
      </c>
      <c r="AU381" s="256" t="s">
        <v>90</v>
      </c>
      <c r="AV381" s="14" t="s">
        <v>90</v>
      </c>
      <c r="AW381" s="14" t="s">
        <v>34</v>
      </c>
      <c r="AX381" s="14" t="s">
        <v>80</v>
      </c>
      <c r="AY381" s="256" t="s">
        <v>145</v>
      </c>
    </row>
    <row r="382" s="15" customFormat="1">
      <c r="A382" s="15"/>
      <c r="B382" s="257"/>
      <c r="C382" s="258"/>
      <c r="D382" s="237" t="s">
        <v>153</v>
      </c>
      <c r="E382" s="259" t="s">
        <v>1</v>
      </c>
      <c r="F382" s="260" t="s">
        <v>160</v>
      </c>
      <c r="G382" s="258"/>
      <c r="H382" s="261">
        <v>18.600000000000001</v>
      </c>
      <c r="I382" s="262"/>
      <c r="J382" s="258"/>
      <c r="K382" s="258"/>
      <c r="L382" s="263"/>
      <c r="M382" s="264"/>
      <c r="N382" s="265"/>
      <c r="O382" s="265"/>
      <c r="P382" s="265"/>
      <c r="Q382" s="265"/>
      <c r="R382" s="265"/>
      <c r="S382" s="265"/>
      <c r="T382" s="266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67" t="s">
        <v>153</v>
      </c>
      <c r="AU382" s="267" t="s">
        <v>90</v>
      </c>
      <c r="AV382" s="15" t="s">
        <v>151</v>
      </c>
      <c r="AW382" s="15" t="s">
        <v>34</v>
      </c>
      <c r="AX382" s="15" t="s">
        <v>88</v>
      </c>
      <c r="AY382" s="267" t="s">
        <v>145</v>
      </c>
    </row>
    <row r="383" s="2" customFormat="1" ht="24.15" customHeight="1">
      <c r="A383" s="39"/>
      <c r="B383" s="40"/>
      <c r="C383" s="221" t="s">
        <v>406</v>
      </c>
      <c r="D383" s="221" t="s">
        <v>148</v>
      </c>
      <c r="E383" s="222" t="s">
        <v>407</v>
      </c>
      <c r="F383" s="223" t="s">
        <v>408</v>
      </c>
      <c r="G383" s="224" t="s">
        <v>368</v>
      </c>
      <c r="H383" s="225">
        <v>60.899999999999999</v>
      </c>
      <c r="I383" s="226"/>
      <c r="J383" s="227">
        <f>ROUND(I383*H383,2)</f>
        <v>0</v>
      </c>
      <c r="K383" s="228"/>
      <c r="L383" s="45"/>
      <c r="M383" s="229" t="s">
        <v>1</v>
      </c>
      <c r="N383" s="230" t="s">
        <v>45</v>
      </c>
      <c r="O383" s="92"/>
      <c r="P383" s="231">
        <f>O383*H383</f>
        <v>0</v>
      </c>
      <c r="Q383" s="231">
        <v>8.0000000000000007E-05</v>
      </c>
      <c r="R383" s="231">
        <f>Q383*H383</f>
        <v>0.0048720000000000005</v>
      </c>
      <c r="S383" s="231">
        <v>0</v>
      </c>
      <c r="T383" s="232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3" t="s">
        <v>358</v>
      </c>
      <c r="AT383" s="233" t="s">
        <v>148</v>
      </c>
      <c r="AU383" s="233" t="s">
        <v>90</v>
      </c>
      <c r="AY383" s="18" t="s">
        <v>145</v>
      </c>
      <c r="BE383" s="234">
        <f>IF(N383="základní",J383,0)</f>
        <v>0</v>
      </c>
      <c r="BF383" s="234">
        <f>IF(N383="snížená",J383,0)</f>
        <v>0</v>
      </c>
      <c r="BG383" s="234">
        <f>IF(N383="zákl. přenesená",J383,0)</f>
        <v>0</v>
      </c>
      <c r="BH383" s="234">
        <f>IF(N383="sníž. přenesená",J383,0)</f>
        <v>0</v>
      </c>
      <c r="BI383" s="234">
        <f>IF(N383="nulová",J383,0)</f>
        <v>0</v>
      </c>
      <c r="BJ383" s="18" t="s">
        <v>88</v>
      </c>
      <c r="BK383" s="234">
        <f>ROUND(I383*H383,2)</f>
        <v>0</v>
      </c>
      <c r="BL383" s="18" t="s">
        <v>358</v>
      </c>
      <c r="BM383" s="233" t="s">
        <v>409</v>
      </c>
    </row>
    <row r="384" s="13" customFormat="1">
      <c r="A384" s="13"/>
      <c r="B384" s="235"/>
      <c r="C384" s="236"/>
      <c r="D384" s="237" t="s">
        <v>153</v>
      </c>
      <c r="E384" s="238" t="s">
        <v>1</v>
      </c>
      <c r="F384" s="239" t="s">
        <v>268</v>
      </c>
      <c r="G384" s="236"/>
      <c r="H384" s="238" t="s">
        <v>1</v>
      </c>
      <c r="I384" s="240"/>
      <c r="J384" s="236"/>
      <c r="K384" s="236"/>
      <c r="L384" s="241"/>
      <c r="M384" s="242"/>
      <c r="N384" s="243"/>
      <c r="O384" s="243"/>
      <c r="P384" s="243"/>
      <c r="Q384" s="243"/>
      <c r="R384" s="243"/>
      <c r="S384" s="243"/>
      <c r="T384" s="24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5" t="s">
        <v>153</v>
      </c>
      <c r="AU384" s="245" t="s">
        <v>90</v>
      </c>
      <c r="AV384" s="13" t="s">
        <v>88</v>
      </c>
      <c r="AW384" s="13" t="s">
        <v>34</v>
      </c>
      <c r="AX384" s="13" t="s">
        <v>80</v>
      </c>
      <c r="AY384" s="245" t="s">
        <v>145</v>
      </c>
    </row>
    <row r="385" s="14" customFormat="1">
      <c r="A385" s="14"/>
      <c r="B385" s="246"/>
      <c r="C385" s="247"/>
      <c r="D385" s="237" t="s">
        <v>153</v>
      </c>
      <c r="E385" s="248" t="s">
        <v>1</v>
      </c>
      <c r="F385" s="249" t="s">
        <v>370</v>
      </c>
      <c r="G385" s="247"/>
      <c r="H385" s="250">
        <v>1.3</v>
      </c>
      <c r="I385" s="251"/>
      <c r="J385" s="247"/>
      <c r="K385" s="247"/>
      <c r="L385" s="252"/>
      <c r="M385" s="253"/>
      <c r="N385" s="254"/>
      <c r="O385" s="254"/>
      <c r="P385" s="254"/>
      <c r="Q385" s="254"/>
      <c r="R385" s="254"/>
      <c r="S385" s="254"/>
      <c r="T385" s="255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6" t="s">
        <v>153</v>
      </c>
      <c r="AU385" s="256" t="s">
        <v>90</v>
      </c>
      <c r="AV385" s="14" t="s">
        <v>90</v>
      </c>
      <c r="AW385" s="14" t="s">
        <v>34</v>
      </c>
      <c r="AX385" s="14" t="s">
        <v>80</v>
      </c>
      <c r="AY385" s="256" t="s">
        <v>145</v>
      </c>
    </row>
    <row r="386" s="14" customFormat="1">
      <c r="A386" s="14"/>
      <c r="B386" s="246"/>
      <c r="C386" s="247"/>
      <c r="D386" s="237" t="s">
        <v>153</v>
      </c>
      <c r="E386" s="248" t="s">
        <v>1</v>
      </c>
      <c r="F386" s="249" t="s">
        <v>371</v>
      </c>
      <c r="G386" s="247"/>
      <c r="H386" s="250">
        <v>6.4000000000000004</v>
      </c>
      <c r="I386" s="251"/>
      <c r="J386" s="247"/>
      <c r="K386" s="247"/>
      <c r="L386" s="252"/>
      <c r="M386" s="253"/>
      <c r="N386" s="254"/>
      <c r="O386" s="254"/>
      <c r="P386" s="254"/>
      <c r="Q386" s="254"/>
      <c r="R386" s="254"/>
      <c r="S386" s="254"/>
      <c r="T386" s="255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6" t="s">
        <v>153</v>
      </c>
      <c r="AU386" s="256" t="s">
        <v>90</v>
      </c>
      <c r="AV386" s="14" t="s">
        <v>90</v>
      </c>
      <c r="AW386" s="14" t="s">
        <v>34</v>
      </c>
      <c r="AX386" s="14" t="s">
        <v>80</v>
      </c>
      <c r="AY386" s="256" t="s">
        <v>145</v>
      </c>
    </row>
    <row r="387" s="14" customFormat="1">
      <c r="A387" s="14"/>
      <c r="B387" s="246"/>
      <c r="C387" s="247"/>
      <c r="D387" s="237" t="s">
        <v>153</v>
      </c>
      <c r="E387" s="248" t="s">
        <v>1</v>
      </c>
      <c r="F387" s="249" t="s">
        <v>372</v>
      </c>
      <c r="G387" s="247"/>
      <c r="H387" s="250">
        <v>2.0800000000000001</v>
      </c>
      <c r="I387" s="251"/>
      <c r="J387" s="247"/>
      <c r="K387" s="247"/>
      <c r="L387" s="252"/>
      <c r="M387" s="253"/>
      <c r="N387" s="254"/>
      <c r="O387" s="254"/>
      <c r="P387" s="254"/>
      <c r="Q387" s="254"/>
      <c r="R387" s="254"/>
      <c r="S387" s="254"/>
      <c r="T387" s="255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6" t="s">
        <v>153</v>
      </c>
      <c r="AU387" s="256" t="s">
        <v>90</v>
      </c>
      <c r="AV387" s="14" t="s">
        <v>90</v>
      </c>
      <c r="AW387" s="14" t="s">
        <v>34</v>
      </c>
      <c r="AX387" s="14" t="s">
        <v>80</v>
      </c>
      <c r="AY387" s="256" t="s">
        <v>145</v>
      </c>
    </row>
    <row r="388" s="16" customFormat="1">
      <c r="A388" s="16"/>
      <c r="B388" s="268"/>
      <c r="C388" s="269"/>
      <c r="D388" s="237" t="s">
        <v>153</v>
      </c>
      <c r="E388" s="270" t="s">
        <v>1</v>
      </c>
      <c r="F388" s="271" t="s">
        <v>410</v>
      </c>
      <c r="G388" s="269"/>
      <c r="H388" s="272">
        <v>9.7799999999999994</v>
      </c>
      <c r="I388" s="273"/>
      <c r="J388" s="269"/>
      <c r="K388" s="269"/>
      <c r="L388" s="274"/>
      <c r="M388" s="275"/>
      <c r="N388" s="276"/>
      <c r="O388" s="276"/>
      <c r="P388" s="276"/>
      <c r="Q388" s="276"/>
      <c r="R388" s="276"/>
      <c r="S388" s="276"/>
      <c r="T388" s="277"/>
      <c r="U388" s="16"/>
      <c r="V388" s="16"/>
      <c r="W388" s="16"/>
      <c r="X388" s="16"/>
      <c r="Y388" s="16"/>
      <c r="Z388" s="16"/>
      <c r="AA388" s="16"/>
      <c r="AB388" s="16"/>
      <c r="AC388" s="16"/>
      <c r="AD388" s="16"/>
      <c r="AE388" s="16"/>
      <c r="AT388" s="278" t="s">
        <v>153</v>
      </c>
      <c r="AU388" s="278" t="s">
        <v>90</v>
      </c>
      <c r="AV388" s="16" t="s">
        <v>168</v>
      </c>
      <c r="AW388" s="16" t="s">
        <v>34</v>
      </c>
      <c r="AX388" s="16" t="s">
        <v>80</v>
      </c>
      <c r="AY388" s="278" t="s">
        <v>145</v>
      </c>
    </row>
    <row r="389" s="14" customFormat="1">
      <c r="A389" s="14"/>
      <c r="B389" s="246"/>
      <c r="C389" s="247"/>
      <c r="D389" s="237" t="s">
        <v>153</v>
      </c>
      <c r="E389" s="248" t="s">
        <v>1</v>
      </c>
      <c r="F389" s="249" t="s">
        <v>377</v>
      </c>
      <c r="G389" s="247"/>
      <c r="H389" s="250">
        <v>18.800000000000001</v>
      </c>
      <c r="I389" s="251"/>
      <c r="J389" s="247"/>
      <c r="K389" s="247"/>
      <c r="L389" s="252"/>
      <c r="M389" s="253"/>
      <c r="N389" s="254"/>
      <c r="O389" s="254"/>
      <c r="P389" s="254"/>
      <c r="Q389" s="254"/>
      <c r="R389" s="254"/>
      <c r="S389" s="254"/>
      <c r="T389" s="255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6" t="s">
        <v>153</v>
      </c>
      <c r="AU389" s="256" t="s">
        <v>90</v>
      </c>
      <c r="AV389" s="14" t="s">
        <v>90</v>
      </c>
      <c r="AW389" s="14" t="s">
        <v>34</v>
      </c>
      <c r="AX389" s="14" t="s">
        <v>80</v>
      </c>
      <c r="AY389" s="256" t="s">
        <v>145</v>
      </c>
    </row>
    <row r="390" s="14" customFormat="1">
      <c r="A390" s="14"/>
      <c r="B390" s="246"/>
      <c r="C390" s="247"/>
      <c r="D390" s="237" t="s">
        <v>153</v>
      </c>
      <c r="E390" s="248" t="s">
        <v>1</v>
      </c>
      <c r="F390" s="249" t="s">
        <v>378</v>
      </c>
      <c r="G390" s="247"/>
      <c r="H390" s="250">
        <v>14.800000000000001</v>
      </c>
      <c r="I390" s="251"/>
      <c r="J390" s="247"/>
      <c r="K390" s="247"/>
      <c r="L390" s="252"/>
      <c r="M390" s="253"/>
      <c r="N390" s="254"/>
      <c r="O390" s="254"/>
      <c r="P390" s="254"/>
      <c r="Q390" s="254"/>
      <c r="R390" s="254"/>
      <c r="S390" s="254"/>
      <c r="T390" s="255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6" t="s">
        <v>153</v>
      </c>
      <c r="AU390" s="256" t="s">
        <v>90</v>
      </c>
      <c r="AV390" s="14" t="s">
        <v>90</v>
      </c>
      <c r="AW390" s="14" t="s">
        <v>34</v>
      </c>
      <c r="AX390" s="14" t="s">
        <v>80</v>
      </c>
      <c r="AY390" s="256" t="s">
        <v>145</v>
      </c>
    </row>
    <row r="391" s="14" customFormat="1">
      <c r="A391" s="14"/>
      <c r="B391" s="246"/>
      <c r="C391" s="247"/>
      <c r="D391" s="237" t="s">
        <v>153</v>
      </c>
      <c r="E391" s="248" t="s">
        <v>1</v>
      </c>
      <c r="F391" s="249" t="s">
        <v>379</v>
      </c>
      <c r="G391" s="247"/>
      <c r="H391" s="250">
        <v>9.4000000000000004</v>
      </c>
      <c r="I391" s="251"/>
      <c r="J391" s="247"/>
      <c r="K391" s="247"/>
      <c r="L391" s="252"/>
      <c r="M391" s="253"/>
      <c r="N391" s="254"/>
      <c r="O391" s="254"/>
      <c r="P391" s="254"/>
      <c r="Q391" s="254"/>
      <c r="R391" s="254"/>
      <c r="S391" s="254"/>
      <c r="T391" s="255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6" t="s">
        <v>153</v>
      </c>
      <c r="AU391" s="256" t="s">
        <v>90</v>
      </c>
      <c r="AV391" s="14" t="s">
        <v>90</v>
      </c>
      <c r="AW391" s="14" t="s">
        <v>34</v>
      </c>
      <c r="AX391" s="14" t="s">
        <v>80</v>
      </c>
      <c r="AY391" s="256" t="s">
        <v>145</v>
      </c>
    </row>
    <row r="392" s="14" customFormat="1">
      <c r="A392" s="14"/>
      <c r="B392" s="246"/>
      <c r="C392" s="247"/>
      <c r="D392" s="237" t="s">
        <v>153</v>
      </c>
      <c r="E392" s="248" t="s">
        <v>1</v>
      </c>
      <c r="F392" s="249" t="s">
        <v>380</v>
      </c>
      <c r="G392" s="247"/>
      <c r="H392" s="250">
        <v>5.6399999999999997</v>
      </c>
      <c r="I392" s="251"/>
      <c r="J392" s="247"/>
      <c r="K392" s="247"/>
      <c r="L392" s="252"/>
      <c r="M392" s="253"/>
      <c r="N392" s="254"/>
      <c r="O392" s="254"/>
      <c r="P392" s="254"/>
      <c r="Q392" s="254"/>
      <c r="R392" s="254"/>
      <c r="S392" s="254"/>
      <c r="T392" s="255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6" t="s">
        <v>153</v>
      </c>
      <c r="AU392" s="256" t="s">
        <v>90</v>
      </c>
      <c r="AV392" s="14" t="s">
        <v>90</v>
      </c>
      <c r="AW392" s="14" t="s">
        <v>34</v>
      </c>
      <c r="AX392" s="14" t="s">
        <v>80</v>
      </c>
      <c r="AY392" s="256" t="s">
        <v>145</v>
      </c>
    </row>
    <row r="393" s="16" customFormat="1">
      <c r="A393" s="16"/>
      <c r="B393" s="268"/>
      <c r="C393" s="269"/>
      <c r="D393" s="237" t="s">
        <v>153</v>
      </c>
      <c r="E393" s="270" t="s">
        <v>1</v>
      </c>
      <c r="F393" s="271" t="s">
        <v>410</v>
      </c>
      <c r="G393" s="269"/>
      <c r="H393" s="272">
        <v>48.640000000000001</v>
      </c>
      <c r="I393" s="273"/>
      <c r="J393" s="269"/>
      <c r="K393" s="269"/>
      <c r="L393" s="274"/>
      <c r="M393" s="275"/>
      <c r="N393" s="276"/>
      <c r="O393" s="276"/>
      <c r="P393" s="276"/>
      <c r="Q393" s="276"/>
      <c r="R393" s="276"/>
      <c r="S393" s="276"/>
      <c r="T393" s="277"/>
      <c r="U393" s="16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T393" s="278" t="s">
        <v>153</v>
      </c>
      <c r="AU393" s="278" t="s">
        <v>90</v>
      </c>
      <c r="AV393" s="16" t="s">
        <v>168</v>
      </c>
      <c r="AW393" s="16" t="s">
        <v>34</v>
      </c>
      <c r="AX393" s="16" t="s">
        <v>80</v>
      </c>
      <c r="AY393" s="278" t="s">
        <v>145</v>
      </c>
    </row>
    <row r="394" s="14" customFormat="1">
      <c r="A394" s="14"/>
      <c r="B394" s="246"/>
      <c r="C394" s="247"/>
      <c r="D394" s="237" t="s">
        <v>153</v>
      </c>
      <c r="E394" s="248" t="s">
        <v>1</v>
      </c>
      <c r="F394" s="249" t="s">
        <v>385</v>
      </c>
      <c r="G394" s="247"/>
      <c r="H394" s="250">
        <v>2.48</v>
      </c>
      <c r="I394" s="251"/>
      <c r="J394" s="247"/>
      <c r="K394" s="247"/>
      <c r="L394" s="252"/>
      <c r="M394" s="253"/>
      <c r="N394" s="254"/>
      <c r="O394" s="254"/>
      <c r="P394" s="254"/>
      <c r="Q394" s="254"/>
      <c r="R394" s="254"/>
      <c r="S394" s="254"/>
      <c r="T394" s="255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6" t="s">
        <v>153</v>
      </c>
      <c r="AU394" s="256" t="s">
        <v>90</v>
      </c>
      <c r="AV394" s="14" t="s">
        <v>90</v>
      </c>
      <c r="AW394" s="14" t="s">
        <v>34</v>
      </c>
      <c r="AX394" s="14" t="s">
        <v>80</v>
      </c>
      <c r="AY394" s="256" t="s">
        <v>145</v>
      </c>
    </row>
    <row r="395" s="16" customFormat="1">
      <c r="A395" s="16"/>
      <c r="B395" s="268"/>
      <c r="C395" s="269"/>
      <c r="D395" s="237" t="s">
        <v>153</v>
      </c>
      <c r="E395" s="270" t="s">
        <v>1</v>
      </c>
      <c r="F395" s="271" t="s">
        <v>410</v>
      </c>
      <c r="G395" s="269"/>
      <c r="H395" s="272">
        <v>2.48</v>
      </c>
      <c r="I395" s="273"/>
      <c r="J395" s="269"/>
      <c r="K395" s="269"/>
      <c r="L395" s="274"/>
      <c r="M395" s="275"/>
      <c r="N395" s="276"/>
      <c r="O395" s="276"/>
      <c r="P395" s="276"/>
      <c r="Q395" s="276"/>
      <c r="R395" s="276"/>
      <c r="S395" s="276"/>
      <c r="T395" s="277"/>
      <c r="U395" s="16"/>
      <c r="V395" s="16"/>
      <c r="W395" s="16"/>
      <c r="X395" s="16"/>
      <c r="Y395" s="16"/>
      <c r="Z395" s="16"/>
      <c r="AA395" s="16"/>
      <c r="AB395" s="16"/>
      <c r="AC395" s="16"/>
      <c r="AD395" s="16"/>
      <c r="AE395" s="16"/>
      <c r="AT395" s="278" t="s">
        <v>153</v>
      </c>
      <c r="AU395" s="278" t="s">
        <v>90</v>
      </c>
      <c r="AV395" s="16" t="s">
        <v>168</v>
      </c>
      <c r="AW395" s="16" t="s">
        <v>34</v>
      </c>
      <c r="AX395" s="16" t="s">
        <v>80</v>
      </c>
      <c r="AY395" s="278" t="s">
        <v>145</v>
      </c>
    </row>
    <row r="396" s="15" customFormat="1">
      <c r="A396" s="15"/>
      <c r="B396" s="257"/>
      <c r="C396" s="258"/>
      <c r="D396" s="237" t="s">
        <v>153</v>
      </c>
      <c r="E396" s="259" t="s">
        <v>1</v>
      </c>
      <c r="F396" s="260" t="s">
        <v>160</v>
      </c>
      <c r="G396" s="258"/>
      <c r="H396" s="261">
        <v>60.899999999999999</v>
      </c>
      <c r="I396" s="262"/>
      <c r="J396" s="258"/>
      <c r="K396" s="258"/>
      <c r="L396" s="263"/>
      <c r="M396" s="264"/>
      <c r="N396" s="265"/>
      <c r="O396" s="265"/>
      <c r="P396" s="265"/>
      <c r="Q396" s="265"/>
      <c r="R396" s="265"/>
      <c r="S396" s="265"/>
      <c r="T396" s="266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67" t="s">
        <v>153</v>
      </c>
      <c r="AU396" s="267" t="s">
        <v>90</v>
      </c>
      <c r="AV396" s="15" t="s">
        <v>151</v>
      </c>
      <c r="AW396" s="15" t="s">
        <v>34</v>
      </c>
      <c r="AX396" s="15" t="s">
        <v>88</v>
      </c>
      <c r="AY396" s="267" t="s">
        <v>145</v>
      </c>
    </row>
    <row r="397" s="2" customFormat="1" ht="21.75" customHeight="1">
      <c r="A397" s="39"/>
      <c r="B397" s="40"/>
      <c r="C397" s="279" t="s">
        <v>411</v>
      </c>
      <c r="D397" s="279" t="s">
        <v>412</v>
      </c>
      <c r="E397" s="280" t="s">
        <v>413</v>
      </c>
      <c r="F397" s="281" t="s">
        <v>414</v>
      </c>
      <c r="G397" s="282" t="s">
        <v>98</v>
      </c>
      <c r="H397" s="283">
        <v>1.8140000000000001</v>
      </c>
      <c r="I397" s="284"/>
      <c r="J397" s="285">
        <f>ROUND(I397*H397,2)</f>
        <v>0</v>
      </c>
      <c r="K397" s="286"/>
      <c r="L397" s="287"/>
      <c r="M397" s="288" t="s">
        <v>1</v>
      </c>
      <c r="N397" s="289" t="s">
        <v>45</v>
      </c>
      <c r="O397" s="92"/>
      <c r="P397" s="231">
        <f>O397*H397</f>
        <v>0</v>
      </c>
      <c r="Q397" s="231">
        <v>0.55000000000000004</v>
      </c>
      <c r="R397" s="231">
        <f>Q397*H397</f>
        <v>0.99770000000000014</v>
      </c>
      <c r="S397" s="231">
        <v>0</v>
      </c>
      <c r="T397" s="232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3" t="s">
        <v>256</v>
      </c>
      <c r="AT397" s="233" t="s">
        <v>412</v>
      </c>
      <c r="AU397" s="233" t="s">
        <v>90</v>
      </c>
      <c r="AY397" s="18" t="s">
        <v>145</v>
      </c>
      <c r="BE397" s="234">
        <f>IF(N397="základní",J397,0)</f>
        <v>0</v>
      </c>
      <c r="BF397" s="234">
        <f>IF(N397="snížená",J397,0)</f>
        <v>0</v>
      </c>
      <c r="BG397" s="234">
        <f>IF(N397="zákl. přenesená",J397,0)</f>
        <v>0</v>
      </c>
      <c r="BH397" s="234">
        <f>IF(N397="sníž. přenesená",J397,0)</f>
        <v>0</v>
      </c>
      <c r="BI397" s="234">
        <f>IF(N397="nulová",J397,0)</f>
        <v>0</v>
      </c>
      <c r="BJ397" s="18" t="s">
        <v>88</v>
      </c>
      <c r="BK397" s="234">
        <f>ROUND(I397*H397,2)</f>
        <v>0</v>
      </c>
      <c r="BL397" s="18" t="s">
        <v>358</v>
      </c>
      <c r="BM397" s="233" t="s">
        <v>415</v>
      </c>
    </row>
    <row r="398" s="13" customFormat="1">
      <c r="A398" s="13"/>
      <c r="B398" s="235"/>
      <c r="C398" s="236"/>
      <c r="D398" s="237" t="s">
        <v>153</v>
      </c>
      <c r="E398" s="238" t="s">
        <v>1</v>
      </c>
      <c r="F398" s="239" t="s">
        <v>268</v>
      </c>
      <c r="G398" s="236"/>
      <c r="H398" s="238" t="s">
        <v>1</v>
      </c>
      <c r="I398" s="240"/>
      <c r="J398" s="236"/>
      <c r="K398" s="236"/>
      <c r="L398" s="241"/>
      <c r="M398" s="242"/>
      <c r="N398" s="243"/>
      <c r="O398" s="243"/>
      <c r="P398" s="243"/>
      <c r="Q398" s="243"/>
      <c r="R398" s="243"/>
      <c r="S398" s="243"/>
      <c r="T398" s="24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5" t="s">
        <v>153</v>
      </c>
      <c r="AU398" s="245" t="s">
        <v>90</v>
      </c>
      <c r="AV398" s="13" t="s">
        <v>88</v>
      </c>
      <c r="AW398" s="13" t="s">
        <v>34</v>
      </c>
      <c r="AX398" s="13" t="s">
        <v>80</v>
      </c>
      <c r="AY398" s="245" t="s">
        <v>145</v>
      </c>
    </row>
    <row r="399" s="14" customFormat="1">
      <c r="A399" s="14"/>
      <c r="B399" s="246"/>
      <c r="C399" s="247"/>
      <c r="D399" s="237" t="s">
        <v>153</v>
      </c>
      <c r="E399" s="248" t="s">
        <v>1</v>
      </c>
      <c r="F399" s="249" t="s">
        <v>416</v>
      </c>
      <c r="G399" s="247"/>
      <c r="H399" s="250">
        <v>0.027</v>
      </c>
      <c r="I399" s="251"/>
      <c r="J399" s="247"/>
      <c r="K399" s="247"/>
      <c r="L399" s="252"/>
      <c r="M399" s="253"/>
      <c r="N399" s="254"/>
      <c r="O399" s="254"/>
      <c r="P399" s="254"/>
      <c r="Q399" s="254"/>
      <c r="R399" s="254"/>
      <c r="S399" s="254"/>
      <c r="T399" s="255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6" t="s">
        <v>153</v>
      </c>
      <c r="AU399" s="256" t="s">
        <v>90</v>
      </c>
      <c r="AV399" s="14" t="s">
        <v>90</v>
      </c>
      <c r="AW399" s="14" t="s">
        <v>34</v>
      </c>
      <c r="AX399" s="14" t="s">
        <v>80</v>
      </c>
      <c r="AY399" s="256" t="s">
        <v>145</v>
      </c>
    </row>
    <row r="400" s="14" customFormat="1">
      <c r="A400" s="14"/>
      <c r="B400" s="246"/>
      <c r="C400" s="247"/>
      <c r="D400" s="237" t="s">
        <v>153</v>
      </c>
      <c r="E400" s="248" t="s">
        <v>1</v>
      </c>
      <c r="F400" s="249" t="s">
        <v>417</v>
      </c>
      <c r="G400" s="247"/>
      <c r="H400" s="250">
        <v>0.14299999999999999</v>
      </c>
      <c r="I400" s="251"/>
      <c r="J400" s="247"/>
      <c r="K400" s="247"/>
      <c r="L400" s="252"/>
      <c r="M400" s="253"/>
      <c r="N400" s="254"/>
      <c r="O400" s="254"/>
      <c r="P400" s="254"/>
      <c r="Q400" s="254"/>
      <c r="R400" s="254"/>
      <c r="S400" s="254"/>
      <c r="T400" s="255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6" t="s">
        <v>153</v>
      </c>
      <c r="AU400" s="256" t="s">
        <v>90</v>
      </c>
      <c r="AV400" s="14" t="s">
        <v>90</v>
      </c>
      <c r="AW400" s="14" t="s">
        <v>34</v>
      </c>
      <c r="AX400" s="14" t="s">
        <v>80</v>
      </c>
      <c r="AY400" s="256" t="s">
        <v>145</v>
      </c>
    </row>
    <row r="401" s="14" customFormat="1">
      <c r="A401" s="14"/>
      <c r="B401" s="246"/>
      <c r="C401" s="247"/>
      <c r="D401" s="237" t="s">
        <v>153</v>
      </c>
      <c r="E401" s="248" t="s">
        <v>1</v>
      </c>
      <c r="F401" s="249" t="s">
        <v>418</v>
      </c>
      <c r="G401" s="247"/>
      <c r="H401" s="250">
        <v>0.047</v>
      </c>
      <c r="I401" s="251"/>
      <c r="J401" s="247"/>
      <c r="K401" s="247"/>
      <c r="L401" s="252"/>
      <c r="M401" s="253"/>
      <c r="N401" s="254"/>
      <c r="O401" s="254"/>
      <c r="P401" s="254"/>
      <c r="Q401" s="254"/>
      <c r="R401" s="254"/>
      <c r="S401" s="254"/>
      <c r="T401" s="255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6" t="s">
        <v>153</v>
      </c>
      <c r="AU401" s="256" t="s">
        <v>90</v>
      </c>
      <c r="AV401" s="14" t="s">
        <v>90</v>
      </c>
      <c r="AW401" s="14" t="s">
        <v>34</v>
      </c>
      <c r="AX401" s="14" t="s">
        <v>80</v>
      </c>
      <c r="AY401" s="256" t="s">
        <v>145</v>
      </c>
    </row>
    <row r="402" s="16" customFormat="1">
      <c r="A402" s="16"/>
      <c r="B402" s="268"/>
      <c r="C402" s="269"/>
      <c r="D402" s="237" t="s">
        <v>153</v>
      </c>
      <c r="E402" s="270" t="s">
        <v>1</v>
      </c>
      <c r="F402" s="271" t="s">
        <v>410</v>
      </c>
      <c r="G402" s="269"/>
      <c r="H402" s="272">
        <v>0.217</v>
      </c>
      <c r="I402" s="273"/>
      <c r="J402" s="269"/>
      <c r="K402" s="269"/>
      <c r="L402" s="274"/>
      <c r="M402" s="275"/>
      <c r="N402" s="276"/>
      <c r="O402" s="276"/>
      <c r="P402" s="276"/>
      <c r="Q402" s="276"/>
      <c r="R402" s="276"/>
      <c r="S402" s="276"/>
      <c r="T402" s="277"/>
      <c r="U402" s="16"/>
      <c r="V402" s="16"/>
      <c r="W402" s="16"/>
      <c r="X402" s="16"/>
      <c r="Y402" s="16"/>
      <c r="Z402" s="16"/>
      <c r="AA402" s="16"/>
      <c r="AB402" s="16"/>
      <c r="AC402" s="16"/>
      <c r="AD402" s="16"/>
      <c r="AE402" s="16"/>
      <c r="AT402" s="278" t="s">
        <v>153</v>
      </c>
      <c r="AU402" s="278" t="s">
        <v>90</v>
      </c>
      <c r="AV402" s="16" t="s">
        <v>168</v>
      </c>
      <c r="AW402" s="16" t="s">
        <v>34</v>
      </c>
      <c r="AX402" s="16" t="s">
        <v>80</v>
      </c>
      <c r="AY402" s="278" t="s">
        <v>145</v>
      </c>
    </row>
    <row r="403" s="14" customFormat="1">
      <c r="A403" s="14"/>
      <c r="B403" s="246"/>
      <c r="C403" s="247"/>
      <c r="D403" s="237" t="s">
        <v>153</v>
      </c>
      <c r="E403" s="248" t="s">
        <v>1</v>
      </c>
      <c r="F403" s="249" t="s">
        <v>419</v>
      </c>
      <c r="G403" s="247"/>
      <c r="H403" s="250">
        <v>0.42099999999999999</v>
      </c>
      <c r="I403" s="251"/>
      <c r="J403" s="247"/>
      <c r="K403" s="247"/>
      <c r="L403" s="252"/>
      <c r="M403" s="253"/>
      <c r="N403" s="254"/>
      <c r="O403" s="254"/>
      <c r="P403" s="254"/>
      <c r="Q403" s="254"/>
      <c r="R403" s="254"/>
      <c r="S403" s="254"/>
      <c r="T403" s="255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6" t="s">
        <v>153</v>
      </c>
      <c r="AU403" s="256" t="s">
        <v>90</v>
      </c>
      <c r="AV403" s="14" t="s">
        <v>90</v>
      </c>
      <c r="AW403" s="14" t="s">
        <v>34</v>
      </c>
      <c r="AX403" s="14" t="s">
        <v>80</v>
      </c>
      <c r="AY403" s="256" t="s">
        <v>145</v>
      </c>
    </row>
    <row r="404" s="14" customFormat="1">
      <c r="A404" s="14"/>
      <c r="B404" s="246"/>
      <c r="C404" s="247"/>
      <c r="D404" s="237" t="s">
        <v>153</v>
      </c>
      <c r="E404" s="248" t="s">
        <v>1</v>
      </c>
      <c r="F404" s="249" t="s">
        <v>420</v>
      </c>
      <c r="G404" s="247"/>
      <c r="H404" s="250">
        <v>0.33200000000000002</v>
      </c>
      <c r="I404" s="251"/>
      <c r="J404" s="247"/>
      <c r="K404" s="247"/>
      <c r="L404" s="252"/>
      <c r="M404" s="253"/>
      <c r="N404" s="254"/>
      <c r="O404" s="254"/>
      <c r="P404" s="254"/>
      <c r="Q404" s="254"/>
      <c r="R404" s="254"/>
      <c r="S404" s="254"/>
      <c r="T404" s="255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6" t="s">
        <v>153</v>
      </c>
      <c r="AU404" s="256" t="s">
        <v>90</v>
      </c>
      <c r="AV404" s="14" t="s">
        <v>90</v>
      </c>
      <c r="AW404" s="14" t="s">
        <v>34</v>
      </c>
      <c r="AX404" s="14" t="s">
        <v>80</v>
      </c>
      <c r="AY404" s="256" t="s">
        <v>145</v>
      </c>
    </row>
    <row r="405" s="14" customFormat="1">
      <c r="A405" s="14"/>
      <c r="B405" s="246"/>
      <c r="C405" s="247"/>
      <c r="D405" s="237" t="s">
        <v>153</v>
      </c>
      <c r="E405" s="248" t="s">
        <v>1</v>
      </c>
      <c r="F405" s="249" t="s">
        <v>421</v>
      </c>
      <c r="G405" s="247"/>
      <c r="H405" s="250">
        <v>0.21099999999999999</v>
      </c>
      <c r="I405" s="251"/>
      <c r="J405" s="247"/>
      <c r="K405" s="247"/>
      <c r="L405" s="252"/>
      <c r="M405" s="253"/>
      <c r="N405" s="254"/>
      <c r="O405" s="254"/>
      <c r="P405" s="254"/>
      <c r="Q405" s="254"/>
      <c r="R405" s="254"/>
      <c r="S405" s="254"/>
      <c r="T405" s="255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6" t="s">
        <v>153</v>
      </c>
      <c r="AU405" s="256" t="s">
        <v>90</v>
      </c>
      <c r="AV405" s="14" t="s">
        <v>90</v>
      </c>
      <c r="AW405" s="14" t="s">
        <v>34</v>
      </c>
      <c r="AX405" s="14" t="s">
        <v>80</v>
      </c>
      <c r="AY405" s="256" t="s">
        <v>145</v>
      </c>
    </row>
    <row r="406" s="14" customFormat="1">
      <c r="A406" s="14"/>
      <c r="B406" s="246"/>
      <c r="C406" s="247"/>
      <c r="D406" s="237" t="s">
        <v>153</v>
      </c>
      <c r="E406" s="248" t="s">
        <v>1</v>
      </c>
      <c r="F406" s="249" t="s">
        <v>422</v>
      </c>
      <c r="G406" s="247"/>
      <c r="H406" s="250">
        <v>0.126</v>
      </c>
      <c r="I406" s="251"/>
      <c r="J406" s="247"/>
      <c r="K406" s="247"/>
      <c r="L406" s="252"/>
      <c r="M406" s="253"/>
      <c r="N406" s="254"/>
      <c r="O406" s="254"/>
      <c r="P406" s="254"/>
      <c r="Q406" s="254"/>
      <c r="R406" s="254"/>
      <c r="S406" s="254"/>
      <c r="T406" s="255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6" t="s">
        <v>153</v>
      </c>
      <c r="AU406" s="256" t="s">
        <v>90</v>
      </c>
      <c r="AV406" s="14" t="s">
        <v>90</v>
      </c>
      <c r="AW406" s="14" t="s">
        <v>34</v>
      </c>
      <c r="AX406" s="14" t="s">
        <v>80</v>
      </c>
      <c r="AY406" s="256" t="s">
        <v>145</v>
      </c>
    </row>
    <row r="407" s="16" customFormat="1">
      <c r="A407" s="16"/>
      <c r="B407" s="268"/>
      <c r="C407" s="269"/>
      <c r="D407" s="237" t="s">
        <v>153</v>
      </c>
      <c r="E407" s="270" t="s">
        <v>1</v>
      </c>
      <c r="F407" s="271" t="s">
        <v>410</v>
      </c>
      <c r="G407" s="269"/>
      <c r="H407" s="272">
        <v>1.0900000000000001</v>
      </c>
      <c r="I407" s="273"/>
      <c r="J407" s="269"/>
      <c r="K407" s="269"/>
      <c r="L407" s="274"/>
      <c r="M407" s="275"/>
      <c r="N407" s="276"/>
      <c r="O407" s="276"/>
      <c r="P407" s="276"/>
      <c r="Q407" s="276"/>
      <c r="R407" s="276"/>
      <c r="S407" s="276"/>
      <c r="T407" s="277"/>
      <c r="U407" s="16"/>
      <c r="V407" s="16"/>
      <c r="W407" s="16"/>
      <c r="X407" s="16"/>
      <c r="Y407" s="16"/>
      <c r="Z407" s="16"/>
      <c r="AA407" s="16"/>
      <c r="AB407" s="16"/>
      <c r="AC407" s="16"/>
      <c r="AD407" s="16"/>
      <c r="AE407" s="16"/>
      <c r="AT407" s="278" t="s">
        <v>153</v>
      </c>
      <c r="AU407" s="278" t="s">
        <v>90</v>
      </c>
      <c r="AV407" s="16" t="s">
        <v>168</v>
      </c>
      <c r="AW407" s="16" t="s">
        <v>34</v>
      </c>
      <c r="AX407" s="16" t="s">
        <v>80</v>
      </c>
      <c r="AY407" s="278" t="s">
        <v>145</v>
      </c>
    </row>
    <row r="408" s="14" customFormat="1">
      <c r="A408" s="14"/>
      <c r="B408" s="246"/>
      <c r="C408" s="247"/>
      <c r="D408" s="237" t="s">
        <v>153</v>
      </c>
      <c r="E408" s="248" t="s">
        <v>1</v>
      </c>
      <c r="F408" s="249" t="s">
        <v>423</v>
      </c>
      <c r="G408" s="247"/>
      <c r="H408" s="250">
        <v>0.056000000000000001</v>
      </c>
      <c r="I408" s="251"/>
      <c r="J408" s="247"/>
      <c r="K408" s="247"/>
      <c r="L408" s="252"/>
      <c r="M408" s="253"/>
      <c r="N408" s="254"/>
      <c r="O408" s="254"/>
      <c r="P408" s="254"/>
      <c r="Q408" s="254"/>
      <c r="R408" s="254"/>
      <c r="S408" s="254"/>
      <c r="T408" s="255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6" t="s">
        <v>153</v>
      </c>
      <c r="AU408" s="256" t="s">
        <v>90</v>
      </c>
      <c r="AV408" s="14" t="s">
        <v>90</v>
      </c>
      <c r="AW408" s="14" t="s">
        <v>34</v>
      </c>
      <c r="AX408" s="14" t="s">
        <v>80</v>
      </c>
      <c r="AY408" s="256" t="s">
        <v>145</v>
      </c>
    </row>
    <row r="409" s="16" customFormat="1">
      <c r="A409" s="16"/>
      <c r="B409" s="268"/>
      <c r="C409" s="269"/>
      <c r="D409" s="237" t="s">
        <v>153</v>
      </c>
      <c r="E409" s="270" t="s">
        <v>1</v>
      </c>
      <c r="F409" s="271" t="s">
        <v>410</v>
      </c>
      <c r="G409" s="269"/>
      <c r="H409" s="272">
        <v>0.056000000000000001</v>
      </c>
      <c r="I409" s="273"/>
      <c r="J409" s="269"/>
      <c r="K409" s="269"/>
      <c r="L409" s="274"/>
      <c r="M409" s="275"/>
      <c r="N409" s="276"/>
      <c r="O409" s="276"/>
      <c r="P409" s="276"/>
      <c r="Q409" s="276"/>
      <c r="R409" s="276"/>
      <c r="S409" s="276"/>
      <c r="T409" s="277"/>
      <c r="U409" s="16"/>
      <c r="V409" s="16"/>
      <c r="W409" s="16"/>
      <c r="X409" s="16"/>
      <c r="Y409" s="16"/>
      <c r="Z409" s="16"/>
      <c r="AA409" s="16"/>
      <c r="AB409" s="16"/>
      <c r="AC409" s="16"/>
      <c r="AD409" s="16"/>
      <c r="AE409" s="16"/>
      <c r="AT409" s="278" t="s">
        <v>153</v>
      </c>
      <c r="AU409" s="278" t="s">
        <v>90</v>
      </c>
      <c r="AV409" s="16" t="s">
        <v>168</v>
      </c>
      <c r="AW409" s="16" t="s">
        <v>34</v>
      </c>
      <c r="AX409" s="16" t="s">
        <v>80</v>
      </c>
      <c r="AY409" s="278" t="s">
        <v>145</v>
      </c>
    </row>
    <row r="410" s="14" customFormat="1">
      <c r="A410" s="14"/>
      <c r="B410" s="246"/>
      <c r="C410" s="247"/>
      <c r="D410" s="237" t="s">
        <v>153</v>
      </c>
      <c r="E410" s="248" t="s">
        <v>1</v>
      </c>
      <c r="F410" s="249" t="s">
        <v>424</v>
      </c>
      <c r="G410" s="247"/>
      <c r="H410" s="250">
        <v>0.36499999999999999</v>
      </c>
      <c r="I410" s="251"/>
      <c r="J410" s="247"/>
      <c r="K410" s="247"/>
      <c r="L410" s="252"/>
      <c r="M410" s="253"/>
      <c r="N410" s="254"/>
      <c r="O410" s="254"/>
      <c r="P410" s="254"/>
      <c r="Q410" s="254"/>
      <c r="R410" s="254"/>
      <c r="S410" s="254"/>
      <c r="T410" s="255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6" t="s">
        <v>153</v>
      </c>
      <c r="AU410" s="256" t="s">
        <v>90</v>
      </c>
      <c r="AV410" s="14" t="s">
        <v>90</v>
      </c>
      <c r="AW410" s="14" t="s">
        <v>34</v>
      </c>
      <c r="AX410" s="14" t="s">
        <v>80</v>
      </c>
      <c r="AY410" s="256" t="s">
        <v>145</v>
      </c>
    </row>
    <row r="411" s="16" customFormat="1">
      <c r="A411" s="16"/>
      <c r="B411" s="268"/>
      <c r="C411" s="269"/>
      <c r="D411" s="237" t="s">
        <v>153</v>
      </c>
      <c r="E411" s="270" t="s">
        <v>1</v>
      </c>
      <c r="F411" s="271" t="s">
        <v>410</v>
      </c>
      <c r="G411" s="269"/>
      <c r="H411" s="272">
        <v>0.36499999999999999</v>
      </c>
      <c r="I411" s="273"/>
      <c r="J411" s="269"/>
      <c r="K411" s="269"/>
      <c r="L411" s="274"/>
      <c r="M411" s="275"/>
      <c r="N411" s="276"/>
      <c r="O411" s="276"/>
      <c r="P411" s="276"/>
      <c r="Q411" s="276"/>
      <c r="R411" s="276"/>
      <c r="S411" s="276"/>
      <c r="T411" s="277"/>
      <c r="U411" s="16"/>
      <c r="V411" s="16"/>
      <c r="W411" s="16"/>
      <c r="X411" s="16"/>
      <c r="Y411" s="16"/>
      <c r="Z411" s="16"/>
      <c r="AA411" s="16"/>
      <c r="AB411" s="16"/>
      <c r="AC411" s="16"/>
      <c r="AD411" s="16"/>
      <c r="AE411" s="16"/>
      <c r="AT411" s="278" t="s">
        <v>153</v>
      </c>
      <c r="AU411" s="278" t="s">
        <v>90</v>
      </c>
      <c r="AV411" s="16" t="s">
        <v>168</v>
      </c>
      <c r="AW411" s="16" t="s">
        <v>34</v>
      </c>
      <c r="AX411" s="16" t="s">
        <v>80</v>
      </c>
      <c r="AY411" s="278" t="s">
        <v>145</v>
      </c>
    </row>
    <row r="412" s="15" customFormat="1">
      <c r="A412" s="15"/>
      <c r="B412" s="257"/>
      <c r="C412" s="258"/>
      <c r="D412" s="237" t="s">
        <v>153</v>
      </c>
      <c r="E412" s="259" t="s">
        <v>1</v>
      </c>
      <c r="F412" s="260" t="s">
        <v>160</v>
      </c>
      <c r="G412" s="258"/>
      <c r="H412" s="261">
        <v>1.728</v>
      </c>
      <c r="I412" s="262"/>
      <c r="J412" s="258"/>
      <c r="K412" s="258"/>
      <c r="L412" s="263"/>
      <c r="M412" s="264"/>
      <c r="N412" s="265"/>
      <c r="O412" s="265"/>
      <c r="P412" s="265"/>
      <c r="Q412" s="265"/>
      <c r="R412" s="265"/>
      <c r="S412" s="265"/>
      <c r="T412" s="266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67" t="s">
        <v>153</v>
      </c>
      <c r="AU412" s="267" t="s">
        <v>90</v>
      </c>
      <c r="AV412" s="15" t="s">
        <v>151</v>
      </c>
      <c r="AW412" s="15" t="s">
        <v>34</v>
      </c>
      <c r="AX412" s="15" t="s">
        <v>88</v>
      </c>
      <c r="AY412" s="267" t="s">
        <v>145</v>
      </c>
    </row>
    <row r="413" s="14" customFormat="1">
      <c r="A413" s="14"/>
      <c r="B413" s="246"/>
      <c r="C413" s="247"/>
      <c r="D413" s="237" t="s">
        <v>153</v>
      </c>
      <c r="E413" s="247"/>
      <c r="F413" s="249" t="s">
        <v>425</v>
      </c>
      <c r="G413" s="247"/>
      <c r="H413" s="250">
        <v>1.8140000000000001</v>
      </c>
      <c r="I413" s="251"/>
      <c r="J413" s="247"/>
      <c r="K413" s="247"/>
      <c r="L413" s="252"/>
      <c r="M413" s="253"/>
      <c r="N413" s="254"/>
      <c r="O413" s="254"/>
      <c r="P413" s="254"/>
      <c r="Q413" s="254"/>
      <c r="R413" s="254"/>
      <c r="S413" s="254"/>
      <c r="T413" s="255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6" t="s">
        <v>153</v>
      </c>
      <c r="AU413" s="256" t="s">
        <v>90</v>
      </c>
      <c r="AV413" s="14" t="s">
        <v>90</v>
      </c>
      <c r="AW413" s="14" t="s">
        <v>4</v>
      </c>
      <c r="AX413" s="14" t="s">
        <v>88</v>
      </c>
      <c r="AY413" s="256" t="s">
        <v>145</v>
      </c>
    </row>
    <row r="414" s="2" customFormat="1" ht="24.15" customHeight="1">
      <c r="A414" s="39"/>
      <c r="B414" s="40"/>
      <c r="C414" s="221" t="s">
        <v>426</v>
      </c>
      <c r="D414" s="221" t="s">
        <v>148</v>
      </c>
      <c r="E414" s="222" t="s">
        <v>427</v>
      </c>
      <c r="F414" s="223" t="s">
        <v>428</v>
      </c>
      <c r="G414" s="224" t="s">
        <v>368</v>
      </c>
      <c r="H414" s="225">
        <v>2.7999999999999998</v>
      </c>
      <c r="I414" s="226"/>
      <c r="J414" s="227">
        <f>ROUND(I414*H414,2)</f>
        <v>0</v>
      </c>
      <c r="K414" s="228"/>
      <c r="L414" s="45"/>
      <c r="M414" s="229" t="s">
        <v>1</v>
      </c>
      <c r="N414" s="230" t="s">
        <v>45</v>
      </c>
      <c r="O414" s="92"/>
      <c r="P414" s="231">
        <f>O414*H414</f>
        <v>0</v>
      </c>
      <c r="Q414" s="231">
        <v>9.0000000000000006E-05</v>
      </c>
      <c r="R414" s="231">
        <f>Q414*H414</f>
        <v>0.000252</v>
      </c>
      <c r="S414" s="231">
        <v>0</v>
      </c>
      <c r="T414" s="232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3" t="s">
        <v>358</v>
      </c>
      <c r="AT414" s="233" t="s">
        <v>148</v>
      </c>
      <c r="AU414" s="233" t="s">
        <v>90</v>
      </c>
      <c r="AY414" s="18" t="s">
        <v>145</v>
      </c>
      <c r="BE414" s="234">
        <f>IF(N414="základní",J414,0)</f>
        <v>0</v>
      </c>
      <c r="BF414" s="234">
        <f>IF(N414="snížená",J414,0)</f>
        <v>0</v>
      </c>
      <c r="BG414" s="234">
        <f>IF(N414="zákl. přenesená",J414,0)</f>
        <v>0</v>
      </c>
      <c r="BH414" s="234">
        <f>IF(N414="sníž. přenesená",J414,0)</f>
        <v>0</v>
      </c>
      <c r="BI414" s="234">
        <f>IF(N414="nulová",J414,0)</f>
        <v>0</v>
      </c>
      <c r="BJ414" s="18" t="s">
        <v>88</v>
      </c>
      <c r="BK414" s="234">
        <f>ROUND(I414*H414,2)</f>
        <v>0</v>
      </c>
      <c r="BL414" s="18" t="s">
        <v>358</v>
      </c>
      <c r="BM414" s="233" t="s">
        <v>429</v>
      </c>
    </row>
    <row r="415" s="13" customFormat="1">
      <c r="A415" s="13"/>
      <c r="B415" s="235"/>
      <c r="C415" s="236"/>
      <c r="D415" s="237" t="s">
        <v>153</v>
      </c>
      <c r="E415" s="238" t="s">
        <v>1</v>
      </c>
      <c r="F415" s="239" t="s">
        <v>268</v>
      </c>
      <c r="G415" s="236"/>
      <c r="H415" s="238" t="s">
        <v>1</v>
      </c>
      <c r="I415" s="240"/>
      <c r="J415" s="236"/>
      <c r="K415" s="236"/>
      <c r="L415" s="241"/>
      <c r="M415" s="242"/>
      <c r="N415" s="243"/>
      <c r="O415" s="243"/>
      <c r="P415" s="243"/>
      <c r="Q415" s="243"/>
      <c r="R415" s="243"/>
      <c r="S415" s="243"/>
      <c r="T415" s="24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5" t="s">
        <v>153</v>
      </c>
      <c r="AU415" s="245" t="s">
        <v>90</v>
      </c>
      <c r="AV415" s="13" t="s">
        <v>88</v>
      </c>
      <c r="AW415" s="13" t="s">
        <v>34</v>
      </c>
      <c r="AX415" s="13" t="s">
        <v>80</v>
      </c>
      <c r="AY415" s="245" t="s">
        <v>145</v>
      </c>
    </row>
    <row r="416" s="14" customFormat="1">
      <c r="A416" s="14"/>
      <c r="B416" s="246"/>
      <c r="C416" s="247"/>
      <c r="D416" s="237" t="s">
        <v>153</v>
      </c>
      <c r="E416" s="248" t="s">
        <v>1</v>
      </c>
      <c r="F416" s="249" t="s">
        <v>390</v>
      </c>
      <c r="G416" s="247"/>
      <c r="H416" s="250">
        <v>2.7999999999999998</v>
      </c>
      <c r="I416" s="251"/>
      <c r="J416" s="247"/>
      <c r="K416" s="247"/>
      <c r="L416" s="252"/>
      <c r="M416" s="253"/>
      <c r="N416" s="254"/>
      <c r="O416" s="254"/>
      <c r="P416" s="254"/>
      <c r="Q416" s="254"/>
      <c r="R416" s="254"/>
      <c r="S416" s="254"/>
      <c r="T416" s="255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6" t="s">
        <v>153</v>
      </c>
      <c r="AU416" s="256" t="s">
        <v>90</v>
      </c>
      <c r="AV416" s="14" t="s">
        <v>90</v>
      </c>
      <c r="AW416" s="14" t="s">
        <v>34</v>
      </c>
      <c r="AX416" s="14" t="s">
        <v>80</v>
      </c>
      <c r="AY416" s="256" t="s">
        <v>145</v>
      </c>
    </row>
    <row r="417" s="15" customFormat="1">
      <c r="A417" s="15"/>
      <c r="B417" s="257"/>
      <c r="C417" s="258"/>
      <c r="D417" s="237" t="s">
        <v>153</v>
      </c>
      <c r="E417" s="259" t="s">
        <v>1</v>
      </c>
      <c r="F417" s="260" t="s">
        <v>160</v>
      </c>
      <c r="G417" s="258"/>
      <c r="H417" s="261">
        <v>2.7999999999999998</v>
      </c>
      <c r="I417" s="262"/>
      <c r="J417" s="258"/>
      <c r="K417" s="258"/>
      <c r="L417" s="263"/>
      <c r="M417" s="264"/>
      <c r="N417" s="265"/>
      <c r="O417" s="265"/>
      <c r="P417" s="265"/>
      <c r="Q417" s="265"/>
      <c r="R417" s="265"/>
      <c r="S417" s="265"/>
      <c r="T417" s="266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67" t="s">
        <v>153</v>
      </c>
      <c r="AU417" s="267" t="s">
        <v>90</v>
      </c>
      <c r="AV417" s="15" t="s">
        <v>151</v>
      </c>
      <c r="AW417" s="15" t="s">
        <v>34</v>
      </c>
      <c r="AX417" s="15" t="s">
        <v>88</v>
      </c>
      <c r="AY417" s="267" t="s">
        <v>145</v>
      </c>
    </row>
    <row r="418" s="2" customFormat="1" ht="21.75" customHeight="1">
      <c r="A418" s="39"/>
      <c r="B418" s="40"/>
      <c r="C418" s="279" t="s">
        <v>430</v>
      </c>
      <c r="D418" s="279" t="s">
        <v>412</v>
      </c>
      <c r="E418" s="280" t="s">
        <v>431</v>
      </c>
      <c r="F418" s="281" t="s">
        <v>432</v>
      </c>
      <c r="G418" s="282" t="s">
        <v>98</v>
      </c>
      <c r="H418" s="283">
        <v>0.080000000000000002</v>
      </c>
      <c r="I418" s="284"/>
      <c r="J418" s="285">
        <f>ROUND(I418*H418,2)</f>
        <v>0</v>
      </c>
      <c r="K418" s="286"/>
      <c r="L418" s="287"/>
      <c r="M418" s="288" t="s">
        <v>1</v>
      </c>
      <c r="N418" s="289" t="s">
        <v>45</v>
      </c>
      <c r="O418" s="92"/>
      <c r="P418" s="231">
        <f>O418*H418</f>
        <v>0</v>
      </c>
      <c r="Q418" s="231">
        <v>0.55000000000000004</v>
      </c>
      <c r="R418" s="231">
        <f>Q418*H418</f>
        <v>0.044000000000000004</v>
      </c>
      <c r="S418" s="231">
        <v>0</v>
      </c>
      <c r="T418" s="232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3" t="s">
        <v>256</v>
      </c>
      <c r="AT418" s="233" t="s">
        <v>412</v>
      </c>
      <c r="AU418" s="233" t="s">
        <v>90</v>
      </c>
      <c r="AY418" s="18" t="s">
        <v>145</v>
      </c>
      <c r="BE418" s="234">
        <f>IF(N418="základní",J418,0)</f>
        <v>0</v>
      </c>
      <c r="BF418" s="234">
        <f>IF(N418="snížená",J418,0)</f>
        <v>0</v>
      </c>
      <c r="BG418" s="234">
        <f>IF(N418="zákl. přenesená",J418,0)</f>
        <v>0</v>
      </c>
      <c r="BH418" s="234">
        <f>IF(N418="sníž. přenesená",J418,0)</f>
        <v>0</v>
      </c>
      <c r="BI418" s="234">
        <f>IF(N418="nulová",J418,0)</f>
        <v>0</v>
      </c>
      <c r="BJ418" s="18" t="s">
        <v>88</v>
      </c>
      <c r="BK418" s="234">
        <f>ROUND(I418*H418,2)</f>
        <v>0</v>
      </c>
      <c r="BL418" s="18" t="s">
        <v>358</v>
      </c>
      <c r="BM418" s="233" t="s">
        <v>433</v>
      </c>
    </row>
    <row r="419" s="13" customFormat="1">
      <c r="A419" s="13"/>
      <c r="B419" s="235"/>
      <c r="C419" s="236"/>
      <c r="D419" s="237" t="s">
        <v>153</v>
      </c>
      <c r="E419" s="238" t="s">
        <v>1</v>
      </c>
      <c r="F419" s="239" t="s">
        <v>268</v>
      </c>
      <c r="G419" s="236"/>
      <c r="H419" s="238" t="s">
        <v>1</v>
      </c>
      <c r="I419" s="240"/>
      <c r="J419" s="236"/>
      <c r="K419" s="236"/>
      <c r="L419" s="241"/>
      <c r="M419" s="242"/>
      <c r="N419" s="243"/>
      <c r="O419" s="243"/>
      <c r="P419" s="243"/>
      <c r="Q419" s="243"/>
      <c r="R419" s="243"/>
      <c r="S419" s="243"/>
      <c r="T419" s="24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5" t="s">
        <v>153</v>
      </c>
      <c r="AU419" s="245" t="s">
        <v>90</v>
      </c>
      <c r="AV419" s="13" t="s">
        <v>88</v>
      </c>
      <c r="AW419" s="13" t="s">
        <v>34</v>
      </c>
      <c r="AX419" s="13" t="s">
        <v>80</v>
      </c>
      <c r="AY419" s="245" t="s">
        <v>145</v>
      </c>
    </row>
    <row r="420" s="14" customFormat="1">
      <c r="A420" s="14"/>
      <c r="B420" s="246"/>
      <c r="C420" s="247"/>
      <c r="D420" s="237" t="s">
        <v>153</v>
      </c>
      <c r="E420" s="248" t="s">
        <v>1</v>
      </c>
      <c r="F420" s="249" t="s">
        <v>434</v>
      </c>
      <c r="G420" s="247"/>
      <c r="H420" s="250">
        <v>0.075999999999999998</v>
      </c>
      <c r="I420" s="251"/>
      <c r="J420" s="247"/>
      <c r="K420" s="247"/>
      <c r="L420" s="252"/>
      <c r="M420" s="253"/>
      <c r="N420" s="254"/>
      <c r="O420" s="254"/>
      <c r="P420" s="254"/>
      <c r="Q420" s="254"/>
      <c r="R420" s="254"/>
      <c r="S420" s="254"/>
      <c r="T420" s="255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6" t="s">
        <v>153</v>
      </c>
      <c r="AU420" s="256" t="s">
        <v>90</v>
      </c>
      <c r="AV420" s="14" t="s">
        <v>90</v>
      </c>
      <c r="AW420" s="14" t="s">
        <v>34</v>
      </c>
      <c r="AX420" s="14" t="s">
        <v>80</v>
      </c>
      <c r="AY420" s="256" t="s">
        <v>145</v>
      </c>
    </row>
    <row r="421" s="15" customFormat="1">
      <c r="A421" s="15"/>
      <c r="B421" s="257"/>
      <c r="C421" s="258"/>
      <c r="D421" s="237" t="s">
        <v>153</v>
      </c>
      <c r="E421" s="259" t="s">
        <v>1</v>
      </c>
      <c r="F421" s="260" t="s">
        <v>160</v>
      </c>
      <c r="G421" s="258"/>
      <c r="H421" s="261">
        <v>0.075999999999999998</v>
      </c>
      <c r="I421" s="262"/>
      <c r="J421" s="258"/>
      <c r="K421" s="258"/>
      <c r="L421" s="263"/>
      <c r="M421" s="264"/>
      <c r="N421" s="265"/>
      <c r="O421" s="265"/>
      <c r="P421" s="265"/>
      <c r="Q421" s="265"/>
      <c r="R421" s="265"/>
      <c r="S421" s="265"/>
      <c r="T421" s="266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67" t="s">
        <v>153</v>
      </c>
      <c r="AU421" s="267" t="s">
        <v>90</v>
      </c>
      <c r="AV421" s="15" t="s">
        <v>151</v>
      </c>
      <c r="AW421" s="15" t="s">
        <v>34</v>
      </c>
      <c r="AX421" s="15" t="s">
        <v>88</v>
      </c>
      <c r="AY421" s="267" t="s">
        <v>145</v>
      </c>
    </row>
    <row r="422" s="14" customFormat="1">
      <c r="A422" s="14"/>
      <c r="B422" s="246"/>
      <c r="C422" s="247"/>
      <c r="D422" s="237" t="s">
        <v>153</v>
      </c>
      <c r="E422" s="247"/>
      <c r="F422" s="249" t="s">
        <v>435</v>
      </c>
      <c r="G422" s="247"/>
      <c r="H422" s="250">
        <v>0.080000000000000002</v>
      </c>
      <c r="I422" s="251"/>
      <c r="J422" s="247"/>
      <c r="K422" s="247"/>
      <c r="L422" s="252"/>
      <c r="M422" s="253"/>
      <c r="N422" s="254"/>
      <c r="O422" s="254"/>
      <c r="P422" s="254"/>
      <c r="Q422" s="254"/>
      <c r="R422" s="254"/>
      <c r="S422" s="254"/>
      <c r="T422" s="255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6" t="s">
        <v>153</v>
      </c>
      <c r="AU422" s="256" t="s">
        <v>90</v>
      </c>
      <c r="AV422" s="14" t="s">
        <v>90</v>
      </c>
      <c r="AW422" s="14" t="s">
        <v>4</v>
      </c>
      <c r="AX422" s="14" t="s">
        <v>88</v>
      </c>
      <c r="AY422" s="256" t="s">
        <v>145</v>
      </c>
    </row>
    <row r="423" s="2" customFormat="1" ht="24.15" customHeight="1">
      <c r="A423" s="39"/>
      <c r="B423" s="40"/>
      <c r="C423" s="221" t="s">
        <v>436</v>
      </c>
      <c r="D423" s="221" t="s">
        <v>148</v>
      </c>
      <c r="E423" s="222" t="s">
        <v>437</v>
      </c>
      <c r="F423" s="223" t="s">
        <v>438</v>
      </c>
      <c r="G423" s="224" t="s">
        <v>368</v>
      </c>
      <c r="H423" s="225">
        <v>7.5</v>
      </c>
      <c r="I423" s="226"/>
      <c r="J423" s="227">
        <f>ROUND(I423*H423,2)</f>
        <v>0</v>
      </c>
      <c r="K423" s="228"/>
      <c r="L423" s="45"/>
      <c r="M423" s="229" t="s">
        <v>1</v>
      </c>
      <c r="N423" s="230" t="s">
        <v>45</v>
      </c>
      <c r="O423" s="92"/>
      <c r="P423" s="231">
        <f>O423*H423</f>
        <v>0</v>
      </c>
      <c r="Q423" s="231">
        <v>0.00010000000000000001</v>
      </c>
      <c r="R423" s="231">
        <f>Q423*H423</f>
        <v>0.00075000000000000002</v>
      </c>
      <c r="S423" s="231">
        <v>0</v>
      </c>
      <c r="T423" s="232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3" t="s">
        <v>358</v>
      </c>
      <c r="AT423" s="233" t="s">
        <v>148</v>
      </c>
      <c r="AU423" s="233" t="s">
        <v>90</v>
      </c>
      <c r="AY423" s="18" t="s">
        <v>145</v>
      </c>
      <c r="BE423" s="234">
        <f>IF(N423="základní",J423,0)</f>
        <v>0</v>
      </c>
      <c r="BF423" s="234">
        <f>IF(N423="snížená",J423,0)</f>
        <v>0</v>
      </c>
      <c r="BG423" s="234">
        <f>IF(N423="zákl. přenesená",J423,0)</f>
        <v>0</v>
      </c>
      <c r="BH423" s="234">
        <f>IF(N423="sníž. přenesená",J423,0)</f>
        <v>0</v>
      </c>
      <c r="BI423" s="234">
        <f>IF(N423="nulová",J423,0)</f>
        <v>0</v>
      </c>
      <c r="BJ423" s="18" t="s">
        <v>88</v>
      </c>
      <c r="BK423" s="234">
        <f>ROUND(I423*H423,2)</f>
        <v>0</v>
      </c>
      <c r="BL423" s="18" t="s">
        <v>358</v>
      </c>
      <c r="BM423" s="233" t="s">
        <v>439</v>
      </c>
    </row>
    <row r="424" s="13" customFormat="1">
      <c r="A424" s="13"/>
      <c r="B424" s="235"/>
      <c r="C424" s="236"/>
      <c r="D424" s="237" t="s">
        <v>153</v>
      </c>
      <c r="E424" s="238" t="s">
        <v>1</v>
      </c>
      <c r="F424" s="239" t="s">
        <v>268</v>
      </c>
      <c r="G424" s="236"/>
      <c r="H424" s="238" t="s">
        <v>1</v>
      </c>
      <c r="I424" s="240"/>
      <c r="J424" s="236"/>
      <c r="K424" s="236"/>
      <c r="L424" s="241"/>
      <c r="M424" s="242"/>
      <c r="N424" s="243"/>
      <c r="O424" s="243"/>
      <c r="P424" s="243"/>
      <c r="Q424" s="243"/>
      <c r="R424" s="243"/>
      <c r="S424" s="243"/>
      <c r="T424" s="244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5" t="s">
        <v>153</v>
      </c>
      <c r="AU424" s="245" t="s">
        <v>90</v>
      </c>
      <c r="AV424" s="13" t="s">
        <v>88</v>
      </c>
      <c r="AW424" s="13" t="s">
        <v>34</v>
      </c>
      <c r="AX424" s="13" t="s">
        <v>80</v>
      </c>
      <c r="AY424" s="245" t="s">
        <v>145</v>
      </c>
    </row>
    <row r="425" s="14" customFormat="1">
      <c r="A425" s="14"/>
      <c r="B425" s="246"/>
      <c r="C425" s="247"/>
      <c r="D425" s="237" t="s">
        <v>153</v>
      </c>
      <c r="E425" s="248" t="s">
        <v>1</v>
      </c>
      <c r="F425" s="249" t="s">
        <v>395</v>
      </c>
      <c r="G425" s="247"/>
      <c r="H425" s="250">
        <v>7.5</v>
      </c>
      <c r="I425" s="251"/>
      <c r="J425" s="247"/>
      <c r="K425" s="247"/>
      <c r="L425" s="252"/>
      <c r="M425" s="253"/>
      <c r="N425" s="254"/>
      <c r="O425" s="254"/>
      <c r="P425" s="254"/>
      <c r="Q425" s="254"/>
      <c r="R425" s="254"/>
      <c r="S425" s="254"/>
      <c r="T425" s="255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6" t="s">
        <v>153</v>
      </c>
      <c r="AU425" s="256" t="s">
        <v>90</v>
      </c>
      <c r="AV425" s="14" t="s">
        <v>90</v>
      </c>
      <c r="AW425" s="14" t="s">
        <v>34</v>
      </c>
      <c r="AX425" s="14" t="s">
        <v>80</v>
      </c>
      <c r="AY425" s="256" t="s">
        <v>145</v>
      </c>
    </row>
    <row r="426" s="15" customFormat="1">
      <c r="A426" s="15"/>
      <c r="B426" s="257"/>
      <c r="C426" s="258"/>
      <c r="D426" s="237" t="s">
        <v>153</v>
      </c>
      <c r="E426" s="259" t="s">
        <v>1</v>
      </c>
      <c r="F426" s="260" t="s">
        <v>160</v>
      </c>
      <c r="G426" s="258"/>
      <c r="H426" s="261">
        <v>7.5</v>
      </c>
      <c r="I426" s="262"/>
      <c r="J426" s="258"/>
      <c r="K426" s="258"/>
      <c r="L426" s="263"/>
      <c r="M426" s="264"/>
      <c r="N426" s="265"/>
      <c r="O426" s="265"/>
      <c r="P426" s="265"/>
      <c r="Q426" s="265"/>
      <c r="R426" s="265"/>
      <c r="S426" s="265"/>
      <c r="T426" s="266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67" t="s">
        <v>153</v>
      </c>
      <c r="AU426" s="267" t="s">
        <v>90</v>
      </c>
      <c r="AV426" s="15" t="s">
        <v>151</v>
      </c>
      <c r="AW426" s="15" t="s">
        <v>34</v>
      </c>
      <c r="AX426" s="15" t="s">
        <v>88</v>
      </c>
      <c r="AY426" s="267" t="s">
        <v>145</v>
      </c>
    </row>
    <row r="427" s="2" customFormat="1" ht="21.75" customHeight="1">
      <c r="A427" s="39"/>
      <c r="B427" s="40"/>
      <c r="C427" s="279" t="s">
        <v>440</v>
      </c>
      <c r="D427" s="279" t="s">
        <v>412</v>
      </c>
      <c r="E427" s="280" t="s">
        <v>441</v>
      </c>
      <c r="F427" s="281" t="s">
        <v>442</v>
      </c>
      <c r="G427" s="282" t="s">
        <v>98</v>
      </c>
      <c r="H427" s="283">
        <v>0.315</v>
      </c>
      <c r="I427" s="284"/>
      <c r="J427" s="285">
        <f>ROUND(I427*H427,2)</f>
        <v>0</v>
      </c>
      <c r="K427" s="286"/>
      <c r="L427" s="287"/>
      <c r="M427" s="288" t="s">
        <v>1</v>
      </c>
      <c r="N427" s="289" t="s">
        <v>45</v>
      </c>
      <c r="O427" s="92"/>
      <c r="P427" s="231">
        <f>O427*H427</f>
        <v>0</v>
      </c>
      <c r="Q427" s="231">
        <v>0.55000000000000004</v>
      </c>
      <c r="R427" s="231">
        <f>Q427*H427</f>
        <v>0.17325000000000002</v>
      </c>
      <c r="S427" s="231">
        <v>0</v>
      </c>
      <c r="T427" s="232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3" t="s">
        <v>256</v>
      </c>
      <c r="AT427" s="233" t="s">
        <v>412</v>
      </c>
      <c r="AU427" s="233" t="s">
        <v>90</v>
      </c>
      <c r="AY427" s="18" t="s">
        <v>145</v>
      </c>
      <c r="BE427" s="234">
        <f>IF(N427="základní",J427,0)</f>
        <v>0</v>
      </c>
      <c r="BF427" s="234">
        <f>IF(N427="snížená",J427,0)</f>
        <v>0</v>
      </c>
      <c r="BG427" s="234">
        <f>IF(N427="zákl. přenesená",J427,0)</f>
        <v>0</v>
      </c>
      <c r="BH427" s="234">
        <f>IF(N427="sníž. přenesená",J427,0)</f>
        <v>0</v>
      </c>
      <c r="BI427" s="234">
        <f>IF(N427="nulová",J427,0)</f>
        <v>0</v>
      </c>
      <c r="BJ427" s="18" t="s">
        <v>88</v>
      </c>
      <c r="BK427" s="234">
        <f>ROUND(I427*H427,2)</f>
        <v>0</v>
      </c>
      <c r="BL427" s="18" t="s">
        <v>358</v>
      </c>
      <c r="BM427" s="233" t="s">
        <v>443</v>
      </c>
    </row>
    <row r="428" s="13" customFormat="1">
      <c r="A428" s="13"/>
      <c r="B428" s="235"/>
      <c r="C428" s="236"/>
      <c r="D428" s="237" t="s">
        <v>153</v>
      </c>
      <c r="E428" s="238" t="s">
        <v>1</v>
      </c>
      <c r="F428" s="239" t="s">
        <v>268</v>
      </c>
      <c r="G428" s="236"/>
      <c r="H428" s="238" t="s">
        <v>1</v>
      </c>
      <c r="I428" s="240"/>
      <c r="J428" s="236"/>
      <c r="K428" s="236"/>
      <c r="L428" s="241"/>
      <c r="M428" s="242"/>
      <c r="N428" s="243"/>
      <c r="O428" s="243"/>
      <c r="P428" s="243"/>
      <c r="Q428" s="243"/>
      <c r="R428" s="243"/>
      <c r="S428" s="243"/>
      <c r="T428" s="24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5" t="s">
        <v>153</v>
      </c>
      <c r="AU428" s="245" t="s">
        <v>90</v>
      </c>
      <c r="AV428" s="13" t="s">
        <v>88</v>
      </c>
      <c r="AW428" s="13" t="s">
        <v>34</v>
      </c>
      <c r="AX428" s="13" t="s">
        <v>80</v>
      </c>
      <c r="AY428" s="245" t="s">
        <v>145</v>
      </c>
    </row>
    <row r="429" s="14" customFormat="1">
      <c r="A429" s="14"/>
      <c r="B429" s="246"/>
      <c r="C429" s="247"/>
      <c r="D429" s="237" t="s">
        <v>153</v>
      </c>
      <c r="E429" s="248" t="s">
        <v>1</v>
      </c>
      <c r="F429" s="249" t="s">
        <v>444</v>
      </c>
      <c r="G429" s="247"/>
      <c r="H429" s="250">
        <v>0.29999999999999999</v>
      </c>
      <c r="I429" s="251"/>
      <c r="J429" s="247"/>
      <c r="K429" s="247"/>
      <c r="L429" s="252"/>
      <c r="M429" s="253"/>
      <c r="N429" s="254"/>
      <c r="O429" s="254"/>
      <c r="P429" s="254"/>
      <c r="Q429" s="254"/>
      <c r="R429" s="254"/>
      <c r="S429" s="254"/>
      <c r="T429" s="255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6" t="s">
        <v>153</v>
      </c>
      <c r="AU429" s="256" t="s">
        <v>90</v>
      </c>
      <c r="AV429" s="14" t="s">
        <v>90</v>
      </c>
      <c r="AW429" s="14" t="s">
        <v>34</v>
      </c>
      <c r="AX429" s="14" t="s">
        <v>80</v>
      </c>
      <c r="AY429" s="256" t="s">
        <v>145</v>
      </c>
    </row>
    <row r="430" s="15" customFormat="1">
      <c r="A430" s="15"/>
      <c r="B430" s="257"/>
      <c r="C430" s="258"/>
      <c r="D430" s="237" t="s">
        <v>153</v>
      </c>
      <c r="E430" s="259" t="s">
        <v>1</v>
      </c>
      <c r="F430" s="260" t="s">
        <v>160</v>
      </c>
      <c r="G430" s="258"/>
      <c r="H430" s="261">
        <v>0.29999999999999999</v>
      </c>
      <c r="I430" s="262"/>
      <c r="J430" s="258"/>
      <c r="K430" s="258"/>
      <c r="L430" s="263"/>
      <c r="M430" s="264"/>
      <c r="N430" s="265"/>
      <c r="O430" s="265"/>
      <c r="P430" s="265"/>
      <c r="Q430" s="265"/>
      <c r="R430" s="265"/>
      <c r="S430" s="265"/>
      <c r="T430" s="266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67" t="s">
        <v>153</v>
      </c>
      <c r="AU430" s="267" t="s">
        <v>90</v>
      </c>
      <c r="AV430" s="15" t="s">
        <v>151</v>
      </c>
      <c r="AW430" s="15" t="s">
        <v>34</v>
      </c>
      <c r="AX430" s="15" t="s">
        <v>88</v>
      </c>
      <c r="AY430" s="267" t="s">
        <v>145</v>
      </c>
    </row>
    <row r="431" s="14" customFormat="1">
      <c r="A431" s="14"/>
      <c r="B431" s="246"/>
      <c r="C431" s="247"/>
      <c r="D431" s="237" t="s">
        <v>153</v>
      </c>
      <c r="E431" s="247"/>
      <c r="F431" s="249" t="s">
        <v>445</v>
      </c>
      <c r="G431" s="247"/>
      <c r="H431" s="250">
        <v>0.315</v>
      </c>
      <c r="I431" s="251"/>
      <c r="J431" s="247"/>
      <c r="K431" s="247"/>
      <c r="L431" s="252"/>
      <c r="M431" s="253"/>
      <c r="N431" s="254"/>
      <c r="O431" s="254"/>
      <c r="P431" s="254"/>
      <c r="Q431" s="254"/>
      <c r="R431" s="254"/>
      <c r="S431" s="254"/>
      <c r="T431" s="255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6" t="s">
        <v>153</v>
      </c>
      <c r="AU431" s="256" t="s">
        <v>90</v>
      </c>
      <c r="AV431" s="14" t="s">
        <v>90</v>
      </c>
      <c r="AW431" s="14" t="s">
        <v>4</v>
      </c>
      <c r="AX431" s="14" t="s">
        <v>88</v>
      </c>
      <c r="AY431" s="256" t="s">
        <v>145</v>
      </c>
    </row>
    <row r="432" s="2" customFormat="1" ht="24.15" customHeight="1">
      <c r="A432" s="39"/>
      <c r="B432" s="40"/>
      <c r="C432" s="221" t="s">
        <v>446</v>
      </c>
      <c r="D432" s="221" t="s">
        <v>148</v>
      </c>
      <c r="E432" s="222" t="s">
        <v>447</v>
      </c>
      <c r="F432" s="223" t="s">
        <v>448</v>
      </c>
      <c r="G432" s="224" t="s">
        <v>368</v>
      </c>
      <c r="H432" s="225">
        <v>2.2000000000000002</v>
      </c>
      <c r="I432" s="226"/>
      <c r="J432" s="227">
        <f>ROUND(I432*H432,2)</f>
        <v>0</v>
      </c>
      <c r="K432" s="228"/>
      <c r="L432" s="45"/>
      <c r="M432" s="229" t="s">
        <v>1</v>
      </c>
      <c r="N432" s="230" t="s">
        <v>45</v>
      </c>
      <c r="O432" s="92"/>
      <c r="P432" s="231">
        <f>O432*H432</f>
        <v>0</v>
      </c>
      <c r="Q432" s="231">
        <v>0.00010000000000000001</v>
      </c>
      <c r="R432" s="231">
        <f>Q432*H432</f>
        <v>0.00022000000000000004</v>
      </c>
      <c r="S432" s="231">
        <v>0</v>
      </c>
      <c r="T432" s="232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3" t="s">
        <v>358</v>
      </c>
      <c r="AT432" s="233" t="s">
        <v>148</v>
      </c>
      <c r="AU432" s="233" t="s">
        <v>90</v>
      </c>
      <c r="AY432" s="18" t="s">
        <v>145</v>
      </c>
      <c r="BE432" s="234">
        <f>IF(N432="základní",J432,0)</f>
        <v>0</v>
      </c>
      <c r="BF432" s="234">
        <f>IF(N432="snížená",J432,0)</f>
        <v>0</v>
      </c>
      <c r="BG432" s="234">
        <f>IF(N432="zákl. přenesená",J432,0)</f>
        <v>0</v>
      </c>
      <c r="BH432" s="234">
        <f>IF(N432="sníž. přenesená",J432,0)</f>
        <v>0</v>
      </c>
      <c r="BI432" s="234">
        <f>IF(N432="nulová",J432,0)</f>
        <v>0</v>
      </c>
      <c r="BJ432" s="18" t="s">
        <v>88</v>
      </c>
      <c r="BK432" s="234">
        <f>ROUND(I432*H432,2)</f>
        <v>0</v>
      </c>
      <c r="BL432" s="18" t="s">
        <v>358</v>
      </c>
      <c r="BM432" s="233" t="s">
        <v>449</v>
      </c>
    </row>
    <row r="433" s="13" customFormat="1">
      <c r="A433" s="13"/>
      <c r="B433" s="235"/>
      <c r="C433" s="236"/>
      <c r="D433" s="237" t="s">
        <v>153</v>
      </c>
      <c r="E433" s="238" t="s">
        <v>1</v>
      </c>
      <c r="F433" s="239" t="s">
        <v>268</v>
      </c>
      <c r="G433" s="236"/>
      <c r="H433" s="238" t="s">
        <v>1</v>
      </c>
      <c r="I433" s="240"/>
      <c r="J433" s="236"/>
      <c r="K433" s="236"/>
      <c r="L433" s="241"/>
      <c r="M433" s="242"/>
      <c r="N433" s="243"/>
      <c r="O433" s="243"/>
      <c r="P433" s="243"/>
      <c r="Q433" s="243"/>
      <c r="R433" s="243"/>
      <c r="S433" s="243"/>
      <c r="T433" s="244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5" t="s">
        <v>153</v>
      </c>
      <c r="AU433" s="245" t="s">
        <v>90</v>
      </c>
      <c r="AV433" s="13" t="s">
        <v>88</v>
      </c>
      <c r="AW433" s="13" t="s">
        <v>34</v>
      </c>
      <c r="AX433" s="13" t="s">
        <v>80</v>
      </c>
      <c r="AY433" s="245" t="s">
        <v>145</v>
      </c>
    </row>
    <row r="434" s="14" customFormat="1">
      <c r="A434" s="14"/>
      <c r="B434" s="246"/>
      <c r="C434" s="247"/>
      <c r="D434" s="237" t="s">
        <v>153</v>
      </c>
      <c r="E434" s="248" t="s">
        <v>1</v>
      </c>
      <c r="F434" s="249" t="s">
        <v>400</v>
      </c>
      <c r="G434" s="247"/>
      <c r="H434" s="250">
        <v>2.2000000000000002</v>
      </c>
      <c r="I434" s="251"/>
      <c r="J434" s="247"/>
      <c r="K434" s="247"/>
      <c r="L434" s="252"/>
      <c r="M434" s="253"/>
      <c r="N434" s="254"/>
      <c r="O434" s="254"/>
      <c r="P434" s="254"/>
      <c r="Q434" s="254"/>
      <c r="R434" s="254"/>
      <c r="S434" s="254"/>
      <c r="T434" s="255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6" t="s">
        <v>153</v>
      </c>
      <c r="AU434" s="256" t="s">
        <v>90</v>
      </c>
      <c r="AV434" s="14" t="s">
        <v>90</v>
      </c>
      <c r="AW434" s="14" t="s">
        <v>34</v>
      </c>
      <c r="AX434" s="14" t="s">
        <v>80</v>
      </c>
      <c r="AY434" s="256" t="s">
        <v>145</v>
      </c>
    </row>
    <row r="435" s="15" customFormat="1">
      <c r="A435" s="15"/>
      <c r="B435" s="257"/>
      <c r="C435" s="258"/>
      <c r="D435" s="237" t="s">
        <v>153</v>
      </c>
      <c r="E435" s="259" t="s">
        <v>1</v>
      </c>
      <c r="F435" s="260" t="s">
        <v>160</v>
      </c>
      <c r="G435" s="258"/>
      <c r="H435" s="261">
        <v>2.2000000000000002</v>
      </c>
      <c r="I435" s="262"/>
      <c r="J435" s="258"/>
      <c r="K435" s="258"/>
      <c r="L435" s="263"/>
      <c r="M435" s="264"/>
      <c r="N435" s="265"/>
      <c r="O435" s="265"/>
      <c r="P435" s="265"/>
      <c r="Q435" s="265"/>
      <c r="R435" s="265"/>
      <c r="S435" s="265"/>
      <c r="T435" s="266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67" t="s">
        <v>153</v>
      </c>
      <c r="AU435" s="267" t="s">
        <v>90</v>
      </c>
      <c r="AV435" s="15" t="s">
        <v>151</v>
      </c>
      <c r="AW435" s="15" t="s">
        <v>34</v>
      </c>
      <c r="AX435" s="15" t="s">
        <v>88</v>
      </c>
      <c r="AY435" s="267" t="s">
        <v>145</v>
      </c>
    </row>
    <row r="436" s="2" customFormat="1" ht="21.75" customHeight="1">
      <c r="A436" s="39"/>
      <c r="B436" s="40"/>
      <c r="C436" s="279" t="s">
        <v>450</v>
      </c>
      <c r="D436" s="279" t="s">
        <v>412</v>
      </c>
      <c r="E436" s="280" t="s">
        <v>451</v>
      </c>
      <c r="F436" s="281" t="s">
        <v>452</v>
      </c>
      <c r="G436" s="282" t="s">
        <v>98</v>
      </c>
      <c r="H436" s="283">
        <v>0.111</v>
      </c>
      <c r="I436" s="284"/>
      <c r="J436" s="285">
        <f>ROUND(I436*H436,2)</f>
        <v>0</v>
      </c>
      <c r="K436" s="286"/>
      <c r="L436" s="287"/>
      <c r="M436" s="288" t="s">
        <v>1</v>
      </c>
      <c r="N436" s="289" t="s">
        <v>45</v>
      </c>
      <c r="O436" s="92"/>
      <c r="P436" s="231">
        <f>O436*H436</f>
        <v>0</v>
      </c>
      <c r="Q436" s="231">
        <v>0.55000000000000004</v>
      </c>
      <c r="R436" s="231">
        <f>Q436*H436</f>
        <v>0.061050000000000007</v>
      </c>
      <c r="S436" s="231">
        <v>0</v>
      </c>
      <c r="T436" s="232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3" t="s">
        <v>256</v>
      </c>
      <c r="AT436" s="233" t="s">
        <v>412</v>
      </c>
      <c r="AU436" s="233" t="s">
        <v>90</v>
      </c>
      <c r="AY436" s="18" t="s">
        <v>145</v>
      </c>
      <c r="BE436" s="234">
        <f>IF(N436="základní",J436,0)</f>
        <v>0</v>
      </c>
      <c r="BF436" s="234">
        <f>IF(N436="snížená",J436,0)</f>
        <v>0</v>
      </c>
      <c r="BG436" s="234">
        <f>IF(N436="zákl. přenesená",J436,0)</f>
        <v>0</v>
      </c>
      <c r="BH436" s="234">
        <f>IF(N436="sníž. přenesená",J436,0)</f>
        <v>0</v>
      </c>
      <c r="BI436" s="234">
        <f>IF(N436="nulová",J436,0)</f>
        <v>0</v>
      </c>
      <c r="BJ436" s="18" t="s">
        <v>88</v>
      </c>
      <c r="BK436" s="234">
        <f>ROUND(I436*H436,2)</f>
        <v>0</v>
      </c>
      <c r="BL436" s="18" t="s">
        <v>358</v>
      </c>
      <c r="BM436" s="233" t="s">
        <v>453</v>
      </c>
    </row>
    <row r="437" s="13" customFormat="1">
      <c r="A437" s="13"/>
      <c r="B437" s="235"/>
      <c r="C437" s="236"/>
      <c r="D437" s="237" t="s">
        <v>153</v>
      </c>
      <c r="E437" s="238" t="s">
        <v>1</v>
      </c>
      <c r="F437" s="239" t="s">
        <v>268</v>
      </c>
      <c r="G437" s="236"/>
      <c r="H437" s="238" t="s">
        <v>1</v>
      </c>
      <c r="I437" s="240"/>
      <c r="J437" s="236"/>
      <c r="K437" s="236"/>
      <c r="L437" s="241"/>
      <c r="M437" s="242"/>
      <c r="N437" s="243"/>
      <c r="O437" s="243"/>
      <c r="P437" s="243"/>
      <c r="Q437" s="243"/>
      <c r="R437" s="243"/>
      <c r="S437" s="243"/>
      <c r="T437" s="244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5" t="s">
        <v>153</v>
      </c>
      <c r="AU437" s="245" t="s">
        <v>90</v>
      </c>
      <c r="AV437" s="13" t="s">
        <v>88</v>
      </c>
      <c r="AW437" s="13" t="s">
        <v>34</v>
      </c>
      <c r="AX437" s="13" t="s">
        <v>80</v>
      </c>
      <c r="AY437" s="245" t="s">
        <v>145</v>
      </c>
    </row>
    <row r="438" s="14" customFormat="1">
      <c r="A438" s="14"/>
      <c r="B438" s="246"/>
      <c r="C438" s="247"/>
      <c r="D438" s="237" t="s">
        <v>153</v>
      </c>
      <c r="E438" s="248" t="s">
        <v>1</v>
      </c>
      <c r="F438" s="249" t="s">
        <v>454</v>
      </c>
      <c r="G438" s="247"/>
      <c r="H438" s="250">
        <v>0.106</v>
      </c>
      <c r="I438" s="251"/>
      <c r="J438" s="247"/>
      <c r="K438" s="247"/>
      <c r="L438" s="252"/>
      <c r="M438" s="253"/>
      <c r="N438" s="254"/>
      <c r="O438" s="254"/>
      <c r="P438" s="254"/>
      <c r="Q438" s="254"/>
      <c r="R438" s="254"/>
      <c r="S438" s="254"/>
      <c r="T438" s="255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6" t="s">
        <v>153</v>
      </c>
      <c r="AU438" s="256" t="s">
        <v>90</v>
      </c>
      <c r="AV438" s="14" t="s">
        <v>90</v>
      </c>
      <c r="AW438" s="14" t="s">
        <v>34</v>
      </c>
      <c r="AX438" s="14" t="s">
        <v>80</v>
      </c>
      <c r="AY438" s="256" t="s">
        <v>145</v>
      </c>
    </row>
    <row r="439" s="15" customFormat="1">
      <c r="A439" s="15"/>
      <c r="B439" s="257"/>
      <c r="C439" s="258"/>
      <c r="D439" s="237" t="s">
        <v>153</v>
      </c>
      <c r="E439" s="259" t="s">
        <v>1</v>
      </c>
      <c r="F439" s="260" t="s">
        <v>160</v>
      </c>
      <c r="G439" s="258"/>
      <c r="H439" s="261">
        <v>0.106</v>
      </c>
      <c r="I439" s="262"/>
      <c r="J439" s="258"/>
      <c r="K439" s="258"/>
      <c r="L439" s="263"/>
      <c r="M439" s="264"/>
      <c r="N439" s="265"/>
      <c r="O439" s="265"/>
      <c r="P439" s="265"/>
      <c r="Q439" s="265"/>
      <c r="R439" s="265"/>
      <c r="S439" s="265"/>
      <c r="T439" s="266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67" t="s">
        <v>153</v>
      </c>
      <c r="AU439" s="267" t="s">
        <v>90</v>
      </c>
      <c r="AV439" s="15" t="s">
        <v>151</v>
      </c>
      <c r="AW439" s="15" t="s">
        <v>34</v>
      </c>
      <c r="AX439" s="15" t="s">
        <v>88</v>
      </c>
      <c r="AY439" s="267" t="s">
        <v>145</v>
      </c>
    </row>
    <row r="440" s="14" customFormat="1">
      <c r="A440" s="14"/>
      <c r="B440" s="246"/>
      <c r="C440" s="247"/>
      <c r="D440" s="237" t="s">
        <v>153</v>
      </c>
      <c r="E440" s="247"/>
      <c r="F440" s="249" t="s">
        <v>455</v>
      </c>
      <c r="G440" s="247"/>
      <c r="H440" s="250">
        <v>0.111</v>
      </c>
      <c r="I440" s="251"/>
      <c r="J440" s="247"/>
      <c r="K440" s="247"/>
      <c r="L440" s="252"/>
      <c r="M440" s="253"/>
      <c r="N440" s="254"/>
      <c r="O440" s="254"/>
      <c r="P440" s="254"/>
      <c r="Q440" s="254"/>
      <c r="R440" s="254"/>
      <c r="S440" s="254"/>
      <c r="T440" s="255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6" t="s">
        <v>153</v>
      </c>
      <c r="AU440" s="256" t="s">
        <v>90</v>
      </c>
      <c r="AV440" s="14" t="s">
        <v>90</v>
      </c>
      <c r="AW440" s="14" t="s">
        <v>4</v>
      </c>
      <c r="AX440" s="14" t="s">
        <v>88</v>
      </c>
      <c r="AY440" s="256" t="s">
        <v>145</v>
      </c>
    </row>
    <row r="441" s="2" customFormat="1" ht="24.15" customHeight="1">
      <c r="A441" s="39"/>
      <c r="B441" s="40"/>
      <c r="C441" s="221" t="s">
        <v>456</v>
      </c>
      <c r="D441" s="221" t="s">
        <v>148</v>
      </c>
      <c r="E441" s="222" t="s">
        <v>457</v>
      </c>
      <c r="F441" s="223" t="s">
        <v>458</v>
      </c>
      <c r="G441" s="224" t="s">
        <v>102</v>
      </c>
      <c r="H441" s="225">
        <v>68.783000000000001</v>
      </c>
      <c r="I441" s="226"/>
      <c r="J441" s="227">
        <f>ROUND(I441*H441,2)</f>
        <v>0</v>
      </c>
      <c r="K441" s="228"/>
      <c r="L441" s="45"/>
      <c r="M441" s="229" t="s">
        <v>1</v>
      </c>
      <c r="N441" s="230" t="s">
        <v>45</v>
      </c>
      <c r="O441" s="92"/>
      <c r="P441" s="231">
        <f>O441*H441</f>
        <v>0</v>
      </c>
      <c r="Q441" s="231">
        <v>0</v>
      </c>
      <c r="R441" s="231">
        <f>Q441*H441</f>
        <v>0</v>
      </c>
      <c r="S441" s="231">
        <v>0</v>
      </c>
      <c r="T441" s="232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3" t="s">
        <v>358</v>
      </c>
      <c r="AT441" s="233" t="s">
        <v>148</v>
      </c>
      <c r="AU441" s="233" t="s">
        <v>90</v>
      </c>
      <c r="AY441" s="18" t="s">
        <v>145</v>
      </c>
      <c r="BE441" s="234">
        <f>IF(N441="základní",J441,0)</f>
        <v>0</v>
      </c>
      <c r="BF441" s="234">
        <f>IF(N441="snížená",J441,0)</f>
        <v>0</v>
      </c>
      <c r="BG441" s="234">
        <f>IF(N441="zákl. přenesená",J441,0)</f>
        <v>0</v>
      </c>
      <c r="BH441" s="234">
        <f>IF(N441="sníž. přenesená",J441,0)</f>
        <v>0</v>
      </c>
      <c r="BI441" s="234">
        <f>IF(N441="nulová",J441,0)</f>
        <v>0</v>
      </c>
      <c r="BJ441" s="18" t="s">
        <v>88</v>
      </c>
      <c r="BK441" s="234">
        <f>ROUND(I441*H441,2)</f>
        <v>0</v>
      </c>
      <c r="BL441" s="18" t="s">
        <v>358</v>
      </c>
      <c r="BM441" s="233" t="s">
        <v>459</v>
      </c>
    </row>
    <row r="442" s="13" customFormat="1">
      <c r="A442" s="13"/>
      <c r="B442" s="235"/>
      <c r="C442" s="236"/>
      <c r="D442" s="237" t="s">
        <v>153</v>
      </c>
      <c r="E442" s="238" t="s">
        <v>1</v>
      </c>
      <c r="F442" s="239" t="s">
        <v>460</v>
      </c>
      <c r="G442" s="236"/>
      <c r="H442" s="238" t="s">
        <v>1</v>
      </c>
      <c r="I442" s="240"/>
      <c r="J442" s="236"/>
      <c r="K442" s="236"/>
      <c r="L442" s="241"/>
      <c r="M442" s="242"/>
      <c r="N442" s="243"/>
      <c r="O442" s="243"/>
      <c r="P442" s="243"/>
      <c r="Q442" s="243"/>
      <c r="R442" s="243"/>
      <c r="S442" s="243"/>
      <c r="T442" s="244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5" t="s">
        <v>153</v>
      </c>
      <c r="AU442" s="245" t="s">
        <v>90</v>
      </c>
      <c r="AV442" s="13" t="s">
        <v>88</v>
      </c>
      <c r="AW442" s="13" t="s">
        <v>34</v>
      </c>
      <c r="AX442" s="13" t="s">
        <v>80</v>
      </c>
      <c r="AY442" s="245" t="s">
        <v>145</v>
      </c>
    </row>
    <row r="443" s="14" customFormat="1">
      <c r="A443" s="14"/>
      <c r="B443" s="246"/>
      <c r="C443" s="247"/>
      <c r="D443" s="237" t="s">
        <v>153</v>
      </c>
      <c r="E443" s="248" t="s">
        <v>1</v>
      </c>
      <c r="F443" s="249" t="s">
        <v>461</v>
      </c>
      <c r="G443" s="247"/>
      <c r="H443" s="250">
        <v>25.731000000000002</v>
      </c>
      <c r="I443" s="251"/>
      <c r="J443" s="247"/>
      <c r="K443" s="247"/>
      <c r="L443" s="252"/>
      <c r="M443" s="253"/>
      <c r="N443" s="254"/>
      <c r="O443" s="254"/>
      <c r="P443" s="254"/>
      <c r="Q443" s="254"/>
      <c r="R443" s="254"/>
      <c r="S443" s="254"/>
      <c r="T443" s="255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6" t="s">
        <v>153</v>
      </c>
      <c r="AU443" s="256" t="s">
        <v>90</v>
      </c>
      <c r="AV443" s="14" t="s">
        <v>90</v>
      </c>
      <c r="AW443" s="14" t="s">
        <v>34</v>
      </c>
      <c r="AX443" s="14" t="s">
        <v>80</v>
      </c>
      <c r="AY443" s="256" t="s">
        <v>145</v>
      </c>
    </row>
    <row r="444" s="14" customFormat="1">
      <c r="A444" s="14"/>
      <c r="B444" s="246"/>
      <c r="C444" s="247"/>
      <c r="D444" s="237" t="s">
        <v>153</v>
      </c>
      <c r="E444" s="248" t="s">
        <v>1</v>
      </c>
      <c r="F444" s="249" t="s">
        <v>461</v>
      </c>
      <c r="G444" s="247"/>
      <c r="H444" s="250">
        <v>25.731000000000002</v>
      </c>
      <c r="I444" s="251"/>
      <c r="J444" s="247"/>
      <c r="K444" s="247"/>
      <c r="L444" s="252"/>
      <c r="M444" s="253"/>
      <c r="N444" s="254"/>
      <c r="O444" s="254"/>
      <c r="P444" s="254"/>
      <c r="Q444" s="254"/>
      <c r="R444" s="254"/>
      <c r="S444" s="254"/>
      <c r="T444" s="255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6" t="s">
        <v>153</v>
      </c>
      <c r="AU444" s="256" t="s">
        <v>90</v>
      </c>
      <c r="AV444" s="14" t="s">
        <v>90</v>
      </c>
      <c r="AW444" s="14" t="s">
        <v>34</v>
      </c>
      <c r="AX444" s="14" t="s">
        <v>80</v>
      </c>
      <c r="AY444" s="256" t="s">
        <v>145</v>
      </c>
    </row>
    <row r="445" s="14" customFormat="1">
      <c r="A445" s="14"/>
      <c r="B445" s="246"/>
      <c r="C445" s="247"/>
      <c r="D445" s="237" t="s">
        <v>153</v>
      </c>
      <c r="E445" s="248" t="s">
        <v>1</v>
      </c>
      <c r="F445" s="249" t="s">
        <v>462</v>
      </c>
      <c r="G445" s="247"/>
      <c r="H445" s="250">
        <v>17.321000000000002</v>
      </c>
      <c r="I445" s="251"/>
      <c r="J445" s="247"/>
      <c r="K445" s="247"/>
      <c r="L445" s="252"/>
      <c r="M445" s="253"/>
      <c r="N445" s="254"/>
      <c r="O445" s="254"/>
      <c r="P445" s="254"/>
      <c r="Q445" s="254"/>
      <c r="R445" s="254"/>
      <c r="S445" s="254"/>
      <c r="T445" s="255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6" t="s">
        <v>153</v>
      </c>
      <c r="AU445" s="256" t="s">
        <v>90</v>
      </c>
      <c r="AV445" s="14" t="s">
        <v>90</v>
      </c>
      <c r="AW445" s="14" t="s">
        <v>34</v>
      </c>
      <c r="AX445" s="14" t="s">
        <v>80</v>
      </c>
      <c r="AY445" s="256" t="s">
        <v>145</v>
      </c>
    </row>
    <row r="446" s="15" customFormat="1">
      <c r="A446" s="15"/>
      <c r="B446" s="257"/>
      <c r="C446" s="258"/>
      <c r="D446" s="237" t="s">
        <v>153</v>
      </c>
      <c r="E446" s="259" t="s">
        <v>1</v>
      </c>
      <c r="F446" s="260" t="s">
        <v>160</v>
      </c>
      <c r="G446" s="258"/>
      <c r="H446" s="261">
        <v>68.783000000000001</v>
      </c>
      <c r="I446" s="262"/>
      <c r="J446" s="258"/>
      <c r="K446" s="258"/>
      <c r="L446" s="263"/>
      <c r="M446" s="264"/>
      <c r="N446" s="265"/>
      <c r="O446" s="265"/>
      <c r="P446" s="265"/>
      <c r="Q446" s="265"/>
      <c r="R446" s="265"/>
      <c r="S446" s="265"/>
      <c r="T446" s="266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67" t="s">
        <v>153</v>
      </c>
      <c r="AU446" s="267" t="s">
        <v>90</v>
      </c>
      <c r="AV446" s="15" t="s">
        <v>151</v>
      </c>
      <c r="AW446" s="15" t="s">
        <v>34</v>
      </c>
      <c r="AX446" s="15" t="s">
        <v>88</v>
      </c>
      <c r="AY446" s="267" t="s">
        <v>145</v>
      </c>
    </row>
    <row r="447" s="2" customFormat="1" ht="16.5" customHeight="1">
      <c r="A447" s="39"/>
      <c r="B447" s="40"/>
      <c r="C447" s="279" t="s">
        <v>463</v>
      </c>
      <c r="D447" s="279" t="s">
        <v>412</v>
      </c>
      <c r="E447" s="280" t="s">
        <v>464</v>
      </c>
      <c r="F447" s="281" t="s">
        <v>465</v>
      </c>
      <c r="G447" s="282" t="s">
        <v>98</v>
      </c>
      <c r="H447" s="283">
        <v>0.35699999999999998</v>
      </c>
      <c r="I447" s="284"/>
      <c r="J447" s="285">
        <f>ROUND(I447*H447,2)</f>
        <v>0</v>
      </c>
      <c r="K447" s="286"/>
      <c r="L447" s="287"/>
      <c r="M447" s="288" t="s">
        <v>1</v>
      </c>
      <c r="N447" s="289" t="s">
        <v>45</v>
      </c>
      <c r="O447" s="92"/>
      <c r="P447" s="231">
        <f>O447*H447</f>
        <v>0</v>
      </c>
      <c r="Q447" s="231">
        <v>0.55000000000000004</v>
      </c>
      <c r="R447" s="231">
        <f>Q447*H447</f>
        <v>0.19635</v>
      </c>
      <c r="S447" s="231">
        <v>0</v>
      </c>
      <c r="T447" s="232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3" t="s">
        <v>256</v>
      </c>
      <c r="AT447" s="233" t="s">
        <v>412</v>
      </c>
      <c r="AU447" s="233" t="s">
        <v>90</v>
      </c>
      <c r="AY447" s="18" t="s">
        <v>145</v>
      </c>
      <c r="BE447" s="234">
        <f>IF(N447="základní",J447,0)</f>
        <v>0</v>
      </c>
      <c r="BF447" s="234">
        <f>IF(N447="snížená",J447,0)</f>
        <v>0</v>
      </c>
      <c r="BG447" s="234">
        <f>IF(N447="zákl. přenesená",J447,0)</f>
        <v>0</v>
      </c>
      <c r="BH447" s="234">
        <f>IF(N447="sníž. přenesená",J447,0)</f>
        <v>0</v>
      </c>
      <c r="BI447" s="234">
        <f>IF(N447="nulová",J447,0)</f>
        <v>0</v>
      </c>
      <c r="BJ447" s="18" t="s">
        <v>88</v>
      </c>
      <c r="BK447" s="234">
        <f>ROUND(I447*H447,2)</f>
        <v>0</v>
      </c>
      <c r="BL447" s="18" t="s">
        <v>358</v>
      </c>
      <c r="BM447" s="233" t="s">
        <v>466</v>
      </c>
    </row>
    <row r="448" s="13" customFormat="1">
      <c r="A448" s="13"/>
      <c r="B448" s="235"/>
      <c r="C448" s="236"/>
      <c r="D448" s="237" t="s">
        <v>153</v>
      </c>
      <c r="E448" s="238" t="s">
        <v>1</v>
      </c>
      <c r="F448" s="239" t="s">
        <v>460</v>
      </c>
      <c r="G448" s="236"/>
      <c r="H448" s="238" t="s">
        <v>1</v>
      </c>
      <c r="I448" s="240"/>
      <c r="J448" s="236"/>
      <c r="K448" s="236"/>
      <c r="L448" s="241"/>
      <c r="M448" s="242"/>
      <c r="N448" s="243"/>
      <c r="O448" s="243"/>
      <c r="P448" s="243"/>
      <c r="Q448" s="243"/>
      <c r="R448" s="243"/>
      <c r="S448" s="243"/>
      <c r="T448" s="24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5" t="s">
        <v>153</v>
      </c>
      <c r="AU448" s="245" t="s">
        <v>90</v>
      </c>
      <c r="AV448" s="13" t="s">
        <v>88</v>
      </c>
      <c r="AW448" s="13" t="s">
        <v>34</v>
      </c>
      <c r="AX448" s="13" t="s">
        <v>80</v>
      </c>
      <c r="AY448" s="245" t="s">
        <v>145</v>
      </c>
    </row>
    <row r="449" s="14" customFormat="1">
      <c r="A449" s="14"/>
      <c r="B449" s="246"/>
      <c r="C449" s="247"/>
      <c r="D449" s="237" t="s">
        <v>153</v>
      </c>
      <c r="E449" s="248" t="s">
        <v>1</v>
      </c>
      <c r="F449" s="249" t="s">
        <v>461</v>
      </c>
      <c r="G449" s="247"/>
      <c r="H449" s="250">
        <v>25.731000000000002</v>
      </c>
      <c r="I449" s="251"/>
      <c r="J449" s="247"/>
      <c r="K449" s="247"/>
      <c r="L449" s="252"/>
      <c r="M449" s="253"/>
      <c r="N449" s="254"/>
      <c r="O449" s="254"/>
      <c r="P449" s="254"/>
      <c r="Q449" s="254"/>
      <c r="R449" s="254"/>
      <c r="S449" s="254"/>
      <c r="T449" s="255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6" t="s">
        <v>153</v>
      </c>
      <c r="AU449" s="256" t="s">
        <v>90</v>
      </c>
      <c r="AV449" s="14" t="s">
        <v>90</v>
      </c>
      <c r="AW449" s="14" t="s">
        <v>34</v>
      </c>
      <c r="AX449" s="14" t="s">
        <v>80</v>
      </c>
      <c r="AY449" s="256" t="s">
        <v>145</v>
      </c>
    </row>
    <row r="450" s="14" customFormat="1">
      <c r="A450" s="14"/>
      <c r="B450" s="246"/>
      <c r="C450" s="247"/>
      <c r="D450" s="237" t="s">
        <v>153</v>
      </c>
      <c r="E450" s="248" t="s">
        <v>1</v>
      </c>
      <c r="F450" s="249" t="s">
        <v>461</v>
      </c>
      <c r="G450" s="247"/>
      <c r="H450" s="250">
        <v>25.731000000000002</v>
      </c>
      <c r="I450" s="251"/>
      <c r="J450" s="247"/>
      <c r="K450" s="247"/>
      <c r="L450" s="252"/>
      <c r="M450" s="253"/>
      <c r="N450" s="254"/>
      <c r="O450" s="254"/>
      <c r="P450" s="254"/>
      <c r="Q450" s="254"/>
      <c r="R450" s="254"/>
      <c r="S450" s="254"/>
      <c r="T450" s="255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6" t="s">
        <v>153</v>
      </c>
      <c r="AU450" s="256" t="s">
        <v>90</v>
      </c>
      <c r="AV450" s="14" t="s">
        <v>90</v>
      </c>
      <c r="AW450" s="14" t="s">
        <v>34</v>
      </c>
      <c r="AX450" s="14" t="s">
        <v>80</v>
      </c>
      <c r="AY450" s="256" t="s">
        <v>145</v>
      </c>
    </row>
    <row r="451" s="14" customFormat="1">
      <c r="A451" s="14"/>
      <c r="B451" s="246"/>
      <c r="C451" s="247"/>
      <c r="D451" s="237" t="s">
        <v>153</v>
      </c>
      <c r="E451" s="248" t="s">
        <v>1</v>
      </c>
      <c r="F451" s="249" t="s">
        <v>462</v>
      </c>
      <c r="G451" s="247"/>
      <c r="H451" s="250">
        <v>17.321000000000002</v>
      </c>
      <c r="I451" s="251"/>
      <c r="J451" s="247"/>
      <c r="K451" s="247"/>
      <c r="L451" s="252"/>
      <c r="M451" s="253"/>
      <c r="N451" s="254"/>
      <c r="O451" s="254"/>
      <c r="P451" s="254"/>
      <c r="Q451" s="254"/>
      <c r="R451" s="254"/>
      <c r="S451" s="254"/>
      <c r="T451" s="255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6" t="s">
        <v>153</v>
      </c>
      <c r="AU451" s="256" t="s">
        <v>90</v>
      </c>
      <c r="AV451" s="14" t="s">
        <v>90</v>
      </c>
      <c r="AW451" s="14" t="s">
        <v>34</v>
      </c>
      <c r="AX451" s="14" t="s">
        <v>80</v>
      </c>
      <c r="AY451" s="256" t="s">
        <v>145</v>
      </c>
    </row>
    <row r="452" s="15" customFormat="1">
      <c r="A452" s="15"/>
      <c r="B452" s="257"/>
      <c r="C452" s="258"/>
      <c r="D452" s="237" t="s">
        <v>153</v>
      </c>
      <c r="E452" s="259" t="s">
        <v>1</v>
      </c>
      <c r="F452" s="260" t="s">
        <v>160</v>
      </c>
      <c r="G452" s="258"/>
      <c r="H452" s="261">
        <v>68.783000000000001</v>
      </c>
      <c r="I452" s="262"/>
      <c r="J452" s="258"/>
      <c r="K452" s="258"/>
      <c r="L452" s="263"/>
      <c r="M452" s="264"/>
      <c r="N452" s="265"/>
      <c r="O452" s="265"/>
      <c r="P452" s="265"/>
      <c r="Q452" s="265"/>
      <c r="R452" s="265"/>
      <c r="S452" s="265"/>
      <c r="T452" s="266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67" t="s">
        <v>153</v>
      </c>
      <c r="AU452" s="267" t="s">
        <v>90</v>
      </c>
      <c r="AV452" s="15" t="s">
        <v>151</v>
      </c>
      <c r="AW452" s="15" t="s">
        <v>34</v>
      </c>
      <c r="AX452" s="15" t="s">
        <v>80</v>
      </c>
      <c r="AY452" s="267" t="s">
        <v>145</v>
      </c>
    </row>
    <row r="453" s="14" customFormat="1">
      <c r="A453" s="14"/>
      <c r="B453" s="246"/>
      <c r="C453" s="247"/>
      <c r="D453" s="237" t="s">
        <v>153</v>
      </c>
      <c r="E453" s="248" t="s">
        <v>1</v>
      </c>
      <c r="F453" s="249" t="s">
        <v>467</v>
      </c>
      <c r="G453" s="247"/>
      <c r="H453" s="250">
        <v>0.34000000000000002</v>
      </c>
      <c r="I453" s="251"/>
      <c r="J453" s="247"/>
      <c r="K453" s="247"/>
      <c r="L453" s="252"/>
      <c r="M453" s="253"/>
      <c r="N453" s="254"/>
      <c r="O453" s="254"/>
      <c r="P453" s="254"/>
      <c r="Q453" s="254"/>
      <c r="R453" s="254"/>
      <c r="S453" s="254"/>
      <c r="T453" s="255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6" t="s">
        <v>153</v>
      </c>
      <c r="AU453" s="256" t="s">
        <v>90</v>
      </c>
      <c r="AV453" s="14" t="s">
        <v>90</v>
      </c>
      <c r="AW453" s="14" t="s">
        <v>34</v>
      </c>
      <c r="AX453" s="14" t="s">
        <v>80</v>
      </c>
      <c r="AY453" s="256" t="s">
        <v>145</v>
      </c>
    </row>
    <row r="454" s="15" customFormat="1">
      <c r="A454" s="15"/>
      <c r="B454" s="257"/>
      <c r="C454" s="258"/>
      <c r="D454" s="237" t="s">
        <v>153</v>
      </c>
      <c r="E454" s="259" t="s">
        <v>97</v>
      </c>
      <c r="F454" s="260" t="s">
        <v>160</v>
      </c>
      <c r="G454" s="258"/>
      <c r="H454" s="261">
        <v>0.34000000000000002</v>
      </c>
      <c r="I454" s="262"/>
      <c r="J454" s="258"/>
      <c r="K454" s="258"/>
      <c r="L454" s="263"/>
      <c r="M454" s="264"/>
      <c r="N454" s="265"/>
      <c r="O454" s="265"/>
      <c r="P454" s="265"/>
      <c r="Q454" s="265"/>
      <c r="R454" s="265"/>
      <c r="S454" s="265"/>
      <c r="T454" s="266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67" t="s">
        <v>153</v>
      </c>
      <c r="AU454" s="267" t="s">
        <v>90</v>
      </c>
      <c r="AV454" s="15" t="s">
        <v>151</v>
      </c>
      <c r="AW454" s="15" t="s">
        <v>34</v>
      </c>
      <c r="AX454" s="15" t="s">
        <v>88</v>
      </c>
      <c r="AY454" s="267" t="s">
        <v>145</v>
      </c>
    </row>
    <row r="455" s="14" customFormat="1">
      <c r="A455" s="14"/>
      <c r="B455" s="246"/>
      <c r="C455" s="247"/>
      <c r="D455" s="237" t="s">
        <v>153</v>
      </c>
      <c r="E455" s="247"/>
      <c r="F455" s="249" t="s">
        <v>468</v>
      </c>
      <c r="G455" s="247"/>
      <c r="H455" s="250">
        <v>0.35699999999999998</v>
      </c>
      <c r="I455" s="251"/>
      <c r="J455" s="247"/>
      <c r="K455" s="247"/>
      <c r="L455" s="252"/>
      <c r="M455" s="253"/>
      <c r="N455" s="254"/>
      <c r="O455" s="254"/>
      <c r="P455" s="254"/>
      <c r="Q455" s="254"/>
      <c r="R455" s="254"/>
      <c r="S455" s="254"/>
      <c r="T455" s="255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6" t="s">
        <v>153</v>
      </c>
      <c r="AU455" s="256" t="s">
        <v>90</v>
      </c>
      <c r="AV455" s="14" t="s">
        <v>90</v>
      </c>
      <c r="AW455" s="14" t="s">
        <v>4</v>
      </c>
      <c r="AX455" s="14" t="s">
        <v>88</v>
      </c>
      <c r="AY455" s="256" t="s">
        <v>145</v>
      </c>
    </row>
    <row r="456" s="2" customFormat="1" ht="24.15" customHeight="1">
      <c r="A456" s="39"/>
      <c r="B456" s="40"/>
      <c r="C456" s="221" t="s">
        <v>469</v>
      </c>
      <c r="D456" s="221" t="s">
        <v>148</v>
      </c>
      <c r="E456" s="222" t="s">
        <v>470</v>
      </c>
      <c r="F456" s="223" t="s">
        <v>471</v>
      </c>
      <c r="G456" s="224" t="s">
        <v>102</v>
      </c>
      <c r="H456" s="225">
        <v>68.783000000000001</v>
      </c>
      <c r="I456" s="226"/>
      <c r="J456" s="227">
        <f>ROUND(I456*H456,2)</f>
        <v>0</v>
      </c>
      <c r="K456" s="228"/>
      <c r="L456" s="45"/>
      <c r="M456" s="229" t="s">
        <v>1</v>
      </c>
      <c r="N456" s="230" t="s">
        <v>45</v>
      </c>
      <c r="O456" s="92"/>
      <c r="P456" s="231">
        <f>O456*H456</f>
        <v>0</v>
      </c>
      <c r="Q456" s="231">
        <v>0</v>
      </c>
      <c r="R456" s="231">
        <f>Q456*H456</f>
        <v>0</v>
      </c>
      <c r="S456" s="231">
        <v>0.0050000000000000001</v>
      </c>
      <c r="T456" s="232">
        <f>S456*H456</f>
        <v>0.34391500000000003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3" t="s">
        <v>358</v>
      </c>
      <c r="AT456" s="233" t="s">
        <v>148</v>
      </c>
      <c r="AU456" s="233" t="s">
        <v>90</v>
      </c>
      <c r="AY456" s="18" t="s">
        <v>145</v>
      </c>
      <c r="BE456" s="234">
        <f>IF(N456="základní",J456,0)</f>
        <v>0</v>
      </c>
      <c r="BF456" s="234">
        <f>IF(N456="snížená",J456,0)</f>
        <v>0</v>
      </c>
      <c r="BG456" s="234">
        <f>IF(N456="zákl. přenesená",J456,0)</f>
        <v>0</v>
      </c>
      <c r="BH456" s="234">
        <f>IF(N456="sníž. přenesená",J456,0)</f>
        <v>0</v>
      </c>
      <c r="BI456" s="234">
        <f>IF(N456="nulová",J456,0)</f>
        <v>0</v>
      </c>
      <c r="BJ456" s="18" t="s">
        <v>88</v>
      </c>
      <c r="BK456" s="234">
        <f>ROUND(I456*H456,2)</f>
        <v>0</v>
      </c>
      <c r="BL456" s="18" t="s">
        <v>358</v>
      </c>
      <c r="BM456" s="233" t="s">
        <v>472</v>
      </c>
    </row>
    <row r="457" s="13" customFormat="1">
      <c r="A457" s="13"/>
      <c r="B457" s="235"/>
      <c r="C457" s="236"/>
      <c r="D457" s="237" t="s">
        <v>153</v>
      </c>
      <c r="E457" s="238" t="s">
        <v>1</v>
      </c>
      <c r="F457" s="239" t="s">
        <v>460</v>
      </c>
      <c r="G457" s="236"/>
      <c r="H457" s="238" t="s">
        <v>1</v>
      </c>
      <c r="I457" s="240"/>
      <c r="J457" s="236"/>
      <c r="K457" s="236"/>
      <c r="L457" s="241"/>
      <c r="M457" s="242"/>
      <c r="N457" s="243"/>
      <c r="O457" s="243"/>
      <c r="P457" s="243"/>
      <c r="Q457" s="243"/>
      <c r="R457" s="243"/>
      <c r="S457" s="243"/>
      <c r="T457" s="244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5" t="s">
        <v>153</v>
      </c>
      <c r="AU457" s="245" t="s">
        <v>90</v>
      </c>
      <c r="AV457" s="13" t="s">
        <v>88</v>
      </c>
      <c r="AW457" s="13" t="s">
        <v>34</v>
      </c>
      <c r="AX457" s="13" t="s">
        <v>80</v>
      </c>
      <c r="AY457" s="245" t="s">
        <v>145</v>
      </c>
    </row>
    <row r="458" s="14" customFormat="1">
      <c r="A458" s="14"/>
      <c r="B458" s="246"/>
      <c r="C458" s="247"/>
      <c r="D458" s="237" t="s">
        <v>153</v>
      </c>
      <c r="E458" s="248" t="s">
        <v>1</v>
      </c>
      <c r="F458" s="249" t="s">
        <v>461</v>
      </c>
      <c r="G458" s="247"/>
      <c r="H458" s="250">
        <v>25.731000000000002</v>
      </c>
      <c r="I458" s="251"/>
      <c r="J458" s="247"/>
      <c r="K458" s="247"/>
      <c r="L458" s="252"/>
      <c r="M458" s="253"/>
      <c r="N458" s="254"/>
      <c r="O458" s="254"/>
      <c r="P458" s="254"/>
      <c r="Q458" s="254"/>
      <c r="R458" s="254"/>
      <c r="S458" s="254"/>
      <c r="T458" s="255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6" t="s">
        <v>153</v>
      </c>
      <c r="AU458" s="256" t="s">
        <v>90</v>
      </c>
      <c r="AV458" s="14" t="s">
        <v>90</v>
      </c>
      <c r="AW458" s="14" t="s">
        <v>34</v>
      </c>
      <c r="AX458" s="14" t="s">
        <v>80</v>
      </c>
      <c r="AY458" s="256" t="s">
        <v>145</v>
      </c>
    </row>
    <row r="459" s="14" customFormat="1">
      <c r="A459" s="14"/>
      <c r="B459" s="246"/>
      <c r="C459" s="247"/>
      <c r="D459" s="237" t="s">
        <v>153</v>
      </c>
      <c r="E459" s="248" t="s">
        <v>1</v>
      </c>
      <c r="F459" s="249" t="s">
        <v>461</v>
      </c>
      <c r="G459" s="247"/>
      <c r="H459" s="250">
        <v>25.731000000000002</v>
      </c>
      <c r="I459" s="251"/>
      <c r="J459" s="247"/>
      <c r="K459" s="247"/>
      <c r="L459" s="252"/>
      <c r="M459" s="253"/>
      <c r="N459" s="254"/>
      <c r="O459" s="254"/>
      <c r="P459" s="254"/>
      <c r="Q459" s="254"/>
      <c r="R459" s="254"/>
      <c r="S459" s="254"/>
      <c r="T459" s="255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6" t="s">
        <v>153</v>
      </c>
      <c r="AU459" s="256" t="s">
        <v>90</v>
      </c>
      <c r="AV459" s="14" t="s">
        <v>90</v>
      </c>
      <c r="AW459" s="14" t="s">
        <v>34</v>
      </c>
      <c r="AX459" s="14" t="s">
        <v>80</v>
      </c>
      <c r="AY459" s="256" t="s">
        <v>145</v>
      </c>
    </row>
    <row r="460" s="14" customFormat="1">
      <c r="A460" s="14"/>
      <c r="B460" s="246"/>
      <c r="C460" s="247"/>
      <c r="D460" s="237" t="s">
        <v>153</v>
      </c>
      <c r="E460" s="248" t="s">
        <v>1</v>
      </c>
      <c r="F460" s="249" t="s">
        <v>462</v>
      </c>
      <c r="G460" s="247"/>
      <c r="H460" s="250">
        <v>17.321000000000002</v>
      </c>
      <c r="I460" s="251"/>
      <c r="J460" s="247"/>
      <c r="K460" s="247"/>
      <c r="L460" s="252"/>
      <c r="M460" s="253"/>
      <c r="N460" s="254"/>
      <c r="O460" s="254"/>
      <c r="P460" s="254"/>
      <c r="Q460" s="254"/>
      <c r="R460" s="254"/>
      <c r="S460" s="254"/>
      <c r="T460" s="255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6" t="s">
        <v>153</v>
      </c>
      <c r="AU460" s="256" t="s">
        <v>90</v>
      </c>
      <c r="AV460" s="14" t="s">
        <v>90</v>
      </c>
      <c r="AW460" s="14" t="s">
        <v>34</v>
      </c>
      <c r="AX460" s="14" t="s">
        <v>80</v>
      </c>
      <c r="AY460" s="256" t="s">
        <v>145</v>
      </c>
    </row>
    <row r="461" s="15" customFormat="1">
      <c r="A461" s="15"/>
      <c r="B461" s="257"/>
      <c r="C461" s="258"/>
      <c r="D461" s="237" t="s">
        <v>153</v>
      </c>
      <c r="E461" s="259" t="s">
        <v>1</v>
      </c>
      <c r="F461" s="260" t="s">
        <v>160</v>
      </c>
      <c r="G461" s="258"/>
      <c r="H461" s="261">
        <v>68.783000000000001</v>
      </c>
      <c r="I461" s="262"/>
      <c r="J461" s="258"/>
      <c r="K461" s="258"/>
      <c r="L461" s="263"/>
      <c r="M461" s="264"/>
      <c r="N461" s="265"/>
      <c r="O461" s="265"/>
      <c r="P461" s="265"/>
      <c r="Q461" s="265"/>
      <c r="R461" s="265"/>
      <c r="S461" s="265"/>
      <c r="T461" s="266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67" t="s">
        <v>153</v>
      </c>
      <c r="AU461" s="267" t="s">
        <v>90</v>
      </c>
      <c r="AV461" s="15" t="s">
        <v>151</v>
      </c>
      <c r="AW461" s="15" t="s">
        <v>34</v>
      </c>
      <c r="AX461" s="15" t="s">
        <v>88</v>
      </c>
      <c r="AY461" s="267" t="s">
        <v>145</v>
      </c>
    </row>
    <row r="462" s="2" customFormat="1" ht="24.15" customHeight="1">
      <c r="A462" s="39"/>
      <c r="B462" s="40"/>
      <c r="C462" s="221" t="s">
        <v>473</v>
      </c>
      <c r="D462" s="221" t="s">
        <v>148</v>
      </c>
      <c r="E462" s="222" t="s">
        <v>474</v>
      </c>
      <c r="F462" s="223" t="s">
        <v>475</v>
      </c>
      <c r="G462" s="224" t="s">
        <v>98</v>
      </c>
      <c r="H462" s="225">
        <v>2.6800000000000002</v>
      </c>
      <c r="I462" s="226"/>
      <c r="J462" s="227">
        <f>ROUND(I462*H462,2)</f>
        <v>0</v>
      </c>
      <c r="K462" s="228"/>
      <c r="L462" s="45"/>
      <c r="M462" s="229" t="s">
        <v>1</v>
      </c>
      <c r="N462" s="230" t="s">
        <v>45</v>
      </c>
      <c r="O462" s="92"/>
      <c r="P462" s="231">
        <f>O462*H462</f>
        <v>0</v>
      </c>
      <c r="Q462" s="231">
        <v>0.023369999999999998</v>
      </c>
      <c r="R462" s="231">
        <f>Q462*H462</f>
        <v>0.062631599999999996</v>
      </c>
      <c r="S462" s="231">
        <v>0</v>
      </c>
      <c r="T462" s="232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3" t="s">
        <v>358</v>
      </c>
      <c r="AT462" s="233" t="s">
        <v>148</v>
      </c>
      <c r="AU462" s="233" t="s">
        <v>90</v>
      </c>
      <c r="AY462" s="18" t="s">
        <v>145</v>
      </c>
      <c r="BE462" s="234">
        <f>IF(N462="základní",J462,0)</f>
        <v>0</v>
      </c>
      <c r="BF462" s="234">
        <f>IF(N462="snížená",J462,0)</f>
        <v>0</v>
      </c>
      <c r="BG462" s="234">
        <f>IF(N462="zákl. přenesená",J462,0)</f>
        <v>0</v>
      </c>
      <c r="BH462" s="234">
        <f>IF(N462="sníž. přenesená",J462,0)</f>
        <v>0</v>
      </c>
      <c r="BI462" s="234">
        <f>IF(N462="nulová",J462,0)</f>
        <v>0</v>
      </c>
      <c r="BJ462" s="18" t="s">
        <v>88</v>
      </c>
      <c r="BK462" s="234">
        <f>ROUND(I462*H462,2)</f>
        <v>0</v>
      </c>
      <c r="BL462" s="18" t="s">
        <v>358</v>
      </c>
      <c r="BM462" s="233" t="s">
        <v>476</v>
      </c>
    </row>
    <row r="463" s="13" customFormat="1">
      <c r="A463" s="13"/>
      <c r="B463" s="235"/>
      <c r="C463" s="236"/>
      <c r="D463" s="237" t="s">
        <v>153</v>
      </c>
      <c r="E463" s="238" t="s">
        <v>1</v>
      </c>
      <c r="F463" s="239" t="s">
        <v>268</v>
      </c>
      <c r="G463" s="236"/>
      <c r="H463" s="238" t="s">
        <v>1</v>
      </c>
      <c r="I463" s="240"/>
      <c r="J463" s="236"/>
      <c r="K463" s="236"/>
      <c r="L463" s="241"/>
      <c r="M463" s="242"/>
      <c r="N463" s="243"/>
      <c r="O463" s="243"/>
      <c r="P463" s="243"/>
      <c r="Q463" s="243"/>
      <c r="R463" s="243"/>
      <c r="S463" s="243"/>
      <c r="T463" s="24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5" t="s">
        <v>153</v>
      </c>
      <c r="AU463" s="245" t="s">
        <v>90</v>
      </c>
      <c r="AV463" s="13" t="s">
        <v>88</v>
      </c>
      <c r="AW463" s="13" t="s">
        <v>34</v>
      </c>
      <c r="AX463" s="13" t="s">
        <v>80</v>
      </c>
      <c r="AY463" s="245" t="s">
        <v>145</v>
      </c>
    </row>
    <row r="464" s="14" customFormat="1">
      <c r="A464" s="14"/>
      <c r="B464" s="246"/>
      <c r="C464" s="247"/>
      <c r="D464" s="237" t="s">
        <v>153</v>
      </c>
      <c r="E464" s="248" t="s">
        <v>1</v>
      </c>
      <c r="F464" s="249" t="s">
        <v>477</v>
      </c>
      <c r="G464" s="247"/>
      <c r="H464" s="250">
        <v>0.35699999999999998</v>
      </c>
      <c r="I464" s="251"/>
      <c r="J464" s="247"/>
      <c r="K464" s="247"/>
      <c r="L464" s="252"/>
      <c r="M464" s="253"/>
      <c r="N464" s="254"/>
      <c r="O464" s="254"/>
      <c r="P464" s="254"/>
      <c r="Q464" s="254"/>
      <c r="R464" s="254"/>
      <c r="S464" s="254"/>
      <c r="T464" s="255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6" t="s">
        <v>153</v>
      </c>
      <c r="AU464" s="256" t="s">
        <v>90</v>
      </c>
      <c r="AV464" s="14" t="s">
        <v>90</v>
      </c>
      <c r="AW464" s="14" t="s">
        <v>34</v>
      </c>
      <c r="AX464" s="14" t="s">
        <v>80</v>
      </c>
      <c r="AY464" s="256" t="s">
        <v>145</v>
      </c>
    </row>
    <row r="465" s="14" customFormat="1">
      <c r="A465" s="14"/>
      <c r="B465" s="246"/>
      <c r="C465" s="247"/>
      <c r="D465" s="237" t="s">
        <v>153</v>
      </c>
      <c r="E465" s="248" t="s">
        <v>1</v>
      </c>
      <c r="F465" s="249" t="s">
        <v>478</v>
      </c>
      <c r="G465" s="247"/>
      <c r="H465" s="250">
        <v>2.323</v>
      </c>
      <c r="I465" s="251"/>
      <c r="J465" s="247"/>
      <c r="K465" s="247"/>
      <c r="L465" s="252"/>
      <c r="M465" s="253"/>
      <c r="N465" s="254"/>
      <c r="O465" s="254"/>
      <c r="P465" s="254"/>
      <c r="Q465" s="254"/>
      <c r="R465" s="254"/>
      <c r="S465" s="254"/>
      <c r="T465" s="255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6" t="s">
        <v>153</v>
      </c>
      <c r="AU465" s="256" t="s">
        <v>90</v>
      </c>
      <c r="AV465" s="14" t="s">
        <v>90</v>
      </c>
      <c r="AW465" s="14" t="s">
        <v>34</v>
      </c>
      <c r="AX465" s="14" t="s">
        <v>80</v>
      </c>
      <c r="AY465" s="256" t="s">
        <v>145</v>
      </c>
    </row>
    <row r="466" s="15" customFormat="1">
      <c r="A466" s="15"/>
      <c r="B466" s="257"/>
      <c r="C466" s="258"/>
      <c r="D466" s="237" t="s">
        <v>153</v>
      </c>
      <c r="E466" s="259" t="s">
        <v>1</v>
      </c>
      <c r="F466" s="260" t="s">
        <v>160</v>
      </c>
      <c r="G466" s="258"/>
      <c r="H466" s="261">
        <v>2.6800000000000002</v>
      </c>
      <c r="I466" s="262"/>
      <c r="J466" s="258"/>
      <c r="K466" s="258"/>
      <c r="L466" s="263"/>
      <c r="M466" s="264"/>
      <c r="N466" s="265"/>
      <c r="O466" s="265"/>
      <c r="P466" s="265"/>
      <c r="Q466" s="265"/>
      <c r="R466" s="265"/>
      <c r="S466" s="265"/>
      <c r="T466" s="266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67" t="s">
        <v>153</v>
      </c>
      <c r="AU466" s="267" t="s">
        <v>90</v>
      </c>
      <c r="AV466" s="15" t="s">
        <v>151</v>
      </c>
      <c r="AW466" s="15" t="s">
        <v>34</v>
      </c>
      <c r="AX466" s="15" t="s">
        <v>88</v>
      </c>
      <c r="AY466" s="267" t="s">
        <v>145</v>
      </c>
    </row>
    <row r="467" s="2" customFormat="1" ht="24.15" customHeight="1">
      <c r="A467" s="39"/>
      <c r="B467" s="40"/>
      <c r="C467" s="221" t="s">
        <v>479</v>
      </c>
      <c r="D467" s="221" t="s">
        <v>148</v>
      </c>
      <c r="E467" s="222" t="s">
        <v>480</v>
      </c>
      <c r="F467" s="223" t="s">
        <v>481</v>
      </c>
      <c r="G467" s="224" t="s">
        <v>482</v>
      </c>
      <c r="H467" s="290"/>
      <c r="I467" s="226"/>
      <c r="J467" s="227">
        <f>ROUND(I467*H467,2)</f>
        <v>0</v>
      </c>
      <c r="K467" s="228"/>
      <c r="L467" s="45"/>
      <c r="M467" s="229" t="s">
        <v>1</v>
      </c>
      <c r="N467" s="230" t="s">
        <v>45</v>
      </c>
      <c r="O467" s="92"/>
      <c r="P467" s="231">
        <f>O467*H467</f>
        <v>0</v>
      </c>
      <c r="Q467" s="231">
        <v>0</v>
      </c>
      <c r="R467" s="231">
        <f>Q467*H467</f>
        <v>0</v>
      </c>
      <c r="S467" s="231">
        <v>0</v>
      </c>
      <c r="T467" s="232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3" t="s">
        <v>358</v>
      </c>
      <c r="AT467" s="233" t="s">
        <v>148</v>
      </c>
      <c r="AU467" s="233" t="s">
        <v>90</v>
      </c>
      <c r="AY467" s="18" t="s">
        <v>145</v>
      </c>
      <c r="BE467" s="234">
        <f>IF(N467="základní",J467,0)</f>
        <v>0</v>
      </c>
      <c r="BF467" s="234">
        <f>IF(N467="snížená",J467,0)</f>
        <v>0</v>
      </c>
      <c r="BG467" s="234">
        <f>IF(N467="zákl. přenesená",J467,0)</f>
        <v>0</v>
      </c>
      <c r="BH467" s="234">
        <f>IF(N467="sníž. přenesená",J467,0)</f>
        <v>0</v>
      </c>
      <c r="BI467" s="234">
        <f>IF(N467="nulová",J467,0)</f>
        <v>0</v>
      </c>
      <c r="BJ467" s="18" t="s">
        <v>88</v>
      </c>
      <c r="BK467" s="234">
        <f>ROUND(I467*H467,2)</f>
        <v>0</v>
      </c>
      <c r="BL467" s="18" t="s">
        <v>358</v>
      </c>
      <c r="BM467" s="233" t="s">
        <v>483</v>
      </c>
    </row>
    <row r="468" s="12" customFormat="1" ht="22.8" customHeight="1">
      <c r="A468" s="12"/>
      <c r="B468" s="205"/>
      <c r="C468" s="206"/>
      <c r="D468" s="207" t="s">
        <v>79</v>
      </c>
      <c r="E468" s="219" t="s">
        <v>484</v>
      </c>
      <c r="F468" s="219" t="s">
        <v>485</v>
      </c>
      <c r="G468" s="206"/>
      <c r="H468" s="206"/>
      <c r="I468" s="209"/>
      <c r="J468" s="220">
        <f>BK468</f>
        <v>0</v>
      </c>
      <c r="K468" s="206"/>
      <c r="L468" s="211"/>
      <c r="M468" s="212"/>
      <c r="N468" s="213"/>
      <c r="O468" s="213"/>
      <c r="P468" s="214">
        <f>SUM(P469:P506)</f>
        <v>0</v>
      </c>
      <c r="Q468" s="213"/>
      <c r="R468" s="214">
        <f>SUM(R469:R506)</f>
        <v>0.12923860000000001</v>
      </c>
      <c r="S468" s="213"/>
      <c r="T468" s="215">
        <f>SUM(T469:T506)</f>
        <v>0.11885439999999999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16" t="s">
        <v>90</v>
      </c>
      <c r="AT468" s="217" t="s">
        <v>79</v>
      </c>
      <c r="AU468" s="217" t="s">
        <v>88</v>
      </c>
      <c r="AY468" s="216" t="s">
        <v>145</v>
      </c>
      <c r="BK468" s="218">
        <f>SUM(BK469:BK506)</f>
        <v>0</v>
      </c>
    </row>
    <row r="469" s="2" customFormat="1" ht="16.5" customHeight="1">
      <c r="A469" s="39"/>
      <c r="B469" s="40"/>
      <c r="C469" s="221" t="s">
        <v>486</v>
      </c>
      <c r="D469" s="221" t="s">
        <v>148</v>
      </c>
      <c r="E469" s="222" t="s">
        <v>487</v>
      </c>
      <c r="F469" s="223" t="s">
        <v>488</v>
      </c>
      <c r="G469" s="224" t="s">
        <v>368</v>
      </c>
      <c r="H469" s="225">
        <v>9.5999999999999996</v>
      </c>
      <c r="I469" s="226"/>
      <c r="J469" s="227">
        <f>ROUND(I469*H469,2)</f>
        <v>0</v>
      </c>
      <c r="K469" s="228"/>
      <c r="L469" s="45"/>
      <c r="M469" s="229" t="s">
        <v>1</v>
      </c>
      <c r="N469" s="230" t="s">
        <v>45</v>
      </c>
      <c r="O469" s="92"/>
      <c r="P469" s="231">
        <f>O469*H469</f>
        <v>0</v>
      </c>
      <c r="Q469" s="231">
        <v>0</v>
      </c>
      <c r="R469" s="231">
        <f>Q469*H469</f>
        <v>0</v>
      </c>
      <c r="S469" s="231">
        <v>0.0016999999999999999</v>
      </c>
      <c r="T469" s="232">
        <f>S469*H469</f>
        <v>0.016319999999999998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3" t="s">
        <v>358</v>
      </c>
      <c r="AT469" s="233" t="s">
        <v>148</v>
      </c>
      <c r="AU469" s="233" t="s">
        <v>90</v>
      </c>
      <c r="AY469" s="18" t="s">
        <v>145</v>
      </c>
      <c r="BE469" s="234">
        <f>IF(N469="základní",J469,0)</f>
        <v>0</v>
      </c>
      <c r="BF469" s="234">
        <f>IF(N469="snížená",J469,0)</f>
        <v>0</v>
      </c>
      <c r="BG469" s="234">
        <f>IF(N469="zákl. přenesená",J469,0)</f>
        <v>0</v>
      </c>
      <c r="BH469" s="234">
        <f>IF(N469="sníž. přenesená",J469,0)</f>
        <v>0</v>
      </c>
      <c r="BI469" s="234">
        <f>IF(N469="nulová",J469,0)</f>
        <v>0</v>
      </c>
      <c r="BJ469" s="18" t="s">
        <v>88</v>
      </c>
      <c r="BK469" s="234">
        <f>ROUND(I469*H469,2)</f>
        <v>0</v>
      </c>
      <c r="BL469" s="18" t="s">
        <v>358</v>
      </c>
      <c r="BM469" s="233" t="s">
        <v>489</v>
      </c>
    </row>
    <row r="470" s="2" customFormat="1" ht="16.5" customHeight="1">
      <c r="A470" s="39"/>
      <c r="B470" s="40"/>
      <c r="C470" s="221" t="s">
        <v>490</v>
      </c>
      <c r="D470" s="221" t="s">
        <v>148</v>
      </c>
      <c r="E470" s="222" t="s">
        <v>491</v>
      </c>
      <c r="F470" s="223" t="s">
        <v>492</v>
      </c>
      <c r="G470" s="224" t="s">
        <v>102</v>
      </c>
      <c r="H470" s="225">
        <v>0.66000000000000003</v>
      </c>
      <c r="I470" s="226"/>
      <c r="J470" s="227">
        <f>ROUND(I470*H470,2)</f>
        <v>0</v>
      </c>
      <c r="K470" s="228"/>
      <c r="L470" s="45"/>
      <c r="M470" s="229" t="s">
        <v>1</v>
      </c>
      <c r="N470" s="230" t="s">
        <v>45</v>
      </c>
      <c r="O470" s="92"/>
      <c r="P470" s="231">
        <f>O470*H470</f>
        <v>0</v>
      </c>
      <c r="Q470" s="231">
        <v>0</v>
      </c>
      <c r="R470" s="231">
        <f>Q470*H470</f>
        <v>0</v>
      </c>
      <c r="S470" s="231">
        <v>0.0058399999999999997</v>
      </c>
      <c r="T470" s="232">
        <f>S470*H470</f>
        <v>0.0038544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3" t="s">
        <v>358</v>
      </c>
      <c r="AT470" s="233" t="s">
        <v>148</v>
      </c>
      <c r="AU470" s="233" t="s">
        <v>90</v>
      </c>
      <c r="AY470" s="18" t="s">
        <v>145</v>
      </c>
      <c r="BE470" s="234">
        <f>IF(N470="základní",J470,0)</f>
        <v>0</v>
      </c>
      <c r="BF470" s="234">
        <f>IF(N470="snížená",J470,0)</f>
        <v>0</v>
      </c>
      <c r="BG470" s="234">
        <f>IF(N470="zákl. přenesená",J470,0)</f>
        <v>0</v>
      </c>
      <c r="BH470" s="234">
        <f>IF(N470="sníž. přenesená",J470,0)</f>
        <v>0</v>
      </c>
      <c r="BI470" s="234">
        <f>IF(N470="nulová",J470,0)</f>
        <v>0</v>
      </c>
      <c r="BJ470" s="18" t="s">
        <v>88</v>
      </c>
      <c r="BK470" s="234">
        <f>ROUND(I470*H470,2)</f>
        <v>0</v>
      </c>
      <c r="BL470" s="18" t="s">
        <v>358</v>
      </c>
      <c r="BM470" s="233" t="s">
        <v>493</v>
      </c>
    </row>
    <row r="471" s="14" customFormat="1">
      <c r="A471" s="14"/>
      <c r="B471" s="246"/>
      <c r="C471" s="247"/>
      <c r="D471" s="237" t="s">
        <v>153</v>
      </c>
      <c r="E471" s="248" t="s">
        <v>1</v>
      </c>
      <c r="F471" s="249" t="s">
        <v>494</v>
      </c>
      <c r="G471" s="247"/>
      <c r="H471" s="250">
        <v>0.66000000000000003</v>
      </c>
      <c r="I471" s="251"/>
      <c r="J471" s="247"/>
      <c r="K471" s="247"/>
      <c r="L471" s="252"/>
      <c r="M471" s="253"/>
      <c r="N471" s="254"/>
      <c r="O471" s="254"/>
      <c r="P471" s="254"/>
      <c r="Q471" s="254"/>
      <c r="R471" s="254"/>
      <c r="S471" s="254"/>
      <c r="T471" s="255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6" t="s">
        <v>153</v>
      </c>
      <c r="AU471" s="256" t="s">
        <v>90</v>
      </c>
      <c r="AV471" s="14" t="s">
        <v>90</v>
      </c>
      <c r="AW471" s="14" t="s">
        <v>34</v>
      </c>
      <c r="AX471" s="14" t="s">
        <v>80</v>
      </c>
      <c r="AY471" s="256" t="s">
        <v>145</v>
      </c>
    </row>
    <row r="472" s="15" customFormat="1">
      <c r="A472" s="15"/>
      <c r="B472" s="257"/>
      <c r="C472" s="258"/>
      <c r="D472" s="237" t="s">
        <v>153</v>
      </c>
      <c r="E472" s="259" t="s">
        <v>1</v>
      </c>
      <c r="F472" s="260" t="s">
        <v>160</v>
      </c>
      <c r="G472" s="258"/>
      <c r="H472" s="261">
        <v>0.66000000000000003</v>
      </c>
      <c r="I472" s="262"/>
      <c r="J472" s="258"/>
      <c r="K472" s="258"/>
      <c r="L472" s="263"/>
      <c r="M472" s="264"/>
      <c r="N472" s="265"/>
      <c r="O472" s="265"/>
      <c r="P472" s="265"/>
      <c r="Q472" s="265"/>
      <c r="R472" s="265"/>
      <c r="S472" s="265"/>
      <c r="T472" s="266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67" t="s">
        <v>153</v>
      </c>
      <c r="AU472" s="267" t="s">
        <v>90</v>
      </c>
      <c r="AV472" s="15" t="s">
        <v>151</v>
      </c>
      <c r="AW472" s="15" t="s">
        <v>34</v>
      </c>
      <c r="AX472" s="15" t="s">
        <v>88</v>
      </c>
      <c r="AY472" s="267" t="s">
        <v>145</v>
      </c>
    </row>
    <row r="473" s="2" customFormat="1" ht="16.5" customHeight="1">
      <c r="A473" s="39"/>
      <c r="B473" s="40"/>
      <c r="C473" s="221" t="s">
        <v>495</v>
      </c>
      <c r="D473" s="221" t="s">
        <v>148</v>
      </c>
      <c r="E473" s="222" t="s">
        <v>496</v>
      </c>
      <c r="F473" s="223" t="s">
        <v>497</v>
      </c>
      <c r="G473" s="224" t="s">
        <v>368</v>
      </c>
      <c r="H473" s="225">
        <v>22.800000000000001</v>
      </c>
      <c r="I473" s="226"/>
      <c r="J473" s="227">
        <f>ROUND(I473*H473,2)</f>
        <v>0</v>
      </c>
      <c r="K473" s="228"/>
      <c r="L473" s="45"/>
      <c r="M473" s="229" t="s">
        <v>1</v>
      </c>
      <c r="N473" s="230" t="s">
        <v>45</v>
      </c>
      <c r="O473" s="92"/>
      <c r="P473" s="231">
        <f>O473*H473</f>
        <v>0</v>
      </c>
      <c r="Q473" s="231">
        <v>0</v>
      </c>
      <c r="R473" s="231">
        <f>Q473*H473</f>
        <v>0</v>
      </c>
      <c r="S473" s="231">
        <v>0.0025999999999999999</v>
      </c>
      <c r="T473" s="232">
        <f>S473*H473</f>
        <v>0.059279999999999999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3" t="s">
        <v>358</v>
      </c>
      <c r="AT473" s="233" t="s">
        <v>148</v>
      </c>
      <c r="AU473" s="233" t="s">
        <v>90</v>
      </c>
      <c r="AY473" s="18" t="s">
        <v>145</v>
      </c>
      <c r="BE473" s="234">
        <f>IF(N473="základní",J473,0)</f>
        <v>0</v>
      </c>
      <c r="BF473" s="234">
        <f>IF(N473="snížená",J473,0)</f>
        <v>0</v>
      </c>
      <c r="BG473" s="234">
        <f>IF(N473="zákl. přenesená",J473,0)</f>
        <v>0</v>
      </c>
      <c r="BH473" s="234">
        <f>IF(N473="sníž. přenesená",J473,0)</f>
        <v>0</v>
      </c>
      <c r="BI473" s="234">
        <f>IF(N473="nulová",J473,0)</f>
        <v>0</v>
      </c>
      <c r="BJ473" s="18" t="s">
        <v>88</v>
      </c>
      <c r="BK473" s="234">
        <f>ROUND(I473*H473,2)</f>
        <v>0</v>
      </c>
      <c r="BL473" s="18" t="s">
        <v>358</v>
      </c>
      <c r="BM473" s="233" t="s">
        <v>498</v>
      </c>
    </row>
    <row r="474" s="2" customFormat="1" ht="16.5" customHeight="1">
      <c r="A474" s="39"/>
      <c r="B474" s="40"/>
      <c r="C474" s="221" t="s">
        <v>499</v>
      </c>
      <c r="D474" s="221" t="s">
        <v>148</v>
      </c>
      <c r="E474" s="222" t="s">
        <v>500</v>
      </c>
      <c r="F474" s="223" t="s">
        <v>501</v>
      </c>
      <c r="G474" s="224" t="s">
        <v>368</v>
      </c>
      <c r="H474" s="225">
        <v>10</v>
      </c>
      <c r="I474" s="226"/>
      <c r="J474" s="227">
        <f>ROUND(I474*H474,2)</f>
        <v>0</v>
      </c>
      <c r="K474" s="228"/>
      <c r="L474" s="45"/>
      <c r="M474" s="229" t="s">
        <v>1</v>
      </c>
      <c r="N474" s="230" t="s">
        <v>45</v>
      </c>
      <c r="O474" s="92"/>
      <c r="P474" s="231">
        <f>O474*H474</f>
        <v>0</v>
      </c>
      <c r="Q474" s="231">
        <v>0</v>
      </c>
      <c r="R474" s="231">
        <f>Q474*H474</f>
        <v>0</v>
      </c>
      <c r="S474" s="231">
        <v>0.0039399999999999999</v>
      </c>
      <c r="T474" s="232">
        <f>S474*H474</f>
        <v>0.039399999999999998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3" t="s">
        <v>358</v>
      </c>
      <c r="AT474" s="233" t="s">
        <v>148</v>
      </c>
      <c r="AU474" s="233" t="s">
        <v>90</v>
      </c>
      <c r="AY474" s="18" t="s">
        <v>145</v>
      </c>
      <c r="BE474" s="234">
        <f>IF(N474="základní",J474,0)</f>
        <v>0</v>
      </c>
      <c r="BF474" s="234">
        <f>IF(N474="snížená",J474,0)</f>
        <v>0</v>
      </c>
      <c r="BG474" s="234">
        <f>IF(N474="zákl. přenesená",J474,0)</f>
        <v>0</v>
      </c>
      <c r="BH474" s="234">
        <f>IF(N474="sníž. přenesená",J474,0)</f>
        <v>0</v>
      </c>
      <c r="BI474" s="234">
        <f>IF(N474="nulová",J474,0)</f>
        <v>0</v>
      </c>
      <c r="BJ474" s="18" t="s">
        <v>88</v>
      </c>
      <c r="BK474" s="234">
        <f>ROUND(I474*H474,2)</f>
        <v>0</v>
      </c>
      <c r="BL474" s="18" t="s">
        <v>358</v>
      </c>
      <c r="BM474" s="233" t="s">
        <v>502</v>
      </c>
    </row>
    <row r="475" s="2" customFormat="1" ht="24.15" customHeight="1">
      <c r="A475" s="39"/>
      <c r="B475" s="40"/>
      <c r="C475" s="221" t="s">
        <v>503</v>
      </c>
      <c r="D475" s="221" t="s">
        <v>148</v>
      </c>
      <c r="E475" s="222" t="s">
        <v>504</v>
      </c>
      <c r="F475" s="223" t="s">
        <v>505</v>
      </c>
      <c r="G475" s="224" t="s">
        <v>217</v>
      </c>
      <c r="H475" s="225">
        <v>1</v>
      </c>
      <c r="I475" s="226"/>
      <c r="J475" s="227">
        <f>ROUND(I475*H475,2)</f>
        <v>0</v>
      </c>
      <c r="K475" s="228"/>
      <c r="L475" s="45"/>
      <c r="M475" s="229" t="s">
        <v>1</v>
      </c>
      <c r="N475" s="230" t="s">
        <v>45</v>
      </c>
      <c r="O475" s="92"/>
      <c r="P475" s="231">
        <f>O475*H475</f>
        <v>0</v>
      </c>
      <c r="Q475" s="231">
        <v>0</v>
      </c>
      <c r="R475" s="231">
        <f>Q475*H475</f>
        <v>0</v>
      </c>
      <c r="S475" s="231">
        <v>0</v>
      </c>
      <c r="T475" s="232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3" t="s">
        <v>358</v>
      </c>
      <c r="AT475" s="233" t="s">
        <v>148</v>
      </c>
      <c r="AU475" s="233" t="s">
        <v>90</v>
      </c>
      <c r="AY475" s="18" t="s">
        <v>145</v>
      </c>
      <c r="BE475" s="234">
        <f>IF(N475="základní",J475,0)</f>
        <v>0</v>
      </c>
      <c r="BF475" s="234">
        <f>IF(N475="snížená",J475,0)</f>
        <v>0</v>
      </c>
      <c r="BG475" s="234">
        <f>IF(N475="zákl. přenesená",J475,0)</f>
        <v>0</v>
      </c>
      <c r="BH475" s="234">
        <f>IF(N475="sníž. přenesená",J475,0)</f>
        <v>0</v>
      </c>
      <c r="BI475" s="234">
        <f>IF(N475="nulová",J475,0)</f>
        <v>0</v>
      </c>
      <c r="BJ475" s="18" t="s">
        <v>88</v>
      </c>
      <c r="BK475" s="234">
        <f>ROUND(I475*H475,2)</f>
        <v>0</v>
      </c>
      <c r="BL475" s="18" t="s">
        <v>358</v>
      </c>
      <c r="BM475" s="233" t="s">
        <v>506</v>
      </c>
    </row>
    <row r="476" s="2" customFormat="1" ht="16.5" customHeight="1">
      <c r="A476" s="39"/>
      <c r="B476" s="40"/>
      <c r="C476" s="279" t="s">
        <v>507</v>
      </c>
      <c r="D476" s="279" t="s">
        <v>412</v>
      </c>
      <c r="E476" s="280" t="s">
        <v>508</v>
      </c>
      <c r="F476" s="281" t="s">
        <v>509</v>
      </c>
      <c r="G476" s="282" t="s">
        <v>217</v>
      </c>
      <c r="H476" s="283">
        <v>1</v>
      </c>
      <c r="I476" s="284"/>
      <c r="J476" s="285">
        <f>ROUND(I476*H476,2)</f>
        <v>0</v>
      </c>
      <c r="K476" s="286"/>
      <c r="L476" s="287"/>
      <c r="M476" s="288" t="s">
        <v>1</v>
      </c>
      <c r="N476" s="289" t="s">
        <v>45</v>
      </c>
      <c r="O476" s="92"/>
      <c r="P476" s="231">
        <f>O476*H476</f>
        <v>0</v>
      </c>
      <c r="Q476" s="231">
        <v>0.0089999999999999993</v>
      </c>
      <c r="R476" s="231">
        <f>Q476*H476</f>
        <v>0.0089999999999999993</v>
      </c>
      <c r="S476" s="231">
        <v>0</v>
      </c>
      <c r="T476" s="232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3" t="s">
        <v>256</v>
      </c>
      <c r="AT476" s="233" t="s">
        <v>412</v>
      </c>
      <c r="AU476" s="233" t="s">
        <v>90</v>
      </c>
      <c r="AY476" s="18" t="s">
        <v>145</v>
      </c>
      <c r="BE476" s="234">
        <f>IF(N476="základní",J476,0)</f>
        <v>0</v>
      </c>
      <c r="BF476" s="234">
        <f>IF(N476="snížená",J476,0)</f>
        <v>0</v>
      </c>
      <c r="BG476" s="234">
        <f>IF(N476="zákl. přenesená",J476,0)</f>
        <v>0</v>
      </c>
      <c r="BH476" s="234">
        <f>IF(N476="sníž. přenesená",J476,0)</f>
        <v>0</v>
      </c>
      <c r="BI476" s="234">
        <f>IF(N476="nulová",J476,0)</f>
        <v>0</v>
      </c>
      <c r="BJ476" s="18" t="s">
        <v>88</v>
      </c>
      <c r="BK476" s="234">
        <f>ROUND(I476*H476,2)</f>
        <v>0</v>
      </c>
      <c r="BL476" s="18" t="s">
        <v>358</v>
      </c>
      <c r="BM476" s="233" t="s">
        <v>510</v>
      </c>
    </row>
    <row r="477" s="13" customFormat="1">
      <c r="A477" s="13"/>
      <c r="B477" s="235"/>
      <c r="C477" s="236"/>
      <c r="D477" s="237" t="s">
        <v>153</v>
      </c>
      <c r="E477" s="238" t="s">
        <v>1</v>
      </c>
      <c r="F477" s="239" t="s">
        <v>460</v>
      </c>
      <c r="G477" s="236"/>
      <c r="H477" s="238" t="s">
        <v>1</v>
      </c>
      <c r="I477" s="240"/>
      <c r="J477" s="236"/>
      <c r="K477" s="236"/>
      <c r="L477" s="241"/>
      <c r="M477" s="242"/>
      <c r="N477" s="243"/>
      <c r="O477" s="243"/>
      <c r="P477" s="243"/>
      <c r="Q477" s="243"/>
      <c r="R477" s="243"/>
      <c r="S477" s="243"/>
      <c r="T477" s="244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5" t="s">
        <v>153</v>
      </c>
      <c r="AU477" s="245" t="s">
        <v>90</v>
      </c>
      <c r="AV477" s="13" t="s">
        <v>88</v>
      </c>
      <c r="AW477" s="13" t="s">
        <v>34</v>
      </c>
      <c r="AX477" s="13" t="s">
        <v>80</v>
      </c>
      <c r="AY477" s="245" t="s">
        <v>145</v>
      </c>
    </row>
    <row r="478" s="14" customFormat="1">
      <c r="A478" s="14"/>
      <c r="B478" s="246"/>
      <c r="C478" s="247"/>
      <c r="D478" s="237" t="s">
        <v>153</v>
      </c>
      <c r="E478" s="248" t="s">
        <v>1</v>
      </c>
      <c r="F478" s="249" t="s">
        <v>511</v>
      </c>
      <c r="G478" s="247"/>
      <c r="H478" s="250">
        <v>1</v>
      </c>
      <c r="I478" s="251"/>
      <c r="J478" s="247"/>
      <c r="K478" s="247"/>
      <c r="L478" s="252"/>
      <c r="M478" s="253"/>
      <c r="N478" s="254"/>
      <c r="O478" s="254"/>
      <c r="P478" s="254"/>
      <c r="Q478" s="254"/>
      <c r="R478" s="254"/>
      <c r="S478" s="254"/>
      <c r="T478" s="255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6" t="s">
        <v>153</v>
      </c>
      <c r="AU478" s="256" t="s">
        <v>90</v>
      </c>
      <c r="AV478" s="14" t="s">
        <v>90</v>
      </c>
      <c r="AW478" s="14" t="s">
        <v>34</v>
      </c>
      <c r="AX478" s="14" t="s">
        <v>80</v>
      </c>
      <c r="AY478" s="256" t="s">
        <v>145</v>
      </c>
    </row>
    <row r="479" s="15" customFormat="1">
      <c r="A479" s="15"/>
      <c r="B479" s="257"/>
      <c r="C479" s="258"/>
      <c r="D479" s="237" t="s">
        <v>153</v>
      </c>
      <c r="E479" s="259" t="s">
        <v>1</v>
      </c>
      <c r="F479" s="260" t="s">
        <v>160</v>
      </c>
      <c r="G479" s="258"/>
      <c r="H479" s="261">
        <v>1</v>
      </c>
      <c r="I479" s="262"/>
      <c r="J479" s="258"/>
      <c r="K479" s="258"/>
      <c r="L479" s="263"/>
      <c r="M479" s="264"/>
      <c r="N479" s="265"/>
      <c r="O479" s="265"/>
      <c r="P479" s="265"/>
      <c r="Q479" s="265"/>
      <c r="R479" s="265"/>
      <c r="S479" s="265"/>
      <c r="T479" s="266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67" t="s">
        <v>153</v>
      </c>
      <c r="AU479" s="267" t="s">
        <v>90</v>
      </c>
      <c r="AV479" s="15" t="s">
        <v>151</v>
      </c>
      <c r="AW479" s="15" t="s">
        <v>34</v>
      </c>
      <c r="AX479" s="15" t="s">
        <v>88</v>
      </c>
      <c r="AY479" s="267" t="s">
        <v>145</v>
      </c>
    </row>
    <row r="480" s="2" customFormat="1" ht="24.15" customHeight="1">
      <c r="A480" s="39"/>
      <c r="B480" s="40"/>
      <c r="C480" s="221" t="s">
        <v>512</v>
      </c>
      <c r="D480" s="221" t="s">
        <v>148</v>
      </c>
      <c r="E480" s="222" t="s">
        <v>513</v>
      </c>
      <c r="F480" s="223" t="s">
        <v>514</v>
      </c>
      <c r="G480" s="224" t="s">
        <v>368</v>
      </c>
      <c r="H480" s="225">
        <v>9.5999999999999996</v>
      </c>
      <c r="I480" s="226"/>
      <c r="J480" s="227">
        <f>ROUND(I480*H480,2)</f>
        <v>0</v>
      </c>
      <c r="K480" s="228"/>
      <c r="L480" s="45"/>
      <c r="M480" s="229" t="s">
        <v>1</v>
      </c>
      <c r="N480" s="230" t="s">
        <v>45</v>
      </c>
      <c r="O480" s="92"/>
      <c r="P480" s="231">
        <f>O480*H480</f>
        <v>0</v>
      </c>
      <c r="Q480" s="231">
        <v>0.00088000000000000003</v>
      </c>
      <c r="R480" s="231">
        <f>Q480*H480</f>
        <v>0.0084480000000000006</v>
      </c>
      <c r="S480" s="231">
        <v>0</v>
      </c>
      <c r="T480" s="232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3" t="s">
        <v>358</v>
      </c>
      <c r="AT480" s="233" t="s">
        <v>148</v>
      </c>
      <c r="AU480" s="233" t="s">
        <v>90</v>
      </c>
      <c r="AY480" s="18" t="s">
        <v>145</v>
      </c>
      <c r="BE480" s="234">
        <f>IF(N480="základní",J480,0)</f>
        <v>0</v>
      </c>
      <c r="BF480" s="234">
        <f>IF(N480="snížená",J480,0)</f>
        <v>0</v>
      </c>
      <c r="BG480" s="234">
        <f>IF(N480="zákl. přenesená",J480,0)</f>
        <v>0</v>
      </c>
      <c r="BH480" s="234">
        <f>IF(N480="sníž. přenesená",J480,0)</f>
        <v>0</v>
      </c>
      <c r="BI480" s="234">
        <f>IF(N480="nulová",J480,0)</f>
        <v>0</v>
      </c>
      <c r="BJ480" s="18" t="s">
        <v>88</v>
      </c>
      <c r="BK480" s="234">
        <f>ROUND(I480*H480,2)</f>
        <v>0</v>
      </c>
      <c r="BL480" s="18" t="s">
        <v>358</v>
      </c>
      <c r="BM480" s="233" t="s">
        <v>515</v>
      </c>
    </row>
    <row r="481" s="13" customFormat="1">
      <c r="A481" s="13"/>
      <c r="B481" s="235"/>
      <c r="C481" s="236"/>
      <c r="D481" s="237" t="s">
        <v>153</v>
      </c>
      <c r="E481" s="238" t="s">
        <v>1</v>
      </c>
      <c r="F481" s="239" t="s">
        <v>460</v>
      </c>
      <c r="G481" s="236"/>
      <c r="H481" s="238" t="s">
        <v>1</v>
      </c>
      <c r="I481" s="240"/>
      <c r="J481" s="236"/>
      <c r="K481" s="236"/>
      <c r="L481" s="241"/>
      <c r="M481" s="242"/>
      <c r="N481" s="243"/>
      <c r="O481" s="243"/>
      <c r="P481" s="243"/>
      <c r="Q481" s="243"/>
      <c r="R481" s="243"/>
      <c r="S481" s="243"/>
      <c r="T481" s="244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5" t="s">
        <v>153</v>
      </c>
      <c r="AU481" s="245" t="s">
        <v>90</v>
      </c>
      <c r="AV481" s="13" t="s">
        <v>88</v>
      </c>
      <c r="AW481" s="13" t="s">
        <v>34</v>
      </c>
      <c r="AX481" s="13" t="s">
        <v>80</v>
      </c>
      <c r="AY481" s="245" t="s">
        <v>145</v>
      </c>
    </row>
    <row r="482" s="13" customFormat="1">
      <c r="A482" s="13"/>
      <c r="B482" s="235"/>
      <c r="C482" s="236"/>
      <c r="D482" s="237" t="s">
        <v>153</v>
      </c>
      <c r="E482" s="238" t="s">
        <v>1</v>
      </c>
      <c r="F482" s="239" t="s">
        <v>516</v>
      </c>
      <c r="G482" s="236"/>
      <c r="H482" s="238" t="s">
        <v>1</v>
      </c>
      <c r="I482" s="240"/>
      <c r="J482" s="236"/>
      <c r="K482" s="236"/>
      <c r="L482" s="241"/>
      <c r="M482" s="242"/>
      <c r="N482" s="243"/>
      <c r="O482" s="243"/>
      <c r="P482" s="243"/>
      <c r="Q482" s="243"/>
      <c r="R482" s="243"/>
      <c r="S482" s="243"/>
      <c r="T482" s="244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5" t="s">
        <v>153</v>
      </c>
      <c r="AU482" s="245" t="s">
        <v>90</v>
      </c>
      <c r="AV482" s="13" t="s">
        <v>88</v>
      </c>
      <c r="AW482" s="13" t="s">
        <v>34</v>
      </c>
      <c r="AX482" s="13" t="s">
        <v>80</v>
      </c>
      <c r="AY482" s="245" t="s">
        <v>145</v>
      </c>
    </row>
    <row r="483" s="14" customFormat="1">
      <c r="A483" s="14"/>
      <c r="B483" s="246"/>
      <c r="C483" s="247"/>
      <c r="D483" s="237" t="s">
        <v>153</v>
      </c>
      <c r="E483" s="248" t="s">
        <v>1</v>
      </c>
      <c r="F483" s="249" t="s">
        <v>517</v>
      </c>
      <c r="G483" s="247"/>
      <c r="H483" s="250">
        <v>9.5999999999999996</v>
      </c>
      <c r="I483" s="251"/>
      <c r="J483" s="247"/>
      <c r="K483" s="247"/>
      <c r="L483" s="252"/>
      <c r="M483" s="253"/>
      <c r="N483" s="254"/>
      <c r="O483" s="254"/>
      <c r="P483" s="254"/>
      <c r="Q483" s="254"/>
      <c r="R483" s="254"/>
      <c r="S483" s="254"/>
      <c r="T483" s="255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6" t="s">
        <v>153</v>
      </c>
      <c r="AU483" s="256" t="s">
        <v>90</v>
      </c>
      <c r="AV483" s="14" t="s">
        <v>90</v>
      </c>
      <c r="AW483" s="14" t="s">
        <v>34</v>
      </c>
      <c r="AX483" s="14" t="s">
        <v>80</v>
      </c>
      <c r="AY483" s="256" t="s">
        <v>145</v>
      </c>
    </row>
    <row r="484" s="15" customFormat="1">
      <c r="A484" s="15"/>
      <c r="B484" s="257"/>
      <c r="C484" s="258"/>
      <c r="D484" s="237" t="s">
        <v>153</v>
      </c>
      <c r="E484" s="259" t="s">
        <v>1</v>
      </c>
      <c r="F484" s="260" t="s">
        <v>160</v>
      </c>
      <c r="G484" s="258"/>
      <c r="H484" s="261">
        <v>9.5999999999999996</v>
      </c>
      <c r="I484" s="262"/>
      <c r="J484" s="258"/>
      <c r="K484" s="258"/>
      <c r="L484" s="263"/>
      <c r="M484" s="264"/>
      <c r="N484" s="265"/>
      <c r="O484" s="265"/>
      <c r="P484" s="265"/>
      <c r="Q484" s="265"/>
      <c r="R484" s="265"/>
      <c r="S484" s="265"/>
      <c r="T484" s="266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67" t="s">
        <v>153</v>
      </c>
      <c r="AU484" s="267" t="s">
        <v>90</v>
      </c>
      <c r="AV484" s="15" t="s">
        <v>151</v>
      </c>
      <c r="AW484" s="15" t="s">
        <v>34</v>
      </c>
      <c r="AX484" s="15" t="s">
        <v>88</v>
      </c>
      <c r="AY484" s="267" t="s">
        <v>145</v>
      </c>
    </row>
    <row r="485" s="2" customFormat="1" ht="24.15" customHeight="1">
      <c r="A485" s="39"/>
      <c r="B485" s="40"/>
      <c r="C485" s="221" t="s">
        <v>518</v>
      </c>
      <c r="D485" s="221" t="s">
        <v>148</v>
      </c>
      <c r="E485" s="222" t="s">
        <v>519</v>
      </c>
      <c r="F485" s="223" t="s">
        <v>520</v>
      </c>
      <c r="G485" s="224" t="s">
        <v>102</v>
      </c>
      <c r="H485" s="225">
        <v>0.66000000000000003</v>
      </c>
      <c r="I485" s="226"/>
      <c r="J485" s="227">
        <f>ROUND(I485*H485,2)</f>
        <v>0</v>
      </c>
      <c r="K485" s="228"/>
      <c r="L485" s="45"/>
      <c r="M485" s="229" t="s">
        <v>1</v>
      </c>
      <c r="N485" s="230" t="s">
        <v>45</v>
      </c>
      <c r="O485" s="92"/>
      <c r="P485" s="231">
        <f>O485*H485</f>
        <v>0</v>
      </c>
      <c r="Q485" s="231">
        <v>0.0058100000000000001</v>
      </c>
      <c r="R485" s="231">
        <f>Q485*H485</f>
        <v>0.0038346000000000001</v>
      </c>
      <c r="S485" s="231">
        <v>0</v>
      </c>
      <c r="T485" s="232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3" t="s">
        <v>358</v>
      </c>
      <c r="AT485" s="233" t="s">
        <v>148</v>
      </c>
      <c r="AU485" s="233" t="s">
        <v>90</v>
      </c>
      <c r="AY485" s="18" t="s">
        <v>145</v>
      </c>
      <c r="BE485" s="234">
        <f>IF(N485="základní",J485,0)</f>
        <v>0</v>
      </c>
      <c r="BF485" s="234">
        <f>IF(N485="snížená",J485,0)</f>
        <v>0</v>
      </c>
      <c r="BG485" s="234">
        <f>IF(N485="zákl. přenesená",J485,0)</f>
        <v>0</v>
      </c>
      <c r="BH485" s="234">
        <f>IF(N485="sníž. přenesená",J485,0)</f>
        <v>0</v>
      </c>
      <c r="BI485" s="234">
        <f>IF(N485="nulová",J485,0)</f>
        <v>0</v>
      </c>
      <c r="BJ485" s="18" t="s">
        <v>88</v>
      </c>
      <c r="BK485" s="234">
        <f>ROUND(I485*H485,2)</f>
        <v>0</v>
      </c>
      <c r="BL485" s="18" t="s">
        <v>358</v>
      </c>
      <c r="BM485" s="233" t="s">
        <v>521</v>
      </c>
    </row>
    <row r="486" s="13" customFormat="1">
      <c r="A486" s="13"/>
      <c r="B486" s="235"/>
      <c r="C486" s="236"/>
      <c r="D486" s="237" t="s">
        <v>153</v>
      </c>
      <c r="E486" s="238" t="s">
        <v>1</v>
      </c>
      <c r="F486" s="239" t="s">
        <v>460</v>
      </c>
      <c r="G486" s="236"/>
      <c r="H486" s="238" t="s">
        <v>1</v>
      </c>
      <c r="I486" s="240"/>
      <c r="J486" s="236"/>
      <c r="K486" s="236"/>
      <c r="L486" s="241"/>
      <c r="M486" s="242"/>
      <c r="N486" s="243"/>
      <c r="O486" s="243"/>
      <c r="P486" s="243"/>
      <c r="Q486" s="243"/>
      <c r="R486" s="243"/>
      <c r="S486" s="243"/>
      <c r="T486" s="244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5" t="s">
        <v>153</v>
      </c>
      <c r="AU486" s="245" t="s">
        <v>90</v>
      </c>
      <c r="AV486" s="13" t="s">
        <v>88</v>
      </c>
      <c r="AW486" s="13" t="s">
        <v>34</v>
      </c>
      <c r="AX486" s="13" t="s">
        <v>80</v>
      </c>
      <c r="AY486" s="245" t="s">
        <v>145</v>
      </c>
    </row>
    <row r="487" s="13" customFormat="1">
      <c r="A487" s="13"/>
      <c r="B487" s="235"/>
      <c r="C487" s="236"/>
      <c r="D487" s="237" t="s">
        <v>153</v>
      </c>
      <c r="E487" s="238" t="s">
        <v>1</v>
      </c>
      <c r="F487" s="239" t="s">
        <v>516</v>
      </c>
      <c r="G487" s="236"/>
      <c r="H487" s="238" t="s">
        <v>1</v>
      </c>
      <c r="I487" s="240"/>
      <c r="J487" s="236"/>
      <c r="K487" s="236"/>
      <c r="L487" s="241"/>
      <c r="M487" s="242"/>
      <c r="N487" s="243"/>
      <c r="O487" s="243"/>
      <c r="P487" s="243"/>
      <c r="Q487" s="243"/>
      <c r="R487" s="243"/>
      <c r="S487" s="243"/>
      <c r="T487" s="244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5" t="s">
        <v>153</v>
      </c>
      <c r="AU487" s="245" t="s">
        <v>90</v>
      </c>
      <c r="AV487" s="13" t="s">
        <v>88</v>
      </c>
      <c r="AW487" s="13" t="s">
        <v>34</v>
      </c>
      <c r="AX487" s="13" t="s">
        <v>80</v>
      </c>
      <c r="AY487" s="245" t="s">
        <v>145</v>
      </c>
    </row>
    <row r="488" s="14" customFormat="1">
      <c r="A488" s="14"/>
      <c r="B488" s="246"/>
      <c r="C488" s="247"/>
      <c r="D488" s="237" t="s">
        <v>153</v>
      </c>
      <c r="E488" s="248" t="s">
        <v>1</v>
      </c>
      <c r="F488" s="249" t="s">
        <v>522</v>
      </c>
      <c r="G488" s="247"/>
      <c r="H488" s="250">
        <v>0.66000000000000003</v>
      </c>
      <c r="I488" s="251"/>
      <c r="J488" s="247"/>
      <c r="K488" s="247"/>
      <c r="L488" s="252"/>
      <c r="M488" s="253"/>
      <c r="N488" s="254"/>
      <c r="O488" s="254"/>
      <c r="P488" s="254"/>
      <c r="Q488" s="254"/>
      <c r="R488" s="254"/>
      <c r="S488" s="254"/>
      <c r="T488" s="255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6" t="s">
        <v>153</v>
      </c>
      <c r="AU488" s="256" t="s">
        <v>90</v>
      </c>
      <c r="AV488" s="14" t="s">
        <v>90</v>
      </c>
      <c r="AW488" s="14" t="s">
        <v>34</v>
      </c>
      <c r="AX488" s="14" t="s">
        <v>80</v>
      </c>
      <c r="AY488" s="256" t="s">
        <v>145</v>
      </c>
    </row>
    <row r="489" s="15" customFormat="1">
      <c r="A489" s="15"/>
      <c r="B489" s="257"/>
      <c r="C489" s="258"/>
      <c r="D489" s="237" t="s">
        <v>153</v>
      </c>
      <c r="E489" s="259" t="s">
        <v>1</v>
      </c>
      <c r="F489" s="260" t="s">
        <v>160</v>
      </c>
      <c r="G489" s="258"/>
      <c r="H489" s="261">
        <v>0.66000000000000003</v>
      </c>
      <c r="I489" s="262"/>
      <c r="J489" s="258"/>
      <c r="K489" s="258"/>
      <c r="L489" s="263"/>
      <c r="M489" s="264"/>
      <c r="N489" s="265"/>
      <c r="O489" s="265"/>
      <c r="P489" s="265"/>
      <c r="Q489" s="265"/>
      <c r="R489" s="265"/>
      <c r="S489" s="265"/>
      <c r="T489" s="266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67" t="s">
        <v>153</v>
      </c>
      <c r="AU489" s="267" t="s">
        <v>90</v>
      </c>
      <c r="AV489" s="15" t="s">
        <v>151</v>
      </c>
      <c r="AW489" s="15" t="s">
        <v>34</v>
      </c>
      <c r="AX489" s="15" t="s">
        <v>88</v>
      </c>
      <c r="AY489" s="267" t="s">
        <v>145</v>
      </c>
    </row>
    <row r="490" s="2" customFormat="1" ht="21.75" customHeight="1">
      <c r="A490" s="39"/>
      <c r="B490" s="40"/>
      <c r="C490" s="221" t="s">
        <v>523</v>
      </c>
      <c r="D490" s="221" t="s">
        <v>148</v>
      </c>
      <c r="E490" s="222" t="s">
        <v>524</v>
      </c>
      <c r="F490" s="223" t="s">
        <v>525</v>
      </c>
      <c r="G490" s="224" t="s">
        <v>368</v>
      </c>
      <c r="H490" s="225">
        <v>22.800000000000001</v>
      </c>
      <c r="I490" s="226"/>
      <c r="J490" s="227">
        <f>ROUND(I490*H490,2)</f>
        <v>0</v>
      </c>
      <c r="K490" s="228"/>
      <c r="L490" s="45"/>
      <c r="M490" s="229" t="s">
        <v>1</v>
      </c>
      <c r="N490" s="230" t="s">
        <v>45</v>
      </c>
      <c r="O490" s="92"/>
      <c r="P490" s="231">
        <f>O490*H490</f>
        <v>0</v>
      </c>
      <c r="Q490" s="231">
        <v>0.0032200000000000002</v>
      </c>
      <c r="R490" s="231">
        <f>Q490*H490</f>
        <v>0.073416000000000009</v>
      </c>
      <c r="S490" s="231">
        <v>0</v>
      </c>
      <c r="T490" s="232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3" t="s">
        <v>358</v>
      </c>
      <c r="AT490" s="233" t="s">
        <v>148</v>
      </c>
      <c r="AU490" s="233" t="s">
        <v>90</v>
      </c>
      <c r="AY490" s="18" t="s">
        <v>145</v>
      </c>
      <c r="BE490" s="234">
        <f>IF(N490="základní",J490,0)</f>
        <v>0</v>
      </c>
      <c r="BF490" s="234">
        <f>IF(N490="snížená",J490,0)</f>
        <v>0</v>
      </c>
      <c r="BG490" s="234">
        <f>IF(N490="zákl. přenesená",J490,0)</f>
        <v>0</v>
      </c>
      <c r="BH490" s="234">
        <f>IF(N490="sníž. přenesená",J490,0)</f>
        <v>0</v>
      </c>
      <c r="BI490" s="234">
        <f>IF(N490="nulová",J490,0)</f>
        <v>0</v>
      </c>
      <c r="BJ490" s="18" t="s">
        <v>88</v>
      </c>
      <c r="BK490" s="234">
        <f>ROUND(I490*H490,2)</f>
        <v>0</v>
      </c>
      <c r="BL490" s="18" t="s">
        <v>358</v>
      </c>
      <c r="BM490" s="233" t="s">
        <v>526</v>
      </c>
    </row>
    <row r="491" s="13" customFormat="1">
      <c r="A491" s="13"/>
      <c r="B491" s="235"/>
      <c r="C491" s="236"/>
      <c r="D491" s="237" t="s">
        <v>153</v>
      </c>
      <c r="E491" s="238" t="s">
        <v>1</v>
      </c>
      <c r="F491" s="239" t="s">
        <v>460</v>
      </c>
      <c r="G491" s="236"/>
      <c r="H491" s="238" t="s">
        <v>1</v>
      </c>
      <c r="I491" s="240"/>
      <c r="J491" s="236"/>
      <c r="K491" s="236"/>
      <c r="L491" s="241"/>
      <c r="M491" s="242"/>
      <c r="N491" s="243"/>
      <c r="O491" s="243"/>
      <c r="P491" s="243"/>
      <c r="Q491" s="243"/>
      <c r="R491" s="243"/>
      <c r="S491" s="243"/>
      <c r="T491" s="24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5" t="s">
        <v>153</v>
      </c>
      <c r="AU491" s="245" t="s">
        <v>90</v>
      </c>
      <c r="AV491" s="13" t="s">
        <v>88</v>
      </c>
      <c r="AW491" s="13" t="s">
        <v>34</v>
      </c>
      <c r="AX491" s="13" t="s">
        <v>80</v>
      </c>
      <c r="AY491" s="245" t="s">
        <v>145</v>
      </c>
    </row>
    <row r="492" s="13" customFormat="1">
      <c r="A492" s="13"/>
      <c r="B492" s="235"/>
      <c r="C492" s="236"/>
      <c r="D492" s="237" t="s">
        <v>153</v>
      </c>
      <c r="E492" s="238" t="s">
        <v>1</v>
      </c>
      <c r="F492" s="239" t="s">
        <v>516</v>
      </c>
      <c r="G492" s="236"/>
      <c r="H492" s="238" t="s">
        <v>1</v>
      </c>
      <c r="I492" s="240"/>
      <c r="J492" s="236"/>
      <c r="K492" s="236"/>
      <c r="L492" s="241"/>
      <c r="M492" s="242"/>
      <c r="N492" s="243"/>
      <c r="O492" s="243"/>
      <c r="P492" s="243"/>
      <c r="Q492" s="243"/>
      <c r="R492" s="243"/>
      <c r="S492" s="243"/>
      <c r="T492" s="244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5" t="s">
        <v>153</v>
      </c>
      <c r="AU492" s="245" t="s">
        <v>90</v>
      </c>
      <c r="AV492" s="13" t="s">
        <v>88</v>
      </c>
      <c r="AW492" s="13" t="s">
        <v>34</v>
      </c>
      <c r="AX492" s="13" t="s">
        <v>80</v>
      </c>
      <c r="AY492" s="245" t="s">
        <v>145</v>
      </c>
    </row>
    <row r="493" s="14" customFormat="1">
      <c r="A493" s="14"/>
      <c r="B493" s="246"/>
      <c r="C493" s="247"/>
      <c r="D493" s="237" t="s">
        <v>153</v>
      </c>
      <c r="E493" s="248" t="s">
        <v>1</v>
      </c>
      <c r="F493" s="249" t="s">
        <v>527</v>
      </c>
      <c r="G493" s="247"/>
      <c r="H493" s="250">
        <v>22.800000000000001</v>
      </c>
      <c r="I493" s="251"/>
      <c r="J493" s="247"/>
      <c r="K493" s="247"/>
      <c r="L493" s="252"/>
      <c r="M493" s="253"/>
      <c r="N493" s="254"/>
      <c r="O493" s="254"/>
      <c r="P493" s="254"/>
      <c r="Q493" s="254"/>
      <c r="R493" s="254"/>
      <c r="S493" s="254"/>
      <c r="T493" s="255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6" t="s">
        <v>153</v>
      </c>
      <c r="AU493" s="256" t="s">
        <v>90</v>
      </c>
      <c r="AV493" s="14" t="s">
        <v>90</v>
      </c>
      <c r="AW493" s="14" t="s">
        <v>34</v>
      </c>
      <c r="AX493" s="14" t="s">
        <v>80</v>
      </c>
      <c r="AY493" s="256" t="s">
        <v>145</v>
      </c>
    </row>
    <row r="494" s="15" customFormat="1">
      <c r="A494" s="15"/>
      <c r="B494" s="257"/>
      <c r="C494" s="258"/>
      <c r="D494" s="237" t="s">
        <v>153</v>
      </c>
      <c r="E494" s="259" t="s">
        <v>1</v>
      </c>
      <c r="F494" s="260" t="s">
        <v>160</v>
      </c>
      <c r="G494" s="258"/>
      <c r="H494" s="261">
        <v>22.800000000000001</v>
      </c>
      <c r="I494" s="262"/>
      <c r="J494" s="258"/>
      <c r="K494" s="258"/>
      <c r="L494" s="263"/>
      <c r="M494" s="264"/>
      <c r="N494" s="265"/>
      <c r="O494" s="265"/>
      <c r="P494" s="265"/>
      <c r="Q494" s="265"/>
      <c r="R494" s="265"/>
      <c r="S494" s="265"/>
      <c r="T494" s="266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67" t="s">
        <v>153</v>
      </c>
      <c r="AU494" s="267" t="s">
        <v>90</v>
      </c>
      <c r="AV494" s="15" t="s">
        <v>151</v>
      </c>
      <c r="AW494" s="15" t="s">
        <v>34</v>
      </c>
      <c r="AX494" s="15" t="s">
        <v>88</v>
      </c>
      <c r="AY494" s="267" t="s">
        <v>145</v>
      </c>
    </row>
    <row r="495" s="2" customFormat="1" ht="24.15" customHeight="1">
      <c r="A495" s="39"/>
      <c r="B495" s="40"/>
      <c r="C495" s="221" t="s">
        <v>528</v>
      </c>
      <c r="D495" s="221" t="s">
        <v>148</v>
      </c>
      <c r="E495" s="222" t="s">
        <v>529</v>
      </c>
      <c r="F495" s="223" t="s">
        <v>530</v>
      </c>
      <c r="G495" s="224" t="s">
        <v>217</v>
      </c>
      <c r="H495" s="225">
        <v>2</v>
      </c>
      <c r="I495" s="226"/>
      <c r="J495" s="227">
        <f>ROUND(I495*H495,2)</f>
        <v>0</v>
      </c>
      <c r="K495" s="228"/>
      <c r="L495" s="45"/>
      <c r="M495" s="229" t="s">
        <v>1</v>
      </c>
      <c r="N495" s="230" t="s">
        <v>45</v>
      </c>
      <c r="O495" s="92"/>
      <c r="P495" s="231">
        <f>O495*H495</f>
        <v>0</v>
      </c>
      <c r="Q495" s="231">
        <v>0.0031199999999999999</v>
      </c>
      <c r="R495" s="231">
        <f>Q495*H495</f>
        <v>0.0062399999999999999</v>
      </c>
      <c r="S495" s="231">
        <v>0</v>
      </c>
      <c r="T495" s="232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3" t="s">
        <v>358</v>
      </c>
      <c r="AT495" s="233" t="s">
        <v>148</v>
      </c>
      <c r="AU495" s="233" t="s">
        <v>90</v>
      </c>
      <c r="AY495" s="18" t="s">
        <v>145</v>
      </c>
      <c r="BE495" s="234">
        <f>IF(N495="základní",J495,0)</f>
        <v>0</v>
      </c>
      <c r="BF495" s="234">
        <f>IF(N495="snížená",J495,0)</f>
        <v>0</v>
      </c>
      <c r="BG495" s="234">
        <f>IF(N495="zákl. přenesená",J495,0)</f>
        <v>0</v>
      </c>
      <c r="BH495" s="234">
        <f>IF(N495="sníž. přenesená",J495,0)</f>
        <v>0</v>
      </c>
      <c r="BI495" s="234">
        <f>IF(N495="nulová",J495,0)</f>
        <v>0</v>
      </c>
      <c r="BJ495" s="18" t="s">
        <v>88</v>
      </c>
      <c r="BK495" s="234">
        <f>ROUND(I495*H495,2)</f>
        <v>0</v>
      </c>
      <c r="BL495" s="18" t="s">
        <v>358</v>
      </c>
      <c r="BM495" s="233" t="s">
        <v>531</v>
      </c>
    </row>
    <row r="496" s="13" customFormat="1">
      <c r="A496" s="13"/>
      <c r="B496" s="235"/>
      <c r="C496" s="236"/>
      <c r="D496" s="237" t="s">
        <v>153</v>
      </c>
      <c r="E496" s="238" t="s">
        <v>1</v>
      </c>
      <c r="F496" s="239" t="s">
        <v>460</v>
      </c>
      <c r="G496" s="236"/>
      <c r="H496" s="238" t="s">
        <v>1</v>
      </c>
      <c r="I496" s="240"/>
      <c r="J496" s="236"/>
      <c r="K496" s="236"/>
      <c r="L496" s="241"/>
      <c r="M496" s="242"/>
      <c r="N496" s="243"/>
      <c r="O496" s="243"/>
      <c r="P496" s="243"/>
      <c r="Q496" s="243"/>
      <c r="R496" s="243"/>
      <c r="S496" s="243"/>
      <c r="T496" s="244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5" t="s">
        <v>153</v>
      </c>
      <c r="AU496" s="245" t="s">
        <v>90</v>
      </c>
      <c r="AV496" s="13" t="s">
        <v>88</v>
      </c>
      <c r="AW496" s="13" t="s">
        <v>34</v>
      </c>
      <c r="AX496" s="13" t="s">
        <v>80</v>
      </c>
      <c r="AY496" s="245" t="s">
        <v>145</v>
      </c>
    </row>
    <row r="497" s="13" customFormat="1">
      <c r="A497" s="13"/>
      <c r="B497" s="235"/>
      <c r="C497" s="236"/>
      <c r="D497" s="237" t="s">
        <v>153</v>
      </c>
      <c r="E497" s="238" t="s">
        <v>1</v>
      </c>
      <c r="F497" s="239" t="s">
        <v>516</v>
      </c>
      <c r="G497" s="236"/>
      <c r="H497" s="238" t="s">
        <v>1</v>
      </c>
      <c r="I497" s="240"/>
      <c r="J497" s="236"/>
      <c r="K497" s="236"/>
      <c r="L497" s="241"/>
      <c r="M497" s="242"/>
      <c r="N497" s="243"/>
      <c r="O497" s="243"/>
      <c r="P497" s="243"/>
      <c r="Q497" s="243"/>
      <c r="R497" s="243"/>
      <c r="S497" s="243"/>
      <c r="T497" s="24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5" t="s">
        <v>153</v>
      </c>
      <c r="AU497" s="245" t="s">
        <v>90</v>
      </c>
      <c r="AV497" s="13" t="s">
        <v>88</v>
      </c>
      <c r="AW497" s="13" t="s">
        <v>34</v>
      </c>
      <c r="AX497" s="13" t="s">
        <v>80</v>
      </c>
      <c r="AY497" s="245" t="s">
        <v>145</v>
      </c>
    </row>
    <row r="498" s="14" customFormat="1">
      <c r="A498" s="14"/>
      <c r="B498" s="246"/>
      <c r="C498" s="247"/>
      <c r="D498" s="237" t="s">
        <v>153</v>
      </c>
      <c r="E498" s="248" t="s">
        <v>1</v>
      </c>
      <c r="F498" s="249" t="s">
        <v>532</v>
      </c>
      <c r="G498" s="247"/>
      <c r="H498" s="250">
        <v>2</v>
      </c>
      <c r="I498" s="251"/>
      <c r="J498" s="247"/>
      <c r="K498" s="247"/>
      <c r="L498" s="252"/>
      <c r="M498" s="253"/>
      <c r="N498" s="254"/>
      <c r="O498" s="254"/>
      <c r="P498" s="254"/>
      <c r="Q498" s="254"/>
      <c r="R498" s="254"/>
      <c r="S498" s="254"/>
      <c r="T498" s="255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6" t="s">
        <v>153</v>
      </c>
      <c r="AU498" s="256" t="s">
        <v>90</v>
      </c>
      <c r="AV498" s="14" t="s">
        <v>90</v>
      </c>
      <c r="AW498" s="14" t="s">
        <v>34</v>
      </c>
      <c r="AX498" s="14" t="s">
        <v>80</v>
      </c>
      <c r="AY498" s="256" t="s">
        <v>145</v>
      </c>
    </row>
    <row r="499" s="15" customFormat="1">
      <c r="A499" s="15"/>
      <c r="B499" s="257"/>
      <c r="C499" s="258"/>
      <c r="D499" s="237" t="s">
        <v>153</v>
      </c>
      <c r="E499" s="259" t="s">
        <v>1</v>
      </c>
      <c r="F499" s="260" t="s">
        <v>160</v>
      </c>
      <c r="G499" s="258"/>
      <c r="H499" s="261">
        <v>2</v>
      </c>
      <c r="I499" s="262"/>
      <c r="J499" s="258"/>
      <c r="K499" s="258"/>
      <c r="L499" s="263"/>
      <c r="M499" s="264"/>
      <c r="N499" s="265"/>
      <c r="O499" s="265"/>
      <c r="P499" s="265"/>
      <c r="Q499" s="265"/>
      <c r="R499" s="265"/>
      <c r="S499" s="265"/>
      <c r="T499" s="266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67" t="s">
        <v>153</v>
      </c>
      <c r="AU499" s="267" t="s">
        <v>90</v>
      </c>
      <c r="AV499" s="15" t="s">
        <v>151</v>
      </c>
      <c r="AW499" s="15" t="s">
        <v>34</v>
      </c>
      <c r="AX499" s="15" t="s">
        <v>88</v>
      </c>
      <c r="AY499" s="267" t="s">
        <v>145</v>
      </c>
    </row>
    <row r="500" s="2" customFormat="1" ht="24.15" customHeight="1">
      <c r="A500" s="39"/>
      <c r="B500" s="40"/>
      <c r="C500" s="221" t="s">
        <v>533</v>
      </c>
      <c r="D500" s="221" t="s">
        <v>148</v>
      </c>
      <c r="E500" s="222" t="s">
        <v>534</v>
      </c>
      <c r="F500" s="223" t="s">
        <v>535</v>
      </c>
      <c r="G500" s="224" t="s">
        <v>368</v>
      </c>
      <c r="H500" s="225">
        <v>10</v>
      </c>
      <c r="I500" s="226"/>
      <c r="J500" s="227">
        <f>ROUND(I500*H500,2)</f>
        <v>0</v>
      </c>
      <c r="K500" s="228"/>
      <c r="L500" s="45"/>
      <c r="M500" s="229" t="s">
        <v>1</v>
      </c>
      <c r="N500" s="230" t="s">
        <v>45</v>
      </c>
      <c r="O500" s="92"/>
      <c r="P500" s="231">
        <f>O500*H500</f>
        <v>0</v>
      </c>
      <c r="Q500" s="231">
        <v>0.0028300000000000001</v>
      </c>
      <c r="R500" s="231">
        <f>Q500*H500</f>
        <v>0.028299999999999999</v>
      </c>
      <c r="S500" s="231">
        <v>0</v>
      </c>
      <c r="T500" s="232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3" t="s">
        <v>358</v>
      </c>
      <c r="AT500" s="233" t="s">
        <v>148</v>
      </c>
      <c r="AU500" s="233" t="s">
        <v>90</v>
      </c>
      <c r="AY500" s="18" t="s">
        <v>145</v>
      </c>
      <c r="BE500" s="234">
        <f>IF(N500="základní",J500,0)</f>
        <v>0</v>
      </c>
      <c r="BF500" s="234">
        <f>IF(N500="snížená",J500,0)</f>
        <v>0</v>
      </c>
      <c r="BG500" s="234">
        <f>IF(N500="zákl. přenesená",J500,0)</f>
        <v>0</v>
      </c>
      <c r="BH500" s="234">
        <f>IF(N500="sníž. přenesená",J500,0)</f>
        <v>0</v>
      </c>
      <c r="BI500" s="234">
        <f>IF(N500="nulová",J500,0)</f>
        <v>0</v>
      </c>
      <c r="BJ500" s="18" t="s">
        <v>88</v>
      </c>
      <c r="BK500" s="234">
        <f>ROUND(I500*H500,2)</f>
        <v>0</v>
      </c>
      <c r="BL500" s="18" t="s">
        <v>358</v>
      </c>
      <c r="BM500" s="233" t="s">
        <v>536</v>
      </c>
    </row>
    <row r="501" s="13" customFormat="1">
      <c r="A501" s="13"/>
      <c r="B501" s="235"/>
      <c r="C501" s="236"/>
      <c r="D501" s="237" t="s">
        <v>153</v>
      </c>
      <c r="E501" s="238" t="s">
        <v>1</v>
      </c>
      <c r="F501" s="239" t="s">
        <v>460</v>
      </c>
      <c r="G501" s="236"/>
      <c r="H501" s="238" t="s">
        <v>1</v>
      </c>
      <c r="I501" s="240"/>
      <c r="J501" s="236"/>
      <c r="K501" s="236"/>
      <c r="L501" s="241"/>
      <c r="M501" s="242"/>
      <c r="N501" s="243"/>
      <c r="O501" s="243"/>
      <c r="P501" s="243"/>
      <c r="Q501" s="243"/>
      <c r="R501" s="243"/>
      <c r="S501" s="243"/>
      <c r="T501" s="244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5" t="s">
        <v>153</v>
      </c>
      <c r="AU501" s="245" t="s">
        <v>90</v>
      </c>
      <c r="AV501" s="13" t="s">
        <v>88</v>
      </c>
      <c r="AW501" s="13" t="s">
        <v>34</v>
      </c>
      <c r="AX501" s="13" t="s">
        <v>80</v>
      </c>
      <c r="AY501" s="245" t="s">
        <v>145</v>
      </c>
    </row>
    <row r="502" s="13" customFormat="1">
      <c r="A502" s="13"/>
      <c r="B502" s="235"/>
      <c r="C502" s="236"/>
      <c r="D502" s="237" t="s">
        <v>153</v>
      </c>
      <c r="E502" s="238" t="s">
        <v>1</v>
      </c>
      <c r="F502" s="239" t="s">
        <v>516</v>
      </c>
      <c r="G502" s="236"/>
      <c r="H502" s="238" t="s">
        <v>1</v>
      </c>
      <c r="I502" s="240"/>
      <c r="J502" s="236"/>
      <c r="K502" s="236"/>
      <c r="L502" s="241"/>
      <c r="M502" s="242"/>
      <c r="N502" s="243"/>
      <c r="O502" s="243"/>
      <c r="P502" s="243"/>
      <c r="Q502" s="243"/>
      <c r="R502" s="243"/>
      <c r="S502" s="243"/>
      <c r="T502" s="244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5" t="s">
        <v>153</v>
      </c>
      <c r="AU502" s="245" t="s">
        <v>90</v>
      </c>
      <c r="AV502" s="13" t="s">
        <v>88</v>
      </c>
      <c r="AW502" s="13" t="s">
        <v>34</v>
      </c>
      <c r="AX502" s="13" t="s">
        <v>80</v>
      </c>
      <c r="AY502" s="245" t="s">
        <v>145</v>
      </c>
    </row>
    <row r="503" s="14" customFormat="1">
      <c r="A503" s="14"/>
      <c r="B503" s="246"/>
      <c r="C503" s="247"/>
      <c r="D503" s="237" t="s">
        <v>153</v>
      </c>
      <c r="E503" s="248" t="s">
        <v>1</v>
      </c>
      <c r="F503" s="249" t="s">
        <v>537</v>
      </c>
      <c r="G503" s="247"/>
      <c r="H503" s="250">
        <v>10</v>
      </c>
      <c r="I503" s="251"/>
      <c r="J503" s="247"/>
      <c r="K503" s="247"/>
      <c r="L503" s="252"/>
      <c r="M503" s="253"/>
      <c r="N503" s="254"/>
      <c r="O503" s="254"/>
      <c r="P503" s="254"/>
      <c r="Q503" s="254"/>
      <c r="R503" s="254"/>
      <c r="S503" s="254"/>
      <c r="T503" s="255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6" t="s">
        <v>153</v>
      </c>
      <c r="AU503" s="256" t="s">
        <v>90</v>
      </c>
      <c r="AV503" s="14" t="s">
        <v>90</v>
      </c>
      <c r="AW503" s="14" t="s">
        <v>34</v>
      </c>
      <c r="AX503" s="14" t="s">
        <v>80</v>
      </c>
      <c r="AY503" s="256" t="s">
        <v>145</v>
      </c>
    </row>
    <row r="504" s="15" customFormat="1">
      <c r="A504" s="15"/>
      <c r="B504" s="257"/>
      <c r="C504" s="258"/>
      <c r="D504" s="237" t="s">
        <v>153</v>
      </c>
      <c r="E504" s="259" t="s">
        <v>1</v>
      </c>
      <c r="F504" s="260" t="s">
        <v>160</v>
      </c>
      <c r="G504" s="258"/>
      <c r="H504" s="261">
        <v>10</v>
      </c>
      <c r="I504" s="262"/>
      <c r="J504" s="258"/>
      <c r="K504" s="258"/>
      <c r="L504" s="263"/>
      <c r="M504" s="264"/>
      <c r="N504" s="265"/>
      <c r="O504" s="265"/>
      <c r="P504" s="265"/>
      <c r="Q504" s="265"/>
      <c r="R504" s="265"/>
      <c r="S504" s="265"/>
      <c r="T504" s="266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67" t="s">
        <v>153</v>
      </c>
      <c r="AU504" s="267" t="s">
        <v>90</v>
      </c>
      <c r="AV504" s="15" t="s">
        <v>151</v>
      </c>
      <c r="AW504" s="15" t="s">
        <v>34</v>
      </c>
      <c r="AX504" s="15" t="s">
        <v>88</v>
      </c>
      <c r="AY504" s="267" t="s">
        <v>145</v>
      </c>
    </row>
    <row r="505" s="2" customFormat="1" ht="24.15" customHeight="1">
      <c r="A505" s="39"/>
      <c r="B505" s="40"/>
      <c r="C505" s="221" t="s">
        <v>538</v>
      </c>
      <c r="D505" s="221" t="s">
        <v>148</v>
      </c>
      <c r="E505" s="222" t="s">
        <v>539</v>
      </c>
      <c r="F505" s="223" t="s">
        <v>540</v>
      </c>
      <c r="G505" s="224" t="s">
        <v>482</v>
      </c>
      <c r="H505" s="290"/>
      <c r="I505" s="226"/>
      <c r="J505" s="227">
        <f>ROUND(I505*H505,2)</f>
        <v>0</v>
      </c>
      <c r="K505" s="228"/>
      <c r="L505" s="45"/>
      <c r="M505" s="229" t="s">
        <v>1</v>
      </c>
      <c r="N505" s="230" t="s">
        <v>45</v>
      </c>
      <c r="O505" s="92"/>
      <c r="P505" s="231">
        <f>O505*H505</f>
        <v>0</v>
      </c>
      <c r="Q505" s="231">
        <v>0</v>
      </c>
      <c r="R505" s="231">
        <f>Q505*H505</f>
        <v>0</v>
      </c>
      <c r="S505" s="231">
        <v>0</v>
      </c>
      <c r="T505" s="232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3" t="s">
        <v>358</v>
      </c>
      <c r="AT505" s="233" t="s">
        <v>148</v>
      </c>
      <c r="AU505" s="233" t="s">
        <v>90</v>
      </c>
      <c r="AY505" s="18" t="s">
        <v>145</v>
      </c>
      <c r="BE505" s="234">
        <f>IF(N505="základní",J505,0)</f>
        <v>0</v>
      </c>
      <c r="BF505" s="234">
        <f>IF(N505="snížená",J505,0)</f>
        <v>0</v>
      </c>
      <c r="BG505" s="234">
        <f>IF(N505="zákl. přenesená",J505,0)</f>
        <v>0</v>
      </c>
      <c r="BH505" s="234">
        <f>IF(N505="sníž. přenesená",J505,0)</f>
        <v>0</v>
      </c>
      <c r="BI505" s="234">
        <f>IF(N505="nulová",J505,0)</f>
        <v>0</v>
      </c>
      <c r="BJ505" s="18" t="s">
        <v>88</v>
      </c>
      <c r="BK505" s="234">
        <f>ROUND(I505*H505,2)</f>
        <v>0</v>
      </c>
      <c r="BL505" s="18" t="s">
        <v>358</v>
      </c>
      <c r="BM505" s="233" t="s">
        <v>541</v>
      </c>
    </row>
    <row r="506" s="2" customFormat="1" ht="24.15" customHeight="1">
      <c r="A506" s="39"/>
      <c r="B506" s="40"/>
      <c r="C506" s="221" t="s">
        <v>542</v>
      </c>
      <c r="D506" s="221" t="s">
        <v>148</v>
      </c>
      <c r="E506" s="222" t="s">
        <v>543</v>
      </c>
      <c r="F506" s="223" t="s">
        <v>544</v>
      </c>
      <c r="G506" s="224" t="s">
        <v>482</v>
      </c>
      <c r="H506" s="290"/>
      <c r="I506" s="226"/>
      <c r="J506" s="227">
        <f>ROUND(I506*H506,2)</f>
        <v>0</v>
      </c>
      <c r="K506" s="228"/>
      <c r="L506" s="45"/>
      <c r="M506" s="229" t="s">
        <v>1</v>
      </c>
      <c r="N506" s="230" t="s">
        <v>45</v>
      </c>
      <c r="O506" s="92"/>
      <c r="P506" s="231">
        <f>O506*H506</f>
        <v>0</v>
      </c>
      <c r="Q506" s="231">
        <v>0</v>
      </c>
      <c r="R506" s="231">
        <f>Q506*H506</f>
        <v>0</v>
      </c>
      <c r="S506" s="231">
        <v>0</v>
      </c>
      <c r="T506" s="232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33" t="s">
        <v>358</v>
      </c>
      <c r="AT506" s="233" t="s">
        <v>148</v>
      </c>
      <c r="AU506" s="233" t="s">
        <v>90</v>
      </c>
      <c r="AY506" s="18" t="s">
        <v>145</v>
      </c>
      <c r="BE506" s="234">
        <f>IF(N506="základní",J506,0)</f>
        <v>0</v>
      </c>
      <c r="BF506" s="234">
        <f>IF(N506="snížená",J506,0)</f>
        <v>0</v>
      </c>
      <c r="BG506" s="234">
        <f>IF(N506="zákl. přenesená",J506,0)</f>
        <v>0</v>
      </c>
      <c r="BH506" s="234">
        <f>IF(N506="sníž. přenesená",J506,0)</f>
        <v>0</v>
      </c>
      <c r="BI506" s="234">
        <f>IF(N506="nulová",J506,0)</f>
        <v>0</v>
      </c>
      <c r="BJ506" s="18" t="s">
        <v>88</v>
      </c>
      <c r="BK506" s="234">
        <f>ROUND(I506*H506,2)</f>
        <v>0</v>
      </c>
      <c r="BL506" s="18" t="s">
        <v>358</v>
      </c>
      <c r="BM506" s="233" t="s">
        <v>545</v>
      </c>
    </row>
    <row r="507" s="12" customFormat="1" ht="22.8" customHeight="1">
      <c r="A507" s="12"/>
      <c r="B507" s="205"/>
      <c r="C507" s="206"/>
      <c r="D507" s="207" t="s">
        <v>79</v>
      </c>
      <c r="E507" s="219" t="s">
        <v>546</v>
      </c>
      <c r="F507" s="219" t="s">
        <v>547</v>
      </c>
      <c r="G507" s="206"/>
      <c r="H507" s="206"/>
      <c r="I507" s="209"/>
      <c r="J507" s="220">
        <f>BK507</f>
        <v>0</v>
      </c>
      <c r="K507" s="206"/>
      <c r="L507" s="211"/>
      <c r="M507" s="212"/>
      <c r="N507" s="213"/>
      <c r="O507" s="213"/>
      <c r="P507" s="214">
        <f>SUM(P508:P551)</f>
        <v>0</v>
      </c>
      <c r="Q507" s="213"/>
      <c r="R507" s="214">
        <f>SUM(R508:R551)</f>
        <v>4.8319346699999999</v>
      </c>
      <c r="S507" s="213"/>
      <c r="T507" s="215">
        <f>SUM(T508:T551)</f>
        <v>4.8321535999999998</v>
      </c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R507" s="216" t="s">
        <v>90</v>
      </c>
      <c r="AT507" s="217" t="s">
        <v>79</v>
      </c>
      <c r="AU507" s="217" t="s">
        <v>88</v>
      </c>
      <c r="AY507" s="216" t="s">
        <v>145</v>
      </c>
      <c r="BK507" s="218">
        <f>SUM(BK508:BK551)</f>
        <v>0</v>
      </c>
    </row>
    <row r="508" s="2" customFormat="1" ht="24.15" customHeight="1">
      <c r="A508" s="39"/>
      <c r="B508" s="40"/>
      <c r="C508" s="221" t="s">
        <v>548</v>
      </c>
      <c r="D508" s="221" t="s">
        <v>148</v>
      </c>
      <c r="E508" s="222" t="s">
        <v>549</v>
      </c>
      <c r="F508" s="223" t="s">
        <v>550</v>
      </c>
      <c r="G508" s="224" t="s">
        <v>102</v>
      </c>
      <c r="H508" s="225">
        <v>68.783000000000001</v>
      </c>
      <c r="I508" s="226"/>
      <c r="J508" s="227">
        <f>ROUND(I508*H508,2)</f>
        <v>0</v>
      </c>
      <c r="K508" s="228"/>
      <c r="L508" s="45"/>
      <c r="M508" s="229" t="s">
        <v>1</v>
      </c>
      <c r="N508" s="230" t="s">
        <v>45</v>
      </c>
      <c r="O508" s="92"/>
      <c r="P508" s="231">
        <f>O508*H508</f>
        <v>0</v>
      </c>
      <c r="Q508" s="231">
        <v>0</v>
      </c>
      <c r="R508" s="231">
        <f>Q508*H508</f>
        <v>0</v>
      </c>
      <c r="S508" s="231">
        <v>0.066400000000000001</v>
      </c>
      <c r="T508" s="232">
        <f>S508*H508</f>
        <v>4.5671911999999999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3" t="s">
        <v>358</v>
      </c>
      <c r="AT508" s="233" t="s">
        <v>148</v>
      </c>
      <c r="AU508" s="233" t="s">
        <v>90</v>
      </c>
      <c r="AY508" s="18" t="s">
        <v>145</v>
      </c>
      <c r="BE508" s="234">
        <f>IF(N508="základní",J508,0)</f>
        <v>0</v>
      </c>
      <c r="BF508" s="234">
        <f>IF(N508="snížená",J508,0)</f>
        <v>0</v>
      </c>
      <c r="BG508" s="234">
        <f>IF(N508="zákl. přenesená",J508,0)</f>
        <v>0</v>
      </c>
      <c r="BH508" s="234">
        <f>IF(N508="sníž. přenesená",J508,0)</f>
        <v>0</v>
      </c>
      <c r="BI508" s="234">
        <f>IF(N508="nulová",J508,0)</f>
        <v>0</v>
      </c>
      <c r="BJ508" s="18" t="s">
        <v>88</v>
      </c>
      <c r="BK508" s="234">
        <f>ROUND(I508*H508,2)</f>
        <v>0</v>
      </c>
      <c r="BL508" s="18" t="s">
        <v>358</v>
      </c>
      <c r="BM508" s="233" t="s">
        <v>551</v>
      </c>
    </row>
    <row r="509" s="13" customFormat="1">
      <c r="A509" s="13"/>
      <c r="B509" s="235"/>
      <c r="C509" s="236"/>
      <c r="D509" s="237" t="s">
        <v>153</v>
      </c>
      <c r="E509" s="238" t="s">
        <v>1</v>
      </c>
      <c r="F509" s="239" t="s">
        <v>460</v>
      </c>
      <c r="G509" s="236"/>
      <c r="H509" s="238" t="s">
        <v>1</v>
      </c>
      <c r="I509" s="240"/>
      <c r="J509" s="236"/>
      <c r="K509" s="236"/>
      <c r="L509" s="241"/>
      <c r="M509" s="242"/>
      <c r="N509" s="243"/>
      <c r="O509" s="243"/>
      <c r="P509" s="243"/>
      <c r="Q509" s="243"/>
      <c r="R509" s="243"/>
      <c r="S509" s="243"/>
      <c r="T509" s="24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5" t="s">
        <v>153</v>
      </c>
      <c r="AU509" s="245" t="s">
        <v>90</v>
      </c>
      <c r="AV509" s="13" t="s">
        <v>88</v>
      </c>
      <c r="AW509" s="13" t="s">
        <v>34</v>
      </c>
      <c r="AX509" s="13" t="s">
        <v>80</v>
      </c>
      <c r="AY509" s="245" t="s">
        <v>145</v>
      </c>
    </row>
    <row r="510" s="14" customFormat="1">
      <c r="A510" s="14"/>
      <c r="B510" s="246"/>
      <c r="C510" s="247"/>
      <c r="D510" s="237" t="s">
        <v>153</v>
      </c>
      <c r="E510" s="248" t="s">
        <v>1</v>
      </c>
      <c r="F510" s="249" t="s">
        <v>461</v>
      </c>
      <c r="G510" s="247"/>
      <c r="H510" s="250">
        <v>25.731000000000002</v>
      </c>
      <c r="I510" s="251"/>
      <c r="J510" s="247"/>
      <c r="K510" s="247"/>
      <c r="L510" s="252"/>
      <c r="M510" s="253"/>
      <c r="N510" s="254"/>
      <c r="O510" s="254"/>
      <c r="P510" s="254"/>
      <c r="Q510" s="254"/>
      <c r="R510" s="254"/>
      <c r="S510" s="254"/>
      <c r="T510" s="255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6" t="s">
        <v>153</v>
      </c>
      <c r="AU510" s="256" t="s">
        <v>90</v>
      </c>
      <c r="AV510" s="14" t="s">
        <v>90</v>
      </c>
      <c r="AW510" s="14" t="s">
        <v>34</v>
      </c>
      <c r="AX510" s="14" t="s">
        <v>80</v>
      </c>
      <c r="AY510" s="256" t="s">
        <v>145</v>
      </c>
    </row>
    <row r="511" s="14" customFormat="1">
      <c r="A511" s="14"/>
      <c r="B511" s="246"/>
      <c r="C511" s="247"/>
      <c r="D511" s="237" t="s">
        <v>153</v>
      </c>
      <c r="E511" s="248" t="s">
        <v>1</v>
      </c>
      <c r="F511" s="249" t="s">
        <v>461</v>
      </c>
      <c r="G511" s="247"/>
      <c r="H511" s="250">
        <v>25.731000000000002</v>
      </c>
      <c r="I511" s="251"/>
      <c r="J511" s="247"/>
      <c r="K511" s="247"/>
      <c r="L511" s="252"/>
      <c r="M511" s="253"/>
      <c r="N511" s="254"/>
      <c r="O511" s="254"/>
      <c r="P511" s="254"/>
      <c r="Q511" s="254"/>
      <c r="R511" s="254"/>
      <c r="S511" s="254"/>
      <c r="T511" s="255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6" t="s">
        <v>153</v>
      </c>
      <c r="AU511" s="256" t="s">
        <v>90</v>
      </c>
      <c r="AV511" s="14" t="s">
        <v>90</v>
      </c>
      <c r="AW511" s="14" t="s">
        <v>34</v>
      </c>
      <c r="AX511" s="14" t="s">
        <v>80</v>
      </c>
      <c r="AY511" s="256" t="s">
        <v>145</v>
      </c>
    </row>
    <row r="512" s="14" customFormat="1">
      <c r="A512" s="14"/>
      <c r="B512" s="246"/>
      <c r="C512" s="247"/>
      <c r="D512" s="237" t="s">
        <v>153</v>
      </c>
      <c r="E512" s="248" t="s">
        <v>1</v>
      </c>
      <c r="F512" s="249" t="s">
        <v>462</v>
      </c>
      <c r="G512" s="247"/>
      <c r="H512" s="250">
        <v>17.321000000000002</v>
      </c>
      <c r="I512" s="251"/>
      <c r="J512" s="247"/>
      <c r="K512" s="247"/>
      <c r="L512" s="252"/>
      <c r="M512" s="253"/>
      <c r="N512" s="254"/>
      <c r="O512" s="254"/>
      <c r="P512" s="254"/>
      <c r="Q512" s="254"/>
      <c r="R512" s="254"/>
      <c r="S512" s="254"/>
      <c r="T512" s="255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6" t="s">
        <v>153</v>
      </c>
      <c r="AU512" s="256" t="s">
        <v>90</v>
      </c>
      <c r="AV512" s="14" t="s">
        <v>90</v>
      </c>
      <c r="AW512" s="14" t="s">
        <v>34</v>
      </c>
      <c r="AX512" s="14" t="s">
        <v>80</v>
      </c>
      <c r="AY512" s="256" t="s">
        <v>145</v>
      </c>
    </row>
    <row r="513" s="15" customFormat="1">
      <c r="A513" s="15"/>
      <c r="B513" s="257"/>
      <c r="C513" s="258"/>
      <c r="D513" s="237" t="s">
        <v>153</v>
      </c>
      <c r="E513" s="259" t="s">
        <v>1</v>
      </c>
      <c r="F513" s="260" t="s">
        <v>160</v>
      </c>
      <c r="G513" s="258"/>
      <c r="H513" s="261">
        <v>68.783000000000001</v>
      </c>
      <c r="I513" s="262"/>
      <c r="J513" s="258"/>
      <c r="K513" s="258"/>
      <c r="L513" s="263"/>
      <c r="M513" s="264"/>
      <c r="N513" s="265"/>
      <c r="O513" s="265"/>
      <c r="P513" s="265"/>
      <c r="Q513" s="265"/>
      <c r="R513" s="265"/>
      <c r="S513" s="265"/>
      <c r="T513" s="266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67" t="s">
        <v>153</v>
      </c>
      <c r="AU513" s="267" t="s">
        <v>90</v>
      </c>
      <c r="AV513" s="15" t="s">
        <v>151</v>
      </c>
      <c r="AW513" s="15" t="s">
        <v>34</v>
      </c>
      <c r="AX513" s="15" t="s">
        <v>88</v>
      </c>
      <c r="AY513" s="267" t="s">
        <v>145</v>
      </c>
    </row>
    <row r="514" s="2" customFormat="1" ht="24.15" customHeight="1">
      <c r="A514" s="39"/>
      <c r="B514" s="40"/>
      <c r="C514" s="221" t="s">
        <v>552</v>
      </c>
      <c r="D514" s="221" t="s">
        <v>148</v>
      </c>
      <c r="E514" s="222" t="s">
        <v>553</v>
      </c>
      <c r="F514" s="223" t="s">
        <v>554</v>
      </c>
      <c r="G514" s="224" t="s">
        <v>102</v>
      </c>
      <c r="H514" s="225">
        <v>68.783000000000001</v>
      </c>
      <c r="I514" s="226"/>
      <c r="J514" s="227">
        <f>ROUND(I514*H514,2)</f>
        <v>0</v>
      </c>
      <c r="K514" s="228"/>
      <c r="L514" s="45"/>
      <c r="M514" s="229" t="s">
        <v>1</v>
      </c>
      <c r="N514" s="230" t="s">
        <v>45</v>
      </c>
      <c r="O514" s="92"/>
      <c r="P514" s="231">
        <f>O514*H514</f>
        <v>0</v>
      </c>
      <c r="Q514" s="231">
        <v>0</v>
      </c>
      <c r="R514" s="231">
        <f>Q514*H514</f>
        <v>0</v>
      </c>
      <c r="S514" s="231">
        <v>0</v>
      </c>
      <c r="T514" s="232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33" t="s">
        <v>358</v>
      </c>
      <c r="AT514" s="233" t="s">
        <v>148</v>
      </c>
      <c r="AU514" s="233" t="s">
        <v>90</v>
      </c>
      <c r="AY514" s="18" t="s">
        <v>145</v>
      </c>
      <c r="BE514" s="234">
        <f>IF(N514="základní",J514,0)</f>
        <v>0</v>
      </c>
      <c r="BF514" s="234">
        <f>IF(N514="snížená",J514,0)</f>
        <v>0</v>
      </c>
      <c r="BG514" s="234">
        <f>IF(N514="zákl. přenesená",J514,0)</f>
        <v>0</v>
      </c>
      <c r="BH514" s="234">
        <f>IF(N514="sníž. přenesená",J514,0)</f>
        <v>0</v>
      </c>
      <c r="BI514" s="234">
        <f>IF(N514="nulová",J514,0)</f>
        <v>0</v>
      </c>
      <c r="BJ514" s="18" t="s">
        <v>88</v>
      </c>
      <c r="BK514" s="234">
        <f>ROUND(I514*H514,2)</f>
        <v>0</v>
      </c>
      <c r="BL514" s="18" t="s">
        <v>358</v>
      </c>
      <c r="BM514" s="233" t="s">
        <v>555</v>
      </c>
    </row>
    <row r="515" s="2" customFormat="1" ht="24.15" customHeight="1">
      <c r="A515" s="39"/>
      <c r="B515" s="40"/>
      <c r="C515" s="221" t="s">
        <v>556</v>
      </c>
      <c r="D515" s="221" t="s">
        <v>148</v>
      </c>
      <c r="E515" s="222" t="s">
        <v>557</v>
      </c>
      <c r="F515" s="223" t="s">
        <v>558</v>
      </c>
      <c r="G515" s="224" t="s">
        <v>368</v>
      </c>
      <c r="H515" s="225">
        <v>14.654999999999999</v>
      </c>
      <c r="I515" s="226"/>
      <c r="J515" s="227">
        <f>ROUND(I515*H515,2)</f>
        <v>0</v>
      </c>
      <c r="K515" s="228"/>
      <c r="L515" s="45"/>
      <c r="M515" s="229" t="s">
        <v>1</v>
      </c>
      <c r="N515" s="230" t="s">
        <v>45</v>
      </c>
      <c r="O515" s="92"/>
      <c r="P515" s="231">
        <f>O515*H515</f>
        <v>0</v>
      </c>
      <c r="Q515" s="231">
        <v>0</v>
      </c>
      <c r="R515" s="231">
        <f>Q515*H515</f>
        <v>0</v>
      </c>
      <c r="S515" s="231">
        <v>0.018079999999999999</v>
      </c>
      <c r="T515" s="232">
        <f>S515*H515</f>
        <v>0.26496239999999999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33" t="s">
        <v>358</v>
      </c>
      <c r="AT515" s="233" t="s">
        <v>148</v>
      </c>
      <c r="AU515" s="233" t="s">
        <v>90</v>
      </c>
      <c r="AY515" s="18" t="s">
        <v>145</v>
      </c>
      <c r="BE515" s="234">
        <f>IF(N515="základní",J515,0)</f>
        <v>0</v>
      </c>
      <c r="BF515" s="234">
        <f>IF(N515="snížená",J515,0)</f>
        <v>0</v>
      </c>
      <c r="BG515" s="234">
        <f>IF(N515="zákl. přenesená",J515,0)</f>
        <v>0</v>
      </c>
      <c r="BH515" s="234">
        <f>IF(N515="sníž. přenesená",J515,0)</f>
        <v>0</v>
      </c>
      <c r="BI515" s="234">
        <f>IF(N515="nulová",J515,0)</f>
        <v>0</v>
      </c>
      <c r="BJ515" s="18" t="s">
        <v>88</v>
      </c>
      <c r="BK515" s="234">
        <f>ROUND(I515*H515,2)</f>
        <v>0</v>
      </c>
      <c r="BL515" s="18" t="s">
        <v>358</v>
      </c>
      <c r="BM515" s="233" t="s">
        <v>559</v>
      </c>
    </row>
    <row r="516" s="14" customFormat="1">
      <c r="A516" s="14"/>
      <c r="B516" s="246"/>
      <c r="C516" s="247"/>
      <c r="D516" s="237" t="s">
        <v>153</v>
      </c>
      <c r="E516" s="248" t="s">
        <v>1</v>
      </c>
      <c r="F516" s="249" t="s">
        <v>560</v>
      </c>
      <c r="G516" s="247"/>
      <c r="H516" s="250">
        <v>14.654999999999999</v>
      </c>
      <c r="I516" s="251"/>
      <c r="J516" s="247"/>
      <c r="K516" s="247"/>
      <c r="L516" s="252"/>
      <c r="M516" s="253"/>
      <c r="N516" s="254"/>
      <c r="O516" s="254"/>
      <c r="P516" s="254"/>
      <c r="Q516" s="254"/>
      <c r="R516" s="254"/>
      <c r="S516" s="254"/>
      <c r="T516" s="255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6" t="s">
        <v>153</v>
      </c>
      <c r="AU516" s="256" t="s">
        <v>90</v>
      </c>
      <c r="AV516" s="14" t="s">
        <v>90</v>
      </c>
      <c r="AW516" s="14" t="s">
        <v>34</v>
      </c>
      <c r="AX516" s="14" t="s">
        <v>80</v>
      </c>
      <c r="AY516" s="256" t="s">
        <v>145</v>
      </c>
    </row>
    <row r="517" s="15" customFormat="1">
      <c r="A517" s="15"/>
      <c r="B517" s="257"/>
      <c r="C517" s="258"/>
      <c r="D517" s="237" t="s">
        <v>153</v>
      </c>
      <c r="E517" s="259" t="s">
        <v>1</v>
      </c>
      <c r="F517" s="260" t="s">
        <v>160</v>
      </c>
      <c r="G517" s="258"/>
      <c r="H517" s="261">
        <v>14.654999999999999</v>
      </c>
      <c r="I517" s="262"/>
      <c r="J517" s="258"/>
      <c r="K517" s="258"/>
      <c r="L517" s="263"/>
      <c r="M517" s="264"/>
      <c r="N517" s="265"/>
      <c r="O517" s="265"/>
      <c r="P517" s="265"/>
      <c r="Q517" s="265"/>
      <c r="R517" s="265"/>
      <c r="S517" s="265"/>
      <c r="T517" s="266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67" t="s">
        <v>153</v>
      </c>
      <c r="AU517" s="267" t="s">
        <v>90</v>
      </c>
      <c r="AV517" s="15" t="s">
        <v>151</v>
      </c>
      <c r="AW517" s="15" t="s">
        <v>34</v>
      </c>
      <c r="AX517" s="15" t="s">
        <v>88</v>
      </c>
      <c r="AY517" s="267" t="s">
        <v>145</v>
      </c>
    </row>
    <row r="518" s="2" customFormat="1" ht="24.15" customHeight="1">
      <c r="A518" s="39"/>
      <c r="B518" s="40"/>
      <c r="C518" s="221" t="s">
        <v>561</v>
      </c>
      <c r="D518" s="221" t="s">
        <v>148</v>
      </c>
      <c r="E518" s="222" t="s">
        <v>562</v>
      </c>
      <c r="F518" s="223" t="s">
        <v>563</v>
      </c>
      <c r="G518" s="224" t="s">
        <v>368</v>
      </c>
      <c r="H518" s="225">
        <v>40.655000000000001</v>
      </c>
      <c r="I518" s="226"/>
      <c r="J518" s="227">
        <f>ROUND(I518*H518,2)</f>
        <v>0</v>
      </c>
      <c r="K518" s="228"/>
      <c r="L518" s="45"/>
      <c r="M518" s="229" t="s">
        <v>1</v>
      </c>
      <c r="N518" s="230" t="s">
        <v>45</v>
      </c>
      <c r="O518" s="92"/>
      <c r="P518" s="231">
        <f>O518*H518</f>
        <v>0</v>
      </c>
      <c r="Q518" s="231">
        <v>0</v>
      </c>
      <c r="R518" s="231">
        <f>Q518*H518</f>
        <v>0</v>
      </c>
      <c r="S518" s="231">
        <v>0</v>
      </c>
      <c r="T518" s="232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3" t="s">
        <v>358</v>
      </c>
      <c r="AT518" s="233" t="s">
        <v>148</v>
      </c>
      <c r="AU518" s="233" t="s">
        <v>90</v>
      </c>
      <c r="AY518" s="18" t="s">
        <v>145</v>
      </c>
      <c r="BE518" s="234">
        <f>IF(N518="základní",J518,0)</f>
        <v>0</v>
      </c>
      <c r="BF518" s="234">
        <f>IF(N518="snížená",J518,0)</f>
        <v>0</v>
      </c>
      <c r="BG518" s="234">
        <f>IF(N518="zákl. přenesená",J518,0)</f>
        <v>0</v>
      </c>
      <c r="BH518" s="234">
        <f>IF(N518="sníž. přenesená",J518,0)</f>
        <v>0</v>
      </c>
      <c r="BI518" s="234">
        <f>IF(N518="nulová",J518,0)</f>
        <v>0</v>
      </c>
      <c r="BJ518" s="18" t="s">
        <v>88</v>
      </c>
      <c r="BK518" s="234">
        <f>ROUND(I518*H518,2)</f>
        <v>0</v>
      </c>
      <c r="BL518" s="18" t="s">
        <v>358</v>
      </c>
      <c r="BM518" s="233" t="s">
        <v>564</v>
      </c>
    </row>
    <row r="519" s="2" customFormat="1" ht="21.75" customHeight="1">
      <c r="A519" s="39"/>
      <c r="B519" s="40"/>
      <c r="C519" s="221" t="s">
        <v>565</v>
      </c>
      <c r="D519" s="221" t="s">
        <v>148</v>
      </c>
      <c r="E519" s="222" t="s">
        <v>566</v>
      </c>
      <c r="F519" s="223" t="s">
        <v>567</v>
      </c>
      <c r="G519" s="224" t="s">
        <v>102</v>
      </c>
      <c r="H519" s="225">
        <v>68.783000000000001</v>
      </c>
      <c r="I519" s="226"/>
      <c r="J519" s="227">
        <f>ROUND(I519*H519,2)</f>
        <v>0</v>
      </c>
      <c r="K519" s="228"/>
      <c r="L519" s="45"/>
      <c r="M519" s="229" t="s">
        <v>1</v>
      </c>
      <c r="N519" s="230" t="s">
        <v>45</v>
      </c>
      <c r="O519" s="92"/>
      <c r="P519" s="231">
        <f>O519*H519</f>
        <v>0</v>
      </c>
      <c r="Q519" s="231">
        <v>4.0000000000000003E-05</v>
      </c>
      <c r="R519" s="231">
        <f>Q519*H519</f>
        <v>0.0027513200000000002</v>
      </c>
      <c r="S519" s="231">
        <v>0</v>
      </c>
      <c r="T519" s="232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33" t="s">
        <v>358</v>
      </c>
      <c r="AT519" s="233" t="s">
        <v>148</v>
      </c>
      <c r="AU519" s="233" t="s">
        <v>90</v>
      </c>
      <c r="AY519" s="18" t="s">
        <v>145</v>
      </c>
      <c r="BE519" s="234">
        <f>IF(N519="základní",J519,0)</f>
        <v>0</v>
      </c>
      <c r="BF519" s="234">
        <f>IF(N519="snížená",J519,0)</f>
        <v>0</v>
      </c>
      <c r="BG519" s="234">
        <f>IF(N519="zákl. přenesená",J519,0)</f>
        <v>0</v>
      </c>
      <c r="BH519" s="234">
        <f>IF(N519="sníž. přenesená",J519,0)</f>
        <v>0</v>
      </c>
      <c r="BI519" s="234">
        <f>IF(N519="nulová",J519,0)</f>
        <v>0</v>
      </c>
      <c r="BJ519" s="18" t="s">
        <v>88</v>
      </c>
      <c r="BK519" s="234">
        <f>ROUND(I519*H519,2)</f>
        <v>0</v>
      </c>
      <c r="BL519" s="18" t="s">
        <v>358</v>
      </c>
      <c r="BM519" s="233" t="s">
        <v>568</v>
      </c>
    </row>
    <row r="520" s="13" customFormat="1">
      <c r="A520" s="13"/>
      <c r="B520" s="235"/>
      <c r="C520" s="236"/>
      <c r="D520" s="237" t="s">
        <v>153</v>
      </c>
      <c r="E520" s="238" t="s">
        <v>1</v>
      </c>
      <c r="F520" s="239" t="s">
        <v>460</v>
      </c>
      <c r="G520" s="236"/>
      <c r="H520" s="238" t="s">
        <v>1</v>
      </c>
      <c r="I520" s="240"/>
      <c r="J520" s="236"/>
      <c r="K520" s="236"/>
      <c r="L520" s="241"/>
      <c r="M520" s="242"/>
      <c r="N520" s="243"/>
      <c r="O520" s="243"/>
      <c r="P520" s="243"/>
      <c r="Q520" s="243"/>
      <c r="R520" s="243"/>
      <c r="S520" s="243"/>
      <c r="T520" s="244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5" t="s">
        <v>153</v>
      </c>
      <c r="AU520" s="245" t="s">
        <v>90</v>
      </c>
      <c r="AV520" s="13" t="s">
        <v>88</v>
      </c>
      <c r="AW520" s="13" t="s">
        <v>34</v>
      </c>
      <c r="AX520" s="13" t="s">
        <v>80</v>
      </c>
      <c r="AY520" s="245" t="s">
        <v>145</v>
      </c>
    </row>
    <row r="521" s="14" customFormat="1">
      <c r="A521" s="14"/>
      <c r="B521" s="246"/>
      <c r="C521" s="247"/>
      <c r="D521" s="237" t="s">
        <v>153</v>
      </c>
      <c r="E521" s="248" t="s">
        <v>1</v>
      </c>
      <c r="F521" s="249" t="s">
        <v>461</v>
      </c>
      <c r="G521" s="247"/>
      <c r="H521" s="250">
        <v>25.731000000000002</v>
      </c>
      <c r="I521" s="251"/>
      <c r="J521" s="247"/>
      <c r="K521" s="247"/>
      <c r="L521" s="252"/>
      <c r="M521" s="253"/>
      <c r="N521" s="254"/>
      <c r="O521" s="254"/>
      <c r="P521" s="254"/>
      <c r="Q521" s="254"/>
      <c r="R521" s="254"/>
      <c r="S521" s="254"/>
      <c r="T521" s="255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6" t="s">
        <v>153</v>
      </c>
      <c r="AU521" s="256" t="s">
        <v>90</v>
      </c>
      <c r="AV521" s="14" t="s">
        <v>90</v>
      </c>
      <c r="AW521" s="14" t="s">
        <v>34</v>
      </c>
      <c r="AX521" s="14" t="s">
        <v>80</v>
      </c>
      <c r="AY521" s="256" t="s">
        <v>145</v>
      </c>
    </row>
    <row r="522" s="14" customFormat="1">
      <c r="A522" s="14"/>
      <c r="B522" s="246"/>
      <c r="C522" s="247"/>
      <c r="D522" s="237" t="s">
        <v>153</v>
      </c>
      <c r="E522" s="248" t="s">
        <v>1</v>
      </c>
      <c r="F522" s="249" t="s">
        <v>461</v>
      </c>
      <c r="G522" s="247"/>
      <c r="H522" s="250">
        <v>25.731000000000002</v>
      </c>
      <c r="I522" s="251"/>
      <c r="J522" s="247"/>
      <c r="K522" s="247"/>
      <c r="L522" s="252"/>
      <c r="M522" s="253"/>
      <c r="N522" s="254"/>
      <c r="O522" s="254"/>
      <c r="P522" s="254"/>
      <c r="Q522" s="254"/>
      <c r="R522" s="254"/>
      <c r="S522" s="254"/>
      <c r="T522" s="255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6" t="s">
        <v>153</v>
      </c>
      <c r="AU522" s="256" t="s">
        <v>90</v>
      </c>
      <c r="AV522" s="14" t="s">
        <v>90</v>
      </c>
      <c r="AW522" s="14" t="s">
        <v>34</v>
      </c>
      <c r="AX522" s="14" t="s">
        <v>80</v>
      </c>
      <c r="AY522" s="256" t="s">
        <v>145</v>
      </c>
    </row>
    <row r="523" s="14" customFormat="1">
      <c r="A523" s="14"/>
      <c r="B523" s="246"/>
      <c r="C523" s="247"/>
      <c r="D523" s="237" t="s">
        <v>153</v>
      </c>
      <c r="E523" s="248" t="s">
        <v>1</v>
      </c>
      <c r="F523" s="249" t="s">
        <v>462</v>
      </c>
      <c r="G523" s="247"/>
      <c r="H523" s="250">
        <v>17.321000000000002</v>
      </c>
      <c r="I523" s="251"/>
      <c r="J523" s="247"/>
      <c r="K523" s="247"/>
      <c r="L523" s="252"/>
      <c r="M523" s="253"/>
      <c r="N523" s="254"/>
      <c r="O523" s="254"/>
      <c r="P523" s="254"/>
      <c r="Q523" s="254"/>
      <c r="R523" s="254"/>
      <c r="S523" s="254"/>
      <c r="T523" s="255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6" t="s">
        <v>153</v>
      </c>
      <c r="AU523" s="256" t="s">
        <v>90</v>
      </c>
      <c r="AV523" s="14" t="s">
        <v>90</v>
      </c>
      <c r="AW523" s="14" t="s">
        <v>34</v>
      </c>
      <c r="AX523" s="14" t="s">
        <v>80</v>
      </c>
      <c r="AY523" s="256" t="s">
        <v>145</v>
      </c>
    </row>
    <row r="524" s="15" customFormat="1">
      <c r="A524" s="15"/>
      <c r="B524" s="257"/>
      <c r="C524" s="258"/>
      <c r="D524" s="237" t="s">
        <v>153</v>
      </c>
      <c r="E524" s="259" t="s">
        <v>1</v>
      </c>
      <c r="F524" s="260" t="s">
        <v>160</v>
      </c>
      <c r="G524" s="258"/>
      <c r="H524" s="261">
        <v>68.783000000000001</v>
      </c>
      <c r="I524" s="262"/>
      <c r="J524" s="258"/>
      <c r="K524" s="258"/>
      <c r="L524" s="263"/>
      <c r="M524" s="264"/>
      <c r="N524" s="265"/>
      <c r="O524" s="265"/>
      <c r="P524" s="265"/>
      <c r="Q524" s="265"/>
      <c r="R524" s="265"/>
      <c r="S524" s="265"/>
      <c r="T524" s="266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67" t="s">
        <v>153</v>
      </c>
      <c r="AU524" s="267" t="s">
        <v>90</v>
      </c>
      <c r="AV524" s="15" t="s">
        <v>151</v>
      </c>
      <c r="AW524" s="15" t="s">
        <v>34</v>
      </c>
      <c r="AX524" s="15" t="s">
        <v>88</v>
      </c>
      <c r="AY524" s="267" t="s">
        <v>145</v>
      </c>
    </row>
    <row r="525" s="2" customFormat="1" ht="24.15" customHeight="1">
      <c r="A525" s="39"/>
      <c r="B525" s="40"/>
      <c r="C525" s="221" t="s">
        <v>569</v>
      </c>
      <c r="D525" s="221" t="s">
        <v>148</v>
      </c>
      <c r="E525" s="222" t="s">
        <v>570</v>
      </c>
      <c r="F525" s="223" t="s">
        <v>571</v>
      </c>
      <c r="G525" s="224" t="s">
        <v>102</v>
      </c>
      <c r="H525" s="225">
        <v>68.783000000000001</v>
      </c>
      <c r="I525" s="226"/>
      <c r="J525" s="227">
        <f>ROUND(I525*H525,2)</f>
        <v>0</v>
      </c>
      <c r="K525" s="228"/>
      <c r="L525" s="45"/>
      <c r="M525" s="229" t="s">
        <v>1</v>
      </c>
      <c r="N525" s="230" t="s">
        <v>45</v>
      </c>
      <c r="O525" s="92"/>
      <c r="P525" s="231">
        <f>O525*H525</f>
        <v>0</v>
      </c>
      <c r="Q525" s="231">
        <v>0.066960000000000006</v>
      </c>
      <c r="R525" s="231">
        <f>Q525*H525</f>
        <v>4.6057096800000004</v>
      </c>
      <c r="S525" s="231">
        <v>0</v>
      </c>
      <c r="T525" s="232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33" t="s">
        <v>358</v>
      </c>
      <c r="AT525" s="233" t="s">
        <v>148</v>
      </c>
      <c r="AU525" s="233" t="s">
        <v>90</v>
      </c>
      <c r="AY525" s="18" t="s">
        <v>145</v>
      </c>
      <c r="BE525" s="234">
        <f>IF(N525="základní",J525,0)</f>
        <v>0</v>
      </c>
      <c r="BF525" s="234">
        <f>IF(N525="snížená",J525,0)</f>
        <v>0</v>
      </c>
      <c r="BG525" s="234">
        <f>IF(N525="zákl. přenesená",J525,0)</f>
        <v>0</v>
      </c>
      <c r="BH525" s="234">
        <f>IF(N525="sníž. přenesená",J525,0)</f>
        <v>0</v>
      </c>
      <c r="BI525" s="234">
        <f>IF(N525="nulová",J525,0)</f>
        <v>0</v>
      </c>
      <c r="BJ525" s="18" t="s">
        <v>88</v>
      </c>
      <c r="BK525" s="234">
        <f>ROUND(I525*H525,2)</f>
        <v>0</v>
      </c>
      <c r="BL525" s="18" t="s">
        <v>358</v>
      </c>
      <c r="BM525" s="233" t="s">
        <v>572</v>
      </c>
    </row>
    <row r="526" s="13" customFormat="1">
      <c r="A526" s="13"/>
      <c r="B526" s="235"/>
      <c r="C526" s="236"/>
      <c r="D526" s="237" t="s">
        <v>153</v>
      </c>
      <c r="E526" s="238" t="s">
        <v>1</v>
      </c>
      <c r="F526" s="239" t="s">
        <v>460</v>
      </c>
      <c r="G526" s="236"/>
      <c r="H526" s="238" t="s">
        <v>1</v>
      </c>
      <c r="I526" s="240"/>
      <c r="J526" s="236"/>
      <c r="K526" s="236"/>
      <c r="L526" s="241"/>
      <c r="M526" s="242"/>
      <c r="N526" s="243"/>
      <c r="O526" s="243"/>
      <c r="P526" s="243"/>
      <c r="Q526" s="243"/>
      <c r="R526" s="243"/>
      <c r="S526" s="243"/>
      <c r="T526" s="244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5" t="s">
        <v>153</v>
      </c>
      <c r="AU526" s="245" t="s">
        <v>90</v>
      </c>
      <c r="AV526" s="13" t="s">
        <v>88</v>
      </c>
      <c r="AW526" s="13" t="s">
        <v>34</v>
      </c>
      <c r="AX526" s="13" t="s">
        <v>80</v>
      </c>
      <c r="AY526" s="245" t="s">
        <v>145</v>
      </c>
    </row>
    <row r="527" s="14" customFormat="1">
      <c r="A527" s="14"/>
      <c r="B527" s="246"/>
      <c r="C527" s="247"/>
      <c r="D527" s="237" t="s">
        <v>153</v>
      </c>
      <c r="E527" s="248" t="s">
        <v>1</v>
      </c>
      <c r="F527" s="249" t="s">
        <v>461</v>
      </c>
      <c r="G527" s="247"/>
      <c r="H527" s="250">
        <v>25.731000000000002</v>
      </c>
      <c r="I527" s="251"/>
      <c r="J527" s="247"/>
      <c r="K527" s="247"/>
      <c r="L527" s="252"/>
      <c r="M527" s="253"/>
      <c r="N527" s="254"/>
      <c r="O527" s="254"/>
      <c r="P527" s="254"/>
      <c r="Q527" s="254"/>
      <c r="R527" s="254"/>
      <c r="S527" s="254"/>
      <c r="T527" s="255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6" t="s">
        <v>153</v>
      </c>
      <c r="AU527" s="256" t="s">
        <v>90</v>
      </c>
      <c r="AV527" s="14" t="s">
        <v>90</v>
      </c>
      <c r="AW527" s="14" t="s">
        <v>34</v>
      </c>
      <c r="AX527" s="14" t="s">
        <v>80</v>
      </c>
      <c r="AY527" s="256" t="s">
        <v>145</v>
      </c>
    </row>
    <row r="528" s="14" customFormat="1">
      <c r="A528" s="14"/>
      <c r="B528" s="246"/>
      <c r="C528" s="247"/>
      <c r="D528" s="237" t="s">
        <v>153</v>
      </c>
      <c r="E528" s="248" t="s">
        <v>1</v>
      </c>
      <c r="F528" s="249" t="s">
        <v>461</v>
      </c>
      <c r="G528" s="247"/>
      <c r="H528" s="250">
        <v>25.731000000000002</v>
      </c>
      <c r="I528" s="251"/>
      <c r="J528" s="247"/>
      <c r="K528" s="247"/>
      <c r="L528" s="252"/>
      <c r="M528" s="253"/>
      <c r="N528" s="254"/>
      <c r="O528" s="254"/>
      <c r="P528" s="254"/>
      <c r="Q528" s="254"/>
      <c r="R528" s="254"/>
      <c r="S528" s="254"/>
      <c r="T528" s="255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6" t="s">
        <v>153</v>
      </c>
      <c r="AU528" s="256" t="s">
        <v>90</v>
      </c>
      <c r="AV528" s="14" t="s">
        <v>90</v>
      </c>
      <c r="AW528" s="14" t="s">
        <v>34</v>
      </c>
      <c r="AX528" s="14" t="s">
        <v>80</v>
      </c>
      <c r="AY528" s="256" t="s">
        <v>145</v>
      </c>
    </row>
    <row r="529" s="14" customFormat="1">
      <c r="A529" s="14"/>
      <c r="B529" s="246"/>
      <c r="C529" s="247"/>
      <c r="D529" s="237" t="s">
        <v>153</v>
      </c>
      <c r="E529" s="248" t="s">
        <v>1</v>
      </c>
      <c r="F529" s="249" t="s">
        <v>462</v>
      </c>
      <c r="G529" s="247"/>
      <c r="H529" s="250">
        <v>17.321000000000002</v>
      </c>
      <c r="I529" s="251"/>
      <c r="J529" s="247"/>
      <c r="K529" s="247"/>
      <c r="L529" s="252"/>
      <c r="M529" s="253"/>
      <c r="N529" s="254"/>
      <c r="O529" s="254"/>
      <c r="P529" s="254"/>
      <c r="Q529" s="254"/>
      <c r="R529" s="254"/>
      <c r="S529" s="254"/>
      <c r="T529" s="255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6" t="s">
        <v>153</v>
      </c>
      <c r="AU529" s="256" t="s">
        <v>90</v>
      </c>
      <c r="AV529" s="14" t="s">
        <v>90</v>
      </c>
      <c r="AW529" s="14" t="s">
        <v>34</v>
      </c>
      <c r="AX529" s="14" t="s">
        <v>80</v>
      </c>
      <c r="AY529" s="256" t="s">
        <v>145</v>
      </c>
    </row>
    <row r="530" s="15" customFormat="1">
      <c r="A530" s="15"/>
      <c r="B530" s="257"/>
      <c r="C530" s="258"/>
      <c r="D530" s="237" t="s">
        <v>153</v>
      </c>
      <c r="E530" s="259" t="s">
        <v>1</v>
      </c>
      <c r="F530" s="260" t="s">
        <v>160</v>
      </c>
      <c r="G530" s="258"/>
      <c r="H530" s="261">
        <v>68.783000000000001</v>
      </c>
      <c r="I530" s="262"/>
      <c r="J530" s="258"/>
      <c r="K530" s="258"/>
      <c r="L530" s="263"/>
      <c r="M530" s="264"/>
      <c r="N530" s="265"/>
      <c r="O530" s="265"/>
      <c r="P530" s="265"/>
      <c r="Q530" s="265"/>
      <c r="R530" s="265"/>
      <c r="S530" s="265"/>
      <c r="T530" s="266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67" t="s">
        <v>153</v>
      </c>
      <c r="AU530" s="267" t="s">
        <v>90</v>
      </c>
      <c r="AV530" s="15" t="s">
        <v>151</v>
      </c>
      <c r="AW530" s="15" t="s">
        <v>34</v>
      </c>
      <c r="AX530" s="15" t="s">
        <v>88</v>
      </c>
      <c r="AY530" s="267" t="s">
        <v>145</v>
      </c>
    </row>
    <row r="531" s="2" customFormat="1" ht="24.15" customHeight="1">
      <c r="A531" s="39"/>
      <c r="B531" s="40"/>
      <c r="C531" s="221" t="s">
        <v>573</v>
      </c>
      <c r="D531" s="221" t="s">
        <v>148</v>
      </c>
      <c r="E531" s="222" t="s">
        <v>574</v>
      </c>
      <c r="F531" s="223" t="s">
        <v>575</v>
      </c>
      <c r="G531" s="224" t="s">
        <v>368</v>
      </c>
      <c r="H531" s="225">
        <v>11.199999999999999</v>
      </c>
      <c r="I531" s="226"/>
      <c r="J531" s="227">
        <f>ROUND(I531*H531,2)</f>
        <v>0</v>
      </c>
      <c r="K531" s="228"/>
      <c r="L531" s="45"/>
      <c r="M531" s="229" t="s">
        <v>1</v>
      </c>
      <c r="N531" s="230" t="s">
        <v>45</v>
      </c>
      <c r="O531" s="92"/>
      <c r="P531" s="231">
        <f>O531*H531</f>
        <v>0</v>
      </c>
      <c r="Q531" s="231">
        <v>0.01451</v>
      </c>
      <c r="R531" s="231">
        <f>Q531*H531</f>
        <v>0.16251199999999999</v>
      </c>
      <c r="S531" s="231">
        <v>0</v>
      </c>
      <c r="T531" s="232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3" t="s">
        <v>358</v>
      </c>
      <c r="AT531" s="233" t="s">
        <v>148</v>
      </c>
      <c r="AU531" s="233" t="s">
        <v>90</v>
      </c>
      <c r="AY531" s="18" t="s">
        <v>145</v>
      </c>
      <c r="BE531" s="234">
        <f>IF(N531="základní",J531,0)</f>
        <v>0</v>
      </c>
      <c r="BF531" s="234">
        <f>IF(N531="snížená",J531,0)</f>
        <v>0</v>
      </c>
      <c r="BG531" s="234">
        <f>IF(N531="zákl. přenesená",J531,0)</f>
        <v>0</v>
      </c>
      <c r="BH531" s="234">
        <f>IF(N531="sníž. přenesená",J531,0)</f>
        <v>0</v>
      </c>
      <c r="BI531" s="234">
        <f>IF(N531="nulová",J531,0)</f>
        <v>0</v>
      </c>
      <c r="BJ531" s="18" t="s">
        <v>88</v>
      </c>
      <c r="BK531" s="234">
        <f>ROUND(I531*H531,2)</f>
        <v>0</v>
      </c>
      <c r="BL531" s="18" t="s">
        <v>358</v>
      </c>
      <c r="BM531" s="233" t="s">
        <v>576</v>
      </c>
    </row>
    <row r="532" s="13" customFormat="1">
      <c r="A532" s="13"/>
      <c r="B532" s="235"/>
      <c r="C532" s="236"/>
      <c r="D532" s="237" t="s">
        <v>153</v>
      </c>
      <c r="E532" s="238" t="s">
        <v>1</v>
      </c>
      <c r="F532" s="239" t="s">
        <v>460</v>
      </c>
      <c r="G532" s="236"/>
      <c r="H532" s="238" t="s">
        <v>1</v>
      </c>
      <c r="I532" s="240"/>
      <c r="J532" s="236"/>
      <c r="K532" s="236"/>
      <c r="L532" s="241"/>
      <c r="M532" s="242"/>
      <c r="N532" s="243"/>
      <c r="O532" s="243"/>
      <c r="P532" s="243"/>
      <c r="Q532" s="243"/>
      <c r="R532" s="243"/>
      <c r="S532" s="243"/>
      <c r="T532" s="244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5" t="s">
        <v>153</v>
      </c>
      <c r="AU532" s="245" t="s">
        <v>90</v>
      </c>
      <c r="AV532" s="13" t="s">
        <v>88</v>
      </c>
      <c r="AW532" s="13" t="s">
        <v>34</v>
      </c>
      <c r="AX532" s="13" t="s">
        <v>80</v>
      </c>
      <c r="AY532" s="245" t="s">
        <v>145</v>
      </c>
    </row>
    <row r="533" s="14" customFormat="1">
      <c r="A533" s="14"/>
      <c r="B533" s="246"/>
      <c r="C533" s="247"/>
      <c r="D533" s="237" t="s">
        <v>153</v>
      </c>
      <c r="E533" s="248" t="s">
        <v>1</v>
      </c>
      <c r="F533" s="249" t="s">
        <v>577</v>
      </c>
      <c r="G533" s="247"/>
      <c r="H533" s="250">
        <v>11.199999999999999</v>
      </c>
      <c r="I533" s="251"/>
      <c r="J533" s="247"/>
      <c r="K533" s="247"/>
      <c r="L533" s="252"/>
      <c r="M533" s="253"/>
      <c r="N533" s="254"/>
      <c r="O533" s="254"/>
      <c r="P533" s="254"/>
      <c r="Q533" s="254"/>
      <c r="R533" s="254"/>
      <c r="S533" s="254"/>
      <c r="T533" s="255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6" t="s">
        <v>153</v>
      </c>
      <c r="AU533" s="256" t="s">
        <v>90</v>
      </c>
      <c r="AV533" s="14" t="s">
        <v>90</v>
      </c>
      <c r="AW533" s="14" t="s">
        <v>34</v>
      </c>
      <c r="AX533" s="14" t="s">
        <v>80</v>
      </c>
      <c r="AY533" s="256" t="s">
        <v>145</v>
      </c>
    </row>
    <row r="534" s="15" customFormat="1">
      <c r="A534" s="15"/>
      <c r="B534" s="257"/>
      <c r="C534" s="258"/>
      <c r="D534" s="237" t="s">
        <v>153</v>
      </c>
      <c r="E534" s="259" t="s">
        <v>1</v>
      </c>
      <c r="F534" s="260" t="s">
        <v>160</v>
      </c>
      <c r="G534" s="258"/>
      <c r="H534" s="261">
        <v>11.199999999999999</v>
      </c>
      <c r="I534" s="262"/>
      <c r="J534" s="258"/>
      <c r="K534" s="258"/>
      <c r="L534" s="263"/>
      <c r="M534" s="264"/>
      <c r="N534" s="265"/>
      <c r="O534" s="265"/>
      <c r="P534" s="265"/>
      <c r="Q534" s="265"/>
      <c r="R534" s="265"/>
      <c r="S534" s="265"/>
      <c r="T534" s="266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67" t="s">
        <v>153</v>
      </c>
      <c r="AU534" s="267" t="s">
        <v>90</v>
      </c>
      <c r="AV534" s="15" t="s">
        <v>151</v>
      </c>
      <c r="AW534" s="15" t="s">
        <v>34</v>
      </c>
      <c r="AX534" s="15" t="s">
        <v>88</v>
      </c>
      <c r="AY534" s="267" t="s">
        <v>145</v>
      </c>
    </row>
    <row r="535" s="2" customFormat="1" ht="24.15" customHeight="1">
      <c r="A535" s="39"/>
      <c r="B535" s="40"/>
      <c r="C535" s="221" t="s">
        <v>578</v>
      </c>
      <c r="D535" s="221" t="s">
        <v>148</v>
      </c>
      <c r="E535" s="222" t="s">
        <v>579</v>
      </c>
      <c r="F535" s="223" t="s">
        <v>580</v>
      </c>
      <c r="G535" s="224" t="s">
        <v>368</v>
      </c>
      <c r="H535" s="225">
        <v>3.4550000000000001</v>
      </c>
      <c r="I535" s="226"/>
      <c r="J535" s="227">
        <f>ROUND(I535*H535,2)</f>
        <v>0</v>
      </c>
      <c r="K535" s="228"/>
      <c r="L535" s="45"/>
      <c r="M535" s="229" t="s">
        <v>1</v>
      </c>
      <c r="N535" s="230" t="s">
        <v>45</v>
      </c>
      <c r="O535" s="92"/>
      <c r="P535" s="231">
        <f>O535*H535</f>
        <v>0</v>
      </c>
      <c r="Q535" s="231">
        <v>0.01451</v>
      </c>
      <c r="R535" s="231">
        <f>Q535*H535</f>
        <v>0.050132050000000004</v>
      </c>
      <c r="S535" s="231">
        <v>0</v>
      </c>
      <c r="T535" s="232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33" t="s">
        <v>358</v>
      </c>
      <c r="AT535" s="233" t="s">
        <v>148</v>
      </c>
      <c r="AU535" s="233" t="s">
        <v>90</v>
      </c>
      <c r="AY535" s="18" t="s">
        <v>145</v>
      </c>
      <c r="BE535" s="234">
        <f>IF(N535="základní",J535,0)</f>
        <v>0</v>
      </c>
      <c r="BF535" s="234">
        <f>IF(N535="snížená",J535,0)</f>
        <v>0</v>
      </c>
      <c r="BG535" s="234">
        <f>IF(N535="zákl. přenesená",J535,0)</f>
        <v>0</v>
      </c>
      <c r="BH535" s="234">
        <f>IF(N535="sníž. přenesená",J535,0)</f>
        <v>0</v>
      </c>
      <c r="BI535" s="234">
        <f>IF(N535="nulová",J535,0)</f>
        <v>0</v>
      </c>
      <c r="BJ535" s="18" t="s">
        <v>88</v>
      </c>
      <c r="BK535" s="234">
        <f>ROUND(I535*H535,2)</f>
        <v>0</v>
      </c>
      <c r="BL535" s="18" t="s">
        <v>358</v>
      </c>
      <c r="BM535" s="233" t="s">
        <v>581</v>
      </c>
    </row>
    <row r="536" s="13" customFormat="1">
      <c r="A536" s="13"/>
      <c r="B536" s="235"/>
      <c r="C536" s="236"/>
      <c r="D536" s="237" t="s">
        <v>153</v>
      </c>
      <c r="E536" s="238" t="s">
        <v>1</v>
      </c>
      <c r="F536" s="239" t="s">
        <v>460</v>
      </c>
      <c r="G536" s="236"/>
      <c r="H536" s="238" t="s">
        <v>1</v>
      </c>
      <c r="I536" s="240"/>
      <c r="J536" s="236"/>
      <c r="K536" s="236"/>
      <c r="L536" s="241"/>
      <c r="M536" s="242"/>
      <c r="N536" s="243"/>
      <c r="O536" s="243"/>
      <c r="P536" s="243"/>
      <c r="Q536" s="243"/>
      <c r="R536" s="243"/>
      <c r="S536" s="243"/>
      <c r="T536" s="244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5" t="s">
        <v>153</v>
      </c>
      <c r="AU536" s="245" t="s">
        <v>90</v>
      </c>
      <c r="AV536" s="13" t="s">
        <v>88</v>
      </c>
      <c r="AW536" s="13" t="s">
        <v>34</v>
      </c>
      <c r="AX536" s="13" t="s">
        <v>80</v>
      </c>
      <c r="AY536" s="245" t="s">
        <v>145</v>
      </c>
    </row>
    <row r="537" s="14" customFormat="1">
      <c r="A537" s="14"/>
      <c r="B537" s="246"/>
      <c r="C537" s="247"/>
      <c r="D537" s="237" t="s">
        <v>153</v>
      </c>
      <c r="E537" s="248" t="s">
        <v>1</v>
      </c>
      <c r="F537" s="249" t="s">
        <v>582</v>
      </c>
      <c r="G537" s="247"/>
      <c r="H537" s="250">
        <v>3.4550000000000001</v>
      </c>
      <c r="I537" s="251"/>
      <c r="J537" s="247"/>
      <c r="K537" s="247"/>
      <c r="L537" s="252"/>
      <c r="M537" s="253"/>
      <c r="N537" s="254"/>
      <c r="O537" s="254"/>
      <c r="P537" s="254"/>
      <c r="Q537" s="254"/>
      <c r="R537" s="254"/>
      <c r="S537" s="254"/>
      <c r="T537" s="255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6" t="s">
        <v>153</v>
      </c>
      <c r="AU537" s="256" t="s">
        <v>90</v>
      </c>
      <c r="AV537" s="14" t="s">
        <v>90</v>
      </c>
      <c r="AW537" s="14" t="s">
        <v>34</v>
      </c>
      <c r="AX537" s="14" t="s">
        <v>80</v>
      </c>
      <c r="AY537" s="256" t="s">
        <v>145</v>
      </c>
    </row>
    <row r="538" s="15" customFormat="1">
      <c r="A538" s="15"/>
      <c r="B538" s="257"/>
      <c r="C538" s="258"/>
      <c r="D538" s="237" t="s">
        <v>153</v>
      </c>
      <c r="E538" s="259" t="s">
        <v>1</v>
      </c>
      <c r="F538" s="260" t="s">
        <v>160</v>
      </c>
      <c r="G538" s="258"/>
      <c r="H538" s="261">
        <v>3.4550000000000001</v>
      </c>
      <c r="I538" s="262"/>
      <c r="J538" s="258"/>
      <c r="K538" s="258"/>
      <c r="L538" s="263"/>
      <c r="M538" s="264"/>
      <c r="N538" s="265"/>
      <c r="O538" s="265"/>
      <c r="P538" s="265"/>
      <c r="Q538" s="265"/>
      <c r="R538" s="265"/>
      <c r="S538" s="265"/>
      <c r="T538" s="266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67" t="s">
        <v>153</v>
      </c>
      <c r="AU538" s="267" t="s">
        <v>90</v>
      </c>
      <c r="AV538" s="15" t="s">
        <v>151</v>
      </c>
      <c r="AW538" s="15" t="s">
        <v>34</v>
      </c>
      <c r="AX538" s="15" t="s">
        <v>88</v>
      </c>
      <c r="AY538" s="267" t="s">
        <v>145</v>
      </c>
    </row>
    <row r="539" s="2" customFormat="1" ht="21.75" customHeight="1">
      <c r="A539" s="39"/>
      <c r="B539" s="40"/>
      <c r="C539" s="221" t="s">
        <v>583</v>
      </c>
      <c r="D539" s="221" t="s">
        <v>148</v>
      </c>
      <c r="E539" s="222" t="s">
        <v>584</v>
      </c>
      <c r="F539" s="223" t="s">
        <v>585</v>
      </c>
      <c r="G539" s="224" t="s">
        <v>217</v>
      </c>
      <c r="H539" s="225">
        <v>2</v>
      </c>
      <c r="I539" s="226"/>
      <c r="J539" s="227">
        <f>ROUND(I539*H539,2)</f>
        <v>0</v>
      </c>
      <c r="K539" s="228"/>
      <c r="L539" s="45"/>
      <c r="M539" s="229" t="s">
        <v>1</v>
      </c>
      <c r="N539" s="230" t="s">
        <v>45</v>
      </c>
      <c r="O539" s="92"/>
      <c r="P539" s="231">
        <f>O539*H539</f>
        <v>0</v>
      </c>
      <c r="Q539" s="231">
        <v>0</v>
      </c>
      <c r="R539" s="231">
        <f>Q539*H539</f>
        <v>0</v>
      </c>
      <c r="S539" s="231">
        <v>0</v>
      </c>
      <c r="T539" s="232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33" t="s">
        <v>358</v>
      </c>
      <c r="AT539" s="233" t="s">
        <v>148</v>
      </c>
      <c r="AU539" s="233" t="s">
        <v>90</v>
      </c>
      <c r="AY539" s="18" t="s">
        <v>145</v>
      </c>
      <c r="BE539" s="234">
        <f>IF(N539="základní",J539,0)</f>
        <v>0</v>
      </c>
      <c r="BF539" s="234">
        <f>IF(N539="snížená",J539,0)</f>
        <v>0</v>
      </c>
      <c r="BG539" s="234">
        <f>IF(N539="zákl. přenesená",J539,0)</f>
        <v>0</v>
      </c>
      <c r="BH539" s="234">
        <f>IF(N539="sníž. přenesená",J539,0)</f>
        <v>0</v>
      </c>
      <c r="BI539" s="234">
        <f>IF(N539="nulová",J539,0)</f>
        <v>0</v>
      </c>
      <c r="BJ539" s="18" t="s">
        <v>88</v>
      </c>
      <c r="BK539" s="234">
        <f>ROUND(I539*H539,2)</f>
        <v>0</v>
      </c>
      <c r="BL539" s="18" t="s">
        <v>358</v>
      </c>
      <c r="BM539" s="233" t="s">
        <v>586</v>
      </c>
    </row>
    <row r="540" s="13" customFormat="1">
      <c r="A540" s="13"/>
      <c r="B540" s="235"/>
      <c r="C540" s="236"/>
      <c r="D540" s="237" t="s">
        <v>153</v>
      </c>
      <c r="E540" s="238" t="s">
        <v>1</v>
      </c>
      <c r="F540" s="239" t="s">
        <v>460</v>
      </c>
      <c r="G540" s="236"/>
      <c r="H540" s="238" t="s">
        <v>1</v>
      </c>
      <c r="I540" s="240"/>
      <c r="J540" s="236"/>
      <c r="K540" s="236"/>
      <c r="L540" s="241"/>
      <c r="M540" s="242"/>
      <c r="N540" s="243"/>
      <c r="O540" s="243"/>
      <c r="P540" s="243"/>
      <c r="Q540" s="243"/>
      <c r="R540" s="243"/>
      <c r="S540" s="243"/>
      <c r="T540" s="244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5" t="s">
        <v>153</v>
      </c>
      <c r="AU540" s="245" t="s">
        <v>90</v>
      </c>
      <c r="AV540" s="13" t="s">
        <v>88</v>
      </c>
      <c r="AW540" s="13" t="s">
        <v>34</v>
      </c>
      <c r="AX540" s="13" t="s">
        <v>80</v>
      </c>
      <c r="AY540" s="245" t="s">
        <v>145</v>
      </c>
    </row>
    <row r="541" s="14" customFormat="1">
      <c r="A541" s="14"/>
      <c r="B541" s="246"/>
      <c r="C541" s="247"/>
      <c r="D541" s="237" t="s">
        <v>153</v>
      </c>
      <c r="E541" s="248" t="s">
        <v>1</v>
      </c>
      <c r="F541" s="249" t="s">
        <v>587</v>
      </c>
      <c r="G541" s="247"/>
      <c r="H541" s="250">
        <v>2</v>
      </c>
      <c r="I541" s="251"/>
      <c r="J541" s="247"/>
      <c r="K541" s="247"/>
      <c r="L541" s="252"/>
      <c r="M541" s="253"/>
      <c r="N541" s="254"/>
      <c r="O541" s="254"/>
      <c r="P541" s="254"/>
      <c r="Q541" s="254"/>
      <c r="R541" s="254"/>
      <c r="S541" s="254"/>
      <c r="T541" s="255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6" t="s">
        <v>153</v>
      </c>
      <c r="AU541" s="256" t="s">
        <v>90</v>
      </c>
      <c r="AV541" s="14" t="s">
        <v>90</v>
      </c>
      <c r="AW541" s="14" t="s">
        <v>34</v>
      </c>
      <c r="AX541" s="14" t="s">
        <v>80</v>
      </c>
      <c r="AY541" s="256" t="s">
        <v>145</v>
      </c>
    </row>
    <row r="542" s="15" customFormat="1">
      <c r="A542" s="15"/>
      <c r="B542" s="257"/>
      <c r="C542" s="258"/>
      <c r="D542" s="237" t="s">
        <v>153</v>
      </c>
      <c r="E542" s="259" t="s">
        <v>1</v>
      </c>
      <c r="F542" s="260" t="s">
        <v>160</v>
      </c>
      <c r="G542" s="258"/>
      <c r="H542" s="261">
        <v>2</v>
      </c>
      <c r="I542" s="262"/>
      <c r="J542" s="258"/>
      <c r="K542" s="258"/>
      <c r="L542" s="263"/>
      <c r="M542" s="264"/>
      <c r="N542" s="265"/>
      <c r="O542" s="265"/>
      <c r="P542" s="265"/>
      <c r="Q542" s="265"/>
      <c r="R542" s="265"/>
      <c r="S542" s="265"/>
      <c r="T542" s="266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67" t="s">
        <v>153</v>
      </c>
      <c r="AU542" s="267" t="s">
        <v>90</v>
      </c>
      <c r="AV542" s="15" t="s">
        <v>151</v>
      </c>
      <c r="AW542" s="15" t="s">
        <v>34</v>
      </c>
      <c r="AX542" s="15" t="s">
        <v>88</v>
      </c>
      <c r="AY542" s="267" t="s">
        <v>145</v>
      </c>
    </row>
    <row r="543" s="2" customFormat="1" ht="16.5" customHeight="1">
      <c r="A543" s="39"/>
      <c r="B543" s="40"/>
      <c r="C543" s="279" t="s">
        <v>588</v>
      </c>
      <c r="D543" s="279" t="s">
        <v>412</v>
      </c>
      <c r="E543" s="280" t="s">
        <v>589</v>
      </c>
      <c r="F543" s="281" t="s">
        <v>590</v>
      </c>
      <c r="G543" s="282" t="s">
        <v>591</v>
      </c>
      <c r="H543" s="283">
        <v>2</v>
      </c>
      <c r="I543" s="284"/>
      <c r="J543" s="285">
        <f>ROUND(I543*H543,2)</f>
        <v>0</v>
      </c>
      <c r="K543" s="286"/>
      <c r="L543" s="287"/>
      <c r="M543" s="288" t="s">
        <v>1</v>
      </c>
      <c r="N543" s="289" t="s">
        <v>45</v>
      </c>
      <c r="O543" s="92"/>
      <c r="P543" s="231">
        <f>O543*H543</f>
        <v>0</v>
      </c>
      <c r="Q543" s="231">
        <v>0.00059999999999999995</v>
      </c>
      <c r="R543" s="231">
        <f>Q543*H543</f>
        <v>0.0011999999999999999</v>
      </c>
      <c r="S543" s="231">
        <v>0</v>
      </c>
      <c r="T543" s="232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33" t="s">
        <v>256</v>
      </c>
      <c r="AT543" s="233" t="s">
        <v>412</v>
      </c>
      <c r="AU543" s="233" t="s">
        <v>90</v>
      </c>
      <c r="AY543" s="18" t="s">
        <v>145</v>
      </c>
      <c r="BE543" s="234">
        <f>IF(N543="základní",J543,0)</f>
        <v>0</v>
      </c>
      <c r="BF543" s="234">
        <f>IF(N543="snížená",J543,0)</f>
        <v>0</v>
      </c>
      <c r="BG543" s="234">
        <f>IF(N543="zákl. přenesená",J543,0)</f>
        <v>0</v>
      </c>
      <c r="BH543" s="234">
        <f>IF(N543="sníž. přenesená",J543,0)</f>
        <v>0</v>
      </c>
      <c r="BI543" s="234">
        <f>IF(N543="nulová",J543,0)</f>
        <v>0</v>
      </c>
      <c r="BJ543" s="18" t="s">
        <v>88</v>
      </c>
      <c r="BK543" s="234">
        <f>ROUND(I543*H543,2)</f>
        <v>0</v>
      </c>
      <c r="BL543" s="18" t="s">
        <v>358</v>
      </c>
      <c r="BM543" s="233" t="s">
        <v>592</v>
      </c>
    </row>
    <row r="544" s="2" customFormat="1" ht="24.15" customHeight="1">
      <c r="A544" s="39"/>
      <c r="B544" s="40"/>
      <c r="C544" s="221" t="s">
        <v>593</v>
      </c>
      <c r="D544" s="221" t="s">
        <v>148</v>
      </c>
      <c r="E544" s="222" t="s">
        <v>594</v>
      </c>
      <c r="F544" s="223" t="s">
        <v>595</v>
      </c>
      <c r="G544" s="224" t="s">
        <v>102</v>
      </c>
      <c r="H544" s="225">
        <v>68.783000000000001</v>
      </c>
      <c r="I544" s="226"/>
      <c r="J544" s="227">
        <f>ROUND(I544*H544,2)</f>
        <v>0</v>
      </c>
      <c r="K544" s="228"/>
      <c r="L544" s="45"/>
      <c r="M544" s="229" t="s">
        <v>1</v>
      </c>
      <c r="N544" s="230" t="s">
        <v>45</v>
      </c>
      <c r="O544" s="92"/>
      <c r="P544" s="231">
        <f>O544*H544</f>
        <v>0</v>
      </c>
      <c r="Q544" s="231">
        <v>0.00013999999999999999</v>
      </c>
      <c r="R544" s="231">
        <f>Q544*H544</f>
        <v>0.0096296200000000002</v>
      </c>
      <c r="S544" s="231">
        <v>0</v>
      </c>
      <c r="T544" s="232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3" t="s">
        <v>358</v>
      </c>
      <c r="AT544" s="233" t="s">
        <v>148</v>
      </c>
      <c r="AU544" s="233" t="s">
        <v>90</v>
      </c>
      <c r="AY544" s="18" t="s">
        <v>145</v>
      </c>
      <c r="BE544" s="234">
        <f>IF(N544="základní",J544,0)</f>
        <v>0</v>
      </c>
      <c r="BF544" s="234">
        <f>IF(N544="snížená",J544,0)</f>
        <v>0</v>
      </c>
      <c r="BG544" s="234">
        <f>IF(N544="zákl. přenesená",J544,0)</f>
        <v>0</v>
      </c>
      <c r="BH544" s="234">
        <f>IF(N544="sníž. přenesená",J544,0)</f>
        <v>0</v>
      </c>
      <c r="BI544" s="234">
        <f>IF(N544="nulová",J544,0)</f>
        <v>0</v>
      </c>
      <c r="BJ544" s="18" t="s">
        <v>88</v>
      </c>
      <c r="BK544" s="234">
        <f>ROUND(I544*H544,2)</f>
        <v>0</v>
      </c>
      <c r="BL544" s="18" t="s">
        <v>358</v>
      </c>
      <c r="BM544" s="233" t="s">
        <v>596</v>
      </c>
    </row>
    <row r="545" s="13" customFormat="1">
      <c r="A545" s="13"/>
      <c r="B545" s="235"/>
      <c r="C545" s="236"/>
      <c r="D545" s="237" t="s">
        <v>153</v>
      </c>
      <c r="E545" s="238" t="s">
        <v>1</v>
      </c>
      <c r="F545" s="239" t="s">
        <v>460</v>
      </c>
      <c r="G545" s="236"/>
      <c r="H545" s="238" t="s">
        <v>1</v>
      </c>
      <c r="I545" s="240"/>
      <c r="J545" s="236"/>
      <c r="K545" s="236"/>
      <c r="L545" s="241"/>
      <c r="M545" s="242"/>
      <c r="N545" s="243"/>
      <c r="O545" s="243"/>
      <c r="P545" s="243"/>
      <c r="Q545" s="243"/>
      <c r="R545" s="243"/>
      <c r="S545" s="243"/>
      <c r="T545" s="244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5" t="s">
        <v>153</v>
      </c>
      <c r="AU545" s="245" t="s">
        <v>90</v>
      </c>
      <c r="AV545" s="13" t="s">
        <v>88</v>
      </c>
      <c r="AW545" s="13" t="s">
        <v>34</v>
      </c>
      <c r="AX545" s="13" t="s">
        <v>80</v>
      </c>
      <c r="AY545" s="245" t="s">
        <v>145</v>
      </c>
    </row>
    <row r="546" s="14" customFormat="1">
      <c r="A546" s="14"/>
      <c r="B546" s="246"/>
      <c r="C546" s="247"/>
      <c r="D546" s="237" t="s">
        <v>153</v>
      </c>
      <c r="E546" s="248" t="s">
        <v>1</v>
      </c>
      <c r="F546" s="249" t="s">
        <v>461</v>
      </c>
      <c r="G546" s="247"/>
      <c r="H546" s="250">
        <v>25.731000000000002</v>
      </c>
      <c r="I546" s="251"/>
      <c r="J546" s="247"/>
      <c r="K546" s="247"/>
      <c r="L546" s="252"/>
      <c r="M546" s="253"/>
      <c r="N546" s="254"/>
      <c r="O546" s="254"/>
      <c r="P546" s="254"/>
      <c r="Q546" s="254"/>
      <c r="R546" s="254"/>
      <c r="S546" s="254"/>
      <c r="T546" s="255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6" t="s">
        <v>153</v>
      </c>
      <c r="AU546" s="256" t="s">
        <v>90</v>
      </c>
      <c r="AV546" s="14" t="s">
        <v>90</v>
      </c>
      <c r="AW546" s="14" t="s">
        <v>34</v>
      </c>
      <c r="AX546" s="14" t="s">
        <v>80</v>
      </c>
      <c r="AY546" s="256" t="s">
        <v>145</v>
      </c>
    </row>
    <row r="547" s="14" customFormat="1">
      <c r="A547" s="14"/>
      <c r="B547" s="246"/>
      <c r="C547" s="247"/>
      <c r="D547" s="237" t="s">
        <v>153</v>
      </c>
      <c r="E547" s="248" t="s">
        <v>1</v>
      </c>
      <c r="F547" s="249" t="s">
        <v>461</v>
      </c>
      <c r="G547" s="247"/>
      <c r="H547" s="250">
        <v>25.731000000000002</v>
      </c>
      <c r="I547" s="251"/>
      <c r="J547" s="247"/>
      <c r="K547" s="247"/>
      <c r="L547" s="252"/>
      <c r="M547" s="253"/>
      <c r="N547" s="254"/>
      <c r="O547" s="254"/>
      <c r="P547" s="254"/>
      <c r="Q547" s="254"/>
      <c r="R547" s="254"/>
      <c r="S547" s="254"/>
      <c r="T547" s="255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6" t="s">
        <v>153</v>
      </c>
      <c r="AU547" s="256" t="s">
        <v>90</v>
      </c>
      <c r="AV547" s="14" t="s">
        <v>90</v>
      </c>
      <c r="AW547" s="14" t="s">
        <v>34</v>
      </c>
      <c r="AX547" s="14" t="s">
        <v>80</v>
      </c>
      <c r="AY547" s="256" t="s">
        <v>145</v>
      </c>
    </row>
    <row r="548" s="14" customFormat="1">
      <c r="A548" s="14"/>
      <c r="B548" s="246"/>
      <c r="C548" s="247"/>
      <c r="D548" s="237" t="s">
        <v>153</v>
      </c>
      <c r="E548" s="248" t="s">
        <v>1</v>
      </c>
      <c r="F548" s="249" t="s">
        <v>462</v>
      </c>
      <c r="G548" s="247"/>
      <c r="H548" s="250">
        <v>17.321000000000002</v>
      </c>
      <c r="I548" s="251"/>
      <c r="J548" s="247"/>
      <c r="K548" s="247"/>
      <c r="L548" s="252"/>
      <c r="M548" s="253"/>
      <c r="N548" s="254"/>
      <c r="O548" s="254"/>
      <c r="P548" s="254"/>
      <c r="Q548" s="254"/>
      <c r="R548" s="254"/>
      <c r="S548" s="254"/>
      <c r="T548" s="255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6" t="s">
        <v>153</v>
      </c>
      <c r="AU548" s="256" t="s">
        <v>90</v>
      </c>
      <c r="AV548" s="14" t="s">
        <v>90</v>
      </c>
      <c r="AW548" s="14" t="s">
        <v>34</v>
      </c>
      <c r="AX548" s="14" t="s">
        <v>80</v>
      </c>
      <c r="AY548" s="256" t="s">
        <v>145</v>
      </c>
    </row>
    <row r="549" s="15" customFormat="1">
      <c r="A549" s="15"/>
      <c r="B549" s="257"/>
      <c r="C549" s="258"/>
      <c r="D549" s="237" t="s">
        <v>153</v>
      </c>
      <c r="E549" s="259" t="s">
        <v>1</v>
      </c>
      <c r="F549" s="260" t="s">
        <v>160</v>
      </c>
      <c r="G549" s="258"/>
      <c r="H549" s="261">
        <v>68.783000000000001</v>
      </c>
      <c r="I549" s="262"/>
      <c r="J549" s="258"/>
      <c r="K549" s="258"/>
      <c r="L549" s="263"/>
      <c r="M549" s="264"/>
      <c r="N549" s="265"/>
      <c r="O549" s="265"/>
      <c r="P549" s="265"/>
      <c r="Q549" s="265"/>
      <c r="R549" s="265"/>
      <c r="S549" s="265"/>
      <c r="T549" s="266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67" t="s">
        <v>153</v>
      </c>
      <c r="AU549" s="267" t="s">
        <v>90</v>
      </c>
      <c r="AV549" s="15" t="s">
        <v>151</v>
      </c>
      <c r="AW549" s="15" t="s">
        <v>34</v>
      </c>
      <c r="AX549" s="15" t="s">
        <v>88</v>
      </c>
      <c r="AY549" s="267" t="s">
        <v>145</v>
      </c>
    </row>
    <row r="550" s="2" customFormat="1" ht="24.15" customHeight="1">
      <c r="A550" s="39"/>
      <c r="B550" s="40"/>
      <c r="C550" s="221" t="s">
        <v>597</v>
      </c>
      <c r="D550" s="221" t="s">
        <v>148</v>
      </c>
      <c r="E550" s="222" t="s">
        <v>598</v>
      </c>
      <c r="F550" s="223" t="s">
        <v>599</v>
      </c>
      <c r="G550" s="224" t="s">
        <v>482</v>
      </c>
      <c r="H550" s="290"/>
      <c r="I550" s="226"/>
      <c r="J550" s="227">
        <f>ROUND(I550*H550,2)</f>
        <v>0</v>
      </c>
      <c r="K550" s="228"/>
      <c r="L550" s="45"/>
      <c r="M550" s="229" t="s">
        <v>1</v>
      </c>
      <c r="N550" s="230" t="s">
        <v>45</v>
      </c>
      <c r="O550" s="92"/>
      <c r="P550" s="231">
        <f>O550*H550</f>
        <v>0</v>
      </c>
      <c r="Q550" s="231">
        <v>0</v>
      </c>
      <c r="R550" s="231">
        <f>Q550*H550</f>
        <v>0</v>
      </c>
      <c r="S550" s="231">
        <v>0</v>
      </c>
      <c r="T550" s="232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33" t="s">
        <v>358</v>
      </c>
      <c r="AT550" s="233" t="s">
        <v>148</v>
      </c>
      <c r="AU550" s="233" t="s">
        <v>90</v>
      </c>
      <c r="AY550" s="18" t="s">
        <v>145</v>
      </c>
      <c r="BE550" s="234">
        <f>IF(N550="základní",J550,0)</f>
        <v>0</v>
      </c>
      <c r="BF550" s="234">
        <f>IF(N550="snížená",J550,0)</f>
        <v>0</v>
      </c>
      <c r="BG550" s="234">
        <f>IF(N550="zákl. přenesená",J550,0)</f>
        <v>0</v>
      </c>
      <c r="BH550" s="234">
        <f>IF(N550="sníž. přenesená",J550,0)</f>
        <v>0</v>
      </c>
      <c r="BI550" s="234">
        <f>IF(N550="nulová",J550,0)</f>
        <v>0</v>
      </c>
      <c r="BJ550" s="18" t="s">
        <v>88</v>
      </c>
      <c r="BK550" s="234">
        <f>ROUND(I550*H550,2)</f>
        <v>0</v>
      </c>
      <c r="BL550" s="18" t="s">
        <v>358</v>
      </c>
      <c r="BM550" s="233" t="s">
        <v>600</v>
      </c>
    </row>
    <row r="551" s="2" customFormat="1" ht="24.15" customHeight="1">
      <c r="A551" s="39"/>
      <c r="B551" s="40"/>
      <c r="C551" s="221" t="s">
        <v>601</v>
      </c>
      <c r="D551" s="221" t="s">
        <v>148</v>
      </c>
      <c r="E551" s="222" t="s">
        <v>602</v>
      </c>
      <c r="F551" s="223" t="s">
        <v>603</v>
      </c>
      <c r="G551" s="224" t="s">
        <v>482</v>
      </c>
      <c r="H551" s="290"/>
      <c r="I551" s="226"/>
      <c r="J551" s="227">
        <f>ROUND(I551*H551,2)</f>
        <v>0</v>
      </c>
      <c r="K551" s="228"/>
      <c r="L551" s="45"/>
      <c r="M551" s="229" t="s">
        <v>1</v>
      </c>
      <c r="N551" s="230" t="s">
        <v>45</v>
      </c>
      <c r="O551" s="92"/>
      <c r="P551" s="231">
        <f>O551*H551</f>
        <v>0</v>
      </c>
      <c r="Q551" s="231">
        <v>0</v>
      </c>
      <c r="R551" s="231">
        <f>Q551*H551</f>
        <v>0</v>
      </c>
      <c r="S551" s="231">
        <v>0</v>
      </c>
      <c r="T551" s="232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33" t="s">
        <v>358</v>
      </c>
      <c r="AT551" s="233" t="s">
        <v>148</v>
      </c>
      <c r="AU551" s="233" t="s">
        <v>90</v>
      </c>
      <c r="AY551" s="18" t="s">
        <v>145</v>
      </c>
      <c r="BE551" s="234">
        <f>IF(N551="základní",J551,0)</f>
        <v>0</v>
      </c>
      <c r="BF551" s="234">
        <f>IF(N551="snížená",J551,0)</f>
        <v>0</v>
      </c>
      <c r="BG551" s="234">
        <f>IF(N551="zákl. přenesená",J551,0)</f>
        <v>0</v>
      </c>
      <c r="BH551" s="234">
        <f>IF(N551="sníž. přenesená",J551,0)</f>
        <v>0</v>
      </c>
      <c r="BI551" s="234">
        <f>IF(N551="nulová",J551,0)</f>
        <v>0</v>
      </c>
      <c r="BJ551" s="18" t="s">
        <v>88</v>
      </c>
      <c r="BK551" s="234">
        <f>ROUND(I551*H551,2)</f>
        <v>0</v>
      </c>
      <c r="BL551" s="18" t="s">
        <v>358</v>
      </c>
      <c r="BM551" s="233" t="s">
        <v>604</v>
      </c>
    </row>
    <row r="552" s="12" customFormat="1" ht="22.8" customHeight="1">
      <c r="A552" s="12"/>
      <c r="B552" s="205"/>
      <c r="C552" s="206"/>
      <c r="D552" s="207" t="s">
        <v>79</v>
      </c>
      <c r="E552" s="219" t="s">
        <v>605</v>
      </c>
      <c r="F552" s="219" t="s">
        <v>606</v>
      </c>
      <c r="G552" s="206"/>
      <c r="H552" s="206"/>
      <c r="I552" s="209"/>
      <c r="J552" s="220">
        <f>BK552</f>
        <v>0</v>
      </c>
      <c r="K552" s="206"/>
      <c r="L552" s="211"/>
      <c r="M552" s="212"/>
      <c r="N552" s="213"/>
      <c r="O552" s="213"/>
      <c r="P552" s="214">
        <f>SUM(P553:P570)</f>
        <v>0</v>
      </c>
      <c r="Q552" s="213"/>
      <c r="R552" s="214">
        <f>SUM(R553:R570)</f>
        <v>0.0048000000000000004</v>
      </c>
      <c r="S552" s="213"/>
      <c r="T552" s="215">
        <f>SUM(T553:T570)</f>
        <v>0.15000000000000002</v>
      </c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R552" s="216" t="s">
        <v>90</v>
      </c>
      <c r="AT552" s="217" t="s">
        <v>79</v>
      </c>
      <c r="AU552" s="217" t="s">
        <v>88</v>
      </c>
      <c r="AY552" s="216" t="s">
        <v>145</v>
      </c>
      <c r="BK552" s="218">
        <f>SUM(BK553:BK570)</f>
        <v>0</v>
      </c>
    </row>
    <row r="553" s="2" customFormat="1" ht="16.5" customHeight="1">
      <c r="A553" s="39"/>
      <c r="B553" s="40"/>
      <c r="C553" s="221" t="s">
        <v>607</v>
      </c>
      <c r="D553" s="221" t="s">
        <v>148</v>
      </c>
      <c r="E553" s="222" t="s">
        <v>608</v>
      </c>
      <c r="F553" s="223" t="s">
        <v>609</v>
      </c>
      <c r="G553" s="224" t="s">
        <v>217</v>
      </c>
      <c r="H553" s="225">
        <v>3</v>
      </c>
      <c r="I553" s="226"/>
      <c r="J553" s="227">
        <f>ROUND(I553*H553,2)</f>
        <v>0</v>
      </c>
      <c r="K553" s="228"/>
      <c r="L553" s="45"/>
      <c r="M553" s="229" t="s">
        <v>1</v>
      </c>
      <c r="N553" s="230" t="s">
        <v>45</v>
      </c>
      <c r="O553" s="92"/>
      <c r="P553" s="231">
        <f>O553*H553</f>
        <v>0</v>
      </c>
      <c r="Q553" s="231">
        <v>0</v>
      </c>
      <c r="R553" s="231">
        <f>Q553*H553</f>
        <v>0</v>
      </c>
      <c r="S553" s="231">
        <v>0</v>
      </c>
      <c r="T553" s="232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33" t="s">
        <v>358</v>
      </c>
      <c r="AT553" s="233" t="s">
        <v>148</v>
      </c>
      <c r="AU553" s="233" t="s">
        <v>90</v>
      </c>
      <c r="AY553" s="18" t="s">
        <v>145</v>
      </c>
      <c r="BE553" s="234">
        <f>IF(N553="základní",J553,0)</f>
        <v>0</v>
      </c>
      <c r="BF553" s="234">
        <f>IF(N553="snížená",J553,0)</f>
        <v>0</v>
      </c>
      <c r="BG553" s="234">
        <f>IF(N553="zákl. přenesená",J553,0)</f>
        <v>0</v>
      </c>
      <c r="BH553" s="234">
        <f>IF(N553="sníž. přenesená",J553,0)</f>
        <v>0</v>
      </c>
      <c r="BI553" s="234">
        <f>IF(N553="nulová",J553,0)</f>
        <v>0</v>
      </c>
      <c r="BJ553" s="18" t="s">
        <v>88</v>
      </c>
      <c r="BK553" s="234">
        <f>ROUND(I553*H553,2)</f>
        <v>0</v>
      </c>
      <c r="BL553" s="18" t="s">
        <v>358</v>
      </c>
      <c r="BM553" s="233" t="s">
        <v>610</v>
      </c>
    </row>
    <row r="554" s="13" customFormat="1">
      <c r="A554" s="13"/>
      <c r="B554" s="235"/>
      <c r="C554" s="236"/>
      <c r="D554" s="237" t="s">
        <v>153</v>
      </c>
      <c r="E554" s="238" t="s">
        <v>1</v>
      </c>
      <c r="F554" s="239" t="s">
        <v>154</v>
      </c>
      <c r="G554" s="236"/>
      <c r="H554" s="238" t="s">
        <v>1</v>
      </c>
      <c r="I554" s="240"/>
      <c r="J554" s="236"/>
      <c r="K554" s="236"/>
      <c r="L554" s="241"/>
      <c r="M554" s="242"/>
      <c r="N554" s="243"/>
      <c r="O554" s="243"/>
      <c r="P554" s="243"/>
      <c r="Q554" s="243"/>
      <c r="R554" s="243"/>
      <c r="S554" s="243"/>
      <c r="T554" s="244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5" t="s">
        <v>153</v>
      </c>
      <c r="AU554" s="245" t="s">
        <v>90</v>
      </c>
      <c r="AV554" s="13" t="s">
        <v>88</v>
      </c>
      <c r="AW554" s="13" t="s">
        <v>34</v>
      </c>
      <c r="AX554" s="13" t="s">
        <v>80</v>
      </c>
      <c r="AY554" s="245" t="s">
        <v>145</v>
      </c>
    </row>
    <row r="555" s="13" customFormat="1">
      <c r="A555" s="13"/>
      <c r="B555" s="235"/>
      <c r="C555" s="236"/>
      <c r="D555" s="237" t="s">
        <v>153</v>
      </c>
      <c r="E555" s="238" t="s">
        <v>1</v>
      </c>
      <c r="F555" s="239" t="s">
        <v>611</v>
      </c>
      <c r="G555" s="236"/>
      <c r="H555" s="238" t="s">
        <v>1</v>
      </c>
      <c r="I555" s="240"/>
      <c r="J555" s="236"/>
      <c r="K555" s="236"/>
      <c r="L555" s="241"/>
      <c r="M555" s="242"/>
      <c r="N555" s="243"/>
      <c r="O555" s="243"/>
      <c r="P555" s="243"/>
      <c r="Q555" s="243"/>
      <c r="R555" s="243"/>
      <c r="S555" s="243"/>
      <c r="T555" s="244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5" t="s">
        <v>153</v>
      </c>
      <c r="AU555" s="245" t="s">
        <v>90</v>
      </c>
      <c r="AV555" s="13" t="s">
        <v>88</v>
      </c>
      <c r="AW555" s="13" t="s">
        <v>34</v>
      </c>
      <c r="AX555" s="13" t="s">
        <v>80</v>
      </c>
      <c r="AY555" s="245" t="s">
        <v>145</v>
      </c>
    </row>
    <row r="556" s="14" customFormat="1">
      <c r="A556" s="14"/>
      <c r="B556" s="246"/>
      <c r="C556" s="247"/>
      <c r="D556" s="237" t="s">
        <v>153</v>
      </c>
      <c r="E556" s="248" t="s">
        <v>1</v>
      </c>
      <c r="F556" s="249" t="s">
        <v>168</v>
      </c>
      <c r="G556" s="247"/>
      <c r="H556" s="250">
        <v>3</v>
      </c>
      <c r="I556" s="251"/>
      <c r="J556" s="247"/>
      <c r="K556" s="247"/>
      <c r="L556" s="252"/>
      <c r="M556" s="253"/>
      <c r="N556" s="254"/>
      <c r="O556" s="254"/>
      <c r="P556" s="254"/>
      <c r="Q556" s="254"/>
      <c r="R556" s="254"/>
      <c r="S556" s="254"/>
      <c r="T556" s="255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6" t="s">
        <v>153</v>
      </c>
      <c r="AU556" s="256" t="s">
        <v>90</v>
      </c>
      <c r="AV556" s="14" t="s">
        <v>90</v>
      </c>
      <c r="AW556" s="14" t="s">
        <v>34</v>
      </c>
      <c r="AX556" s="14" t="s">
        <v>80</v>
      </c>
      <c r="AY556" s="256" t="s">
        <v>145</v>
      </c>
    </row>
    <row r="557" s="15" customFormat="1">
      <c r="A557" s="15"/>
      <c r="B557" s="257"/>
      <c r="C557" s="258"/>
      <c r="D557" s="237" t="s">
        <v>153</v>
      </c>
      <c r="E557" s="259" t="s">
        <v>1</v>
      </c>
      <c r="F557" s="260" t="s">
        <v>160</v>
      </c>
      <c r="G557" s="258"/>
      <c r="H557" s="261">
        <v>3</v>
      </c>
      <c r="I557" s="262"/>
      <c r="J557" s="258"/>
      <c r="K557" s="258"/>
      <c r="L557" s="263"/>
      <c r="M557" s="264"/>
      <c r="N557" s="265"/>
      <c r="O557" s="265"/>
      <c r="P557" s="265"/>
      <c r="Q557" s="265"/>
      <c r="R557" s="265"/>
      <c r="S557" s="265"/>
      <c r="T557" s="266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67" t="s">
        <v>153</v>
      </c>
      <c r="AU557" s="267" t="s">
        <v>90</v>
      </c>
      <c r="AV557" s="15" t="s">
        <v>151</v>
      </c>
      <c r="AW557" s="15" t="s">
        <v>34</v>
      </c>
      <c r="AX557" s="15" t="s">
        <v>88</v>
      </c>
      <c r="AY557" s="267" t="s">
        <v>145</v>
      </c>
    </row>
    <row r="558" s="2" customFormat="1" ht="24.15" customHeight="1">
      <c r="A558" s="39"/>
      <c r="B558" s="40"/>
      <c r="C558" s="279" t="s">
        <v>612</v>
      </c>
      <c r="D558" s="279" t="s">
        <v>412</v>
      </c>
      <c r="E558" s="280" t="s">
        <v>613</v>
      </c>
      <c r="F558" s="281" t="s">
        <v>614</v>
      </c>
      <c r="G558" s="282" t="s">
        <v>217</v>
      </c>
      <c r="H558" s="283">
        <v>3</v>
      </c>
      <c r="I558" s="284"/>
      <c r="J558" s="285">
        <f>ROUND(I558*H558,2)</f>
        <v>0</v>
      </c>
      <c r="K558" s="286"/>
      <c r="L558" s="287"/>
      <c r="M558" s="288" t="s">
        <v>1</v>
      </c>
      <c r="N558" s="289" t="s">
        <v>45</v>
      </c>
      <c r="O558" s="92"/>
      <c r="P558" s="231">
        <f>O558*H558</f>
        <v>0</v>
      </c>
      <c r="Q558" s="231">
        <v>0.0016000000000000001</v>
      </c>
      <c r="R558" s="231">
        <f>Q558*H558</f>
        <v>0.0048000000000000004</v>
      </c>
      <c r="S558" s="231">
        <v>0</v>
      </c>
      <c r="T558" s="232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33" t="s">
        <v>256</v>
      </c>
      <c r="AT558" s="233" t="s">
        <v>412</v>
      </c>
      <c r="AU558" s="233" t="s">
        <v>90</v>
      </c>
      <c r="AY558" s="18" t="s">
        <v>145</v>
      </c>
      <c r="BE558" s="234">
        <f>IF(N558="základní",J558,0)</f>
        <v>0</v>
      </c>
      <c r="BF558" s="234">
        <f>IF(N558="snížená",J558,0)</f>
        <v>0</v>
      </c>
      <c r="BG558" s="234">
        <f>IF(N558="zákl. přenesená",J558,0)</f>
        <v>0</v>
      </c>
      <c r="BH558" s="234">
        <f>IF(N558="sníž. přenesená",J558,0)</f>
        <v>0</v>
      </c>
      <c r="BI558" s="234">
        <f>IF(N558="nulová",J558,0)</f>
        <v>0</v>
      </c>
      <c r="BJ558" s="18" t="s">
        <v>88</v>
      </c>
      <c r="BK558" s="234">
        <f>ROUND(I558*H558,2)</f>
        <v>0</v>
      </c>
      <c r="BL558" s="18" t="s">
        <v>358</v>
      </c>
      <c r="BM558" s="233" t="s">
        <v>615</v>
      </c>
    </row>
    <row r="559" s="2" customFormat="1" ht="16.5" customHeight="1">
      <c r="A559" s="39"/>
      <c r="B559" s="40"/>
      <c r="C559" s="221" t="s">
        <v>616</v>
      </c>
      <c r="D559" s="221" t="s">
        <v>148</v>
      </c>
      <c r="E559" s="222" t="s">
        <v>617</v>
      </c>
      <c r="F559" s="223" t="s">
        <v>618</v>
      </c>
      <c r="G559" s="224" t="s">
        <v>102</v>
      </c>
      <c r="H559" s="225">
        <v>1.7130000000000001</v>
      </c>
      <c r="I559" s="226"/>
      <c r="J559" s="227">
        <f>ROUND(I559*H559,2)</f>
        <v>0</v>
      </c>
      <c r="K559" s="228"/>
      <c r="L559" s="45"/>
      <c r="M559" s="229" t="s">
        <v>1</v>
      </c>
      <c r="N559" s="230" t="s">
        <v>45</v>
      </c>
      <c r="O559" s="92"/>
      <c r="P559" s="231">
        <f>O559*H559</f>
        <v>0</v>
      </c>
      <c r="Q559" s="231">
        <v>0</v>
      </c>
      <c r="R559" s="231">
        <f>Q559*H559</f>
        <v>0</v>
      </c>
      <c r="S559" s="231">
        <v>0</v>
      </c>
      <c r="T559" s="232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33" t="s">
        <v>358</v>
      </c>
      <c r="AT559" s="233" t="s">
        <v>148</v>
      </c>
      <c r="AU559" s="233" t="s">
        <v>90</v>
      </c>
      <c r="AY559" s="18" t="s">
        <v>145</v>
      </c>
      <c r="BE559" s="234">
        <f>IF(N559="základní",J559,0)</f>
        <v>0</v>
      </c>
      <c r="BF559" s="234">
        <f>IF(N559="snížená",J559,0)</f>
        <v>0</v>
      </c>
      <c r="BG559" s="234">
        <f>IF(N559="zákl. přenesená",J559,0)</f>
        <v>0</v>
      </c>
      <c r="BH559" s="234">
        <f>IF(N559="sníž. přenesená",J559,0)</f>
        <v>0</v>
      </c>
      <c r="BI559" s="234">
        <f>IF(N559="nulová",J559,0)</f>
        <v>0</v>
      </c>
      <c r="BJ559" s="18" t="s">
        <v>88</v>
      </c>
      <c r="BK559" s="234">
        <f>ROUND(I559*H559,2)</f>
        <v>0</v>
      </c>
      <c r="BL559" s="18" t="s">
        <v>358</v>
      </c>
      <c r="BM559" s="233" t="s">
        <v>619</v>
      </c>
    </row>
    <row r="560" s="13" customFormat="1">
      <c r="A560" s="13"/>
      <c r="B560" s="235"/>
      <c r="C560" s="236"/>
      <c r="D560" s="237" t="s">
        <v>153</v>
      </c>
      <c r="E560" s="238" t="s">
        <v>1</v>
      </c>
      <c r="F560" s="239" t="s">
        <v>154</v>
      </c>
      <c r="G560" s="236"/>
      <c r="H560" s="238" t="s">
        <v>1</v>
      </c>
      <c r="I560" s="240"/>
      <c r="J560" s="236"/>
      <c r="K560" s="236"/>
      <c r="L560" s="241"/>
      <c r="M560" s="242"/>
      <c r="N560" s="243"/>
      <c r="O560" s="243"/>
      <c r="P560" s="243"/>
      <c r="Q560" s="243"/>
      <c r="R560" s="243"/>
      <c r="S560" s="243"/>
      <c r="T560" s="244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5" t="s">
        <v>153</v>
      </c>
      <c r="AU560" s="245" t="s">
        <v>90</v>
      </c>
      <c r="AV560" s="13" t="s">
        <v>88</v>
      </c>
      <c r="AW560" s="13" t="s">
        <v>34</v>
      </c>
      <c r="AX560" s="13" t="s">
        <v>80</v>
      </c>
      <c r="AY560" s="245" t="s">
        <v>145</v>
      </c>
    </row>
    <row r="561" s="13" customFormat="1">
      <c r="A561" s="13"/>
      <c r="B561" s="235"/>
      <c r="C561" s="236"/>
      <c r="D561" s="237" t="s">
        <v>153</v>
      </c>
      <c r="E561" s="238" t="s">
        <v>1</v>
      </c>
      <c r="F561" s="239" t="s">
        <v>611</v>
      </c>
      <c r="G561" s="236"/>
      <c r="H561" s="238" t="s">
        <v>1</v>
      </c>
      <c r="I561" s="240"/>
      <c r="J561" s="236"/>
      <c r="K561" s="236"/>
      <c r="L561" s="241"/>
      <c r="M561" s="242"/>
      <c r="N561" s="243"/>
      <c r="O561" s="243"/>
      <c r="P561" s="243"/>
      <c r="Q561" s="243"/>
      <c r="R561" s="243"/>
      <c r="S561" s="243"/>
      <c r="T561" s="244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5" t="s">
        <v>153</v>
      </c>
      <c r="AU561" s="245" t="s">
        <v>90</v>
      </c>
      <c r="AV561" s="13" t="s">
        <v>88</v>
      </c>
      <c r="AW561" s="13" t="s">
        <v>34</v>
      </c>
      <c r="AX561" s="13" t="s">
        <v>80</v>
      </c>
      <c r="AY561" s="245" t="s">
        <v>145</v>
      </c>
    </row>
    <row r="562" s="13" customFormat="1">
      <c r="A562" s="13"/>
      <c r="B562" s="235"/>
      <c r="C562" s="236"/>
      <c r="D562" s="237" t="s">
        <v>153</v>
      </c>
      <c r="E562" s="238" t="s">
        <v>1</v>
      </c>
      <c r="F562" s="239" t="s">
        <v>620</v>
      </c>
      <c r="G562" s="236"/>
      <c r="H562" s="238" t="s">
        <v>1</v>
      </c>
      <c r="I562" s="240"/>
      <c r="J562" s="236"/>
      <c r="K562" s="236"/>
      <c r="L562" s="241"/>
      <c r="M562" s="242"/>
      <c r="N562" s="243"/>
      <c r="O562" s="243"/>
      <c r="P562" s="243"/>
      <c r="Q562" s="243"/>
      <c r="R562" s="243"/>
      <c r="S562" s="243"/>
      <c r="T562" s="244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5" t="s">
        <v>153</v>
      </c>
      <c r="AU562" s="245" t="s">
        <v>90</v>
      </c>
      <c r="AV562" s="13" t="s">
        <v>88</v>
      </c>
      <c r="AW562" s="13" t="s">
        <v>34</v>
      </c>
      <c r="AX562" s="13" t="s">
        <v>80</v>
      </c>
      <c r="AY562" s="245" t="s">
        <v>145</v>
      </c>
    </row>
    <row r="563" s="14" customFormat="1">
      <c r="A563" s="14"/>
      <c r="B563" s="246"/>
      <c r="C563" s="247"/>
      <c r="D563" s="237" t="s">
        <v>153</v>
      </c>
      <c r="E563" s="248" t="s">
        <v>1</v>
      </c>
      <c r="F563" s="249" t="s">
        <v>621</v>
      </c>
      <c r="G563" s="247"/>
      <c r="H563" s="250">
        <v>0.47299999999999998</v>
      </c>
      <c r="I563" s="251"/>
      <c r="J563" s="247"/>
      <c r="K563" s="247"/>
      <c r="L563" s="252"/>
      <c r="M563" s="253"/>
      <c r="N563" s="254"/>
      <c r="O563" s="254"/>
      <c r="P563" s="254"/>
      <c r="Q563" s="254"/>
      <c r="R563" s="254"/>
      <c r="S563" s="254"/>
      <c r="T563" s="255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6" t="s">
        <v>153</v>
      </c>
      <c r="AU563" s="256" t="s">
        <v>90</v>
      </c>
      <c r="AV563" s="14" t="s">
        <v>90</v>
      </c>
      <c r="AW563" s="14" t="s">
        <v>34</v>
      </c>
      <c r="AX563" s="14" t="s">
        <v>80</v>
      </c>
      <c r="AY563" s="256" t="s">
        <v>145</v>
      </c>
    </row>
    <row r="564" s="14" customFormat="1">
      <c r="A564" s="14"/>
      <c r="B564" s="246"/>
      <c r="C564" s="247"/>
      <c r="D564" s="237" t="s">
        <v>153</v>
      </c>
      <c r="E564" s="248" t="s">
        <v>1</v>
      </c>
      <c r="F564" s="249" t="s">
        <v>622</v>
      </c>
      <c r="G564" s="247"/>
      <c r="H564" s="250">
        <v>0.63100000000000001</v>
      </c>
      <c r="I564" s="251"/>
      <c r="J564" s="247"/>
      <c r="K564" s="247"/>
      <c r="L564" s="252"/>
      <c r="M564" s="253"/>
      <c r="N564" s="254"/>
      <c r="O564" s="254"/>
      <c r="P564" s="254"/>
      <c r="Q564" s="254"/>
      <c r="R564" s="254"/>
      <c r="S564" s="254"/>
      <c r="T564" s="255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6" t="s">
        <v>153</v>
      </c>
      <c r="AU564" s="256" t="s">
        <v>90</v>
      </c>
      <c r="AV564" s="14" t="s">
        <v>90</v>
      </c>
      <c r="AW564" s="14" t="s">
        <v>34</v>
      </c>
      <c r="AX564" s="14" t="s">
        <v>80</v>
      </c>
      <c r="AY564" s="256" t="s">
        <v>145</v>
      </c>
    </row>
    <row r="565" s="14" customFormat="1">
      <c r="A565" s="14"/>
      <c r="B565" s="246"/>
      <c r="C565" s="247"/>
      <c r="D565" s="237" t="s">
        <v>153</v>
      </c>
      <c r="E565" s="248" t="s">
        <v>1</v>
      </c>
      <c r="F565" s="249" t="s">
        <v>623</v>
      </c>
      <c r="G565" s="247"/>
      <c r="H565" s="250">
        <v>0.60899999999999999</v>
      </c>
      <c r="I565" s="251"/>
      <c r="J565" s="247"/>
      <c r="K565" s="247"/>
      <c r="L565" s="252"/>
      <c r="M565" s="253"/>
      <c r="N565" s="254"/>
      <c r="O565" s="254"/>
      <c r="P565" s="254"/>
      <c r="Q565" s="254"/>
      <c r="R565" s="254"/>
      <c r="S565" s="254"/>
      <c r="T565" s="255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6" t="s">
        <v>153</v>
      </c>
      <c r="AU565" s="256" t="s">
        <v>90</v>
      </c>
      <c r="AV565" s="14" t="s">
        <v>90</v>
      </c>
      <c r="AW565" s="14" t="s">
        <v>34</v>
      </c>
      <c r="AX565" s="14" t="s">
        <v>80</v>
      </c>
      <c r="AY565" s="256" t="s">
        <v>145</v>
      </c>
    </row>
    <row r="566" s="15" customFormat="1">
      <c r="A566" s="15"/>
      <c r="B566" s="257"/>
      <c r="C566" s="258"/>
      <c r="D566" s="237" t="s">
        <v>153</v>
      </c>
      <c r="E566" s="259" t="s">
        <v>1</v>
      </c>
      <c r="F566" s="260" t="s">
        <v>160</v>
      </c>
      <c r="G566" s="258"/>
      <c r="H566" s="261">
        <v>1.7130000000000001</v>
      </c>
      <c r="I566" s="262"/>
      <c r="J566" s="258"/>
      <c r="K566" s="258"/>
      <c r="L566" s="263"/>
      <c r="M566" s="264"/>
      <c r="N566" s="265"/>
      <c r="O566" s="265"/>
      <c r="P566" s="265"/>
      <c r="Q566" s="265"/>
      <c r="R566" s="265"/>
      <c r="S566" s="265"/>
      <c r="T566" s="266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67" t="s">
        <v>153</v>
      </c>
      <c r="AU566" s="267" t="s">
        <v>90</v>
      </c>
      <c r="AV566" s="15" t="s">
        <v>151</v>
      </c>
      <c r="AW566" s="15" t="s">
        <v>34</v>
      </c>
      <c r="AX566" s="15" t="s">
        <v>88</v>
      </c>
      <c r="AY566" s="267" t="s">
        <v>145</v>
      </c>
    </row>
    <row r="567" s="2" customFormat="1" ht="24.15" customHeight="1">
      <c r="A567" s="39"/>
      <c r="B567" s="40"/>
      <c r="C567" s="221" t="s">
        <v>624</v>
      </c>
      <c r="D567" s="221" t="s">
        <v>148</v>
      </c>
      <c r="E567" s="222" t="s">
        <v>625</v>
      </c>
      <c r="F567" s="223" t="s">
        <v>626</v>
      </c>
      <c r="G567" s="224" t="s">
        <v>217</v>
      </c>
      <c r="H567" s="225">
        <v>12</v>
      </c>
      <c r="I567" s="226"/>
      <c r="J567" s="227">
        <f>ROUND(I567*H567,2)</f>
        <v>0</v>
      </c>
      <c r="K567" s="228"/>
      <c r="L567" s="45"/>
      <c r="M567" s="229" t="s">
        <v>1</v>
      </c>
      <c r="N567" s="230" t="s">
        <v>45</v>
      </c>
      <c r="O567" s="92"/>
      <c r="P567" s="231">
        <f>O567*H567</f>
        <v>0</v>
      </c>
      <c r="Q567" s="231">
        <v>0</v>
      </c>
      <c r="R567" s="231">
        <f>Q567*H567</f>
        <v>0</v>
      </c>
      <c r="S567" s="231">
        <v>0.012500000000000001</v>
      </c>
      <c r="T567" s="232">
        <f>S567*H567</f>
        <v>0.15000000000000002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33" t="s">
        <v>358</v>
      </c>
      <c r="AT567" s="233" t="s">
        <v>148</v>
      </c>
      <c r="AU567" s="233" t="s">
        <v>90</v>
      </c>
      <c r="AY567" s="18" t="s">
        <v>145</v>
      </c>
      <c r="BE567" s="234">
        <f>IF(N567="základní",J567,0)</f>
        <v>0</v>
      </c>
      <c r="BF567" s="234">
        <f>IF(N567="snížená",J567,0)</f>
        <v>0</v>
      </c>
      <c r="BG567" s="234">
        <f>IF(N567="zákl. přenesená",J567,0)</f>
        <v>0</v>
      </c>
      <c r="BH567" s="234">
        <f>IF(N567="sníž. přenesená",J567,0)</f>
        <v>0</v>
      </c>
      <c r="BI567" s="234">
        <f>IF(N567="nulová",J567,0)</f>
        <v>0</v>
      </c>
      <c r="BJ567" s="18" t="s">
        <v>88</v>
      </c>
      <c r="BK567" s="234">
        <f>ROUND(I567*H567,2)</f>
        <v>0</v>
      </c>
      <c r="BL567" s="18" t="s">
        <v>358</v>
      </c>
      <c r="BM567" s="233" t="s">
        <v>627</v>
      </c>
    </row>
    <row r="568" s="2" customFormat="1" ht="24.15" customHeight="1">
      <c r="A568" s="39"/>
      <c r="B568" s="40"/>
      <c r="C568" s="221" t="s">
        <v>628</v>
      </c>
      <c r="D568" s="221" t="s">
        <v>148</v>
      </c>
      <c r="E568" s="222" t="s">
        <v>629</v>
      </c>
      <c r="F568" s="223" t="s">
        <v>630</v>
      </c>
      <c r="G568" s="224" t="s">
        <v>217</v>
      </c>
      <c r="H568" s="225">
        <v>6</v>
      </c>
      <c r="I568" s="226"/>
      <c r="J568" s="227">
        <f>ROUND(I568*H568,2)</f>
        <v>0</v>
      </c>
      <c r="K568" s="228"/>
      <c r="L568" s="45"/>
      <c r="M568" s="229" t="s">
        <v>1</v>
      </c>
      <c r="N568" s="230" t="s">
        <v>45</v>
      </c>
      <c r="O568" s="92"/>
      <c r="P568" s="231">
        <f>O568*H568</f>
        <v>0</v>
      </c>
      <c r="Q568" s="231">
        <v>0</v>
      </c>
      <c r="R568" s="231">
        <f>Q568*H568</f>
        <v>0</v>
      </c>
      <c r="S568" s="231">
        <v>0</v>
      </c>
      <c r="T568" s="232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33" t="s">
        <v>358</v>
      </c>
      <c r="AT568" s="233" t="s">
        <v>148</v>
      </c>
      <c r="AU568" s="233" t="s">
        <v>90</v>
      </c>
      <c r="AY568" s="18" t="s">
        <v>145</v>
      </c>
      <c r="BE568" s="234">
        <f>IF(N568="základní",J568,0)</f>
        <v>0</v>
      </c>
      <c r="BF568" s="234">
        <f>IF(N568="snížená",J568,0)</f>
        <v>0</v>
      </c>
      <c r="BG568" s="234">
        <f>IF(N568="zákl. přenesená",J568,0)</f>
        <v>0</v>
      </c>
      <c r="BH568" s="234">
        <f>IF(N568="sníž. přenesená",J568,0)</f>
        <v>0</v>
      </c>
      <c r="BI568" s="234">
        <f>IF(N568="nulová",J568,0)</f>
        <v>0</v>
      </c>
      <c r="BJ568" s="18" t="s">
        <v>88</v>
      </c>
      <c r="BK568" s="234">
        <f>ROUND(I568*H568,2)</f>
        <v>0</v>
      </c>
      <c r="BL568" s="18" t="s">
        <v>358</v>
      </c>
      <c r="BM568" s="233" t="s">
        <v>631</v>
      </c>
    </row>
    <row r="569" s="2" customFormat="1" ht="24.15" customHeight="1">
      <c r="A569" s="39"/>
      <c r="B569" s="40"/>
      <c r="C569" s="221" t="s">
        <v>632</v>
      </c>
      <c r="D569" s="221" t="s">
        <v>148</v>
      </c>
      <c r="E569" s="222" t="s">
        <v>633</v>
      </c>
      <c r="F569" s="223" t="s">
        <v>634</v>
      </c>
      <c r="G569" s="224" t="s">
        <v>482</v>
      </c>
      <c r="H569" s="290"/>
      <c r="I569" s="226"/>
      <c r="J569" s="227">
        <f>ROUND(I569*H569,2)</f>
        <v>0</v>
      </c>
      <c r="K569" s="228"/>
      <c r="L569" s="45"/>
      <c r="M569" s="229" t="s">
        <v>1</v>
      </c>
      <c r="N569" s="230" t="s">
        <v>45</v>
      </c>
      <c r="O569" s="92"/>
      <c r="P569" s="231">
        <f>O569*H569</f>
        <v>0</v>
      </c>
      <c r="Q569" s="231">
        <v>0</v>
      </c>
      <c r="R569" s="231">
        <f>Q569*H569</f>
        <v>0</v>
      </c>
      <c r="S569" s="231">
        <v>0</v>
      </c>
      <c r="T569" s="232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33" t="s">
        <v>358</v>
      </c>
      <c r="AT569" s="233" t="s">
        <v>148</v>
      </c>
      <c r="AU569" s="233" t="s">
        <v>90</v>
      </c>
      <c r="AY569" s="18" t="s">
        <v>145</v>
      </c>
      <c r="BE569" s="234">
        <f>IF(N569="základní",J569,0)</f>
        <v>0</v>
      </c>
      <c r="BF569" s="234">
        <f>IF(N569="snížená",J569,0)</f>
        <v>0</v>
      </c>
      <c r="BG569" s="234">
        <f>IF(N569="zákl. přenesená",J569,0)</f>
        <v>0</v>
      </c>
      <c r="BH569" s="234">
        <f>IF(N569="sníž. přenesená",J569,0)</f>
        <v>0</v>
      </c>
      <c r="BI569" s="234">
        <f>IF(N569="nulová",J569,0)</f>
        <v>0</v>
      </c>
      <c r="BJ569" s="18" t="s">
        <v>88</v>
      </c>
      <c r="BK569" s="234">
        <f>ROUND(I569*H569,2)</f>
        <v>0</v>
      </c>
      <c r="BL569" s="18" t="s">
        <v>358</v>
      </c>
      <c r="BM569" s="233" t="s">
        <v>635</v>
      </c>
    </row>
    <row r="570" s="2" customFormat="1" ht="24.15" customHeight="1">
      <c r="A570" s="39"/>
      <c r="B570" s="40"/>
      <c r="C570" s="221" t="s">
        <v>636</v>
      </c>
      <c r="D570" s="221" t="s">
        <v>148</v>
      </c>
      <c r="E570" s="222" t="s">
        <v>637</v>
      </c>
      <c r="F570" s="223" t="s">
        <v>638</v>
      </c>
      <c r="G570" s="224" t="s">
        <v>482</v>
      </c>
      <c r="H570" s="290"/>
      <c r="I570" s="226"/>
      <c r="J570" s="227">
        <f>ROUND(I570*H570,2)</f>
        <v>0</v>
      </c>
      <c r="K570" s="228"/>
      <c r="L570" s="45"/>
      <c r="M570" s="229" t="s">
        <v>1</v>
      </c>
      <c r="N570" s="230" t="s">
        <v>45</v>
      </c>
      <c r="O570" s="92"/>
      <c r="P570" s="231">
        <f>O570*H570</f>
        <v>0</v>
      </c>
      <c r="Q570" s="231">
        <v>0</v>
      </c>
      <c r="R570" s="231">
        <f>Q570*H570</f>
        <v>0</v>
      </c>
      <c r="S570" s="231">
        <v>0</v>
      </c>
      <c r="T570" s="232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33" t="s">
        <v>358</v>
      </c>
      <c r="AT570" s="233" t="s">
        <v>148</v>
      </c>
      <c r="AU570" s="233" t="s">
        <v>90</v>
      </c>
      <c r="AY570" s="18" t="s">
        <v>145</v>
      </c>
      <c r="BE570" s="234">
        <f>IF(N570="základní",J570,0)</f>
        <v>0</v>
      </c>
      <c r="BF570" s="234">
        <f>IF(N570="snížená",J570,0)</f>
        <v>0</v>
      </c>
      <c r="BG570" s="234">
        <f>IF(N570="zákl. přenesená",J570,0)</f>
        <v>0</v>
      </c>
      <c r="BH570" s="234">
        <f>IF(N570="sníž. přenesená",J570,0)</f>
        <v>0</v>
      </c>
      <c r="BI570" s="234">
        <f>IF(N570="nulová",J570,0)</f>
        <v>0</v>
      </c>
      <c r="BJ570" s="18" t="s">
        <v>88</v>
      </c>
      <c r="BK570" s="234">
        <f>ROUND(I570*H570,2)</f>
        <v>0</v>
      </c>
      <c r="BL570" s="18" t="s">
        <v>358</v>
      </c>
      <c r="BM570" s="233" t="s">
        <v>639</v>
      </c>
    </row>
    <row r="571" s="12" customFormat="1" ht="22.8" customHeight="1">
      <c r="A571" s="12"/>
      <c r="B571" s="205"/>
      <c r="C571" s="206"/>
      <c r="D571" s="207" t="s">
        <v>79</v>
      </c>
      <c r="E571" s="219" t="s">
        <v>640</v>
      </c>
      <c r="F571" s="219" t="s">
        <v>641</v>
      </c>
      <c r="G571" s="206"/>
      <c r="H571" s="206"/>
      <c r="I571" s="209"/>
      <c r="J571" s="220">
        <f>BK571</f>
        <v>0</v>
      </c>
      <c r="K571" s="206"/>
      <c r="L571" s="211"/>
      <c r="M571" s="212"/>
      <c r="N571" s="213"/>
      <c r="O571" s="213"/>
      <c r="P571" s="214">
        <f>SUM(P572:P579)</f>
        <v>0</v>
      </c>
      <c r="Q571" s="213"/>
      <c r="R571" s="214">
        <f>SUM(R572:R579)</f>
        <v>9.0000000000000006E-05</v>
      </c>
      <c r="S571" s="213"/>
      <c r="T571" s="215">
        <f>SUM(T572:T579)</f>
        <v>0</v>
      </c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R571" s="216" t="s">
        <v>90</v>
      </c>
      <c r="AT571" s="217" t="s">
        <v>79</v>
      </c>
      <c r="AU571" s="217" t="s">
        <v>88</v>
      </c>
      <c r="AY571" s="216" t="s">
        <v>145</v>
      </c>
      <c r="BK571" s="218">
        <f>SUM(BK572:BK579)</f>
        <v>0</v>
      </c>
    </row>
    <row r="572" s="2" customFormat="1" ht="44.25" customHeight="1">
      <c r="A572" s="39"/>
      <c r="B572" s="40"/>
      <c r="C572" s="221" t="s">
        <v>642</v>
      </c>
      <c r="D572" s="221" t="s">
        <v>148</v>
      </c>
      <c r="E572" s="222" t="s">
        <v>643</v>
      </c>
      <c r="F572" s="223" t="s">
        <v>644</v>
      </c>
      <c r="G572" s="224" t="s">
        <v>102</v>
      </c>
      <c r="H572" s="225">
        <v>1</v>
      </c>
      <c r="I572" s="226"/>
      <c r="J572" s="227">
        <f>ROUND(I572*H572,2)</f>
        <v>0</v>
      </c>
      <c r="K572" s="228"/>
      <c r="L572" s="45"/>
      <c r="M572" s="229" t="s">
        <v>1</v>
      </c>
      <c r="N572" s="230" t="s">
        <v>45</v>
      </c>
      <c r="O572" s="92"/>
      <c r="P572" s="231">
        <f>O572*H572</f>
        <v>0</v>
      </c>
      <c r="Q572" s="231">
        <v>9.0000000000000006E-05</v>
      </c>
      <c r="R572" s="231">
        <f>Q572*H572</f>
        <v>9.0000000000000006E-05</v>
      </c>
      <c r="S572" s="231">
        <v>0</v>
      </c>
      <c r="T572" s="232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3" t="s">
        <v>358</v>
      </c>
      <c r="AT572" s="233" t="s">
        <v>148</v>
      </c>
      <c r="AU572" s="233" t="s">
        <v>90</v>
      </c>
      <c r="AY572" s="18" t="s">
        <v>145</v>
      </c>
      <c r="BE572" s="234">
        <f>IF(N572="základní",J572,0)</f>
        <v>0</v>
      </c>
      <c r="BF572" s="234">
        <f>IF(N572="snížená",J572,0)</f>
        <v>0</v>
      </c>
      <c r="BG572" s="234">
        <f>IF(N572="zákl. přenesená",J572,0)</f>
        <v>0</v>
      </c>
      <c r="BH572" s="234">
        <f>IF(N572="sníž. přenesená",J572,0)</f>
        <v>0</v>
      </c>
      <c r="BI572" s="234">
        <f>IF(N572="nulová",J572,0)</f>
        <v>0</v>
      </c>
      <c r="BJ572" s="18" t="s">
        <v>88</v>
      </c>
      <c r="BK572" s="234">
        <f>ROUND(I572*H572,2)</f>
        <v>0</v>
      </c>
      <c r="BL572" s="18" t="s">
        <v>358</v>
      </c>
      <c r="BM572" s="233" t="s">
        <v>645</v>
      </c>
    </row>
    <row r="573" s="13" customFormat="1">
      <c r="A573" s="13"/>
      <c r="B573" s="235"/>
      <c r="C573" s="236"/>
      <c r="D573" s="237" t="s">
        <v>153</v>
      </c>
      <c r="E573" s="238" t="s">
        <v>1</v>
      </c>
      <c r="F573" s="239" t="s">
        <v>646</v>
      </c>
      <c r="G573" s="236"/>
      <c r="H573" s="238" t="s">
        <v>1</v>
      </c>
      <c r="I573" s="240"/>
      <c r="J573" s="236"/>
      <c r="K573" s="236"/>
      <c r="L573" s="241"/>
      <c r="M573" s="242"/>
      <c r="N573" s="243"/>
      <c r="O573" s="243"/>
      <c r="P573" s="243"/>
      <c r="Q573" s="243"/>
      <c r="R573" s="243"/>
      <c r="S573" s="243"/>
      <c r="T573" s="244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5" t="s">
        <v>153</v>
      </c>
      <c r="AU573" s="245" t="s">
        <v>90</v>
      </c>
      <c r="AV573" s="13" t="s">
        <v>88</v>
      </c>
      <c r="AW573" s="13" t="s">
        <v>34</v>
      </c>
      <c r="AX573" s="13" t="s">
        <v>80</v>
      </c>
      <c r="AY573" s="245" t="s">
        <v>145</v>
      </c>
    </row>
    <row r="574" s="13" customFormat="1">
      <c r="A574" s="13"/>
      <c r="B574" s="235"/>
      <c r="C574" s="236"/>
      <c r="D574" s="237" t="s">
        <v>153</v>
      </c>
      <c r="E574" s="238" t="s">
        <v>1</v>
      </c>
      <c r="F574" s="239" t="s">
        <v>647</v>
      </c>
      <c r="G574" s="236"/>
      <c r="H574" s="238" t="s">
        <v>1</v>
      </c>
      <c r="I574" s="240"/>
      <c r="J574" s="236"/>
      <c r="K574" s="236"/>
      <c r="L574" s="241"/>
      <c r="M574" s="242"/>
      <c r="N574" s="243"/>
      <c r="O574" s="243"/>
      <c r="P574" s="243"/>
      <c r="Q574" s="243"/>
      <c r="R574" s="243"/>
      <c r="S574" s="243"/>
      <c r="T574" s="244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5" t="s">
        <v>153</v>
      </c>
      <c r="AU574" s="245" t="s">
        <v>90</v>
      </c>
      <c r="AV574" s="13" t="s">
        <v>88</v>
      </c>
      <c r="AW574" s="13" t="s">
        <v>34</v>
      </c>
      <c r="AX574" s="13" t="s">
        <v>80</v>
      </c>
      <c r="AY574" s="245" t="s">
        <v>145</v>
      </c>
    </row>
    <row r="575" s="13" customFormat="1">
      <c r="A575" s="13"/>
      <c r="B575" s="235"/>
      <c r="C575" s="236"/>
      <c r="D575" s="237" t="s">
        <v>153</v>
      </c>
      <c r="E575" s="238" t="s">
        <v>1</v>
      </c>
      <c r="F575" s="239" t="s">
        <v>648</v>
      </c>
      <c r="G575" s="236"/>
      <c r="H575" s="238" t="s">
        <v>1</v>
      </c>
      <c r="I575" s="240"/>
      <c r="J575" s="236"/>
      <c r="K575" s="236"/>
      <c r="L575" s="241"/>
      <c r="M575" s="242"/>
      <c r="N575" s="243"/>
      <c r="O575" s="243"/>
      <c r="P575" s="243"/>
      <c r="Q575" s="243"/>
      <c r="R575" s="243"/>
      <c r="S575" s="243"/>
      <c r="T575" s="244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5" t="s">
        <v>153</v>
      </c>
      <c r="AU575" s="245" t="s">
        <v>90</v>
      </c>
      <c r="AV575" s="13" t="s">
        <v>88</v>
      </c>
      <c r="AW575" s="13" t="s">
        <v>34</v>
      </c>
      <c r="AX575" s="13" t="s">
        <v>80</v>
      </c>
      <c r="AY575" s="245" t="s">
        <v>145</v>
      </c>
    </row>
    <row r="576" s="14" customFormat="1">
      <c r="A576" s="14"/>
      <c r="B576" s="246"/>
      <c r="C576" s="247"/>
      <c r="D576" s="237" t="s">
        <v>153</v>
      </c>
      <c r="E576" s="248" t="s">
        <v>1</v>
      </c>
      <c r="F576" s="249" t="s">
        <v>649</v>
      </c>
      <c r="G576" s="247"/>
      <c r="H576" s="250">
        <v>1</v>
      </c>
      <c r="I576" s="251"/>
      <c r="J576" s="247"/>
      <c r="K576" s="247"/>
      <c r="L576" s="252"/>
      <c r="M576" s="253"/>
      <c r="N576" s="254"/>
      <c r="O576" s="254"/>
      <c r="P576" s="254"/>
      <c r="Q576" s="254"/>
      <c r="R576" s="254"/>
      <c r="S576" s="254"/>
      <c r="T576" s="255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6" t="s">
        <v>153</v>
      </c>
      <c r="AU576" s="256" t="s">
        <v>90</v>
      </c>
      <c r="AV576" s="14" t="s">
        <v>90</v>
      </c>
      <c r="AW576" s="14" t="s">
        <v>34</v>
      </c>
      <c r="AX576" s="14" t="s">
        <v>80</v>
      </c>
      <c r="AY576" s="256" t="s">
        <v>145</v>
      </c>
    </row>
    <row r="577" s="15" customFormat="1">
      <c r="A577" s="15"/>
      <c r="B577" s="257"/>
      <c r="C577" s="258"/>
      <c r="D577" s="237" t="s">
        <v>153</v>
      </c>
      <c r="E577" s="259" t="s">
        <v>1</v>
      </c>
      <c r="F577" s="260" t="s">
        <v>160</v>
      </c>
      <c r="G577" s="258"/>
      <c r="H577" s="261">
        <v>1</v>
      </c>
      <c r="I577" s="262"/>
      <c r="J577" s="258"/>
      <c r="K577" s="258"/>
      <c r="L577" s="263"/>
      <c r="M577" s="264"/>
      <c r="N577" s="265"/>
      <c r="O577" s="265"/>
      <c r="P577" s="265"/>
      <c r="Q577" s="265"/>
      <c r="R577" s="265"/>
      <c r="S577" s="265"/>
      <c r="T577" s="266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67" t="s">
        <v>153</v>
      </c>
      <c r="AU577" s="267" t="s">
        <v>90</v>
      </c>
      <c r="AV577" s="15" t="s">
        <v>151</v>
      </c>
      <c r="AW577" s="15" t="s">
        <v>34</v>
      </c>
      <c r="AX577" s="15" t="s">
        <v>88</v>
      </c>
      <c r="AY577" s="267" t="s">
        <v>145</v>
      </c>
    </row>
    <row r="578" s="2" customFormat="1" ht="24.15" customHeight="1">
      <c r="A578" s="39"/>
      <c r="B578" s="40"/>
      <c r="C578" s="221" t="s">
        <v>650</v>
      </c>
      <c r="D578" s="221" t="s">
        <v>148</v>
      </c>
      <c r="E578" s="222" t="s">
        <v>651</v>
      </c>
      <c r="F578" s="223" t="s">
        <v>652</v>
      </c>
      <c r="G578" s="224" t="s">
        <v>482</v>
      </c>
      <c r="H578" s="290"/>
      <c r="I578" s="226"/>
      <c r="J578" s="227">
        <f>ROUND(I578*H578,2)</f>
        <v>0</v>
      </c>
      <c r="K578" s="228"/>
      <c r="L578" s="45"/>
      <c r="M578" s="229" t="s">
        <v>1</v>
      </c>
      <c r="N578" s="230" t="s">
        <v>45</v>
      </c>
      <c r="O578" s="92"/>
      <c r="P578" s="231">
        <f>O578*H578</f>
        <v>0</v>
      </c>
      <c r="Q578" s="231">
        <v>0</v>
      </c>
      <c r="R578" s="231">
        <f>Q578*H578</f>
        <v>0</v>
      </c>
      <c r="S578" s="231">
        <v>0</v>
      </c>
      <c r="T578" s="232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3" t="s">
        <v>358</v>
      </c>
      <c r="AT578" s="233" t="s">
        <v>148</v>
      </c>
      <c r="AU578" s="233" t="s">
        <v>90</v>
      </c>
      <c r="AY578" s="18" t="s">
        <v>145</v>
      </c>
      <c r="BE578" s="234">
        <f>IF(N578="základní",J578,0)</f>
        <v>0</v>
      </c>
      <c r="BF578" s="234">
        <f>IF(N578="snížená",J578,0)</f>
        <v>0</v>
      </c>
      <c r="BG578" s="234">
        <f>IF(N578="zákl. přenesená",J578,0)</f>
        <v>0</v>
      </c>
      <c r="BH578" s="234">
        <f>IF(N578="sníž. přenesená",J578,0)</f>
        <v>0</v>
      </c>
      <c r="BI578" s="234">
        <f>IF(N578="nulová",J578,0)</f>
        <v>0</v>
      </c>
      <c r="BJ578" s="18" t="s">
        <v>88</v>
      </c>
      <c r="BK578" s="234">
        <f>ROUND(I578*H578,2)</f>
        <v>0</v>
      </c>
      <c r="BL578" s="18" t="s">
        <v>358</v>
      </c>
      <c r="BM578" s="233" t="s">
        <v>653</v>
      </c>
    </row>
    <row r="579" s="2" customFormat="1" ht="24.15" customHeight="1">
      <c r="A579" s="39"/>
      <c r="B579" s="40"/>
      <c r="C579" s="221" t="s">
        <v>654</v>
      </c>
      <c r="D579" s="221" t="s">
        <v>148</v>
      </c>
      <c r="E579" s="222" t="s">
        <v>655</v>
      </c>
      <c r="F579" s="223" t="s">
        <v>656</v>
      </c>
      <c r="G579" s="224" t="s">
        <v>482</v>
      </c>
      <c r="H579" s="290"/>
      <c r="I579" s="226"/>
      <c r="J579" s="227">
        <f>ROUND(I579*H579,2)</f>
        <v>0</v>
      </c>
      <c r="K579" s="228"/>
      <c r="L579" s="45"/>
      <c r="M579" s="229" t="s">
        <v>1</v>
      </c>
      <c r="N579" s="230" t="s">
        <v>45</v>
      </c>
      <c r="O579" s="92"/>
      <c r="P579" s="231">
        <f>O579*H579</f>
        <v>0</v>
      </c>
      <c r="Q579" s="231">
        <v>0</v>
      </c>
      <c r="R579" s="231">
        <f>Q579*H579</f>
        <v>0</v>
      </c>
      <c r="S579" s="231">
        <v>0</v>
      </c>
      <c r="T579" s="232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33" t="s">
        <v>358</v>
      </c>
      <c r="AT579" s="233" t="s">
        <v>148</v>
      </c>
      <c r="AU579" s="233" t="s">
        <v>90</v>
      </c>
      <c r="AY579" s="18" t="s">
        <v>145</v>
      </c>
      <c r="BE579" s="234">
        <f>IF(N579="základní",J579,0)</f>
        <v>0</v>
      </c>
      <c r="BF579" s="234">
        <f>IF(N579="snížená",J579,0)</f>
        <v>0</v>
      </c>
      <c r="BG579" s="234">
        <f>IF(N579="zákl. přenesená",J579,0)</f>
        <v>0</v>
      </c>
      <c r="BH579" s="234">
        <f>IF(N579="sníž. přenesená",J579,0)</f>
        <v>0</v>
      </c>
      <c r="BI579" s="234">
        <f>IF(N579="nulová",J579,0)</f>
        <v>0</v>
      </c>
      <c r="BJ579" s="18" t="s">
        <v>88</v>
      </c>
      <c r="BK579" s="234">
        <f>ROUND(I579*H579,2)</f>
        <v>0</v>
      </c>
      <c r="BL579" s="18" t="s">
        <v>358</v>
      </c>
      <c r="BM579" s="233" t="s">
        <v>657</v>
      </c>
    </row>
    <row r="580" s="12" customFormat="1" ht="22.8" customHeight="1">
      <c r="A580" s="12"/>
      <c r="B580" s="205"/>
      <c r="C580" s="206"/>
      <c r="D580" s="207" t="s">
        <v>79</v>
      </c>
      <c r="E580" s="219" t="s">
        <v>658</v>
      </c>
      <c r="F580" s="219" t="s">
        <v>659</v>
      </c>
      <c r="G580" s="206"/>
      <c r="H580" s="206"/>
      <c r="I580" s="209"/>
      <c r="J580" s="220">
        <f>BK580</f>
        <v>0</v>
      </c>
      <c r="K580" s="206"/>
      <c r="L580" s="211"/>
      <c r="M580" s="212"/>
      <c r="N580" s="213"/>
      <c r="O580" s="213"/>
      <c r="P580" s="214">
        <f>SUM(P581:P643)</f>
        <v>0</v>
      </c>
      <c r="Q580" s="213"/>
      <c r="R580" s="214">
        <f>SUM(R581:R643)</f>
        <v>0.14180580000000001</v>
      </c>
      <c r="S580" s="213"/>
      <c r="T580" s="215">
        <f>SUM(T581:T643)</f>
        <v>0</v>
      </c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R580" s="216" t="s">
        <v>90</v>
      </c>
      <c r="AT580" s="217" t="s">
        <v>79</v>
      </c>
      <c r="AU580" s="217" t="s">
        <v>88</v>
      </c>
      <c r="AY580" s="216" t="s">
        <v>145</v>
      </c>
      <c r="BK580" s="218">
        <f>SUM(BK581:BK643)</f>
        <v>0</v>
      </c>
    </row>
    <row r="581" s="2" customFormat="1" ht="24.15" customHeight="1">
      <c r="A581" s="39"/>
      <c r="B581" s="40"/>
      <c r="C581" s="221" t="s">
        <v>660</v>
      </c>
      <c r="D581" s="221" t="s">
        <v>148</v>
      </c>
      <c r="E581" s="222" t="s">
        <v>661</v>
      </c>
      <c r="F581" s="223" t="s">
        <v>662</v>
      </c>
      <c r="G581" s="224" t="s">
        <v>102</v>
      </c>
      <c r="H581" s="225">
        <v>5.7089999999999996</v>
      </c>
      <c r="I581" s="226"/>
      <c r="J581" s="227">
        <f>ROUND(I581*H581,2)</f>
        <v>0</v>
      </c>
      <c r="K581" s="228"/>
      <c r="L581" s="45"/>
      <c r="M581" s="229" t="s">
        <v>1</v>
      </c>
      <c r="N581" s="230" t="s">
        <v>45</v>
      </c>
      <c r="O581" s="92"/>
      <c r="P581" s="231">
        <f>O581*H581</f>
        <v>0</v>
      </c>
      <c r="Q581" s="231">
        <v>2.0000000000000002E-05</v>
      </c>
      <c r="R581" s="231">
        <f>Q581*H581</f>
        <v>0.00011418000000000001</v>
      </c>
      <c r="S581" s="231">
        <v>0</v>
      </c>
      <c r="T581" s="232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33" t="s">
        <v>358</v>
      </c>
      <c r="AT581" s="233" t="s">
        <v>148</v>
      </c>
      <c r="AU581" s="233" t="s">
        <v>90</v>
      </c>
      <c r="AY581" s="18" t="s">
        <v>145</v>
      </c>
      <c r="BE581" s="234">
        <f>IF(N581="základní",J581,0)</f>
        <v>0</v>
      </c>
      <c r="BF581" s="234">
        <f>IF(N581="snížená",J581,0)</f>
        <v>0</v>
      </c>
      <c r="BG581" s="234">
        <f>IF(N581="zákl. přenesená",J581,0)</f>
        <v>0</v>
      </c>
      <c r="BH581" s="234">
        <f>IF(N581="sníž. přenesená",J581,0)</f>
        <v>0</v>
      </c>
      <c r="BI581" s="234">
        <f>IF(N581="nulová",J581,0)</f>
        <v>0</v>
      </c>
      <c r="BJ581" s="18" t="s">
        <v>88</v>
      </c>
      <c r="BK581" s="234">
        <f>ROUND(I581*H581,2)</f>
        <v>0</v>
      </c>
      <c r="BL581" s="18" t="s">
        <v>358</v>
      </c>
      <c r="BM581" s="233" t="s">
        <v>663</v>
      </c>
    </row>
    <row r="582" s="13" customFormat="1">
      <c r="A582" s="13"/>
      <c r="B582" s="235"/>
      <c r="C582" s="236"/>
      <c r="D582" s="237" t="s">
        <v>153</v>
      </c>
      <c r="E582" s="238" t="s">
        <v>1</v>
      </c>
      <c r="F582" s="239" t="s">
        <v>154</v>
      </c>
      <c r="G582" s="236"/>
      <c r="H582" s="238" t="s">
        <v>1</v>
      </c>
      <c r="I582" s="240"/>
      <c r="J582" s="236"/>
      <c r="K582" s="236"/>
      <c r="L582" s="241"/>
      <c r="M582" s="242"/>
      <c r="N582" s="243"/>
      <c r="O582" s="243"/>
      <c r="P582" s="243"/>
      <c r="Q582" s="243"/>
      <c r="R582" s="243"/>
      <c r="S582" s="243"/>
      <c r="T582" s="244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5" t="s">
        <v>153</v>
      </c>
      <c r="AU582" s="245" t="s">
        <v>90</v>
      </c>
      <c r="AV582" s="13" t="s">
        <v>88</v>
      </c>
      <c r="AW582" s="13" t="s">
        <v>34</v>
      </c>
      <c r="AX582" s="13" t="s">
        <v>80</v>
      </c>
      <c r="AY582" s="245" t="s">
        <v>145</v>
      </c>
    </row>
    <row r="583" s="13" customFormat="1">
      <c r="A583" s="13"/>
      <c r="B583" s="235"/>
      <c r="C583" s="236"/>
      <c r="D583" s="237" t="s">
        <v>153</v>
      </c>
      <c r="E583" s="238" t="s">
        <v>1</v>
      </c>
      <c r="F583" s="239" t="s">
        <v>611</v>
      </c>
      <c r="G583" s="236"/>
      <c r="H583" s="238" t="s">
        <v>1</v>
      </c>
      <c r="I583" s="240"/>
      <c r="J583" s="236"/>
      <c r="K583" s="236"/>
      <c r="L583" s="241"/>
      <c r="M583" s="242"/>
      <c r="N583" s="243"/>
      <c r="O583" s="243"/>
      <c r="P583" s="243"/>
      <c r="Q583" s="243"/>
      <c r="R583" s="243"/>
      <c r="S583" s="243"/>
      <c r="T583" s="244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5" t="s">
        <v>153</v>
      </c>
      <c r="AU583" s="245" t="s">
        <v>90</v>
      </c>
      <c r="AV583" s="13" t="s">
        <v>88</v>
      </c>
      <c r="AW583" s="13" t="s">
        <v>34</v>
      </c>
      <c r="AX583" s="13" t="s">
        <v>80</v>
      </c>
      <c r="AY583" s="245" t="s">
        <v>145</v>
      </c>
    </row>
    <row r="584" s="14" customFormat="1">
      <c r="A584" s="14"/>
      <c r="B584" s="246"/>
      <c r="C584" s="247"/>
      <c r="D584" s="237" t="s">
        <v>153</v>
      </c>
      <c r="E584" s="248" t="s">
        <v>1</v>
      </c>
      <c r="F584" s="249" t="s">
        <v>664</v>
      </c>
      <c r="G584" s="247"/>
      <c r="H584" s="250">
        <v>1.575</v>
      </c>
      <c r="I584" s="251"/>
      <c r="J584" s="247"/>
      <c r="K584" s="247"/>
      <c r="L584" s="252"/>
      <c r="M584" s="253"/>
      <c r="N584" s="254"/>
      <c r="O584" s="254"/>
      <c r="P584" s="254"/>
      <c r="Q584" s="254"/>
      <c r="R584" s="254"/>
      <c r="S584" s="254"/>
      <c r="T584" s="255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6" t="s">
        <v>153</v>
      </c>
      <c r="AU584" s="256" t="s">
        <v>90</v>
      </c>
      <c r="AV584" s="14" t="s">
        <v>90</v>
      </c>
      <c r="AW584" s="14" t="s">
        <v>34</v>
      </c>
      <c r="AX584" s="14" t="s">
        <v>80</v>
      </c>
      <c r="AY584" s="256" t="s">
        <v>145</v>
      </c>
    </row>
    <row r="585" s="14" customFormat="1">
      <c r="A585" s="14"/>
      <c r="B585" s="246"/>
      <c r="C585" s="247"/>
      <c r="D585" s="237" t="s">
        <v>153</v>
      </c>
      <c r="E585" s="248" t="s">
        <v>1</v>
      </c>
      <c r="F585" s="249" t="s">
        <v>665</v>
      </c>
      <c r="G585" s="247"/>
      <c r="H585" s="250">
        <v>2.1030000000000002</v>
      </c>
      <c r="I585" s="251"/>
      <c r="J585" s="247"/>
      <c r="K585" s="247"/>
      <c r="L585" s="252"/>
      <c r="M585" s="253"/>
      <c r="N585" s="254"/>
      <c r="O585" s="254"/>
      <c r="P585" s="254"/>
      <c r="Q585" s="254"/>
      <c r="R585" s="254"/>
      <c r="S585" s="254"/>
      <c r="T585" s="255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6" t="s">
        <v>153</v>
      </c>
      <c r="AU585" s="256" t="s">
        <v>90</v>
      </c>
      <c r="AV585" s="14" t="s">
        <v>90</v>
      </c>
      <c r="AW585" s="14" t="s">
        <v>34</v>
      </c>
      <c r="AX585" s="14" t="s">
        <v>80</v>
      </c>
      <c r="AY585" s="256" t="s">
        <v>145</v>
      </c>
    </row>
    <row r="586" s="14" customFormat="1">
      <c r="A586" s="14"/>
      <c r="B586" s="246"/>
      <c r="C586" s="247"/>
      <c r="D586" s="237" t="s">
        <v>153</v>
      </c>
      <c r="E586" s="248" t="s">
        <v>1</v>
      </c>
      <c r="F586" s="249" t="s">
        <v>666</v>
      </c>
      <c r="G586" s="247"/>
      <c r="H586" s="250">
        <v>2.0310000000000001</v>
      </c>
      <c r="I586" s="251"/>
      <c r="J586" s="247"/>
      <c r="K586" s="247"/>
      <c r="L586" s="252"/>
      <c r="M586" s="253"/>
      <c r="N586" s="254"/>
      <c r="O586" s="254"/>
      <c r="P586" s="254"/>
      <c r="Q586" s="254"/>
      <c r="R586" s="254"/>
      <c r="S586" s="254"/>
      <c r="T586" s="255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6" t="s">
        <v>153</v>
      </c>
      <c r="AU586" s="256" t="s">
        <v>90</v>
      </c>
      <c r="AV586" s="14" t="s">
        <v>90</v>
      </c>
      <c r="AW586" s="14" t="s">
        <v>34</v>
      </c>
      <c r="AX586" s="14" t="s">
        <v>80</v>
      </c>
      <c r="AY586" s="256" t="s">
        <v>145</v>
      </c>
    </row>
    <row r="587" s="15" customFormat="1">
      <c r="A587" s="15"/>
      <c r="B587" s="257"/>
      <c r="C587" s="258"/>
      <c r="D587" s="237" t="s">
        <v>153</v>
      </c>
      <c r="E587" s="259" t="s">
        <v>1</v>
      </c>
      <c r="F587" s="260" t="s">
        <v>160</v>
      </c>
      <c r="G587" s="258"/>
      <c r="H587" s="261">
        <v>5.7089999999999996</v>
      </c>
      <c r="I587" s="262"/>
      <c r="J587" s="258"/>
      <c r="K587" s="258"/>
      <c r="L587" s="263"/>
      <c r="M587" s="264"/>
      <c r="N587" s="265"/>
      <c r="O587" s="265"/>
      <c r="P587" s="265"/>
      <c r="Q587" s="265"/>
      <c r="R587" s="265"/>
      <c r="S587" s="265"/>
      <c r="T587" s="266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67" t="s">
        <v>153</v>
      </c>
      <c r="AU587" s="267" t="s">
        <v>90</v>
      </c>
      <c r="AV587" s="15" t="s">
        <v>151</v>
      </c>
      <c r="AW587" s="15" t="s">
        <v>34</v>
      </c>
      <c r="AX587" s="15" t="s">
        <v>88</v>
      </c>
      <c r="AY587" s="267" t="s">
        <v>145</v>
      </c>
    </row>
    <row r="588" s="2" customFormat="1" ht="24.15" customHeight="1">
      <c r="A588" s="39"/>
      <c r="B588" s="40"/>
      <c r="C588" s="221" t="s">
        <v>667</v>
      </c>
      <c r="D588" s="221" t="s">
        <v>148</v>
      </c>
      <c r="E588" s="222" t="s">
        <v>668</v>
      </c>
      <c r="F588" s="223" t="s">
        <v>669</v>
      </c>
      <c r="G588" s="224" t="s">
        <v>102</v>
      </c>
      <c r="H588" s="225">
        <v>5.7089999999999996</v>
      </c>
      <c r="I588" s="226"/>
      <c r="J588" s="227">
        <f>ROUND(I588*H588,2)</f>
        <v>0</v>
      </c>
      <c r="K588" s="228"/>
      <c r="L588" s="45"/>
      <c r="M588" s="229" t="s">
        <v>1</v>
      </c>
      <c r="N588" s="230" t="s">
        <v>45</v>
      </c>
      <c r="O588" s="92"/>
      <c r="P588" s="231">
        <f>O588*H588</f>
        <v>0</v>
      </c>
      <c r="Q588" s="231">
        <v>0</v>
      </c>
      <c r="R588" s="231">
        <f>Q588*H588</f>
        <v>0</v>
      </c>
      <c r="S588" s="231">
        <v>0</v>
      </c>
      <c r="T588" s="232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33" t="s">
        <v>358</v>
      </c>
      <c r="AT588" s="233" t="s">
        <v>148</v>
      </c>
      <c r="AU588" s="233" t="s">
        <v>90</v>
      </c>
      <c r="AY588" s="18" t="s">
        <v>145</v>
      </c>
      <c r="BE588" s="234">
        <f>IF(N588="základní",J588,0)</f>
        <v>0</v>
      </c>
      <c r="BF588" s="234">
        <f>IF(N588="snížená",J588,0)</f>
        <v>0</v>
      </c>
      <c r="BG588" s="234">
        <f>IF(N588="zákl. přenesená",J588,0)</f>
        <v>0</v>
      </c>
      <c r="BH588" s="234">
        <f>IF(N588="sníž. přenesená",J588,0)</f>
        <v>0</v>
      </c>
      <c r="BI588" s="234">
        <f>IF(N588="nulová",J588,0)</f>
        <v>0</v>
      </c>
      <c r="BJ588" s="18" t="s">
        <v>88</v>
      </c>
      <c r="BK588" s="234">
        <f>ROUND(I588*H588,2)</f>
        <v>0</v>
      </c>
      <c r="BL588" s="18" t="s">
        <v>358</v>
      </c>
      <c r="BM588" s="233" t="s">
        <v>670</v>
      </c>
    </row>
    <row r="589" s="2" customFormat="1" ht="24.15" customHeight="1">
      <c r="A589" s="39"/>
      <c r="B589" s="40"/>
      <c r="C589" s="221" t="s">
        <v>671</v>
      </c>
      <c r="D589" s="221" t="s">
        <v>148</v>
      </c>
      <c r="E589" s="222" t="s">
        <v>672</v>
      </c>
      <c r="F589" s="223" t="s">
        <v>673</v>
      </c>
      <c r="G589" s="224" t="s">
        <v>102</v>
      </c>
      <c r="H589" s="225">
        <v>5.7089999999999996</v>
      </c>
      <c r="I589" s="226"/>
      <c r="J589" s="227">
        <f>ROUND(I589*H589,2)</f>
        <v>0</v>
      </c>
      <c r="K589" s="228"/>
      <c r="L589" s="45"/>
      <c r="M589" s="229" t="s">
        <v>1</v>
      </c>
      <c r="N589" s="230" t="s">
        <v>45</v>
      </c>
      <c r="O589" s="92"/>
      <c r="P589" s="231">
        <f>O589*H589</f>
        <v>0</v>
      </c>
      <c r="Q589" s="231">
        <v>0</v>
      </c>
      <c r="R589" s="231">
        <f>Q589*H589</f>
        <v>0</v>
      </c>
      <c r="S589" s="231">
        <v>0</v>
      </c>
      <c r="T589" s="232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33" t="s">
        <v>358</v>
      </c>
      <c r="AT589" s="233" t="s">
        <v>148</v>
      </c>
      <c r="AU589" s="233" t="s">
        <v>90</v>
      </c>
      <c r="AY589" s="18" t="s">
        <v>145</v>
      </c>
      <c r="BE589" s="234">
        <f>IF(N589="základní",J589,0)</f>
        <v>0</v>
      </c>
      <c r="BF589" s="234">
        <f>IF(N589="snížená",J589,0)</f>
        <v>0</v>
      </c>
      <c r="BG589" s="234">
        <f>IF(N589="zákl. přenesená",J589,0)</f>
        <v>0</v>
      </c>
      <c r="BH589" s="234">
        <f>IF(N589="sníž. přenesená",J589,0)</f>
        <v>0</v>
      </c>
      <c r="BI589" s="234">
        <f>IF(N589="nulová",J589,0)</f>
        <v>0</v>
      </c>
      <c r="BJ589" s="18" t="s">
        <v>88</v>
      </c>
      <c r="BK589" s="234">
        <f>ROUND(I589*H589,2)</f>
        <v>0</v>
      </c>
      <c r="BL589" s="18" t="s">
        <v>358</v>
      </c>
      <c r="BM589" s="233" t="s">
        <v>674</v>
      </c>
    </row>
    <row r="590" s="2" customFormat="1" ht="24.15" customHeight="1">
      <c r="A590" s="39"/>
      <c r="B590" s="40"/>
      <c r="C590" s="221" t="s">
        <v>675</v>
      </c>
      <c r="D590" s="221" t="s">
        <v>148</v>
      </c>
      <c r="E590" s="222" t="s">
        <v>676</v>
      </c>
      <c r="F590" s="223" t="s">
        <v>677</v>
      </c>
      <c r="G590" s="224" t="s">
        <v>102</v>
      </c>
      <c r="H590" s="225">
        <v>28.448</v>
      </c>
      <c r="I590" s="226"/>
      <c r="J590" s="227">
        <f>ROUND(I590*H590,2)</f>
        <v>0</v>
      </c>
      <c r="K590" s="228"/>
      <c r="L590" s="45"/>
      <c r="M590" s="229" t="s">
        <v>1</v>
      </c>
      <c r="N590" s="230" t="s">
        <v>45</v>
      </c>
      <c r="O590" s="92"/>
      <c r="P590" s="231">
        <f>O590*H590</f>
        <v>0</v>
      </c>
      <c r="Q590" s="231">
        <v>0.00035</v>
      </c>
      <c r="R590" s="231">
        <f>Q590*H590</f>
        <v>0.0099568</v>
      </c>
      <c r="S590" s="231">
        <v>0</v>
      </c>
      <c r="T590" s="232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33" t="s">
        <v>358</v>
      </c>
      <c r="AT590" s="233" t="s">
        <v>148</v>
      </c>
      <c r="AU590" s="233" t="s">
        <v>90</v>
      </c>
      <c r="AY590" s="18" t="s">
        <v>145</v>
      </c>
      <c r="BE590" s="234">
        <f>IF(N590="základní",J590,0)</f>
        <v>0</v>
      </c>
      <c r="BF590" s="234">
        <f>IF(N590="snížená",J590,0)</f>
        <v>0</v>
      </c>
      <c r="BG590" s="234">
        <f>IF(N590="zákl. přenesená",J590,0)</f>
        <v>0</v>
      </c>
      <c r="BH590" s="234">
        <f>IF(N590="sníž. přenesená",J590,0)</f>
        <v>0</v>
      </c>
      <c r="BI590" s="234">
        <f>IF(N590="nulová",J590,0)</f>
        <v>0</v>
      </c>
      <c r="BJ590" s="18" t="s">
        <v>88</v>
      </c>
      <c r="BK590" s="234">
        <f>ROUND(I590*H590,2)</f>
        <v>0</v>
      </c>
      <c r="BL590" s="18" t="s">
        <v>358</v>
      </c>
      <c r="BM590" s="233" t="s">
        <v>678</v>
      </c>
    </row>
    <row r="591" s="13" customFormat="1">
      <c r="A591" s="13"/>
      <c r="B591" s="235"/>
      <c r="C591" s="236"/>
      <c r="D591" s="237" t="s">
        <v>153</v>
      </c>
      <c r="E591" s="238" t="s">
        <v>1</v>
      </c>
      <c r="F591" s="239" t="s">
        <v>460</v>
      </c>
      <c r="G591" s="236"/>
      <c r="H591" s="238" t="s">
        <v>1</v>
      </c>
      <c r="I591" s="240"/>
      <c r="J591" s="236"/>
      <c r="K591" s="236"/>
      <c r="L591" s="241"/>
      <c r="M591" s="242"/>
      <c r="N591" s="243"/>
      <c r="O591" s="243"/>
      <c r="P591" s="243"/>
      <c r="Q591" s="243"/>
      <c r="R591" s="243"/>
      <c r="S591" s="243"/>
      <c r="T591" s="244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5" t="s">
        <v>153</v>
      </c>
      <c r="AU591" s="245" t="s">
        <v>90</v>
      </c>
      <c r="AV591" s="13" t="s">
        <v>88</v>
      </c>
      <c r="AW591" s="13" t="s">
        <v>34</v>
      </c>
      <c r="AX591" s="13" t="s">
        <v>80</v>
      </c>
      <c r="AY591" s="245" t="s">
        <v>145</v>
      </c>
    </row>
    <row r="592" s="14" customFormat="1">
      <c r="A592" s="14"/>
      <c r="B592" s="246"/>
      <c r="C592" s="247"/>
      <c r="D592" s="237" t="s">
        <v>153</v>
      </c>
      <c r="E592" s="248" t="s">
        <v>1</v>
      </c>
      <c r="F592" s="249" t="s">
        <v>679</v>
      </c>
      <c r="G592" s="247"/>
      <c r="H592" s="250">
        <v>28.448</v>
      </c>
      <c r="I592" s="251"/>
      <c r="J592" s="247"/>
      <c r="K592" s="247"/>
      <c r="L592" s="252"/>
      <c r="M592" s="253"/>
      <c r="N592" s="254"/>
      <c r="O592" s="254"/>
      <c r="P592" s="254"/>
      <c r="Q592" s="254"/>
      <c r="R592" s="254"/>
      <c r="S592" s="254"/>
      <c r="T592" s="255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6" t="s">
        <v>153</v>
      </c>
      <c r="AU592" s="256" t="s">
        <v>90</v>
      </c>
      <c r="AV592" s="14" t="s">
        <v>90</v>
      </c>
      <c r="AW592" s="14" t="s">
        <v>34</v>
      </c>
      <c r="AX592" s="14" t="s">
        <v>80</v>
      </c>
      <c r="AY592" s="256" t="s">
        <v>145</v>
      </c>
    </row>
    <row r="593" s="15" customFormat="1">
      <c r="A593" s="15"/>
      <c r="B593" s="257"/>
      <c r="C593" s="258"/>
      <c r="D593" s="237" t="s">
        <v>153</v>
      </c>
      <c r="E593" s="259" t="s">
        <v>1</v>
      </c>
      <c r="F593" s="260" t="s">
        <v>160</v>
      </c>
      <c r="G593" s="258"/>
      <c r="H593" s="261">
        <v>28.448</v>
      </c>
      <c r="I593" s="262"/>
      <c r="J593" s="258"/>
      <c r="K593" s="258"/>
      <c r="L593" s="263"/>
      <c r="M593" s="264"/>
      <c r="N593" s="265"/>
      <c r="O593" s="265"/>
      <c r="P593" s="265"/>
      <c r="Q593" s="265"/>
      <c r="R593" s="265"/>
      <c r="S593" s="265"/>
      <c r="T593" s="266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67" t="s">
        <v>153</v>
      </c>
      <c r="AU593" s="267" t="s">
        <v>90</v>
      </c>
      <c r="AV593" s="15" t="s">
        <v>151</v>
      </c>
      <c r="AW593" s="15" t="s">
        <v>34</v>
      </c>
      <c r="AX593" s="15" t="s">
        <v>88</v>
      </c>
      <c r="AY593" s="267" t="s">
        <v>145</v>
      </c>
    </row>
    <row r="594" s="2" customFormat="1" ht="24.15" customHeight="1">
      <c r="A594" s="39"/>
      <c r="B594" s="40"/>
      <c r="C594" s="221" t="s">
        <v>680</v>
      </c>
      <c r="D594" s="221" t="s">
        <v>148</v>
      </c>
      <c r="E594" s="222" t="s">
        <v>681</v>
      </c>
      <c r="F594" s="223" t="s">
        <v>682</v>
      </c>
      <c r="G594" s="224" t="s">
        <v>102</v>
      </c>
      <c r="H594" s="225">
        <v>5.7089999999999996</v>
      </c>
      <c r="I594" s="226"/>
      <c r="J594" s="227">
        <f>ROUND(I594*H594,2)</f>
        <v>0</v>
      </c>
      <c r="K594" s="228"/>
      <c r="L594" s="45"/>
      <c r="M594" s="229" t="s">
        <v>1</v>
      </c>
      <c r="N594" s="230" t="s">
        <v>45</v>
      </c>
      <c r="O594" s="92"/>
      <c r="P594" s="231">
        <f>O594*H594</f>
        <v>0</v>
      </c>
      <c r="Q594" s="231">
        <v>0.00013999999999999999</v>
      </c>
      <c r="R594" s="231">
        <f>Q594*H594</f>
        <v>0.00079925999999999988</v>
      </c>
      <c r="S594" s="231">
        <v>0</v>
      </c>
      <c r="T594" s="232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33" t="s">
        <v>358</v>
      </c>
      <c r="AT594" s="233" t="s">
        <v>148</v>
      </c>
      <c r="AU594" s="233" t="s">
        <v>90</v>
      </c>
      <c r="AY594" s="18" t="s">
        <v>145</v>
      </c>
      <c r="BE594" s="234">
        <f>IF(N594="základní",J594,0)</f>
        <v>0</v>
      </c>
      <c r="BF594" s="234">
        <f>IF(N594="snížená",J594,0)</f>
        <v>0</v>
      </c>
      <c r="BG594" s="234">
        <f>IF(N594="zákl. přenesená",J594,0)</f>
        <v>0</v>
      </c>
      <c r="BH594" s="234">
        <f>IF(N594="sníž. přenesená",J594,0)</f>
        <v>0</v>
      </c>
      <c r="BI594" s="234">
        <f>IF(N594="nulová",J594,0)</f>
        <v>0</v>
      </c>
      <c r="BJ594" s="18" t="s">
        <v>88</v>
      </c>
      <c r="BK594" s="234">
        <f>ROUND(I594*H594,2)</f>
        <v>0</v>
      </c>
      <c r="BL594" s="18" t="s">
        <v>358</v>
      </c>
      <c r="BM594" s="233" t="s">
        <v>683</v>
      </c>
    </row>
    <row r="595" s="2" customFormat="1" ht="24.15" customHeight="1">
      <c r="A595" s="39"/>
      <c r="B595" s="40"/>
      <c r="C595" s="221" t="s">
        <v>684</v>
      </c>
      <c r="D595" s="221" t="s">
        <v>148</v>
      </c>
      <c r="E595" s="222" t="s">
        <v>685</v>
      </c>
      <c r="F595" s="223" t="s">
        <v>686</v>
      </c>
      <c r="G595" s="224" t="s">
        <v>102</v>
      </c>
      <c r="H595" s="225">
        <v>5.7089999999999996</v>
      </c>
      <c r="I595" s="226"/>
      <c r="J595" s="227">
        <f>ROUND(I595*H595,2)</f>
        <v>0</v>
      </c>
      <c r="K595" s="228"/>
      <c r="L595" s="45"/>
      <c r="M595" s="229" t="s">
        <v>1</v>
      </c>
      <c r="N595" s="230" t="s">
        <v>45</v>
      </c>
      <c r="O595" s="92"/>
      <c r="P595" s="231">
        <f>O595*H595</f>
        <v>0</v>
      </c>
      <c r="Q595" s="231">
        <v>8.0000000000000007E-05</v>
      </c>
      <c r="R595" s="231">
        <f>Q595*H595</f>
        <v>0.00045672000000000003</v>
      </c>
      <c r="S595" s="231">
        <v>0</v>
      </c>
      <c r="T595" s="232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33" t="s">
        <v>358</v>
      </c>
      <c r="AT595" s="233" t="s">
        <v>148</v>
      </c>
      <c r="AU595" s="233" t="s">
        <v>90</v>
      </c>
      <c r="AY595" s="18" t="s">
        <v>145</v>
      </c>
      <c r="BE595" s="234">
        <f>IF(N595="základní",J595,0)</f>
        <v>0</v>
      </c>
      <c r="BF595" s="234">
        <f>IF(N595="snížená",J595,0)</f>
        <v>0</v>
      </c>
      <c r="BG595" s="234">
        <f>IF(N595="zákl. přenesená",J595,0)</f>
        <v>0</v>
      </c>
      <c r="BH595" s="234">
        <f>IF(N595="sníž. přenesená",J595,0)</f>
        <v>0</v>
      </c>
      <c r="BI595" s="234">
        <f>IF(N595="nulová",J595,0)</f>
        <v>0</v>
      </c>
      <c r="BJ595" s="18" t="s">
        <v>88</v>
      </c>
      <c r="BK595" s="234">
        <f>ROUND(I595*H595,2)</f>
        <v>0</v>
      </c>
      <c r="BL595" s="18" t="s">
        <v>358</v>
      </c>
      <c r="BM595" s="233" t="s">
        <v>687</v>
      </c>
    </row>
    <row r="596" s="2" customFormat="1" ht="21.75" customHeight="1">
      <c r="A596" s="39"/>
      <c r="B596" s="40"/>
      <c r="C596" s="221" t="s">
        <v>688</v>
      </c>
      <c r="D596" s="221" t="s">
        <v>148</v>
      </c>
      <c r="E596" s="222" t="s">
        <v>689</v>
      </c>
      <c r="F596" s="223" t="s">
        <v>690</v>
      </c>
      <c r="G596" s="224" t="s">
        <v>102</v>
      </c>
      <c r="H596" s="225">
        <v>30.600000000000001</v>
      </c>
      <c r="I596" s="226"/>
      <c r="J596" s="227">
        <f>ROUND(I596*H596,2)</f>
        <v>0</v>
      </c>
      <c r="K596" s="228"/>
      <c r="L596" s="45"/>
      <c r="M596" s="229" t="s">
        <v>1</v>
      </c>
      <c r="N596" s="230" t="s">
        <v>45</v>
      </c>
      <c r="O596" s="92"/>
      <c r="P596" s="231">
        <f>O596*H596</f>
        <v>0</v>
      </c>
      <c r="Q596" s="231">
        <v>2.0000000000000002E-05</v>
      </c>
      <c r="R596" s="231">
        <f>Q596*H596</f>
        <v>0.00061200000000000013</v>
      </c>
      <c r="S596" s="231">
        <v>0</v>
      </c>
      <c r="T596" s="232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33" t="s">
        <v>358</v>
      </c>
      <c r="AT596" s="233" t="s">
        <v>148</v>
      </c>
      <c r="AU596" s="233" t="s">
        <v>90</v>
      </c>
      <c r="AY596" s="18" t="s">
        <v>145</v>
      </c>
      <c r="BE596" s="234">
        <f>IF(N596="základní",J596,0)</f>
        <v>0</v>
      </c>
      <c r="BF596" s="234">
        <f>IF(N596="snížená",J596,0)</f>
        <v>0</v>
      </c>
      <c r="BG596" s="234">
        <f>IF(N596="zákl. přenesená",J596,0)</f>
        <v>0</v>
      </c>
      <c r="BH596" s="234">
        <f>IF(N596="sníž. přenesená",J596,0)</f>
        <v>0</v>
      </c>
      <c r="BI596" s="234">
        <f>IF(N596="nulová",J596,0)</f>
        <v>0</v>
      </c>
      <c r="BJ596" s="18" t="s">
        <v>88</v>
      </c>
      <c r="BK596" s="234">
        <f>ROUND(I596*H596,2)</f>
        <v>0</v>
      </c>
      <c r="BL596" s="18" t="s">
        <v>358</v>
      </c>
      <c r="BM596" s="233" t="s">
        <v>691</v>
      </c>
    </row>
    <row r="597" s="13" customFormat="1">
      <c r="A597" s="13"/>
      <c r="B597" s="235"/>
      <c r="C597" s="236"/>
      <c r="D597" s="237" t="s">
        <v>153</v>
      </c>
      <c r="E597" s="238" t="s">
        <v>1</v>
      </c>
      <c r="F597" s="239" t="s">
        <v>154</v>
      </c>
      <c r="G597" s="236"/>
      <c r="H597" s="238" t="s">
        <v>1</v>
      </c>
      <c r="I597" s="240"/>
      <c r="J597" s="236"/>
      <c r="K597" s="236"/>
      <c r="L597" s="241"/>
      <c r="M597" s="242"/>
      <c r="N597" s="243"/>
      <c r="O597" s="243"/>
      <c r="P597" s="243"/>
      <c r="Q597" s="243"/>
      <c r="R597" s="243"/>
      <c r="S597" s="243"/>
      <c r="T597" s="244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5" t="s">
        <v>153</v>
      </c>
      <c r="AU597" s="245" t="s">
        <v>90</v>
      </c>
      <c r="AV597" s="13" t="s">
        <v>88</v>
      </c>
      <c r="AW597" s="13" t="s">
        <v>34</v>
      </c>
      <c r="AX597" s="13" t="s">
        <v>80</v>
      </c>
      <c r="AY597" s="245" t="s">
        <v>145</v>
      </c>
    </row>
    <row r="598" s="13" customFormat="1">
      <c r="A598" s="13"/>
      <c r="B598" s="235"/>
      <c r="C598" s="236"/>
      <c r="D598" s="237" t="s">
        <v>153</v>
      </c>
      <c r="E598" s="238" t="s">
        <v>1</v>
      </c>
      <c r="F598" s="239" t="s">
        <v>692</v>
      </c>
      <c r="G598" s="236"/>
      <c r="H598" s="238" t="s">
        <v>1</v>
      </c>
      <c r="I598" s="240"/>
      <c r="J598" s="236"/>
      <c r="K598" s="236"/>
      <c r="L598" s="241"/>
      <c r="M598" s="242"/>
      <c r="N598" s="243"/>
      <c r="O598" s="243"/>
      <c r="P598" s="243"/>
      <c r="Q598" s="243"/>
      <c r="R598" s="243"/>
      <c r="S598" s="243"/>
      <c r="T598" s="244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5" t="s">
        <v>153</v>
      </c>
      <c r="AU598" s="245" t="s">
        <v>90</v>
      </c>
      <c r="AV598" s="13" t="s">
        <v>88</v>
      </c>
      <c r="AW598" s="13" t="s">
        <v>34</v>
      </c>
      <c r="AX598" s="13" t="s">
        <v>80</v>
      </c>
      <c r="AY598" s="245" t="s">
        <v>145</v>
      </c>
    </row>
    <row r="599" s="14" customFormat="1">
      <c r="A599" s="14"/>
      <c r="B599" s="246"/>
      <c r="C599" s="247"/>
      <c r="D599" s="237" t="s">
        <v>153</v>
      </c>
      <c r="E599" s="248" t="s">
        <v>1</v>
      </c>
      <c r="F599" s="249" t="s">
        <v>693</v>
      </c>
      <c r="G599" s="247"/>
      <c r="H599" s="250">
        <v>30.600000000000001</v>
      </c>
      <c r="I599" s="251"/>
      <c r="J599" s="247"/>
      <c r="K599" s="247"/>
      <c r="L599" s="252"/>
      <c r="M599" s="253"/>
      <c r="N599" s="254"/>
      <c r="O599" s="254"/>
      <c r="P599" s="254"/>
      <c r="Q599" s="254"/>
      <c r="R599" s="254"/>
      <c r="S599" s="254"/>
      <c r="T599" s="255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6" t="s">
        <v>153</v>
      </c>
      <c r="AU599" s="256" t="s">
        <v>90</v>
      </c>
      <c r="AV599" s="14" t="s">
        <v>90</v>
      </c>
      <c r="AW599" s="14" t="s">
        <v>34</v>
      </c>
      <c r="AX599" s="14" t="s">
        <v>80</v>
      </c>
      <c r="AY599" s="256" t="s">
        <v>145</v>
      </c>
    </row>
    <row r="600" s="15" customFormat="1">
      <c r="A600" s="15"/>
      <c r="B600" s="257"/>
      <c r="C600" s="258"/>
      <c r="D600" s="237" t="s">
        <v>153</v>
      </c>
      <c r="E600" s="259" t="s">
        <v>1</v>
      </c>
      <c r="F600" s="260" t="s">
        <v>160</v>
      </c>
      <c r="G600" s="258"/>
      <c r="H600" s="261">
        <v>30.600000000000001</v>
      </c>
      <c r="I600" s="262"/>
      <c r="J600" s="258"/>
      <c r="K600" s="258"/>
      <c r="L600" s="263"/>
      <c r="M600" s="264"/>
      <c r="N600" s="265"/>
      <c r="O600" s="265"/>
      <c r="P600" s="265"/>
      <c r="Q600" s="265"/>
      <c r="R600" s="265"/>
      <c r="S600" s="265"/>
      <c r="T600" s="266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67" t="s">
        <v>153</v>
      </c>
      <c r="AU600" s="267" t="s">
        <v>90</v>
      </c>
      <c r="AV600" s="15" t="s">
        <v>151</v>
      </c>
      <c r="AW600" s="15" t="s">
        <v>34</v>
      </c>
      <c r="AX600" s="15" t="s">
        <v>88</v>
      </c>
      <c r="AY600" s="267" t="s">
        <v>145</v>
      </c>
    </row>
    <row r="601" s="2" customFormat="1" ht="24.15" customHeight="1">
      <c r="A601" s="39"/>
      <c r="B601" s="40"/>
      <c r="C601" s="221" t="s">
        <v>694</v>
      </c>
      <c r="D601" s="221" t="s">
        <v>148</v>
      </c>
      <c r="E601" s="222" t="s">
        <v>695</v>
      </c>
      <c r="F601" s="223" t="s">
        <v>696</v>
      </c>
      <c r="G601" s="224" t="s">
        <v>102</v>
      </c>
      <c r="H601" s="225">
        <v>30.600000000000001</v>
      </c>
      <c r="I601" s="226"/>
      <c r="J601" s="227">
        <f>ROUND(I601*H601,2)</f>
        <v>0</v>
      </c>
      <c r="K601" s="228"/>
      <c r="L601" s="45"/>
      <c r="M601" s="229" t="s">
        <v>1</v>
      </c>
      <c r="N601" s="230" t="s">
        <v>45</v>
      </c>
      <c r="O601" s="92"/>
      <c r="P601" s="231">
        <f>O601*H601</f>
        <v>0</v>
      </c>
      <c r="Q601" s="231">
        <v>0</v>
      </c>
      <c r="R601" s="231">
        <f>Q601*H601</f>
        <v>0</v>
      </c>
      <c r="S601" s="231">
        <v>0</v>
      </c>
      <c r="T601" s="232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33" t="s">
        <v>358</v>
      </c>
      <c r="AT601" s="233" t="s">
        <v>148</v>
      </c>
      <c r="AU601" s="233" t="s">
        <v>90</v>
      </c>
      <c r="AY601" s="18" t="s">
        <v>145</v>
      </c>
      <c r="BE601" s="234">
        <f>IF(N601="základní",J601,0)</f>
        <v>0</v>
      </c>
      <c r="BF601" s="234">
        <f>IF(N601="snížená",J601,0)</f>
        <v>0</v>
      </c>
      <c r="BG601" s="234">
        <f>IF(N601="zákl. přenesená",J601,0)</f>
        <v>0</v>
      </c>
      <c r="BH601" s="234">
        <f>IF(N601="sníž. přenesená",J601,0)</f>
        <v>0</v>
      </c>
      <c r="BI601" s="234">
        <f>IF(N601="nulová",J601,0)</f>
        <v>0</v>
      </c>
      <c r="BJ601" s="18" t="s">
        <v>88</v>
      </c>
      <c r="BK601" s="234">
        <f>ROUND(I601*H601,2)</f>
        <v>0</v>
      </c>
      <c r="BL601" s="18" t="s">
        <v>358</v>
      </c>
      <c r="BM601" s="233" t="s">
        <v>697</v>
      </c>
    </row>
    <row r="602" s="13" customFormat="1">
      <c r="A602" s="13"/>
      <c r="B602" s="235"/>
      <c r="C602" s="236"/>
      <c r="D602" s="237" t="s">
        <v>153</v>
      </c>
      <c r="E602" s="238" t="s">
        <v>1</v>
      </c>
      <c r="F602" s="239" t="s">
        <v>154</v>
      </c>
      <c r="G602" s="236"/>
      <c r="H602" s="238" t="s">
        <v>1</v>
      </c>
      <c r="I602" s="240"/>
      <c r="J602" s="236"/>
      <c r="K602" s="236"/>
      <c r="L602" s="241"/>
      <c r="M602" s="242"/>
      <c r="N602" s="243"/>
      <c r="O602" s="243"/>
      <c r="P602" s="243"/>
      <c r="Q602" s="243"/>
      <c r="R602" s="243"/>
      <c r="S602" s="243"/>
      <c r="T602" s="244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5" t="s">
        <v>153</v>
      </c>
      <c r="AU602" s="245" t="s">
        <v>90</v>
      </c>
      <c r="AV602" s="13" t="s">
        <v>88</v>
      </c>
      <c r="AW602" s="13" t="s">
        <v>34</v>
      </c>
      <c r="AX602" s="13" t="s">
        <v>80</v>
      </c>
      <c r="AY602" s="245" t="s">
        <v>145</v>
      </c>
    </row>
    <row r="603" s="13" customFormat="1">
      <c r="A603" s="13"/>
      <c r="B603" s="235"/>
      <c r="C603" s="236"/>
      <c r="D603" s="237" t="s">
        <v>153</v>
      </c>
      <c r="E603" s="238" t="s">
        <v>1</v>
      </c>
      <c r="F603" s="239" t="s">
        <v>692</v>
      </c>
      <c r="G603" s="236"/>
      <c r="H603" s="238" t="s">
        <v>1</v>
      </c>
      <c r="I603" s="240"/>
      <c r="J603" s="236"/>
      <c r="K603" s="236"/>
      <c r="L603" s="241"/>
      <c r="M603" s="242"/>
      <c r="N603" s="243"/>
      <c r="O603" s="243"/>
      <c r="P603" s="243"/>
      <c r="Q603" s="243"/>
      <c r="R603" s="243"/>
      <c r="S603" s="243"/>
      <c r="T603" s="244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5" t="s">
        <v>153</v>
      </c>
      <c r="AU603" s="245" t="s">
        <v>90</v>
      </c>
      <c r="AV603" s="13" t="s">
        <v>88</v>
      </c>
      <c r="AW603" s="13" t="s">
        <v>34</v>
      </c>
      <c r="AX603" s="13" t="s">
        <v>80</v>
      </c>
      <c r="AY603" s="245" t="s">
        <v>145</v>
      </c>
    </row>
    <row r="604" s="14" customFormat="1">
      <c r="A604" s="14"/>
      <c r="B604" s="246"/>
      <c r="C604" s="247"/>
      <c r="D604" s="237" t="s">
        <v>153</v>
      </c>
      <c r="E604" s="248" t="s">
        <v>1</v>
      </c>
      <c r="F604" s="249" t="s">
        <v>693</v>
      </c>
      <c r="G604" s="247"/>
      <c r="H604" s="250">
        <v>30.600000000000001</v>
      </c>
      <c r="I604" s="251"/>
      <c r="J604" s="247"/>
      <c r="K604" s="247"/>
      <c r="L604" s="252"/>
      <c r="M604" s="253"/>
      <c r="N604" s="254"/>
      <c r="O604" s="254"/>
      <c r="P604" s="254"/>
      <c r="Q604" s="254"/>
      <c r="R604" s="254"/>
      <c r="S604" s="254"/>
      <c r="T604" s="255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6" t="s">
        <v>153</v>
      </c>
      <c r="AU604" s="256" t="s">
        <v>90</v>
      </c>
      <c r="AV604" s="14" t="s">
        <v>90</v>
      </c>
      <c r="AW604" s="14" t="s">
        <v>34</v>
      </c>
      <c r="AX604" s="14" t="s">
        <v>80</v>
      </c>
      <c r="AY604" s="256" t="s">
        <v>145</v>
      </c>
    </row>
    <row r="605" s="15" customFormat="1">
      <c r="A605" s="15"/>
      <c r="B605" s="257"/>
      <c r="C605" s="258"/>
      <c r="D605" s="237" t="s">
        <v>153</v>
      </c>
      <c r="E605" s="259" t="s">
        <v>1</v>
      </c>
      <c r="F605" s="260" t="s">
        <v>160</v>
      </c>
      <c r="G605" s="258"/>
      <c r="H605" s="261">
        <v>30.600000000000001</v>
      </c>
      <c r="I605" s="262"/>
      <c r="J605" s="258"/>
      <c r="K605" s="258"/>
      <c r="L605" s="263"/>
      <c r="M605" s="264"/>
      <c r="N605" s="265"/>
      <c r="O605" s="265"/>
      <c r="P605" s="265"/>
      <c r="Q605" s="265"/>
      <c r="R605" s="265"/>
      <c r="S605" s="265"/>
      <c r="T605" s="266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67" t="s">
        <v>153</v>
      </c>
      <c r="AU605" s="267" t="s">
        <v>90</v>
      </c>
      <c r="AV605" s="15" t="s">
        <v>151</v>
      </c>
      <c r="AW605" s="15" t="s">
        <v>34</v>
      </c>
      <c r="AX605" s="15" t="s">
        <v>88</v>
      </c>
      <c r="AY605" s="267" t="s">
        <v>145</v>
      </c>
    </row>
    <row r="606" s="2" customFormat="1" ht="24.15" customHeight="1">
      <c r="A606" s="39"/>
      <c r="B606" s="40"/>
      <c r="C606" s="221" t="s">
        <v>698</v>
      </c>
      <c r="D606" s="221" t="s">
        <v>148</v>
      </c>
      <c r="E606" s="222" t="s">
        <v>699</v>
      </c>
      <c r="F606" s="223" t="s">
        <v>700</v>
      </c>
      <c r="G606" s="224" t="s">
        <v>102</v>
      </c>
      <c r="H606" s="225">
        <v>30.600000000000001</v>
      </c>
      <c r="I606" s="226"/>
      <c r="J606" s="227">
        <f>ROUND(I606*H606,2)</f>
        <v>0</v>
      </c>
      <c r="K606" s="228"/>
      <c r="L606" s="45"/>
      <c r="M606" s="229" t="s">
        <v>1</v>
      </c>
      <c r="N606" s="230" t="s">
        <v>45</v>
      </c>
      <c r="O606" s="92"/>
      <c r="P606" s="231">
        <f>O606*H606</f>
        <v>0</v>
      </c>
      <c r="Q606" s="231">
        <v>0.00022000000000000001</v>
      </c>
      <c r="R606" s="231">
        <f>Q606*H606</f>
        <v>0.0067320000000000001</v>
      </c>
      <c r="S606" s="231">
        <v>0</v>
      </c>
      <c r="T606" s="232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33" t="s">
        <v>358</v>
      </c>
      <c r="AT606" s="233" t="s">
        <v>148</v>
      </c>
      <c r="AU606" s="233" t="s">
        <v>90</v>
      </c>
      <c r="AY606" s="18" t="s">
        <v>145</v>
      </c>
      <c r="BE606" s="234">
        <f>IF(N606="základní",J606,0)</f>
        <v>0</v>
      </c>
      <c r="BF606" s="234">
        <f>IF(N606="snížená",J606,0)</f>
        <v>0</v>
      </c>
      <c r="BG606" s="234">
        <f>IF(N606="zákl. přenesená",J606,0)</f>
        <v>0</v>
      </c>
      <c r="BH606" s="234">
        <f>IF(N606="sníž. přenesená",J606,0)</f>
        <v>0</v>
      </c>
      <c r="BI606" s="234">
        <f>IF(N606="nulová",J606,0)</f>
        <v>0</v>
      </c>
      <c r="BJ606" s="18" t="s">
        <v>88</v>
      </c>
      <c r="BK606" s="234">
        <f>ROUND(I606*H606,2)</f>
        <v>0</v>
      </c>
      <c r="BL606" s="18" t="s">
        <v>358</v>
      </c>
      <c r="BM606" s="233" t="s">
        <v>701</v>
      </c>
    </row>
    <row r="607" s="13" customFormat="1">
      <c r="A607" s="13"/>
      <c r="B607" s="235"/>
      <c r="C607" s="236"/>
      <c r="D607" s="237" t="s">
        <v>153</v>
      </c>
      <c r="E607" s="238" t="s">
        <v>1</v>
      </c>
      <c r="F607" s="239" t="s">
        <v>154</v>
      </c>
      <c r="G607" s="236"/>
      <c r="H607" s="238" t="s">
        <v>1</v>
      </c>
      <c r="I607" s="240"/>
      <c r="J607" s="236"/>
      <c r="K607" s="236"/>
      <c r="L607" s="241"/>
      <c r="M607" s="242"/>
      <c r="N607" s="243"/>
      <c r="O607" s="243"/>
      <c r="P607" s="243"/>
      <c r="Q607" s="243"/>
      <c r="R607" s="243"/>
      <c r="S607" s="243"/>
      <c r="T607" s="244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5" t="s">
        <v>153</v>
      </c>
      <c r="AU607" s="245" t="s">
        <v>90</v>
      </c>
      <c r="AV607" s="13" t="s">
        <v>88</v>
      </c>
      <c r="AW607" s="13" t="s">
        <v>34</v>
      </c>
      <c r="AX607" s="13" t="s">
        <v>80</v>
      </c>
      <c r="AY607" s="245" t="s">
        <v>145</v>
      </c>
    </row>
    <row r="608" s="13" customFormat="1">
      <c r="A608" s="13"/>
      <c r="B608" s="235"/>
      <c r="C608" s="236"/>
      <c r="D608" s="237" t="s">
        <v>153</v>
      </c>
      <c r="E608" s="238" t="s">
        <v>1</v>
      </c>
      <c r="F608" s="239" t="s">
        <v>692</v>
      </c>
      <c r="G608" s="236"/>
      <c r="H608" s="238" t="s">
        <v>1</v>
      </c>
      <c r="I608" s="240"/>
      <c r="J608" s="236"/>
      <c r="K608" s="236"/>
      <c r="L608" s="241"/>
      <c r="M608" s="242"/>
      <c r="N608" s="243"/>
      <c r="O608" s="243"/>
      <c r="P608" s="243"/>
      <c r="Q608" s="243"/>
      <c r="R608" s="243"/>
      <c r="S608" s="243"/>
      <c r="T608" s="244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5" t="s">
        <v>153</v>
      </c>
      <c r="AU608" s="245" t="s">
        <v>90</v>
      </c>
      <c r="AV608" s="13" t="s">
        <v>88</v>
      </c>
      <c r="AW608" s="13" t="s">
        <v>34</v>
      </c>
      <c r="AX608" s="13" t="s">
        <v>80</v>
      </c>
      <c r="AY608" s="245" t="s">
        <v>145</v>
      </c>
    </row>
    <row r="609" s="14" customFormat="1">
      <c r="A609" s="14"/>
      <c r="B609" s="246"/>
      <c r="C609" s="247"/>
      <c r="D609" s="237" t="s">
        <v>153</v>
      </c>
      <c r="E609" s="248" t="s">
        <v>1</v>
      </c>
      <c r="F609" s="249" t="s">
        <v>693</v>
      </c>
      <c r="G609" s="247"/>
      <c r="H609" s="250">
        <v>30.600000000000001</v>
      </c>
      <c r="I609" s="251"/>
      <c r="J609" s="247"/>
      <c r="K609" s="247"/>
      <c r="L609" s="252"/>
      <c r="M609" s="253"/>
      <c r="N609" s="254"/>
      <c r="O609" s="254"/>
      <c r="P609" s="254"/>
      <c r="Q609" s="254"/>
      <c r="R609" s="254"/>
      <c r="S609" s="254"/>
      <c r="T609" s="255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6" t="s">
        <v>153</v>
      </c>
      <c r="AU609" s="256" t="s">
        <v>90</v>
      </c>
      <c r="AV609" s="14" t="s">
        <v>90</v>
      </c>
      <c r="AW609" s="14" t="s">
        <v>34</v>
      </c>
      <c r="AX609" s="14" t="s">
        <v>80</v>
      </c>
      <c r="AY609" s="256" t="s">
        <v>145</v>
      </c>
    </row>
    <row r="610" s="15" customFormat="1">
      <c r="A610" s="15"/>
      <c r="B610" s="257"/>
      <c r="C610" s="258"/>
      <c r="D610" s="237" t="s">
        <v>153</v>
      </c>
      <c r="E610" s="259" t="s">
        <v>1</v>
      </c>
      <c r="F610" s="260" t="s">
        <v>160</v>
      </c>
      <c r="G610" s="258"/>
      <c r="H610" s="261">
        <v>30.600000000000001</v>
      </c>
      <c r="I610" s="262"/>
      <c r="J610" s="258"/>
      <c r="K610" s="258"/>
      <c r="L610" s="263"/>
      <c r="M610" s="264"/>
      <c r="N610" s="265"/>
      <c r="O610" s="265"/>
      <c r="P610" s="265"/>
      <c r="Q610" s="265"/>
      <c r="R610" s="265"/>
      <c r="S610" s="265"/>
      <c r="T610" s="266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67" t="s">
        <v>153</v>
      </c>
      <c r="AU610" s="267" t="s">
        <v>90</v>
      </c>
      <c r="AV610" s="15" t="s">
        <v>151</v>
      </c>
      <c r="AW610" s="15" t="s">
        <v>34</v>
      </c>
      <c r="AX610" s="15" t="s">
        <v>88</v>
      </c>
      <c r="AY610" s="267" t="s">
        <v>145</v>
      </c>
    </row>
    <row r="611" s="2" customFormat="1" ht="24.15" customHeight="1">
      <c r="A611" s="39"/>
      <c r="B611" s="40"/>
      <c r="C611" s="221" t="s">
        <v>702</v>
      </c>
      <c r="D611" s="221" t="s">
        <v>148</v>
      </c>
      <c r="E611" s="222" t="s">
        <v>703</v>
      </c>
      <c r="F611" s="223" t="s">
        <v>704</v>
      </c>
      <c r="G611" s="224" t="s">
        <v>102</v>
      </c>
      <c r="H611" s="225">
        <v>21.788</v>
      </c>
      <c r="I611" s="226"/>
      <c r="J611" s="227">
        <f>ROUND(I611*H611,2)</f>
        <v>0</v>
      </c>
      <c r="K611" s="228"/>
      <c r="L611" s="45"/>
      <c r="M611" s="229" t="s">
        <v>1</v>
      </c>
      <c r="N611" s="230" t="s">
        <v>45</v>
      </c>
      <c r="O611" s="92"/>
      <c r="P611" s="231">
        <f>O611*H611</f>
        <v>0</v>
      </c>
      <c r="Q611" s="231">
        <v>0</v>
      </c>
      <c r="R611" s="231">
        <f>Q611*H611</f>
        <v>0</v>
      </c>
      <c r="S611" s="231">
        <v>0</v>
      </c>
      <c r="T611" s="232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33" t="s">
        <v>358</v>
      </c>
      <c r="AT611" s="233" t="s">
        <v>148</v>
      </c>
      <c r="AU611" s="233" t="s">
        <v>90</v>
      </c>
      <c r="AY611" s="18" t="s">
        <v>145</v>
      </c>
      <c r="BE611" s="234">
        <f>IF(N611="základní",J611,0)</f>
        <v>0</v>
      </c>
      <c r="BF611" s="234">
        <f>IF(N611="snížená",J611,0)</f>
        <v>0</v>
      </c>
      <c r="BG611" s="234">
        <f>IF(N611="zákl. přenesená",J611,0)</f>
        <v>0</v>
      </c>
      <c r="BH611" s="234">
        <f>IF(N611="sníž. přenesená",J611,0)</f>
        <v>0</v>
      </c>
      <c r="BI611" s="234">
        <f>IF(N611="nulová",J611,0)</f>
        <v>0</v>
      </c>
      <c r="BJ611" s="18" t="s">
        <v>88</v>
      </c>
      <c r="BK611" s="234">
        <f>ROUND(I611*H611,2)</f>
        <v>0</v>
      </c>
      <c r="BL611" s="18" t="s">
        <v>358</v>
      </c>
      <c r="BM611" s="233" t="s">
        <v>705</v>
      </c>
    </row>
    <row r="612" s="13" customFormat="1">
      <c r="A612" s="13"/>
      <c r="B612" s="235"/>
      <c r="C612" s="236"/>
      <c r="D612" s="237" t="s">
        <v>153</v>
      </c>
      <c r="E612" s="238" t="s">
        <v>1</v>
      </c>
      <c r="F612" s="239" t="s">
        <v>460</v>
      </c>
      <c r="G612" s="236"/>
      <c r="H612" s="238" t="s">
        <v>1</v>
      </c>
      <c r="I612" s="240"/>
      <c r="J612" s="236"/>
      <c r="K612" s="236"/>
      <c r="L612" s="241"/>
      <c r="M612" s="242"/>
      <c r="N612" s="243"/>
      <c r="O612" s="243"/>
      <c r="P612" s="243"/>
      <c r="Q612" s="243"/>
      <c r="R612" s="243"/>
      <c r="S612" s="243"/>
      <c r="T612" s="244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5" t="s">
        <v>153</v>
      </c>
      <c r="AU612" s="245" t="s">
        <v>90</v>
      </c>
      <c r="AV612" s="13" t="s">
        <v>88</v>
      </c>
      <c r="AW612" s="13" t="s">
        <v>34</v>
      </c>
      <c r="AX612" s="13" t="s">
        <v>80</v>
      </c>
      <c r="AY612" s="245" t="s">
        <v>145</v>
      </c>
    </row>
    <row r="613" s="13" customFormat="1">
      <c r="A613" s="13"/>
      <c r="B613" s="235"/>
      <c r="C613" s="236"/>
      <c r="D613" s="237" t="s">
        <v>153</v>
      </c>
      <c r="E613" s="238" t="s">
        <v>1</v>
      </c>
      <c r="F613" s="239" t="s">
        <v>516</v>
      </c>
      <c r="G613" s="236"/>
      <c r="H613" s="238" t="s">
        <v>1</v>
      </c>
      <c r="I613" s="240"/>
      <c r="J613" s="236"/>
      <c r="K613" s="236"/>
      <c r="L613" s="241"/>
      <c r="M613" s="242"/>
      <c r="N613" s="243"/>
      <c r="O613" s="243"/>
      <c r="P613" s="243"/>
      <c r="Q613" s="243"/>
      <c r="R613" s="243"/>
      <c r="S613" s="243"/>
      <c r="T613" s="244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5" t="s">
        <v>153</v>
      </c>
      <c r="AU613" s="245" t="s">
        <v>90</v>
      </c>
      <c r="AV613" s="13" t="s">
        <v>88</v>
      </c>
      <c r="AW613" s="13" t="s">
        <v>34</v>
      </c>
      <c r="AX613" s="13" t="s">
        <v>80</v>
      </c>
      <c r="AY613" s="245" t="s">
        <v>145</v>
      </c>
    </row>
    <row r="614" s="14" customFormat="1">
      <c r="A614" s="14"/>
      <c r="B614" s="246"/>
      <c r="C614" s="247"/>
      <c r="D614" s="237" t="s">
        <v>153</v>
      </c>
      <c r="E614" s="248" t="s">
        <v>1</v>
      </c>
      <c r="F614" s="249" t="s">
        <v>706</v>
      </c>
      <c r="G614" s="247"/>
      <c r="H614" s="250">
        <v>1.44</v>
      </c>
      <c r="I614" s="251"/>
      <c r="J614" s="247"/>
      <c r="K614" s="247"/>
      <c r="L614" s="252"/>
      <c r="M614" s="253"/>
      <c r="N614" s="254"/>
      <c r="O614" s="254"/>
      <c r="P614" s="254"/>
      <c r="Q614" s="254"/>
      <c r="R614" s="254"/>
      <c r="S614" s="254"/>
      <c r="T614" s="255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6" t="s">
        <v>153</v>
      </c>
      <c r="AU614" s="256" t="s">
        <v>90</v>
      </c>
      <c r="AV614" s="14" t="s">
        <v>90</v>
      </c>
      <c r="AW614" s="14" t="s">
        <v>34</v>
      </c>
      <c r="AX614" s="14" t="s">
        <v>80</v>
      </c>
      <c r="AY614" s="256" t="s">
        <v>145</v>
      </c>
    </row>
    <row r="615" s="14" customFormat="1">
      <c r="A615" s="14"/>
      <c r="B615" s="246"/>
      <c r="C615" s="247"/>
      <c r="D615" s="237" t="s">
        <v>153</v>
      </c>
      <c r="E615" s="248" t="s">
        <v>1</v>
      </c>
      <c r="F615" s="249" t="s">
        <v>522</v>
      </c>
      <c r="G615" s="247"/>
      <c r="H615" s="250">
        <v>0.66000000000000003</v>
      </c>
      <c r="I615" s="251"/>
      <c r="J615" s="247"/>
      <c r="K615" s="247"/>
      <c r="L615" s="252"/>
      <c r="M615" s="253"/>
      <c r="N615" s="254"/>
      <c r="O615" s="254"/>
      <c r="P615" s="254"/>
      <c r="Q615" s="254"/>
      <c r="R615" s="254"/>
      <c r="S615" s="254"/>
      <c r="T615" s="255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6" t="s">
        <v>153</v>
      </c>
      <c r="AU615" s="256" t="s">
        <v>90</v>
      </c>
      <c r="AV615" s="14" t="s">
        <v>90</v>
      </c>
      <c r="AW615" s="14" t="s">
        <v>34</v>
      </c>
      <c r="AX615" s="14" t="s">
        <v>80</v>
      </c>
      <c r="AY615" s="256" t="s">
        <v>145</v>
      </c>
    </row>
    <row r="616" s="14" customFormat="1">
      <c r="A616" s="14"/>
      <c r="B616" s="246"/>
      <c r="C616" s="247"/>
      <c r="D616" s="237" t="s">
        <v>153</v>
      </c>
      <c r="E616" s="248" t="s">
        <v>1</v>
      </c>
      <c r="F616" s="249" t="s">
        <v>707</v>
      </c>
      <c r="G616" s="247"/>
      <c r="H616" s="250">
        <v>15.048</v>
      </c>
      <c r="I616" s="251"/>
      <c r="J616" s="247"/>
      <c r="K616" s="247"/>
      <c r="L616" s="252"/>
      <c r="M616" s="253"/>
      <c r="N616" s="254"/>
      <c r="O616" s="254"/>
      <c r="P616" s="254"/>
      <c r="Q616" s="254"/>
      <c r="R616" s="254"/>
      <c r="S616" s="254"/>
      <c r="T616" s="255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6" t="s">
        <v>153</v>
      </c>
      <c r="AU616" s="256" t="s">
        <v>90</v>
      </c>
      <c r="AV616" s="14" t="s">
        <v>90</v>
      </c>
      <c r="AW616" s="14" t="s">
        <v>34</v>
      </c>
      <c r="AX616" s="14" t="s">
        <v>80</v>
      </c>
      <c r="AY616" s="256" t="s">
        <v>145</v>
      </c>
    </row>
    <row r="617" s="14" customFormat="1">
      <c r="A617" s="14"/>
      <c r="B617" s="246"/>
      <c r="C617" s="247"/>
      <c r="D617" s="237" t="s">
        <v>153</v>
      </c>
      <c r="E617" s="248" t="s">
        <v>1</v>
      </c>
      <c r="F617" s="249" t="s">
        <v>708</v>
      </c>
      <c r="G617" s="247"/>
      <c r="H617" s="250">
        <v>1.5</v>
      </c>
      <c r="I617" s="251"/>
      <c r="J617" s="247"/>
      <c r="K617" s="247"/>
      <c r="L617" s="252"/>
      <c r="M617" s="253"/>
      <c r="N617" s="254"/>
      <c r="O617" s="254"/>
      <c r="P617" s="254"/>
      <c r="Q617" s="254"/>
      <c r="R617" s="254"/>
      <c r="S617" s="254"/>
      <c r="T617" s="255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6" t="s">
        <v>153</v>
      </c>
      <c r="AU617" s="256" t="s">
        <v>90</v>
      </c>
      <c r="AV617" s="14" t="s">
        <v>90</v>
      </c>
      <c r="AW617" s="14" t="s">
        <v>34</v>
      </c>
      <c r="AX617" s="14" t="s">
        <v>80</v>
      </c>
      <c r="AY617" s="256" t="s">
        <v>145</v>
      </c>
    </row>
    <row r="618" s="14" customFormat="1">
      <c r="A618" s="14"/>
      <c r="B618" s="246"/>
      <c r="C618" s="247"/>
      <c r="D618" s="237" t="s">
        <v>153</v>
      </c>
      <c r="E618" s="248" t="s">
        <v>1</v>
      </c>
      <c r="F618" s="249" t="s">
        <v>709</v>
      </c>
      <c r="G618" s="247"/>
      <c r="H618" s="250">
        <v>3.1400000000000001</v>
      </c>
      <c r="I618" s="251"/>
      <c r="J618" s="247"/>
      <c r="K618" s="247"/>
      <c r="L618" s="252"/>
      <c r="M618" s="253"/>
      <c r="N618" s="254"/>
      <c r="O618" s="254"/>
      <c r="P618" s="254"/>
      <c r="Q618" s="254"/>
      <c r="R618" s="254"/>
      <c r="S618" s="254"/>
      <c r="T618" s="255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6" t="s">
        <v>153</v>
      </c>
      <c r="AU618" s="256" t="s">
        <v>90</v>
      </c>
      <c r="AV618" s="14" t="s">
        <v>90</v>
      </c>
      <c r="AW618" s="14" t="s">
        <v>34</v>
      </c>
      <c r="AX618" s="14" t="s">
        <v>80</v>
      </c>
      <c r="AY618" s="256" t="s">
        <v>145</v>
      </c>
    </row>
    <row r="619" s="15" customFormat="1">
      <c r="A619" s="15"/>
      <c r="B619" s="257"/>
      <c r="C619" s="258"/>
      <c r="D619" s="237" t="s">
        <v>153</v>
      </c>
      <c r="E619" s="259" t="s">
        <v>1</v>
      </c>
      <c r="F619" s="260" t="s">
        <v>160</v>
      </c>
      <c r="G619" s="258"/>
      <c r="H619" s="261">
        <v>21.788</v>
      </c>
      <c r="I619" s="262"/>
      <c r="J619" s="258"/>
      <c r="K619" s="258"/>
      <c r="L619" s="263"/>
      <c r="M619" s="264"/>
      <c r="N619" s="265"/>
      <c r="O619" s="265"/>
      <c r="P619" s="265"/>
      <c r="Q619" s="265"/>
      <c r="R619" s="265"/>
      <c r="S619" s="265"/>
      <c r="T619" s="266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67" t="s">
        <v>153</v>
      </c>
      <c r="AU619" s="267" t="s">
        <v>90</v>
      </c>
      <c r="AV619" s="15" t="s">
        <v>151</v>
      </c>
      <c r="AW619" s="15" t="s">
        <v>34</v>
      </c>
      <c r="AX619" s="15" t="s">
        <v>88</v>
      </c>
      <c r="AY619" s="267" t="s">
        <v>145</v>
      </c>
    </row>
    <row r="620" s="2" customFormat="1" ht="24.15" customHeight="1">
      <c r="A620" s="39"/>
      <c r="B620" s="40"/>
      <c r="C620" s="221" t="s">
        <v>710</v>
      </c>
      <c r="D620" s="221" t="s">
        <v>148</v>
      </c>
      <c r="E620" s="222" t="s">
        <v>711</v>
      </c>
      <c r="F620" s="223" t="s">
        <v>712</v>
      </c>
      <c r="G620" s="224" t="s">
        <v>102</v>
      </c>
      <c r="H620" s="225">
        <v>21.788</v>
      </c>
      <c r="I620" s="226"/>
      <c r="J620" s="227">
        <f>ROUND(I620*H620,2)</f>
        <v>0</v>
      </c>
      <c r="K620" s="228"/>
      <c r="L620" s="45"/>
      <c r="M620" s="229" t="s">
        <v>1</v>
      </c>
      <c r="N620" s="230" t="s">
        <v>45</v>
      </c>
      <c r="O620" s="92"/>
      <c r="P620" s="231">
        <f>O620*H620</f>
        <v>0</v>
      </c>
      <c r="Q620" s="231">
        <v>0.00013999999999999999</v>
      </c>
      <c r="R620" s="231">
        <f>Q620*H620</f>
        <v>0.0030503199999999996</v>
      </c>
      <c r="S620" s="231">
        <v>0</v>
      </c>
      <c r="T620" s="232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33" t="s">
        <v>358</v>
      </c>
      <c r="AT620" s="233" t="s">
        <v>148</v>
      </c>
      <c r="AU620" s="233" t="s">
        <v>90</v>
      </c>
      <c r="AY620" s="18" t="s">
        <v>145</v>
      </c>
      <c r="BE620" s="234">
        <f>IF(N620="základní",J620,0)</f>
        <v>0</v>
      </c>
      <c r="BF620" s="234">
        <f>IF(N620="snížená",J620,0)</f>
        <v>0</v>
      </c>
      <c r="BG620" s="234">
        <f>IF(N620="zákl. přenesená",J620,0)</f>
        <v>0</v>
      </c>
      <c r="BH620" s="234">
        <f>IF(N620="sníž. přenesená",J620,0)</f>
        <v>0</v>
      </c>
      <c r="BI620" s="234">
        <f>IF(N620="nulová",J620,0)</f>
        <v>0</v>
      </c>
      <c r="BJ620" s="18" t="s">
        <v>88</v>
      </c>
      <c r="BK620" s="234">
        <f>ROUND(I620*H620,2)</f>
        <v>0</v>
      </c>
      <c r="BL620" s="18" t="s">
        <v>358</v>
      </c>
      <c r="BM620" s="233" t="s">
        <v>713</v>
      </c>
    </row>
    <row r="621" s="2" customFormat="1" ht="24.15" customHeight="1">
      <c r="A621" s="39"/>
      <c r="B621" s="40"/>
      <c r="C621" s="221" t="s">
        <v>714</v>
      </c>
      <c r="D621" s="221" t="s">
        <v>148</v>
      </c>
      <c r="E621" s="222" t="s">
        <v>715</v>
      </c>
      <c r="F621" s="223" t="s">
        <v>716</v>
      </c>
      <c r="G621" s="224" t="s">
        <v>102</v>
      </c>
      <c r="H621" s="225">
        <v>21.788</v>
      </c>
      <c r="I621" s="226"/>
      <c r="J621" s="227">
        <f>ROUND(I621*H621,2)</f>
        <v>0</v>
      </c>
      <c r="K621" s="228"/>
      <c r="L621" s="45"/>
      <c r="M621" s="229" t="s">
        <v>1</v>
      </c>
      <c r="N621" s="230" t="s">
        <v>45</v>
      </c>
      <c r="O621" s="92"/>
      <c r="P621" s="231">
        <f>O621*H621</f>
        <v>0</v>
      </c>
      <c r="Q621" s="231">
        <v>0.00013999999999999999</v>
      </c>
      <c r="R621" s="231">
        <f>Q621*H621</f>
        <v>0.0030503199999999996</v>
      </c>
      <c r="S621" s="231">
        <v>0</v>
      </c>
      <c r="T621" s="232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33" t="s">
        <v>358</v>
      </c>
      <c r="AT621" s="233" t="s">
        <v>148</v>
      </c>
      <c r="AU621" s="233" t="s">
        <v>90</v>
      </c>
      <c r="AY621" s="18" t="s">
        <v>145</v>
      </c>
      <c r="BE621" s="234">
        <f>IF(N621="základní",J621,0)</f>
        <v>0</v>
      </c>
      <c r="BF621" s="234">
        <f>IF(N621="snížená",J621,0)</f>
        <v>0</v>
      </c>
      <c r="BG621" s="234">
        <f>IF(N621="zákl. přenesená",J621,0)</f>
        <v>0</v>
      </c>
      <c r="BH621" s="234">
        <f>IF(N621="sníž. přenesená",J621,0)</f>
        <v>0</v>
      </c>
      <c r="BI621" s="234">
        <f>IF(N621="nulová",J621,0)</f>
        <v>0</v>
      </c>
      <c r="BJ621" s="18" t="s">
        <v>88</v>
      </c>
      <c r="BK621" s="234">
        <f>ROUND(I621*H621,2)</f>
        <v>0</v>
      </c>
      <c r="BL621" s="18" t="s">
        <v>358</v>
      </c>
      <c r="BM621" s="233" t="s">
        <v>717</v>
      </c>
    </row>
    <row r="622" s="2" customFormat="1" ht="24.15" customHeight="1">
      <c r="A622" s="39"/>
      <c r="B622" s="40"/>
      <c r="C622" s="221" t="s">
        <v>718</v>
      </c>
      <c r="D622" s="221" t="s">
        <v>148</v>
      </c>
      <c r="E622" s="222" t="s">
        <v>719</v>
      </c>
      <c r="F622" s="223" t="s">
        <v>720</v>
      </c>
      <c r="G622" s="224" t="s">
        <v>102</v>
      </c>
      <c r="H622" s="225">
        <v>21.788</v>
      </c>
      <c r="I622" s="226"/>
      <c r="J622" s="227">
        <f>ROUND(I622*H622,2)</f>
        <v>0</v>
      </c>
      <c r="K622" s="228"/>
      <c r="L622" s="45"/>
      <c r="M622" s="229" t="s">
        <v>1</v>
      </c>
      <c r="N622" s="230" t="s">
        <v>45</v>
      </c>
      <c r="O622" s="92"/>
      <c r="P622" s="231">
        <f>O622*H622</f>
        <v>0</v>
      </c>
      <c r="Q622" s="231">
        <v>0.00012999999999999999</v>
      </c>
      <c r="R622" s="231">
        <f>Q622*H622</f>
        <v>0.0028324399999999999</v>
      </c>
      <c r="S622" s="231">
        <v>0</v>
      </c>
      <c r="T622" s="232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33" t="s">
        <v>358</v>
      </c>
      <c r="AT622" s="233" t="s">
        <v>148</v>
      </c>
      <c r="AU622" s="233" t="s">
        <v>90</v>
      </c>
      <c r="AY622" s="18" t="s">
        <v>145</v>
      </c>
      <c r="BE622" s="234">
        <f>IF(N622="základní",J622,0)</f>
        <v>0</v>
      </c>
      <c r="BF622" s="234">
        <f>IF(N622="snížená",J622,0)</f>
        <v>0</v>
      </c>
      <c r="BG622" s="234">
        <f>IF(N622="zákl. přenesená",J622,0)</f>
        <v>0</v>
      </c>
      <c r="BH622" s="234">
        <f>IF(N622="sníž. přenesená",J622,0)</f>
        <v>0</v>
      </c>
      <c r="BI622" s="234">
        <f>IF(N622="nulová",J622,0)</f>
        <v>0</v>
      </c>
      <c r="BJ622" s="18" t="s">
        <v>88</v>
      </c>
      <c r="BK622" s="234">
        <f>ROUND(I622*H622,2)</f>
        <v>0</v>
      </c>
      <c r="BL622" s="18" t="s">
        <v>358</v>
      </c>
      <c r="BM622" s="233" t="s">
        <v>721</v>
      </c>
    </row>
    <row r="623" s="2" customFormat="1" ht="24.15" customHeight="1">
      <c r="A623" s="39"/>
      <c r="B623" s="40"/>
      <c r="C623" s="221" t="s">
        <v>722</v>
      </c>
      <c r="D623" s="221" t="s">
        <v>148</v>
      </c>
      <c r="E623" s="222" t="s">
        <v>723</v>
      </c>
      <c r="F623" s="223" t="s">
        <v>724</v>
      </c>
      <c r="G623" s="224" t="s">
        <v>102</v>
      </c>
      <c r="H623" s="225">
        <v>21.788</v>
      </c>
      <c r="I623" s="226"/>
      <c r="J623" s="227">
        <f>ROUND(I623*H623,2)</f>
        <v>0</v>
      </c>
      <c r="K623" s="228"/>
      <c r="L623" s="45"/>
      <c r="M623" s="229" t="s">
        <v>1</v>
      </c>
      <c r="N623" s="230" t="s">
        <v>45</v>
      </c>
      <c r="O623" s="92"/>
      <c r="P623" s="231">
        <f>O623*H623</f>
        <v>0</v>
      </c>
      <c r="Q623" s="231">
        <v>0.00012999999999999999</v>
      </c>
      <c r="R623" s="231">
        <f>Q623*H623</f>
        <v>0.0028324399999999999</v>
      </c>
      <c r="S623" s="231">
        <v>0</v>
      </c>
      <c r="T623" s="232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33" t="s">
        <v>358</v>
      </c>
      <c r="AT623" s="233" t="s">
        <v>148</v>
      </c>
      <c r="AU623" s="233" t="s">
        <v>90</v>
      </c>
      <c r="AY623" s="18" t="s">
        <v>145</v>
      </c>
      <c r="BE623" s="234">
        <f>IF(N623="základní",J623,0)</f>
        <v>0</v>
      </c>
      <c r="BF623" s="234">
        <f>IF(N623="snížená",J623,0)</f>
        <v>0</v>
      </c>
      <c r="BG623" s="234">
        <f>IF(N623="zákl. přenesená",J623,0)</f>
        <v>0</v>
      </c>
      <c r="BH623" s="234">
        <f>IF(N623="sníž. přenesená",J623,0)</f>
        <v>0</v>
      </c>
      <c r="BI623" s="234">
        <f>IF(N623="nulová",J623,0)</f>
        <v>0</v>
      </c>
      <c r="BJ623" s="18" t="s">
        <v>88</v>
      </c>
      <c r="BK623" s="234">
        <f>ROUND(I623*H623,2)</f>
        <v>0</v>
      </c>
      <c r="BL623" s="18" t="s">
        <v>358</v>
      </c>
      <c r="BM623" s="233" t="s">
        <v>725</v>
      </c>
    </row>
    <row r="624" s="2" customFormat="1" ht="24.15" customHeight="1">
      <c r="A624" s="39"/>
      <c r="B624" s="40"/>
      <c r="C624" s="221" t="s">
        <v>726</v>
      </c>
      <c r="D624" s="221" t="s">
        <v>148</v>
      </c>
      <c r="E624" s="222" t="s">
        <v>727</v>
      </c>
      <c r="F624" s="223" t="s">
        <v>728</v>
      </c>
      <c r="G624" s="224" t="s">
        <v>102</v>
      </c>
      <c r="H624" s="225">
        <v>120.816</v>
      </c>
      <c r="I624" s="226"/>
      <c r="J624" s="227">
        <f>ROUND(I624*H624,2)</f>
        <v>0</v>
      </c>
      <c r="K624" s="228"/>
      <c r="L624" s="45"/>
      <c r="M624" s="229" t="s">
        <v>1</v>
      </c>
      <c r="N624" s="230" t="s">
        <v>45</v>
      </c>
      <c r="O624" s="92"/>
      <c r="P624" s="231">
        <f>O624*H624</f>
        <v>0</v>
      </c>
      <c r="Q624" s="231">
        <v>0.00027</v>
      </c>
      <c r="R624" s="231">
        <f>Q624*H624</f>
        <v>0.032620320000000001</v>
      </c>
      <c r="S624" s="231">
        <v>0</v>
      </c>
      <c r="T624" s="232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33" t="s">
        <v>151</v>
      </c>
      <c r="AT624" s="233" t="s">
        <v>148</v>
      </c>
      <c r="AU624" s="233" t="s">
        <v>90</v>
      </c>
      <c r="AY624" s="18" t="s">
        <v>145</v>
      </c>
      <c r="BE624" s="234">
        <f>IF(N624="základní",J624,0)</f>
        <v>0</v>
      </c>
      <c r="BF624" s="234">
        <f>IF(N624="snížená",J624,0)</f>
        <v>0</v>
      </c>
      <c r="BG624" s="234">
        <f>IF(N624="zákl. přenesená",J624,0)</f>
        <v>0</v>
      </c>
      <c r="BH624" s="234">
        <f>IF(N624="sníž. přenesená",J624,0)</f>
        <v>0</v>
      </c>
      <c r="BI624" s="234">
        <f>IF(N624="nulová",J624,0)</f>
        <v>0</v>
      </c>
      <c r="BJ624" s="18" t="s">
        <v>88</v>
      </c>
      <c r="BK624" s="234">
        <f>ROUND(I624*H624,2)</f>
        <v>0</v>
      </c>
      <c r="BL624" s="18" t="s">
        <v>151</v>
      </c>
      <c r="BM624" s="233" t="s">
        <v>729</v>
      </c>
    </row>
    <row r="625" s="13" customFormat="1">
      <c r="A625" s="13"/>
      <c r="B625" s="235"/>
      <c r="C625" s="236"/>
      <c r="D625" s="237" t="s">
        <v>153</v>
      </c>
      <c r="E625" s="238" t="s">
        <v>1</v>
      </c>
      <c r="F625" s="239" t="s">
        <v>154</v>
      </c>
      <c r="G625" s="236"/>
      <c r="H625" s="238" t="s">
        <v>1</v>
      </c>
      <c r="I625" s="240"/>
      <c r="J625" s="236"/>
      <c r="K625" s="236"/>
      <c r="L625" s="241"/>
      <c r="M625" s="242"/>
      <c r="N625" s="243"/>
      <c r="O625" s="243"/>
      <c r="P625" s="243"/>
      <c r="Q625" s="243"/>
      <c r="R625" s="243"/>
      <c r="S625" s="243"/>
      <c r="T625" s="244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5" t="s">
        <v>153</v>
      </c>
      <c r="AU625" s="245" t="s">
        <v>90</v>
      </c>
      <c r="AV625" s="13" t="s">
        <v>88</v>
      </c>
      <c r="AW625" s="13" t="s">
        <v>34</v>
      </c>
      <c r="AX625" s="13" t="s">
        <v>80</v>
      </c>
      <c r="AY625" s="245" t="s">
        <v>145</v>
      </c>
    </row>
    <row r="626" s="13" customFormat="1">
      <c r="A626" s="13"/>
      <c r="B626" s="235"/>
      <c r="C626" s="236"/>
      <c r="D626" s="237" t="s">
        <v>153</v>
      </c>
      <c r="E626" s="238" t="s">
        <v>1</v>
      </c>
      <c r="F626" s="239" t="s">
        <v>176</v>
      </c>
      <c r="G626" s="236"/>
      <c r="H626" s="238" t="s">
        <v>1</v>
      </c>
      <c r="I626" s="240"/>
      <c r="J626" s="236"/>
      <c r="K626" s="236"/>
      <c r="L626" s="241"/>
      <c r="M626" s="242"/>
      <c r="N626" s="243"/>
      <c r="O626" s="243"/>
      <c r="P626" s="243"/>
      <c r="Q626" s="243"/>
      <c r="R626" s="243"/>
      <c r="S626" s="243"/>
      <c r="T626" s="244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5" t="s">
        <v>153</v>
      </c>
      <c r="AU626" s="245" t="s">
        <v>90</v>
      </c>
      <c r="AV626" s="13" t="s">
        <v>88</v>
      </c>
      <c r="AW626" s="13" t="s">
        <v>34</v>
      </c>
      <c r="AX626" s="13" t="s">
        <v>80</v>
      </c>
      <c r="AY626" s="245" t="s">
        <v>145</v>
      </c>
    </row>
    <row r="627" s="14" customFormat="1">
      <c r="A627" s="14"/>
      <c r="B627" s="246"/>
      <c r="C627" s="247"/>
      <c r="D627" s="237" t="s">
        <v>153</v>
      </c>
      <c r="E627" s="248" t="s">
        <v>1</v>
      </c>
      <c r="F627" s="249" t="s">
        <v>730</v>
      </c>
      <c r="G627" s="247"/>
      <c r="H627" s="250">
        <v>120.816</v>
      </c>
      <c r="I627" s="251"/>
      <c r="J627" s="247"/>
      <c r="K627" s="247"/>
      <c r="L627" s="252"/>
      <c r="M627" s="253"/>
      <c r="N627" s="254"/>
      <c r="O627" s="254"/>
      <c r="P627" s="254"/>
      <c r="Q627" s="254"/>
      <c r="R627" s="254"/>
      <c r="S627" s="254"/>
      <c r="T627" s="255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6" t="s">
        <v>153</v>
      </c>
      <c r="AU627" s="256" t="s">
        <v>90</v>
      </c>
      <c r="AV627" s="14" t="s">
        <v>90</v>
      </c>
      <c r="AW627" s="14" t="s">
        <v>34</v>
      </c>
      <c r="AX627" s="14" t="s">
        <v>80</v>
      </c>
      <c r="AY627" s="256" t="s">
        <v>145</v>
      </c>
    </row>
    <row r="628" s="15" customFormat="1">
      <c r="A628" s="15"/>
      <c r="B628" s="257"/>
      <c r="C628" s="258"/>
      <c r="D628" s="237" t="s">
        <v>153</v>
      </c>
      <c r="E628" s="259" t="s">
        <v>1</v>
      </c>
      <c r="F628" s="260" t="s">
        <v>160</v>
      </c>
      <c r="G628" s="258"/>
      <c r="H628" s="261">
        <v>120.816</v>
      </c>
      <c r="I628" s="262"/>
      <c r="J628" s="258"/>
      <c r="K628" s="258"/>
      <c r="L628" s="263"/>
      <c r="M628" s="264"/>
      <c r="N628" s="265"/>
      <c r="O628" s="265"/>
      <c r="P628" s="265"/>
      <c r="Q628" s="265"/>
      <c r="R628" s="265"/>
      <c r="S628" s="265"/>
      <c r="T628" s="266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67" t="s">
        <v>153</v>
      </c>
      <c r="AU628" s="267" t="s">
        <v>90</v>
      </c>
      <c r="AV628" s="15" t="s">
        <v>151</v>
      </c>
      <c r="AW628" s="15" t="s">
        <v>34</v>
      </c>
      <c r="AX628" s="15" t="s">
        <v>88</v>
      </c>
      <c r="AY628" s="267" t="s">
        <v>145</v>
      </c>
    </row>
    <row r="629" s="2" customFormat="1" ht="24.15" customHeight="1">
      <c r="A629" s="39"/>
      <c r="B629" s="40"/>
      <c r="C629" s="221" t="s">
        <v>731</v>
      </c>
      <c r="D629" s="221" t="s">
        <v>148</v>
      </c>
      <c r="E629" s="222" t="s">
        <v>732</v>
      </c>
      <c r="F629" s="223" t="s">
        <v>733</v>
      </c>
      <c r="G629" s="224" t="s">
        <v>102</v>
      </c>
      <c r="H629" s="225">
        <v>1.093</v>
      </c>
      <c r="I629" s="226"/>
      <c r="J629" s="227">
        <f>ROUND(I629*H629,2)</f>
        <v>0</v>
      </c>
      <c r="K629" s="228"/>
      <c r="L629" s="45"/>
      <c r="M629" s="229" t="s">
        <v>1</v>
      </c>
      <c r="N629" s="230" t="s">
        <v>45</v>
      </c>
      <c r="O629" s="92"/>
      <c r="P629" s="231">
        <f>O629*H629</f>
        <v>0</v>
      </c>
      <c r="Q629" s="231">
        <v>0.00020000000000000001</v>
      </c>
      <c r="R629" s="231">
        <f>Q629*H629</f>
        <v>0.0002186</v>
      </c>
      <c r="S629" s="231">
        <v>0</v>
      </c>
      <c r="T629" s="232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33" t="s">
        <v>358</v>
      </c>
      <c r="AT629" s="233" t="s">
        <v>148</v>
      </c>
      <c r="AU629" s="233" t="s">
        <v>90</v>
      </c>
      <c r="AY629" s="18" t="s">
        <v>145</v>
      </c>
      <c r="BE629" s="234">
        <f>IF(N629="základní",J629,0)</f>
        <v>0</v>
      </c>
      <c r="BF629" s="234">
        <f>IF(N629="snížená",J629,0)</f>
        <v>0</v>
      </c>
      <c r="BG629" s="234">
        <f>IF(N629="zákl. přenesená",J629,0)</f>
        <v>0</v>
      </c>
      <c r="BH629" s="234">
        <f>IF(N629="sníž. přenesená",J629,0)</f>
        <v>0</v>
      </c>
      <c r="BI629" s="234">
        <f>IF(N629="nulová",J629,0)</f>
        <v>0</v>
      </c>
      <c r="BJ629" s="18" t="s">
        <v>88</v>
      </c>
      <c r="BK629" s="234">
        <f>ROUND(I629*H629,2)</f>
        <v>0</v>
      </c>
      <c r="BL629" s="18" t="s">
        <v>358</v>
      </c>
      <c r="BM629" s="233" t="s">
        <v>734</v>
      </c>
    </row>
    <row r="630" s="13" customFormat="1">
      <c r="A630" s="13"/>
      <c r="B630" s="235"/>
      <c r="C630" s="236"/>
      <c r="D630" s="237" t="s">
        <v>153</v>
      </c>
      <c r="E630" s="238" t="s">
        <v>1</v>
      </c>
      <c r="F630" s="239" t="s">
        <v>154</v>
      </c>
      <c r="G630" s="236"/>
      <c r="H630" s="238" t="s">
        <v>1</v>
      </c>
      <c r="I630" s="240"/>
      <c r="J630" s="236"/>
      <c r="K630" s="236"/>
      <c r="L630" s="241"/>
      <c r="M630" s="242"/>
      <c r="N630" s="243"/>
      <c r="O630" s="243"/>
      <c r="P630" s="243"/>
      <c r="Q630" s="243"/>
      <c r="R630" s="243"/>
      <c r="S630" s="243"/>
      <c r="T630" s="244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5" t="s">
        <v>153</v>
      </c>
      <c r="AU630" s="245" t="s">
        <v>90</v>
      </c>
      <c r="AV630" s="13" t="s">
        <v>88</v>
      </c>
      <c r="AW630" s="13" t="s">
        <v>34</v>
      </c>
      <c r="AX630" s="13" t="s">
        <v>80</v>
      </c>
      <c r="AY630" s="245" t="s">
        <v>145</v>
      </c>
    </row>
    <row r="631" s="13" customFormat="1">
      <c r="A631" s="13"/>
      <c r="B631" s="235"/>
      <c r="C631" s="236"/>
      <c r="D631" s="237" t="s">
        <v>153</v>
      </c>
      <c r="E631" s="238" t="s">
        <v>1</v>
      </c>
      <c r="F631" s="239" t="s">
        <v>155</v>
      </c>
      <c r="G631" s="236"/>
      <c r="H631" s="238" t="s">
        <v>1</v>
      </c>
      <c r="I631" s="240"/>
      <c r="J631" s="236"/>
      <c r="K631" s="236"/>
      <c r="L631" s="241"/>
      <c r="M631" s="242"/>
      <c r="N631" s="243"/>
      <c r="O631" s="243"/>
      <c r="P631" s="243"/>
      <c r="Q631" s="243"/>
      <c r="R631" s="243"/>
      <c r="S631" s="243"/>
      <c r="T631" s="244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5" t="s">
        <v>153</v>
      </c>
      <c r="AU631" s="245" t="s">
        <v>90</v>
      </c>
      <c r="AV631" s="13" t="s">
        <v>88</v>
      </c>
      <c r="AW631" s="13" t="s">
        <v>34</v>
      </c>
      <c r="AX631" s="13" t="s">
        <v>80</v>
      </c>
      <c r="AY631" s="245" t="s">
        <v>145</v>
      </c>
    </row>
    <row r="632" s="13" customFormat="1">
      <c r="A632" s="13"/>
      <c r="B632" s="235"/>
      <c r="C632" s="236"/>
      <c r="D632" s="237" t="s">
        <v>153</v>
      </c>
      <c r="E632" s="238" t="s">
        <v>1</v>
      </c>
      <c r="F632" s="239" t="s">
        <v>176</v>
      </c>
      <c r="G632" s="236"/>
      <c r="H632" s="238" t="s">
        <v>1</v>
      </c>
      <c r="I632" s="240"/>
      <c r="J632" s="236"/>
      <c r="K632" s="236"/>
      <c r="L632" s="241"/>
      <c r="M632" s="242"/>
      <c r="N632" s="243"/>
      <c r="O632" s="243"/>
      <c r="P632" s="243"/>
      <c r="Q632" s="243"/>
      <c r="R632" s="243"/>
      <c r="S632" s="243"/>
      <c r="T632" s="244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5" t="s">
        <v>153</v>
      </c>
      <c r="AU632" s="245" t="s">
        <v>90</v>
      </c>
      <c r="AV632" s="13" t="s">
        <v>88</v>
      </c>
      <c r="AW632" s="13" t="s">
        <v>34</v>
      </c>
      <c r="AX632" s="13" t="s">
        <v>80</v>
      </c>
      <c r="AY632" s="245" t="s">
        <v>145</v>
      </c>
    </row>
    <row r="633" s="13" customFormat="1">
      <c r="A633" s="13"/>
      <c r="B633" s="235"/>
      <c r="C633" s="236"/>
      <c r="D633" s="237" t="s">
        <v>153</v>
      </c>
      <c r="E633" s="238" t="s">
        <v>1</v>
      </c>
      <c r="F633" s="239" t="s">
        <v>205</v>
      </c>
      <c r="G633" s="236"/>
      <c r="H633" s="238" t="s">
        <v>1</v>
      </c>
      <c r="I633" s="240"/>
      <c r="J633" s="236"/>
      <c r="K633" s="236"/>
      <c r="L633" s="241"/>
      <c r="M633" s="242"/>
      <c r="N633" s="243"/>
      <c r="O633" s="243"/>
      <c r="P633" s="243"/>
      <c r="Q633" s="243"/>
      <c r="R633" s="243"/>
      <c r="S633" s="243"/>
      <c r="T633" s="244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5" t="s">
        <v>153</v>
      </c>
      <c r="AU633" s="245" t="s">
        <v>90</v>
      </c>
      <c r="AV633" s="13" t="s">
        <v>88</v>
      </c>
      <c r="AW633" s="13" t="s">
        <v>34</v>
      </c>
      <c r="AX633" s="13" t="s">
        <v>80</v>
      </c>
      <c r="AY633" s="245" t="s">
        <v>145</v>
      </c>
    </row>
    <row r="634" s="13" customFormat="1">
      <c r="A634" s="13"/>
      <c r="B634" s="235"/>
      <c r="C634" s="236"/>
      <c r="D634" s="237" t="s">
        <v>153</v>
      </c>
      <c r="E634" s="238" t="s">
        <v>1</v>
      </c>
      <c r="F634" s="239" t="s">
        <v>206</v>
      </c>
      <c r="G634" s="236"/>
      <c r="H634" s="238" t="s">
        <v>1</v>
      </c>
      <c r="I634" s="240"/>
      <c r="J634" s="236"/>
      <c r="K634" s="236"/>
      <c r="L634" s="241"/>
      <c r="M634" s="242"/>
      <c r="N634" s="243"/>
      <c r="O634" s="243"/>
      <c r="P634" s="243"/>
      <c r="Q634" s="243"/>
      <c r="R634" s="243"/>
      <c r="S634" s="243"/>
      <c r="T634" s="244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5" t="s">
        <v>153</v>
      </c>
      <c r="AU634" s="245" t="s">
        <v>90</v>
      </c>
      <c r="AV634" s="13" t="s">
        <v>88</v>
      </c>
      <c r="AW634" s="13" t="s">
        <v>34</v>
      </c>
      <c r="AX634" s="13" t="s">
        <v>80</v>
      </c>
      <c r="AY634" s="245" t="s">
        <v>145</v>
      </c>
    </row>
    <row r="635" s="14" customFormat="1">
      <c r="A635" s="14"/>
      <c r="B635" s="246"/>
      <c r="C635" s="247"/>
      <c r="D635" s="237" t="s">
        <v>153</v>
      </c>
      <c r="E635" s="248" t="s">
        <v>1</v>
      </c>
      <c r="F635" s="249" t="s">
        <v>207</v>
      </c>
      <c r="G635" s="247"/>
      <c r="H635" s="250">
        <v>0.35499999999999998</v>
      </c>
      <c r="I635" s="251"/>
      <c r="J635" s="247"/>
      <c r="K635" s="247"/>
      <c r="L635" s="252"/>
      <c r="M635" s="253"/>
      <c r="N635" s="254"/>
      <c r="O635" s="254"/>
      <c r="P635" s="254"/>
      <c r="Q635" s="254"/>
      <c r="R635" s="254"/>
      <c r="S635" s="254"/>
      <c r="T635" s="255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6" t="s">
        <v>153</v>
      </c>
      <c r="AU635" s="256" t="s">
        <v>90</v>
      </c>
      <c r="AV635" s="14" t="s">
        <v>90</v>
      </c>
      <c r="AW635" s="14" t="s">
        <v>34</v>
      </c>
      <c r="AX635" s="14" t="s">
        <v>80</v>
      </c>
      <c r="AY635" s="256" t="s">
        <v>145</v>
      </c>
    </row>
    <row r="636" s="14" customFormat="1">
      <c r="A636" s="14"/>
      <c r="B636" s="246"/>
      <c r="C636" s="247"/>
      <c r="D636" s="237" t="s">
        <v>153</v>
      </c>
      <c r="E636" s="248" t="s">
        <v>1</v>
      </c>
      <c r="F636" s="249" t="s">
        <v>208</v>
      </c>
      <c r="G636" s="247"/>
      <c r="H636" s="250">
        <v>0.36299999999999999</v>
      </c>
      <c r="I636" s="251"/>
      <c r="J636" s="247"/>
      <c r="K636" s="247"/>
      <c r="L636" s="252"/>
      <c r="M636" s="253"/>
      <c r="N636" s="254"/>
      <c r="O636" s="254"/>
      <c r="P636" s="254"/>
      <c r="Q636" s="254"/>
      <c r="R636" s="254"/>
      <c r="S636" s="254"/>
      <c r="T636" s="255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6" t="s">
        <v>153</v>
      </c>
      <c r="AU636" s="256" t="s">
        <v>90</v>
      </c>
      <c r="AV636" s="14" t="s">
        <v>90</v>
      </c>
      <c r="AW636" s="14" t="s">
        <v>34</v>
      </c>
      <c r="AX636" s="14" t="s">
        <v>80</v>
      </c>
      <c r="AY636" s="256" t="s">
        <v>145</v>
      </c>
    </row>
    <row r="637" s="14" customFormat="1">
      <c r="A637" s="14"/>
      <c r="B637" s="246"/>
      <c r="C637" s="247"/>
      <c r="D637" s="237" t="s">
        <v>153</v>
      </c>
      <c r="E637" s="248" t="s">
        <v>1</v>
      </c>
      <c r="F637" s="249" t="s">
        <v>209</v>
      </c>
      <c r="G637" s="247"/>
      <c r="H637" s="250">
        <v>0.375</v>
      </c>
      <c r="I637" s="251"/>
      <c r="J637" s="247"/>
      <c r="K637" s="247"/>
      <c r="L637" s="252"/>
      <c r="M637" s="253"/>
      <c r="N637" s="254"/>
      <c r="O637" s="254"/>
      <c r="P637" s="254"/>
      <c r="Q637" s="254"/>
      <c r="R637" s="254"/>
      <c r="S637" s="254"/>
      <c r="T637" s="255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6" t="s">
        <v>153</v>
      </c>
      <c r="AU637" s="256" t="s">
        <v>90</v>
      </c>
      <c r="AV637" s="14" t="s">
        <v>90</v>
      </c>
      <c r="AW637" s="14" t="s">
        <v>34</v>
      </c>
      <c r="AX637" s="14" t="s">
        <v>80</v>
      </c>
      <c r="AY637" s="256" t="s">
        <v>145</v>
      </c>
    </row>
    <row r="638" s="15" customFormat="1">
      <c r="A638" s="15"/>
      <c r="B638" s="257"/>
      <c r="C638" s="258"/>
      <c r="D638" s="237" t="s">
        <v>153</v>
      </c>
      <c r="E638" s="259" t="s">
        <v>1</v>
      </c>
      <c r="F638" s="260" t="s">
        <v>160</v>
      </c>
      <c r="G638" s="258"/>
      <c r="H638" s="261">
        <v>1.093</v>
      </c>
      <c r="I638" s="262"/>
      <c r="J638" s="258"/>
      <c r="K638" s="258"/>
      <c r="L638" s="263"/>
      <c r="M638" s="264"/>
      <c r="N638" s="265"/>
      <c r="O638" s="265"/>
      <c r="P638" s="265"/>
      <c r="Q638" s="265"/>
      <c r="R638" s="265"/>
      <c r="S638" s="265"/>
      <c r="T638" s="266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67" t="s">
        <v>153</v>
      </c>
      <c r="AU638" s="267" t="s">
        <v>90</v>
      </c>
      <c r="AV638" s="15" t="s">
        <v>151</v>
      </c>
      <c r="AW638" s="15" t="s">
        <v>34</v>
      </c>
      <c r="AX638" s="15" t="s">
        <v>88</v>
      </c>
      <c r="AY638" s="267" t="s">
        <v>145</v>
      </c>
    </row>
    <row r="639" s="2" customFormat="1" ht="24.15" customHeight="1">
      <c r="A639" s="39"/>
      <c r="B639" s="40"/>
      <c r="C639" s="221" t="s">
        <v>735</v>
      </c>
      <c r="D639" s="221" t="s">
        <v>148</v>
      </c>
      <c r="E639" s="222" t="s">
        <v>736</v>
      </c>
      <c r="F639" s="223" t="s">
        <v>737</v>
      </c>
      <c r="G639" s="224" t="s">
        <v>102</v>
      </c>
      <c r="H639" s="225">
        <v>120.816</v>
      </c>
      <c r="I639" s="226"/>
      <c r="J639" s="227">
        <f>ROUND(I639*H639,2)</f>
        <v>0</v>
      </c>
      <c r="K639" s="228"/>
      <c r="L639" s="45"/>
      <c r="M639" s="229" t="s">
        <v>1</v>
      </c>
      <c r="N639" s="230" t="s">
        <v>45</v>
      </c>
      <c r="O639" s="92"/>
      <c r="P639" s="231">
        <f>O639*H639</f>
        <v>0</v>
      </c>
      <c r="Q639" s="231">
        <v>0.00064999999999999997</v>
      </c>
      <c r="R639" s="231">
        <f>Q639*H639</f>
        <v>0.0785304</v>
      </c>
      <c r="S639" s="231">
        <v>0</v>
      </c>
      <c r="T639" s="232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33" t="s">
        <v>151</v>
      </c>
      <c r="AT639" s="233" t="s">
        <v>148</v>
      </c>
      <c r="AU639" s="233" t="s">
        <v>90</v>
      </c>
      <c r="AY639" s="18" t="s">
        <v>145</v>
      </c>
      <c r="BE639" s="234">
        <f>IF(N639="základní",J639,0)</f>
        <v>0</v>
      </c>
      <c r="BF639" s="234">
        <f>IF(N639="snížená",J639,0)</f>
        <v>0</v>
      </c>
      <c r="BG639" s="234">
        <f>IF(N639="zákl. přenesená",J639,0)</f>
        <v>0</v>
      </c>
      <c r="BH639" s="234">
        <f>IF(N639="sníž. přenesená",J639,0)</f>
        <v>0</v>
      </c>
      <c r="BI639" s="234">
        <f>IF(N639="nulová",J639,0)</f>
        <v>0</v>
      </c>
      <c r="BJ639" s="18" t="s">
        <v>88</v>
      </c>
      <c r="BK639" s="234">
        <f>ROUND(I639*H639,2)</f>
        <v>0</v>
      </c>
      <c r="BL639" s="18" t="s">
        <v>151</v>
      </c>
      <c r="BM639" s="233" t="s">
        <v>738</v>
      </c>
    </row>
    <row r="640" s="13" customFormat="1">
      <c r="A640" s="13"/>
      <c r="B640" s="235"/>
      <c r="C640" s="236"/>
      <c r="D640" s="237" t="s">
        <v>153</v>
      </c>
      <c r="E640" s="238" t="s">
        <v>1</v>
      </c>
      <c r="F640" s="239" t="s">
        <v>154</v>
      </c>
      <c r="G640" s="236"/>
      <c r="H640" s="238" t="s">
        <v>1</v>
      </c>
      <c r="I640" s="240"/>
      <c r="J640" s="236"/>
      <c r="K640" s="236"/>
      <c r="L640" s="241"/>
      <c r="M640" s="242"/>
      <c r="N640" s="243"/>
      <c r="O640" s="243"/>
      <c r="P640" s="243"/>
      <c r="Q640" s="243"/>
      <c r="R640" s="243"/>
      <c r="S640" s="243"/>
      <c r="T640" s="244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5" t="s">
        <v>153</v>
      </c>
      <c r="AU640" s="245" t="s">
        <v>90</v>
      </c>
      <c r="AV640" s="13" t="s">
        <v>88</v>
      </c>
      <c r="AW640" s="13" t="s">
        <v>34</v>
      </c>
      <c r="AX640" s="13" t="s">
        <v>80</v>
      </c>
      <c r="AY640" s="245" t="s">
        <v>145</v>
      </c>
    </row>
    <row r="641" s="13" customFormat="1">
      <c r="A641" s="13"/>
      <c r="B641" s="235"/>
      <c r="C641" s="236"/>
      <c r="D641" s="237" t="s">
        <v>153</v>
      </c>
      <c r="E641" s="238" t="s">
        <v>1</v>
      </c>
      <c r="F641" s="239" t="s">
        <v>176</v>
      </c>
      <c r="G641" s="236"/>
      <c r="H641" s="238" t="s">
        <v>1</v>
      </c>
      <c r="I641" s="240"/>
      <c r="J641" s="236"/>
      <c r="K641" s="236"/>
      <c r="L641" s="241"/>
      <c r="M641" s="242"/>
      <c r="N641" s="243"/>
      <c r="O641" s="243"/>
      <c r="P641" s="243"/>
      <c r="Q641" s="243"/>
      <c r="R641" s="243"/>
      <c r="S641" s="243"/>
      <c r="T641" s="244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5" t="s">
        <v>153</v>
      </c>
      <c r="AU641" s="245" t="s">
        <v>90</v>
      </c>
      <c r="AV641" s="13" t="s">
        <v>88</v>
      </c>
      <c r="AW641" s="13" t="s">
        <v>34</v>
      </c>
      <c r="AX641" s="13" t="s">
        <v>80</v>
      </c>
      <c r="AY641" s="245" t="s">
        <v>145</v>
      </c>
    </row>
    <row r="642" s="14" customFormat="1">
      <c r="A642" s="14"/>
      <c r="B642" s="246"/>
      <c r="C642" s="247"/>
      <c r="D642" s="237" t="s">
        <v>153</v>
      </c>
      <c r="E642" s="248" t="s">
        <v>1</v>
      </c>
      <c r="F642" s="249" t="s">
        <v>730</v>
      </c>
      <c r="G642" s="247"/>
      <c r="H642" s="250">
        <v>120.816</v>
      </c>
      <c r="I642" s="251"/>
      <c r="J642" s="247"/>
      <c r="K642" s="247"/>
      <c r="L642" s="252"/>
      <c r="M642" s="253"/>
      <c r="N642" s="254"/>
      <c r="O642" s="254"/>
      <c r="P642" s="254"/>
      <c r="Q642" s="254"/>
      <c r="R642" s="254"/>
      <c r="S642" s="254"/>
      <c r="T642" s="255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6" t="s">
        <v>153</v>
      </c>
      <c r="AU642" s="256" t="s">
        <v>90</v>
      </c>
      <c r="AV642" s="14" t="s">
        <v>90</v>
      </c>
      <c r="AW642" s="14" t="s">
        <v>34</v>
      </c>
      <c r="AX642" s="14" t="s">
        <v>80</v>
      </c>
      <c r="AY642" s="256" t="s">
        <v>145</v>
      </c>
    </row>
    <row r="643" s="15" customFormat="1">
      <c r="A643" s="15"/>
      <c r="B643" s="257"/>
      <c r="C643" s="258"/>
      <c r="D643" s="237" t="s">
        <v>153</v>
      </c>
      <c r="E643" s="259" t="s">
        <v>1</v>
      </c>
      <c r="F643" s="260" t="s">
        <v>160</v>
      </c>
      <c r="G643" s="258"/>
      <c r="H643" s="261">
        <v>120.816</v>
      </c>
      <c r="I643" s="262"/>
      <c r="J643" s="258"/>
      <c r="K643" s="258"/>
      <c r="L643" s="263"/>
      <c r="M643" s="264"/>
      <c r="N643" s="265"/>
      <c r="O643" s="265"/>
      <c r="P643" s="265"/>
      <c r="Q643" s="265"/>
      <c r="R643" s="265"/>
      <c r="S643" s="265"/>
      <c r="T643" s="266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T643" s="267" t="s">
        <v>153</v>
      </c>
      <c r="AU643" s="267" t="s">
        <v>90</v>
      </c>
      <c r="AV643" s="15" t="s">
        <v>151</v>
      </c>
      <c r="AW643" s="15" t="s">
        <v>34</v>
      </c>
      <c r="AX643" s="15" t="s">
        <v>88</v>
      </c>
      <c r="AY643" s="267" t="s">
        <v>145</v>
      </c>
    </row>
    <row r="644" s="12" customFormat="1" ht="22.8" customHeight="1">
      <c r="A644" s="12"/>
      <c r="B644" s="205"/>
      <c r="C644" s="206"/>
      <c r="D644" s="207" t="s">
        <v>79</v>
      </c>
      <c r="E644" s="219" t="s">
        <v>739</v>
      </c>
      <c r="F644" s="219" t="s">
        <v>740</v>
      </c>
      <c r="G644" s="206"/>
      <c r="H644" s="206"/>
      <c r="I644" s="209"/>
      <c r="J644" s="220">
        <f>BK644</f>
        <v>0</v>
      </c>
      <c r="K644" s="206"/>
      <c r="L644" s="211"/>
      <c r="M644" s="212"/>
      <c r="N644" s="213"/>
      <c r="O644" s="213"/>
      <c r="P644" s="214">
        <f>SUM(P645:P649)</f>
        <v>0</v>
      </c>
      <c r="Q644" s="213"/>
      <c r="R644" s="214">
        <f>SUM(R645:R649)</f>
        <v>0</v>
      </c>
      <c r="S644" s="213"/>
      <c r="T644" s="215">
        <f>SUM(T645:T649)</f>
        <v>0</v>
      </c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R644" s="216" t="s">
        <v>90</v>
      </c>
      <c r="AT644" s="217" t="s">
        <v>79</v>
      </c>
      <c r="AU644" s="217" t="s">
        <v>88</v>
      </c>
      <c r="AY644" s="216" t="s">
        <v>145</v>
      </c>
      <c r="BK644" s="218">
        <f>SUM(BK645:BK649)</f>
        <v>0</v>
      </c>
    </row>
    <row r="645" s="2" customFormat="1" ht="24.15" customHeight="1">
      <c r="A645" s="39"/>
      <c r="B645" s="40"/>
      <c r="C645" s="221" t="s">
        <v>741</v>
      </c>
      <c r="D645" s="221" t="s">
        <v>148</v>
      </c>
      <c r="E645" s="222" t="s">
        <v>742</v>
      </c>
      <c r="F645" s="223" t="s">
        <v>743</v>
      </c>
      <c r="G645" s="224" t="s">
        <v>102</v>
      </c>
      <c r="H645" s="225">
        <v>30</v>
      </c>
      <c r="I645" s="226"/>
      <c r="J645" s="227">
        <f>ROUND(I645*H645,2)</f>
        <v>0</v>
      </c>
      <c r="K645" s="228"/>
      <c r="L645" s="45"/>
      <c r="M645" s="229" t="s">
        <v>1</v>
      </c>
      <c r="N645" s="230" t="s">
        <v>45</v>
      </c>
      <c r="O645" s="92"/>
      <c r="P645" s="231">
        <f>O645*H645</f>
        <v>0</v>
      </c>
      <c r="Q645" s="231">
        <v>0</v>
      </c>
      <c r="R645" s="231">
        <f>Q645*H645</f>
        <v>0</v>
      </c>
      <c r="S645" s="231">
        <v>0</v>
      </c>
      <c r="T645" s="232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33" t="s">
        <v>358</v>
      </c>
      <c r="AT645" s="233" t="s">
        <v>148</v>
      </c>
      <c r="AU645" s="233" t="s">
        <v>90</v>
      </c>
      <c r="AY645" s="18" t="s">
        <v>145</v>
      </c>
      <c r="BE645" s="234">
        <f>IF(N645="základní",J645,0)</f>
        <v>0</v>
      </c>
      <c r="BF645" s="234">
        <f>IF(N645="snížená",J645,0)</f>
        <v>0</v>
      </c>
      <c r="BG645" s="234">
        <f>IF(N645="zákl. přenesená",J645,0)</f>
        <v>0</v>
      </c>
      <c r="BH645" s="234">
        <f>IF(N645="sníž. přenesená",J645,0)</f>
        <v>0</v>
      </c>
      <c r="BI645" s="234">
        <f>IF(N645="nulová",J645,0)</f>
        <v>0</v>
      </c>
      <c r="BJ645" s="18" t="s">
        <v>88</v>
      </c>
      <c r="BK645" s="234">
        <f>ROUND(I645*H645,2)</f>
        <v>0</v>
      </c>
      <c r="BL645" s="18" t="s">
        <v>358</v>
      </c>
      <c r="BM645" s="233" t="s">
        <v>744</v>
      </c>
    </row>
    <row r="646" s="13" customFormat="1">
      <c r="A646" s="13"/>
      <c r="B646" s="235"/>
      <c r="C646" s="236"/>
      <c r="D646" s="237" t="s">
        <v>153</v>
      </c>
      <c r="E646" s="238" t="s">
        <v>1</v>
      </c>
      <c r="F646" s="239" t="s">
        <v>154</v>
      </c>
      <c r="G646" s="236"/>
      <c r="H646" s="238" t="s">
        <v>1</v>
      </c>
      <c r="I646" s="240"/>
      <c r="J646" s="236"/>
      <c r="K646" s="236"/>
      <c r="L646" s="241"/>
      <c r="M646" s="242"/>
      <c r="N646" s="243"/>
      <c r="O646" s="243"/>
      <c r="P646" s="243"/>
      <c r="Q646" s="243"/>
      <c r="R646" s="243"/>
      <c r="S646" s="243"/>
      <c r="T646" s="244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5" t="s">
        <v>153</v>
      </c>
      <c r="AU646" s="245" t="s">
        <v>90</v>
      </c>
      <c r="AV646" s="13" t="s">
        <v>88</v>
      </c>
      <c r="AW646" s="13" t="s">
        <v>34</v>
      </c>
      <c r="AX646" s="13" t="s">
        <v>80</v>
      </c>
      <c r="AY646" s="245" t="s">
        <v>145</v>
      </c>
    </row>
    <row r="647" s="13" customFormat="1">
      <c r="A647" s="13"/>
      <c r="B647" s="235"/>
      <c r="C647" s="236"/>
      <c r="D647" s="237" t="s">
        <v>153</v>
      </c>
      <c r="E647" s="238" t="s">
        <v>1</v>
      </c>
      <c r="F647" s="239" t="s">
        <v>692</v>
      </c>
      <c r="G647" s="236"/>
      <c r="H647" s="238" t="s">
        <v>1</v>
      </c>
      <c r="I647" s="240"/>
      <c r="J647" s="236"/>
      <c r="K647" s="236"/>
      <c r="L647" s="241"/>
      <c r="M647" s="242"/>
      <c r="N647" s="243"/>
      <c r="O647" s="243"/>
      <c r="P647" s="243"/>
      <c r="Q647" s="243"/>
      <c r="R647" s="243"/>
      <c r="S647" s="243"/>
      <c r="T647" s="244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5" t="s">
        <v>153</v>
      </c>
      <c r="AU647" s="245" t="s">
        <v>90</v>
      </c>
      <c r="AV647" s="13" t="s">
        <v>88</v>
      </c>
      <c r="AW647" s="13" t="s">
        <v>34</v>
      </c>
      <c r="AX647" s="13" t="s">
        <v>80</v>
      </c>
      <c r="AY647" s="245" t="s">
        <v>145</v>
      </c>
    </row>
    <row r="648" s="14" customFormat="1">
      <c r="A648" s="14"/>
      <c r="B648" s="246"/>
      <c r="C648" s="247"/>
      <c r="D648" s="237" t="s">
        <v>153</v>
      </c>
      <c r="E648" s="248" t="s">
        <v>1</v>
      </c>
      <c r="F648" s="249" t="s">
        <v>745</v>
      </c>
      <c r="G648" s="247"/>
      <c r="H648" s="250">
        <v>30</v>
      </c>
      <c r="I648" s="251"/>
      <c r="J648" s="247"/>
      <c r="K648" s="247"/>
      <c r="L648" s="252"/>
      <c r="M648" s="253"/>
      <c r="N648" s="254"/>
      <c r="O648" s="254"/>
      <c r="P648" s="254"/>
      <c r="Q648" s="254"/>
      <c r="R648" s="254"/>
      <c r="S648" s="254"/>
      <c r="T648" s="255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6" t="s">
        <v>153</v>
      </c>
      <c r="AU648" s="256" t="s">
        <v>90</v>
      </c>
      <c r="AV648" s="14" t="s">
        <v>90</v>
      </c>
      <c r="AW648" s="14" t="s">
        <v>34</v>
      </c>
      <c r="AX648" s="14" t="s">
        <v>80</v>
      </c>
      <c r="AY648" s="256" t="s">
        <v>145</v>
      </c>
    </row>
    <row r="649" s="15" customFormat="1">
      <c r="A649" s="15"/>
      <c r="B649" s="257"/>
      <c r="C649" s="258"/>
      <c r="D649" s="237" t="s">
        <v>153</v>
      </c>
      <c r="E649" s="259" t="s">
        <v>1</v>
      </c>
      <c r="F649" s="260" t="s">
        <v>160</v>
      </c>
      <c r="G649" s="258"/>
      <c r="H649" s="261">
        <v>30</v>
      </c>
      <c r="I649" s="262"/>
      <c r="J649" s="258"/>
      <c r="K649" s="258"/>
      <c r="L649" s="263"/>
      <c r="M649" s="264"/>
      <c r="N649" s="265"/>
      <c r="O649" s="265"/>
      <c r="P649" s="265"/>
      <c r="Q649" s="265"/>
      <c r="R649" s="265"/>
      <c r="S649" s="265"/>
      <c r="T649" s="266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267" t="s">
        <v>153</v>
      </c>
      <c r="AU649" s="267" t="s">
        <v>90</v>
      </c>
      <c r="AV649" s="15" t="s">
        <v>151</v>
      </c>
      <c r="AW649" s="15" t="s">
        <v>34</v>
      </c>
      <c r="AX649" s="15" t="s">
        <v>88</v>
      </c>
      <c r="AY649" s="267" t="s">
        <v>145</v>
      </c>
    </row>
    <row r="650" s="12" customFormat="1" ht="25.92" customHeight="1">
      <c r="A650" s="12"/>
      <c r="B650" s="205"/>
      <c r="C650" s="206"/>
      <c r="D650" s="207" t="s">
        <v>79</v>
      </c>
      <c r="E650" s="208" t="s">
        <v>746</v>
      </c>
      <c r="F650" s="208" t="s">
        <v>747</v>
      </c>
      <c r="G650" s="206"/>
      <c r="H650" s="206"/>
      <c r="I650" s="209"/>
      <c r="J650" s="210">
        <f>BK650</f>
        <v>0</v>
      </c>
      <c r="K650" s="206"/>
      <c r="L650" s="211"/>
      <c r="M650" s="212"/>
      <c r="N650" s="213"/>
      <c r="O650" s="213"/>
      <c r="P650" s="214">
        <f>SUM(P651:P655)</f>
        <v>0</v>
      </c>
      <c r="Q650" s="213"/>
      <c r="R650" s="214">
        <f>SUM(R651:R655)</f>
        <v>0</v>
      </c>
      <c r="S650" s="213"/>
      <c r="T650" s="215">
        <f>SUM(T651:T655)</f>
        <v>0</v>
      </c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R650" s="216" t="s">
        <v>151</v>
      </c>
      <c r="AT650" s="217" t="s">
        <v>79</v>
      </c>
      <c r="AU650" s="217" t="s">
        <v>80</v>
      </c>
      <c r="AY650" s="216" t="s">
        <v>145</v>
      </c>
      <c r="BK650" s="218">
        <f>SUM(BK651:BK655)</f>
        <v>0</v>
      </c>
    </row>
    <row r="651" s="2" customFormat="1" ht="16.5" customHeight="1">
      <c r="A651" s="39"/>
      <c r="B651" s="40"/>
      <c r="C651" s="221" t="s">
        <v>748</v>
      </c>
      <c r="D651" s="221" t="s">
        <v>148</v>
      </c>
      <c r="E651" s="222" t="s">
        <v>749</v>
      </c>
      <c r="F651" s="223" t="s">
        <v>750</v>
      </c>
      <c r="G651" s="224" t="s">
        <v>751</v>
      </c>
      <c r="H651" s="225">
        <v>5</v>
      </c>
      <c r="I651" s="226"/>
      <c r="J651" s="227">
        <f>ROUND(I651*H651,2)</f>
        <v>0</v>
      </c>
      <c r="K651" s="228"/>
      <c r="L651" s="45"/>
      <c r="M651" s="229" t="s">
        <v>1</v>
      </c>
      <c r="N651" s="230" t="s">
        <v>45</v>
      </c>
      <c r="O651" s="92"/>
      <c r="P651" s="231">
        <f>O651*H651</f>
        <v>0</v>
      </c>
      <c r="Q651" s="231">
        <v>0</v>
      </c>
      <c r="R651" s="231">
        <f>Q651*H651</f>
        <v>0</v>
      </c>
      <c r="S651" s="231">
        <v>0</v>
      </c>
      <c r="T651" s="232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33" t="s">
        <v>752</v>
      </c>
      <c r="AT651" s="233" t="s">
        <v>148</v>
      </c>
      <c r="AU651" s="233" t="s">
        <v>88</v>
      </c>
      <c r="AY651" s="18" t="s">
        <v>145</v>
      </c>
      <c r="BE651" s="234">
        <f>IF(N651="základní",J651,0)</f>
        <v>0</v>
      </c>
      <c r="BF651" s="234">
        <f>IF(N651="snížená",J651,0)</f>
        <v>0</v>
      </c>
      <c r="BG651" s="234">
        <f>IF(N651="zákl. přenesená",J651,0)</f>
        <v>0</v>
      </c>
      <c r="BH651" s="234">
        <f>IF(N651="sníž. přenesená",J651,0)</f>
        <v>0</v>
      </c>
      <c r="BI651" s="234">
        <f>IF(N651="nulová",J651,0)</f>
        <v>0</v>
      </c>
      <c r="BJ651" s="18" t="s">
        <v>88</v>
      </c>
      <c r="BK651" s="234">
        <f>ROUND(I651*H651,2)</f>
        <v>0</v>
      </c>
      <c r="BL651" s="18" t="s">
        <v>752</v>
      </c>
      <c r="BM651" s="233" t="s">
        <v>753</v>
      </c>
    </row>
    <row r="652" s="13" customFormat="1">
      <c r="A652" s="13"/>
      <c r="B652" s="235"/>
      <c r="C652" s="236"/>
      <c r="D652" s="237" t="s">
        <v>153</v>
      </c>
      <c r="E652" s="238" t="s">
        <v>1</v>
      </c>
      <c r="F652" s="239" t="s">
        <v>154</v>
      </c>
      <c r="G652" s="236"/>
      <c r="H652" s="238" t="s">
        <v>1</v>
      </c>
      <c r="I652" s="240"/>
      <c r="J652" s="236"/>
      <c r="K652" s="236"/>
      <c r="L652" s="241"/>
      <c r="M652" s="242"/>
      <c r="N652" s="243"/>
      <c r="O652" s="243"/>
      <c r="P652" s="243"/>
      <c r="Q652" s="243"/>
      <c r="R652" s="243"/>
      <c r="S652" s="243"/>
      <c r="T652" s="244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5" t="s">
        <v>153</v>
      </c>
      <c r="AU652" s="245" t="s">
        <v>88</v>
      </c>
      <c r="AV652" s="13" t="s">
        <v>88</v>
      </c>
      <c r="AW652" s="13" t="s">
        <v>34</v>
      </c>
      <c r="AX652" s="13" t="s">
        <v>80</v>
      </c>
      <c r="AY652" s="245" t="s">
        <v>145</v>
      </c>
    </row>
    <row r="653" s="13" customFormat="1">
      <c r="A653" s="13"/>
      <c r="B653" s="235"/>
      <c r="C653" s="236"/>
      <c r="D653" s="237" t="s">
        <v>153</v>
      </c>
      <c r="E653" s="238" t="s">
        <v>1</v>
      </c>
      <c r="F653" s="239" t="s">
        <v>692</v>
      </c>
      <c r="G653" s="236"/>
      <c r="H653" s="238" t="s">
        <v>1</v>
      </c>
      <c r="I653" s="240"/>
      <c r="J653" s="236"/>
      <c r="K653" s="236"/>
      <c r="L653" s="241"/>
      <c r="M653" s="242"/>
      <c r="N653" s="243"/>
      <c r="O653" s="243"/>
      <c r="P653" s="243"/>
      <c r="Q653" s="243"/>
      <c r="R653" s="243"/>
      <c r="S653" s="243"/>
      <c r="T653" s="244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5" t="s">
        <v>153</v>
      </c>
      <c r="AU653" s="245" t="s">
        <v>88</v>
      </c>
      <c r="AV653" s="13" t="s">
        <v>88</v>
      </c>
      <c r="AW653" s="13" t="s">
        <v>34</v>
      </c>
      <c r="AX653" s="13" t="s">
        <v>80</v>
      </c>
      <c r="AY653" s="245" t="s">
        <v>145</v>
      </c>
    </row>
    <row r="654" s="14" customFormat="1">
      <c r="A654" s="14"/>
      <c r="B654" s="246"/>
      <c r="C654" s="247"/>
      <c r="D654" s="237" t="s">
        <v>153</v>
      </c>
      <c r="E654" s="248" t="s">
        <v>1</v>
      </c>
      <c r="F654" s="249" t="s">
        <v>754</v>
      </c>
      <c r="G654" s="247"/>
      <c r="H654" s="250">
        <v>5</v>
      </c>
      <c r="I654" s="251"/>
      <c r="J654" s="247"/>
      <c r="K654" s="247"/>
      <c r="L654" s="252"/>
      <c r="M654" s="253"/>
      <c r="N654" s="254"/>
      <c r="O654" s="254"/>
      <c r="P654" s="254"/>
      <c r="Q654" s="254"/>
      <c r="R654" s="254"/>
      <c r="S654" s="254"/>
      <c r="T654" s="255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6" t="s">
        <v>153</v>
      </c>
      <c r="AU654" s="256" t="s">
        <v>88</v>
      </c>
      <c r="AV654" s="14" t="s">
        <v>90</v>
      </c>
      <c r="AW654" s="14" t="s">
        <v>34</v>
      </c>
      <c r="AX654" s="14" t="s">
        <v>80</v>
      </c>
      <c r="AY654" s="256" t="s">
        <v>145</v>
      </c>
    </row>
    <row r="655" s="15" customFormat="1">
      <c r="A655" s="15"/>
      <c r="B655" s="257"/>
      <c r="C655" s="258"/>
      <c r="D655" s="237" t="s">
        <v>153</v>
      </c>
      <c r="E655" s="259" t="s">
        <v>1</v>
      </c>
      <c r="F655" s="260" t="s">
        <v>160</v>
      </c>
      <c r="G655" s="258"/>
      <c r="H655" s="261">
        <v>5</v>
      </c>
      <c r="I655" s="262"/>
      <c r="J655" s="258"/>
      <c r="K655" s="258"/>
      <c r="L655" s="263"/>
      <c r="M655" s="291"/>
      <c r="N655" s="292"/>
      <c r="O655" s="292"/>
      <c r="P655" s="292"/>
      <c r="Q655" s="292"/>
      <c r="R655" s="292"/>
      <c r="S655" s="292"/>
      <c r="T655" s="293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T655" s="267" t="s">
        <v>153</v>
      </c>
      <c r="AU655" s="267" t="s">
        <v>88</v>
      </c>
      <c r="AV655" s="15" t="s">
        <v>151</v>
      </c>
      <c r="AW655" s="15" t="s">
        <v>34</v>
      </c>
      <c r="AX655" s="15" t="s">
        <v>88</v>
      </c>
      <c r="AY655" s="267" t="s">
        <v>145</v>
      </c>
    </row>
    <row r="656" s="2" customFormat="1" ht="6.96" customHeight="1">
      <c r="A656" s="39"/>
      <c r="B656" s="67"/>
      <c r="C656" s="68"/>
      <c r="D656" s="68"/>
      <c r="E656" s="68"/>
      <c r="F656" s="68"/>
      <c r="G656" s="68"/>
      <c r="H656" s="68"/>
      <c r="I656" s="68"/>
      <c r="J656" s="68"/>
      <c r="K656" s="68"/>
      <c r="L656" s="45"/>
      <c r="M656" s="39"/>
      <c r="O656" s="39"/>
      <c r="P656" s="39"/>
      <c r="Q656" s="39"/>
      <c r="R656" s="39"/>
      <c r="S656" s="39"/>
      <c r="T656" s="39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</row>
  </sheetData>
  <sheetProtection sheet="1" autoFilter="0" formatColumns="0" formatRows="0" objects="1" scenarios="1" spinCount="100000" saltValue="RFq14RzqQ6dyc4stOZhfOH+5csV/y018GIRjNDJfm0pYYZk9aWW2rz4LYLiXFcVrzzwoMuSEeMTaUHvE4zWcZg==" hashValue="SQ+iTk3o5nnJEkUDm+WW706QV0trzjPFX6IDVzw2vr+IigD2GmSgThIkYhYHpf+204QoIfMCS4zDKiZ51mqzWQ==" algorithmName="SHA-512" password="CC3D"/>
  <autoFilter ref="C133:K655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90</v>
      </c>
    </row>
    <row r="4" s="1" customFormat="1" ht="24.96" customHeight="1">
      <c r="B4" s="21"/>
      <c r="D4" s="140" t="s">
        <v>104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26.25" customHeight="1">
      <c r="B7" s="21"/>
      <c r="E7" s="143" t="str">
        <f>'Rekapitulace stavby'!K6</f>
        <v>Obnova hřbitovní kaple Zmrtvýchvstání Páně v Knapovci a restaurování vnitřních omítek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105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755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15. 3. 2022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26</v>
      </c>
      <c r="F15" s="39"/>
      <c r="G15" s="39"/>
      <c r="H15" s="39"/>
      <c r="I15" s="142" t="s">
        <v>27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756</v>
      </c>
      <c r="F21" s="39"/>
      <c r="G21" s="39"/>
      <c r="H21" s="39"/>
      <c r="I21" s="142" t="s">
        <v>27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35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756</v>
      </c>
      <c r="F24" s="39"/>
      <c r="G24" s="39"/>
      <c r="H24" s="39"/>
      <c r="I24" s="142" t="s">
        <v>27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40</v>
      </c>
      <c r="E30" s="39"/>
      <c r="F30" s="39"/>
      <c r="G30" s="39"/>
      <c r="H30" s="39"/>
      <c r="I30" s="39"/>
      <c r="J30" s="153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42</v>
      </c>
      <c r="G32" s="39"/>
      <c r="H32" s="39"/>
      <c r="I32" s="154" t="s">
        <v>41</v>
      </c>
      <c r="J32" s="154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44</v>
      </c>
      <c r="E33" s="142" t="s">
        <v>45</v>
      </c>
      <c r="F33" s="156">
        <f>ROUND((SUM(BE120:BE145)),  2)</f>
        <v>0</v>
      </c>
      <c r="G33" s="39"/>
      <c r="H33" s="39"/>
      <c r="I33" s="157">
        <v>0.20999999999999999</v>
      </c>
      <c r="J33" s="156">
        <f>ROUND(((SUM(BE120:BE145))*I33),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46</v>
      </c>
      <c r="F34" s="156">
        <f>ROUND((SUM(BF120:BF145)),  2)</f>
        <v>0</v>
      </c>
      <c r="G34" s="39"/>
      <c r="H34" s="39"/>
      <c r="I34" s="157">
        <v>0.14999999999999999</v>
      </c>
      <c r="J34" s="156">
        <f>ROUND(((SUM(BF120:BF145))*I34),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47</v>
      </c>
      <c r="F35" s="156">
        <f>ROUND((SUM(BG120:BG145)),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48</v>
      </c>
      <c r="F36" s="156">
        <f>ROUND((SUM(BH120:BH145)),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49</v>
      </c>
      <c r="F37" s="156">
        <f>ROUND((SUM(BI120:BI145)),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53</v>
      </c>
      <c r="E50" s="166"/>
      <c r="F50" s="166"/>
      <c r="G50" s="165" t="s">
        <v>54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55</v>
      </c>
      <c r="E61" s="168"/>
      <c r="F61" s="169" t="s">
        <v>56</v>
      </c>
      <c r="G61" s="167" t="s">
        <v>55</v>
      </c>
      <c r="H61" s="168"/>
      <c r="I61" s="168"/>
      <c r="J61" s="170" t="s">
        <v>56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57</v>
      </c>
      <c r="E65" s="171"/>
      <c r="F65" s="171"/>
      <c r="G65" s="165" t="s">
        <v>58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55</v>
      </c>
      <c r="E76" s="168"/>
      <c r="F76" s="169" t="s">
        <v>56</v>
      </c>
      <c r="G76" s="167" t="s">
        <v>55</v>
      </c>
      <c r="H76" s="168"/>
      <c r="I76" s="168"/>
      <c r="J76" s="170" t="s">
        <v>56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6" t="str">
        <f>E7</f>
        <v>Obnova hřbitovní kaple Zmrtvýchvstání Páně v Knapovci a restaurování vnitřních omítek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D.1.4.1 - Hromosvod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Knapovec</v>
      </c>
      <c r="G89" s="41"/>
      <c r="H89" s="41"/>
      <c r="I89" s="33" t="s">
        <v>22</v>
      </c>
      <c r="J89" s="80" t="str">
        <f>IF(J12="","",J12)</f>
        <v>15. 3. 2022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Ústí nad Orlicí</v>
      </c>
      <c r="G91" s="41"/>
      <c r="H91" s="41"/>
      <c r="I91" s="33" t="s">
        <v>30</v>
      </c>
      <c r="J91" s="37" t="str">
        <f>E21</f>
        <v>Ing. Jágr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Jágr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108</v>
      </c>
      <c r="D94" s="178"/>
      <c r="E94" s="178"/>
      <c r="F94" s="178"/>
      <c r="G94" s="178"/>
      <c r="H94" s="178"/>
      <c r="I94" s="178"/>
      <c r="J94" s="179" t="s">
        <v>109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110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111</v>
      </c>
    </row>
    <row r="97" s="9" customFormat="1" ht="24.96" customHeight="1">
      <c r="A97" s="9"/>
      <c r="B97" s="181"/>
      <c r="C97" s="182"/>
      <c r="D97" s="183" t="s">
        <v>757</v>
      </c>
      <c r="E97" s="184"/>
      <c r="F97" s="184"/>
      <c r="G97" s="184"/>
      <c r="H97" s="184"/>
      <c r="I97" s="184"/>
      <c r="J97" s="185">
        <f>J121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758</v>
      </c>
      <c r="E98" s="190"/>
      <c r="F98" s="190"/>
      <c r="G98" s="190"/>
      <c r="H98" s="190"/>
      <c r="I98" s="190"/>
      <c r="J98" s="191">
        <f>J122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759</v>
      </c>
      <c r="E99" s="190"/>
      <c r="F99" s="190"/>
      <c r="G99" s="190"/>
      <c r="H99" s="190"/>
      <c r="I99" s="190"/>
      <c r="J99" s="191">
        <f>J127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1"/>
      <c r="C100" s="182"/>
      <c r="D100" s="183" t="s">
        <v>760</v>
      </c>
      <c r="E100" s="184"/>
      <c r="F100" s="184"/>
      <c r="G100" s="184"/>
      <c r="H100" s="184"/>
      <c r="I100" s="184"/>
      <c r="J100" s="185">
        <f>J141</f>
        <v>0</v>
      </c>
      <c r="K100" s="182"/>
      <c r="L100" s="18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130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6.25" customHeight="1">
      <c r="A110" s="39"/>
      <c r="B110" s="40"/>
      <c r="C110" s="41"/>
      <c r="D110" s="41"/>
      <c r="E110" s="176" t="str">
        <f>E7</f>
        <v>Obnova hřbitovní kaple Zmrtvýchvstání Páně v Knapovci a restaurování vnitřních omítek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105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D.1.4.1 - Hromosvod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>Knapovec</v>
      </c>
      <c r="G114" s="41"/>
      <c r="H114" s="41"/>
      <c r="I114" s="33" t="s">
        <v>22</v>
      </c>
      <c r="J114" s="80" t="str">
        <f>IF(J12="","",J12)</f>
        <v>15. 3. 2022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>Město Ústí nad Orlicí</v>
      </c>
      <c r="G116" s="41"/>
      <c r="H116" s="41"/>
      <c r="I116" s="33" t="s">
        <v>30</v>
      </c>
      <c r="J116" s="37" t="str">
        <f>E21</f>
        <v>Ing. Jágr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35</v>
      </c>
      <c r="J117" s="37" t="str">
        <f>E24</f>
        <v>Ing. Jágr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3"/>
      <c r="B119" s="194"/>
      <c r="C119" s="195" t="s">
        <v>131</v>
      </c>
      <c r="D119" s="196" t="s">
        <v>65</v>
      </c>
      <c r="E119" s="196" t="s">
        <v>61</v>
      </c>
      <c r="F119" s="196" t="s">
        <v>62</v>
      </c>
      <c r="G119" s="196" t="s">
        <v>132</v>
      </c>
      <c r="H119" s="196" t="s">
        <v>133</v>
      </c>
      <c r="I119" s="196" t="s">
        <v>134</v>
      </c>
      <c r="J119" s="197" t="s">
        <v>109</v>
      </c>
      <c r="K119" s="198" t="s">
        <v>135</v>
      </c>
      <c r="L119" s="199"/>
      <c r="M119" s="101" t="s">
        <v>1</v>
      </c>
      <c r="N119" s="102" t="s">
        <v>44</v>
      </c>
      <c r="O119" s="102" t="s">
        <v>136</v>
      </c>
      <c r="P119" s="102" t="s">
        <v>137</v>
      </c>
      <c r="Q119" s="102" t="s">
        <v>138</v>
      </c>
      <c r="R119" s="102" t="s">
        <v>139</v>
      </c>
      <c r="S119" s="102" t="s">
        <v>140</v>
      </c>
      <c r="T119" s="103" t="s">
        <v>141</v>
      </c>
      <c r="U119" s="193"/>
      <c r="V119" s="193"/>
      <c r="W119" s="193"/>
      <c r="X119" s="193"/>
      <c r="Y119" s="193"/>
      <c r="Z119" s="193"/>
      <c r="AA119" s="193"/>
      <c r="AB119" s="193"/>
      <c r="AC119" s="193"/>
      <c r="AD119" s="193"/>
      <c r="AE119" s="193"/>
    </row>
    <row r="120" s="2" customFormat="1" ht="22.8" customHeight="1">
      <c r="A120" s="39"/>
      <c r="B120" s="40"/>
      <c r="C120" s="108" t="s">
        <v>142</v>
      </c>
      <c r="D120" s="41"/>
      <c r="E120" s="41"/>
      <c r="F120" s="41"/>
      <c r="G120" s="41"/>
      <c r="H120" s="41"/>
      <c r="I120" s="41"/>
      <c r="J120" s="200">
        <f>BK120</f>
        <v>0</v>
      </c>
      <c r="K120" s="41"/>
      <c r="L120" s="45"/>
      <c r="M120" s="104"/>
      <c r="N120" s="201"/>
      <c r="O120" s="105"/>
      <c r="P120" s="202">
        <f>P121+P141</f>
        <v>0</v>
      </c>
      <c r="Q120" s="105"/>
      <c r="R120" s="202">
        <f>R121+R141</f>
        <v>0</v>
      </c>
      <c r="S120" s="105"/>
      <c r="T120" s="203">
        <f>T121+T141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79</v>
      </c>
      <c r="AU120" s="18" t="s">
        <v>111</v>
      </c>
      <c r="BK120" s="204">
        <f>BK121+BK141</f>
        <v>0</v>
      </c>
    </row>
    <row r="121" s="12" customFormat="1" ht="25.92" customHeight="1">
      <c r="A121" s="12"/>
      <c r="B121" s="205"/>
      <c r="C121" s="206"/>
      <c r="D121" s="207" t="s">
        <v>79</v>
      </c>
      <c r="E121" s="208" t="s">
        <v>761</v>
      </c>
      <c r="F121" s="208" t="s">
        <v>762</v>
      </c>
      <c r="G121" s="206"/>
      <c r="H121" s="206"/>
      <c r="I121" s="209"/>
      <c r="J121" s="210">
        <f>BK121</f>
        <v>0</v>
      </c>
      <c r="K121" s="206"/>
      <c r="L121" s="211"/>
      <c r="M121" s="212"/>
      <c r="N121" s="213"/>
      <c r="O121" s="213"/>
      <c r="P121" s="214">
        <f>P122+P127</f>
        <v>0</v>
      </c>
      <c r="Q121" s="213"/>
      <c r="R121" s="214">
        <f>R122+R127</f>
        <v>0</v>
      </c>
      <c r="S121" s="213"/>
      <c r="T121" s="215">
        <f>T122+T127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6" t="s">
        <v>88</v>
      </c>
      <c r="AT121" s="217" t="s">
        <v>79</v>
      </c>
      <c r="AU121" s="217" t="s">
        <v>80</v>
      </c>
      <c r="AY121" s="216" t="s">
        <v>145</v>
      </c>
      <c r="BK121" s="218">
        <f>BK122+BK127</f>
        <v>0</v>
      </c>
    </row>
    <row r="122" s="12" customFormat="1" ht="22.8" customHeight="1">
      <c r="A122" s="12"/>
      <c r="B122" s="205"/>
      <c r="C122" s="206"/>
      <c r="D122" s="207" t="s">
        <v>79</v>
      </c>
      <c r="E122" s="219" t="s">
        <v>763</v>
      </c>
      <c r="F122" s="219" t="s">
        <v>764</v>
      </c>
      <c r="G122" s="206"/>
      <c r="H122" s="206"/>
      <c r="I122" s="209"/>
      <c r="J122" s="220">
        <f>BK122</f>
        <v>0</v>
      </c>
      <c r="K122" s="206"/>
      <c r="L122" s="211"/>
      <c r="M122" s="212"/>
      <c r="N122" s="213"/>
      <c r="O122" s="213"/>
      <c r="P122" s="214">
        <f>SUM(P123:P126)</f>
        <v>0</v>
      </c>
      <c r="Q122" s="213"/>
      <c r="R122" s="214">
        <f>SUM(R123:R126)</f>
        <v>0</v>
      </c>
      <c r="S122" s="213"/>
      <c r="T122" s="215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6" t="s">
        <v>88</v>
      </c>
      <c r="AT122" s="217" t="s">
        <v>79</v>
      </c>
      <c r="AU122" s="217" t="s">
        <v>88</v>
      </c>
      <c r="AY122" s="216" t="s">
        <v>145</v>
      </c>
      <c r="BK122" s="218">
        <f>SUM(BK123:BK126)</f>
        <v>0</v>
      </c>
    </row>
    <row r="123" s="2" customFormat="1" ht="16.5" customHeight="1">
      <c r="A123" s="39"/>
      <c r="B123" s="40"/>
      <c r="C123" s="221" t="s">
        <v>88</v>
      </c>
      <c r="D123" s="221" t="s">
        <v>148</v>
      </c>
      <c r="E123" s="222" t="s">
        <v>765</v>
      </c>
      <c r="F123" s="223" t="s">
        <v>766</v>
      </c>
      <c r="G123" s="224" t="s">
        <v>368</v>
      </c>
      <c r="H123" s="225">
        <v>10</v>
      </c>
      <c r="I123" s="226"/>
      <c r="J123" s="227">
        <f>ROUND(I123*H123,2)</f>
        <v>0</v>
      </c>
      <c r="K123" s="228"/>
      <c r="L123" s="45"/>
      <c r="M123" s="229" t="s">
        <v>1</v>
      </c>
      <c r="N123" s="230" t="s">
        <v>45</v>
      </c>
      <c r="O123" s="92"/>
      <c r="P123" s="231">
        <f>O123*H123</f>
        <v>0</v>
      </c>
      <c r="Q123" s="231">
        <v>0</v>
      </c>
      <c r="R123" s="231">
        <f>Q123*H123</f>
        <v>0</v>
      </c>
      <c r="S123" s="231">
        <v>0</v>
      </c>
      <c r="T123" s="232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3" t="s">
        <v>151</v>
      </c>
      <c r="AT123" s="233" t="s">
        <v>148</v>
      </c>
      <c r="AU123" s="233" t="s">
        <v>90</v>
      </c>
      <c r="AY123" s="18" t="s">
        <v>145</v>
      </c>
      <c r="BE123" s="234">
        <f>IF(N123="základní",J123,0)</f>
        <v>0</v>
      </c>
      <c r="BF123" s="234">
        <f>IF(N123="snížená",J123,0)</f>
        <v>0</v>
      </c>
      <c r="BG123" s="234">
        <f>IF(N123="zákl. přenesená",J123,0)</f>
        <v>0</v>
      </c>
      <c r="BH123" s="234">
        <f>IF(N123="sníž. přenesená",J123,0)</f>
        <v>0</v>
      </c>
      <c r="BI123" s="234">
        <f>IF(N123="nulová",J123,0)</f>
        <v>0</v>
      </c>
      <c r="BJ123" s="18" t="s">
        <v>88</v>
      </c>
      <c r="BK123" s="234">
        <f>ROUND(I123*H123,2)</f>
        <v>0</v>
      </c>
      <c r="BL123" s="18" t="s">
        <v>151</v>
      </c>
      <c r="BM123" s="233" t="s">
        <v>90</v>
      </c>
    </row>
    <row r="124" s="2" customFormat="1" ht="16.5" customHeight="1">
      <c r="A124" s="39"/>
      <c r="B124" s="40"/>
      <c r="C124" s="221" t="s">
        <v>90</v>
      </c>
      <c r="D124" s="221" t="s">
        <v>148</v>
      </c>
      <c r="E124" s="222" t="s">
        <v>767</v>
      </c>
      <c r="F124" s="223" t="s">
        <v>768</v>
      </c>
      <c r="G124" s="224" t="s">
        <v>368</v>
      </c>
      <c r="H124" s="225">
        <v>30</v>
      </c>
      <c r="I124" s="226"/>
      <c r="J124" s="227">
        <f>ROUND(I124*H124,2)</f>
        <v>0</v>
      </c>
      <c r="K124" s="228"/>
      <c r="L124" s="45"/>
      <c r="M124" s="229" t="s">
        <v>1</v>
      </c>
      <c r="N124" s="230" t="s">
        <v>45</v>
      </c>
      <c r="O124" s="92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3" t="s">
        <v>151</v>
      </c>
      <c r="AT124" s="233" t="s">
        <v>148</v>
      </c>
      <c r="AU124" s="233" t="s">
        <v>90</v>
      </c>
      <c r="AY124" s="18" t="s">
        <v>145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8" t="s">
        <v>88</v>
      </c>
      <c r="BK124" s="234">
        <f>ROUND(I124*H124,2)</f>
        <v>0</v>
      </c>
      <c r="BL124" s="18" t="s">
        <v>151</v>
      </c>
      <c r="BM124" s="233" t="s">
        <v>151</v>
      </c>
    </row>
    <row r="125" s="2" customFormat="1" ht="16.5" customHeight="1">
      <c r="A125" s="39"/>
      <c r="B125" s="40"/>
      <c r="C125" s="221" t="s">
        <v>168</v>
      </c>
      <c r="D125" s="221" t="s">
        <v>148</v>
      </c>
      <c r="E125" s="222" t="s">
        <v>769</v>
      </c>
      <c r="F125" s="223" t="s">
        <v>770</v>
      </c>
      <c r="G125" s="224" t="s">
        <v>217</v>
      </c>
      <c r="H125" s="225">
        <v>4</v>
      </c>
      <c r="I125" s="226"/>
      <c r="J125" s="227">
        <f>ROUND(I125*H125,2)</f>
        <v>0</v>
      </c>
      <c r="K125" s="228"/>
      <c r="L125" s="45"/>
      <c r="M125" s="229" t="s">
        <v>1</v>
      </c>
      <c r="N125" s="230" t="s">
        <v>45</v>
      </c>
      <c r="O125" s="92"/>
      <c r="P125" s="231">
        <f>O125*H125</f>
        <v>0</v>
      </c>
      <c r="Q125" s="231">
        <v>0</v>
      </c>
      <c r="R125" s="231">
        <f>Q125*H125</f>
        <v>0</v>
      </c>
      <c r="S125" s="231">
        <v>0</v>
      </c>
      <c r="T125" s="232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3" t="s">
        <v>151</v>
      </c>
      <c r="AT125" s="233" t="s">
        <v>148</v>
      </c>
      <c r="AU125" s="233" t="s">
        <v>90</v>
      </c>
      <c r="AY125" s="18" t="s">
        <v>145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8" t="s">
        <v>88</v>
      </c>
      <c r="BK125" s="234">
        <f>ROUND(I125*H125,2)</f>
        <v>0</v>
      </c>
      <c r="BL125" s="18" t="s">
        <v>151</v>
      </c>
      <c r="BM125" s="233" t="s">
        <v>161</v>
      </c>
    </row>
    <row r="126" s="2" customFormat="1" ht="16.5" customHeight="1">
      <c r="A126" s="39"/>
      <c r="B126" s="40"/>
      <c r="C126" s="221" t="s">
        <v>151</v>
      </c>
      <c r="D126" s="221" t="s">
        <v>148</v>
      </c>
      <c r="E126" s="222" t="s">
        <v>771</v>
      </c>
      <c r="F126" s="223" t="s">
        <v>772</v>
      </c>
      <c r="G126" s="224" t="s">
        <v>217</v>
      </c>
      <c r="H126" s="225">
        <v>4</v>
      </c>
      <c r="I126" s="226"/>
      <c r="J126" s="227">
        <f>ROUND(I126*H126,2)</f>
        <v>0</v>
      </c>
      <c r="K126" s="228"/>
      <c r="L126" s="45"/>
      <c r="M126" s="229" t="s">
        <v>1</v>
      </c>
      <c r="N126" s="230" t="s">
        <v>45</v>
      </c>
      <c r="O126" s="92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3" t="s">
        <v>151</v>
      </c>
      <c r="AT126" s="233" t="s">
        <v>148</v>
      </c>
      <c r="AU126" s="233" t="s">
        <v>90</v>
      </c>
      <c r="AY126" s="18" t="s">
        <v>145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8" t="s">
        <v>88</v>
      </c>
      <c r="BK126" s="234">
        <f>ROUND(I126*H126,2)</f>
        <v>0</v>
      </c>
      <c r="BL126" s="18" t="s">
        <v>151</v>
      </c>
      <c r="BM126" s="233" t="s">
        <v>192</v>
      </c>
    </row>
    <row r="127" s="12" customFormat="1" ht="22.8" customHeight="1">
      <c r="A127" s="12"/>
      <c r="B127" s="205"/>
      <c r="C127" s="206"/>
      <c r="D127" s="207" t="s">
        <v>79</v>
      </c>
      <c r="E127" s="219" t="s">
        <v>773</v>
      </c>
      <c r="F127" s="219" t="s">
        <v>92</v>
      </c>
      <c r="G127" s="206"/>
      <c r="H127" s="206"/>
      <c r="I127" s="209"/>
      <c r="J127" s="220">
        <f>BK127</f>
        <v>0</v>
      </c>
      <c r="K127" s="206"/>
      <c r="L127" s="211"/>
      <c r="M127" s="212"/>
      <c r="N127" s="213"/>
      <c r="O127" s="213"/>
      <c r="P127" s="214">
        <f>SUM(P128:P140)</f>
        <v>0</v>
      </c>
      <c r="Q127" s="213"/>
      <c r="R127" s="214">
        <f>SUM(R128:R140)</f>
        <v>0</v>
      </c>
      <c r="S127" s="213"/>
      <c r="T127" s="215">
        <f>SUM(T128:T140)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6" t="s">
        <v>88</v>
      </c>
      <c r="AT127" s="217" t="s">
        <v>79</v>
      </c>
      <c r="AU127" s="217" t="s">
        <v>88</v>
      </c>
      <c r="AY127" s="216" t="s">
        <v>145</v>
      </c>
      <c r="BK127" s="218">
        <f>SUM(BK128:BK140)</f>
        <v>0</v>
      </c>
    </row>
    <row r="128" s="2" customFormat="1" ht="16.5" customHeight="1">
      <c r="A128" s="39"/>
      <c r="B128" s="40"/>
      <c r="C128" s="221" t="s">
        <v>146</v>
      </c>
      <c r="D128" s="221" t="s">
        <v>148</v>
      </c>
      <c r="E128" s="222" t="s">
        <v>774</v>
      </c>
      <c r="F128" s="223" t="s">
        <v>775</v>
      </c>
      <c r="G128" s="224" t="s">
        <v>217</v>
      </c>
      <c r="H128" s="225">
        <v>1</v>
      </c>
      <c r="I128" s="226"/>
      <c r="J128" s="227">
        <f>ROUND(I128*H128,2)</f>
        <v>0</v>
      </c>
      <c r="K128" s="228"/>
      <c r="L128" s="45"/>
      <c r="M128" s="229" t="s">
        <v>1</v>
      </c>
      <c r="N128" s="230" t="s">
        <v>45</v>
      </c>
      <c r="O128" s="92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3" t="s">
        <v>151</v>
      </c>
      <c r="AT128" s="233" t="s">
        <v>148</v>
      </c>
      <c r="AU128" s="233" t="s">
        <v>90</v>
      </c>
      <c r="AY128" s="18" t="s">
        <v>145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8" t="s">
        <v>88</v>
      </c>
      <c r="BK128" s="234">
        <f>ROUND(I128*H128,2)</f>
        <v>0</v>
      </c>
      <c r="BL128" s="18" t="s">
        <v>151</v>
      </c>
      <c r="BM128" s="233" t="s">
        <v>776</v>
      </c>
    </row>
    <row r="129" s="2" customFormat="1" ht="16.5" customHeight="1">
      <c r="A129" s="39"/>
      <c r="B129" s="40"/>
      <c r="C129" s="221" t="s">
        <v>161</v>
      </c>
      <c r="D129" s="221" t="s">
        <v>148</v>
      </c>
      <c r="E129" s="222" t="s">
        <v>777</v>
      </c>
      <c r="F129" s="223" t="s">
        <v>778</v>
      </c>
      <c r="G129" s="224" t="s">
        <v>482</v>
      </c>
      <c r="H129" s="290"/>
      <c r="I129" s="226"/>
      <c r="J129" s="227">
        <f>ROUND(I129*H129,2)</f>
        <v>0</v>
      </c>
      <c r="K129" s="228"/>
      <c r="L129" s="45"/>
      <c r="M129" s="229" t="s">
        <v>1</v>
      </c>
      <c r="N129" s="230" t="s">
        <v>45</v>
      </c>
      <c r="O129" s="92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3" t="s">
        <v>151</v>
      </c>
      <c r="AT129" s="233" t="s">
        <v>148</v>
      </c>
      <c r="AU129" s="233" t="s">
        <v>90</v>
      </c>
      <c r="AY129" s="18" t="s">
        <v>145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8" t="s">
        <v>88</v>
      </c>
      <c r="BK129" s="234">
        <f>ROUND(I129*H129,2)</f>
        <v>0</v>
      </c>
      <c r="BL129" s="18" t="s">
        <v>151</v>
      </c>
      <c r="BM129" s="233" t="s">
        <v>779</v>
      </c>
    </row>
    <row r="130" s="2" customFormat="1" ht="24.15" customHeight="1">
      <c r="A130" s="39"/>
      <c r="B130" s="40"/>
      <c r="C130" s="221" t="s">
        <v>187</v>
      </c>
      <c r="D130" s="221" t="s">
        <v>148</v>
      </c>
      <c r="E130" s="222" t="s">
        <v>780</v>
      </c>
      <c r="F130" s="223" t="s">
        <v>781</v>
      </c>
      <c r="G130" s="224" t="s">
        <v>368</v>
      </c>
      <c r="H130" s="225">
        <v>25</v>
      </c>
      <c r="I130" s="226"/>
      <c r="J130" s="227">
        <f>ROUND(I130*H130,2)</f>
        <v>0</v>
      </c>
      <c r="K130" s="228"/>
      <c r="L130" s="45"/>
      <c r="M130" s="229" t="s">
        <v>1</v>
      </c>
      <c r="N130" s="230" t="s">
        <v>45</v>
      </c>
      <c r="O130" s="92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3" t="s">
        <v>151</v>
      </c>
      <c r="AT130" s="233" t="s">
        <v>148</v>
      </c>
      <c r="AU130" s="233" t="s">
        <v>90</v>
      </c>
      <c r="AY130" s="18" t="s">
        <v>145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8" t="s">
        <v>88</v>
      </c>
      <c r="BK130" s="234">
        <f>ROUND(I130*H130,2)</f>
        <v>0</v>
      </c>
      <c r="BL130" s="18" t="s">
        <v>151</v>
      </c>
      <c r="BM130" s="233" t="s">
        <v>201</v>
      </c>
    </row>
    <row r="131" s="2" customFormat="1" ht="16.5" customHeight="1">
      <c r="A131" s="39"/>
      <c r="B131" s="40"/>
      <c r="C131" s="221" t="s">
        <v>192</v>
      </c>
      <c r="D131" s="221" t="s">
        <v>148</v>
      </c>
      <c r="E131" s="222" t="s">
        <v>782</v>
      </c>
      <c r="F131" s="223" t="s">
        <v>783</v>
      </c>
      <c r="G131" s="224" t="s">
        <v>217</v>
      </c>
      <c r="H131" s="225">
        <v>5</v>
      </c>
      <c r="I131" s="226"/>
      <c r="J131" s="227">
        <f>ROUND(I131*H131,2)</f>
        <v>0</v>
      </c>
      <c r="K131" s="228"/>
      <c r="L131" s="45"/>
      <c r="M131" s="229" t="s">
        <v>1</v>
      </c>
      <c r="N131" s="230" t="s">
        <v>45</v>
      </c>
      <c r="O131" s="92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3" t="s">
        <v>151</v>
      </c>
      <c r="AT131" s="233" t="s">
        <v>148</v>
      </c>
      <c r="AU131" s="233" t="s">
        <v>90</v>
      </c>
      <c r="AY131" s="18" t="s">
        <v>145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8" t="s">
        <v>88</v>
      </c>
      <c r="BK131" s="234">
        <f>ROUND(I131*H131,2)</f>
        <v>0</v>
      </c>
      <c r="BL131" s="18" t="s">
        <v>151</v>
      </c>
      <c r="BM131" s="233" t="s">
        <v>784</v>
      </c>
    </row>
    <row r="132" s="2" customFormat="1" ht="21.75" customHeight="1">
      <c r="A132" s="39"/>
      <c r="B132" s="40"/>
      <c r="C132" s="221" t="s">
        <v>196</v>
      </c>
      <c r="D132" s="221" t="s">
        <v>148</v>
      </c>
      <c r="E132" s="222" t="s">
        <v>785</v>
      </c>
      <c r="F132" s="223" t="s">
        <v>786</v>
      </c>
      <c r="G132" s="224" t="s">
        <v>217</v>
      </c>
      <c r="H132" s="225">
        <v>10</v>
      </c>
      <c r="I132" s="226"/>
      <c r="J132" s="227">
        <f>ROUND(I132*H132,2)</f>
        <v>0</v>
      </c>
      <c r="K132" s="228"/>
      <c r="L132" s="45"/>
      <c r="M132" s="229" t="s">
        <v>1</v>
      </c>
      <c r="N132" s="230" t="s">
        <v>45</v>
      </c>
      <c r="O132" s="92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3" t="s">
        <v>151</v>
      </c>
      <c r="AT132" s="233" t="s">
        <v>148</v>
      </c>
      <c r="AU132" s="233" t="s">
        <v>90</v>
      </c>
      <c r="AY132" s="18" t="s">
        <v>145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8" t="s">
        <v>88</v>
      </c>
      <c r="BK132" s="234">
        <f>ROUND(I132*H132,2)</f>
        <v>0</v>
      </c>
      <c r="BL132" s="18" t="s">
        <v>151</v>
      </c>
      <c r="BM132" s="233" t="s">
        <v>787</v>
      </c>
    </row>
    <row r="133" s="2" customFormat="1" ht="16.5" customHeight="1">
      <c r="A133" s="39"/>
      <c r="B133" s="40"/>
      <c r="C133" s="221" t="s">
        <v>201</v>
      </c>
      <c r="D133" s="221" t="s">
        <v>148</v>
      </c>
      <c r="E133" s="222" t="s">
        <v>788</v>
      </c>
      <c r="F133" s="223" t="s">
        <v>789</v>
      </c>
      <c r="G133" s="224" t="s">
        <v>217</v>
      </c>
      <c r="H133" s="225">
        <v>4</v>
      </c>
      <c r="I133" s="226"/>
      <c r="J133" s="227">
        <f>ROUND(I133*H133,2)</f>
        <v>0</v>
      </c>
      <c r="K133" s="228"/>
      <c r="L133" s="45"/>
      <c r="M133" s="229" t="s">
        <v>1</v>
      </c>
      <c r="N133" s="230" t="s">
        <v>45</v>
      </c>
      <c r="O133" s="92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3" t="s">
        <v>151</v>
      </c>
      <c r="AT133" s="233" t="s">
        <v>148</v>
      </c>
      <c r="AU133" s="233" t="s">
        <v>90</v>
      </c>
      <c r="AY133" s="18" t="s">
        <v>145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8" t="s">
        <v>88</v>
      </c>
      <c r="BK133" s="234">
        <f>ROUND(I133*H133,2)</f>
        <v>0</v>
      </c>
      <c r="BL133" s="18" t="s">
        <v>151</v>
      </c>
      <c r="BM133" s="233" t="s">
        <v>358</v>
      </c>
    </row>
    <row r="134" s="2" customFormat="1" ht="16.5" customHeight="1">
      <c r="A134" s="39"/>
      <c r="B134" s="40"/>
      <c r="C134" s="221" t="s">
        <v>790</v>
      </c>
      <c r="D134" s="221" t="s">
        <v>148</v>
      </c>
      <c r="E134" s="222" t="s">
        <v>791</v>
      </c>
      <c r="F134" s="223" t="s">
        <v>792</v>
      </c>
      <c r="G134" s="224" t="s">
        <v>217</v>
      </c>
      <c r="H134" s="225">
        <v>1</v>
      </c>
      <c r="I134" s="226"/>
      <c r="J134" s="227">
        <f>ROUND(I134*H134,2)</f>
        <v>0</v>
      </c>
      <c r="K134" s="228"/>
      <c r="L134" s="45"/>
      <c r="M134" s="229" t="s">
        <v>1</v>
      </c>
      <c r="N134" s="230" t="s">
        <v>45</v>
      </c>
      <c r="O134" s="92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3" t="s">
        <v>151</v>
      </c>
      <c r="AT134" s="233" t="s">
        <v>148</v>
      </c>
      <c r="AU134" s="233" t="s">
        <v>90</v>
      </c>
      <c r="AY134" s="18" t="s">
        <v>145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8" t="s">
        <v>88</v>
      </c>
      <c r="BK134" s="234">
        <f>ROUND(I134*H134,2)</f>
        <v>0</v>
      </c>
      <c r="BL134" s="18" t="s">
        <v>151</v>
      </c>
      <c r="BM134" s="233" t="s">
        <v>793</v>
      </c>
    </row>
    <row r="135" s="2" customFormat="1" ht="16.5" customHeight="1">
      <c r="A135" s="39"/>
      <c r="B135" s="40"/>
      <c r="C135" s="221" t="s">
        <v>784</v>
      </c>
      <c r="D135" s="221" t="s">
        <v>148</v>
      </c>
      <c r="E135" s="222" t="s">
        <v>794</v>
      </c>
      <c r="F135" s="223" t="s">
        <v>795</v>
      </c>
      <c r="G135" s="224" t="s">
        <v>217</v>
      </c>
      <c r="H135" s="225">
        <v>2</v>
      </c>
      <c r="I135" s="226"/>
      <c r="J135" s="227">
        <f>ROUND(I135*H135,2)</f>
        <v>0</v>
      </c>
      <c r="K135" s="228"/>
      <c r="L135" s="45"/>
      <c r="M135" s="229" t="s">
        <v>1</v>
      </c>
      <c r="N135" s="230" t="s">
        <v>45</v>
      </c>
      <c r="O135" s="92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3" t="s">
        <v>151</v>
      </c>
      <c r="AT135" s="233" t="s">
        <v>148</v>
      </c>
      <c r="AU135" s="233" t="s">
        <v>90</v>
      </c>
      <c r="AY135" s="18" t="s">
        <v>145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8" t="s">
        <v>88</v>
      </c>
      <c r="BK135" s="234">
        <f>ROUND(I135*H135,2)</f>
        <v>0</v>
      </c>
      <c r="BL135" s="18" t="s">
        <v>151</v>
      </c>
      <c r="BM135" s="233" t="s">
        <v>796</v>
      </c>
    </row>
    <row r="136" s="2" customFormat="1" ht="16.5" customHeight="1">
      <c r="A136" s="39"/>
      <c r="B136" s="40"/>
      <c r="C136" s="221" t="s">
        <v>797</v>
      </c>
      <c r="D136" s="221" t="s">
        <v>148</v>
      </c>
      <c r="E136" s="222" t="s">
        <v>798</v>
      </c>
      <c r="F136" s="223" t="s">
        <v>799</v>
      </c>
      <c r="G136" s="224" t="s">
        <v>217</v>
      </c>
      <c r="H136" s="225">
        <v>2</v>
      </c>
      <c r="I136" s="226"/>
      <c r="J136" s="227">
        <f>ROUND(I136*H136,2)</f>
        <v>0</v>
      </c>
      <c r="K136" s="228"/>
      <c r="L136" s="45"/>
      <c r="M136" s="229" t="s">
        <v>1</v>
      </c>
      <c r="N136" s="230" t="s">
        <v>45</v>
      </c>
      <c r="O136" s="92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3" t="s">
        <v>151</v>
      </c>
      <c r="AT136" s="233" t="s">
        <v>148</v>
      </c>
      <c r="AU136" s="233" t="s">
        <v>90</v>
      </c>
      <c r="AY136" s="18" t="s">
        <v>145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8" t="s">
        <v>88</v>
      </c>
      <c r="BK136" s="234">
        <f>ROUND(I136*H136,2)</f>
        <v>0</v>
      </c>
      <c r="BL136" s="18" t="s">
        <v>151</v>
      </c>
      <c r="BM136" s="233" t="s">
        <v>800</v>
      </c>
    </row>
    <row r="137" s="2" customFormat="1" ht="16.5" customHeight="1">
      <c r="A137" s="39"/>
      <c r="B137" s="40"/>
      <c r="C137" s="221" t="s">
        <v>787</v>
      </c>
      <c r="D137" s="221" t="s">
        <v>148</v>
      </c>
      <c r="E137" s="222" t="s">
        <v>801</v>
      </c>
      <c r="F137" s="223" t="s">
        <v>802</v>
      </c>
      <c r="G137" s="224" t="s">
        <v>217</v>
      </c>
      <c r="H137" s="225">
        <v>2</v>
      </c>
      <c r="I137" s="226"/>
      <c r="J137" s="227">
        <f>ROUND(I137*H137,2)</f>
        <v>0</v>
      </c>
      <c r="K137" s="228"/>
      <c r="L137" s="45"/>
      <c r="M137" s="229" t="s">
        <v>1</v>
      </c>
      <c r="N137" s="230" t="s">
        <v>45</v>
      </c>
      <c r="O137" s="92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3" t="s">
        <v>151</v>
      </c>
      <c r="AT137" s="233" t="s">
        <v>148</v>
      </c>
      <c r="AU137" s="233" t="s">
        <v>90</v>
      </c>
      <c r="AY137" s="18" t="s">
        <v>145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8" t="s">
        <v>88</v>
      </c>
      <c r="BK137" s="234">
        <f>ROUND(I137*H137,2)</f>
        <v>0</v>
      </c>
      <c r="BL137" s="18" t="s">
        <v>151</v>
      </c>
      <c r="BM137" s="233" t="s">
        <v>803</v>
      </c>
    </row>
    <row r="138" s="2" customFormat="1" ht="16.5" customHeight="1">
      <c r="A138" s="39"/>
      <c r="B138" s="40"/>
      <c r="C138" s="221" t="s">
        <v>8</v>
      </c>
      <c r="D138" s="221" t="s">
        <v>148</v>
      </c>
      <c r="E138" s="222" t="s">
        <v>804</v>
      </c>
      <c r="F138" s="223" t="s">
        <v>805</v>
      </c>
      <c r="G138" s="224" t="s">
        <v>217</v>
      </c>
      <c r="H138" s="225">
        <v>4</v>
      </c>
      <c r="I138" s="226"/>
      <c r="J138" s="227">
        <f>ROUND(I138*H138,2)</f>
        <v>0</v>
      </c>
      <c r="K138" s="228"/>
      <c r="L138" s="45"/>
      <c r="M138" s="229" t="s">
        <v>1</v>
      </c>
      <c r="N138" s="230" t="s">
        <v>45</v>
      </c>
      <c r="O138" s="92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3" t="s">
        <v>151</v>
      </c>
      <c r="AT138" s="233" t="s">
        <v>148</v>
      </c>
      <c r="AU138" s="233" t="s">
        <v>90</v>
      </c>
      <c r="AY138" s="18" t="s">
        <v>145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8" t="s">
        <v>88</v>
      </c>
      <c r="BK138" s="234">
        <f>ROUND(I138*H138,2)</f>
        <v>0</v>
      </c>
      <c r="BL138" s="18" t="s">
        <v>151</v>
      </c>
      <c r="BM138" s="233" t="s">
        <v>243</v>
      </c>
    </row>
    <row r="139" s="2" customFormat="1" ht="16.5" customHeight="1">
      <c r="A139" s="39"/>
      <c r="B139" s="40"/>
      <c r="C139" s="221" t="s">
        <v>358</v>
      </c>
      <c r="D139" s="221" t="s">
        <v>148</v>
      </c>
      <c r="E139" s="222" t="s">
        <v>806</v>
      </c>
      <c r="F139" s="223" t="s">
        <v>807</v>
      </c>
      <c r="G139" s="224" t="s">
        <v>217</v>
      </c>
      <c r="H139" s="225">
        <v>2</v>
      </c>
      <c r="I139" s="226"/>
      <c r="J139" s="227">
        <f>ROUND(I139*H139,2)</f>
        <v>0</v>
      </c>
      <c r="K139" s="228"/>
      <c r="L139" s="45"/>
      <c r="M139" s="229" t="s">
        <v>1</v>
      </c>
      <c r="N139" s="230" t="s">
        <v>45</v>
      </c>
      <c r="O139" s="92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3" t="s">
        <v>151</v>
      </c>
      <c r="AT139" s="233" t="s">
        <v>148</v>
      </c>
      <c r="AU139" s="233" t="s">
        <v>90</v>
      </c>
      <c r="AY139" s="18" t="s">
        <v>145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8" t="s">
        <v>88</v>
      </c>
      <c r="BK139" s="234">
        <f>ROUND(I139*H139,2)</f>
        <v>0</v>
      </c>
      <c r="BL139" s="18" t="s">
        <v>151</v>
      </c>
      <c r="BM139" s="233" t="s">
        <v>808</v>
      </c>
    </row>
    <row r="140" s="2" customFormat="1" ht="16.5" customHeight="1">
      <c r="A140" s="39"/>
      <c r="B140" s="40"/>
      <c r="C140" s="221" t="s">
        <v>809</v>
      </c>
      <c r="D140" s="221" t="s">
        <v>148</v>
      </c>
      <c r="E140" s="222" t="s">
        <v>810</v>
      </c>
      <c r="F140" s="223" t="s">
        <v>811</v>
      </c>
      <c r="G140" s="224" t="s">
        <v>217</v>
      </c>
      <c r="H140" s="225">
        <v>3</v>
      </c>
      <c r="I140" s="226"/>
      <c r="J140" s="227">
        <f>ROUND(I140*H140,2)</f>
        <v>0</v>
      </c>
      <c r="K140" s="228"/>
      <c r="L140" s="45"/>
      <c r="M140" s="229" t="s">
        <v>1</v>
      </c>
      <c r="N140" s="230" t="s">
        <v>45</v>
      </c>
      <c r="O140" s="92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3" t="s">
        <v>151</v>
      </c>
      <c r="AT140" s="233" t="s">
        <v>148</v>
      </c>
      <c r="AU140" s="233" t="s">
        <v>90</v>
      </c>
      <c r="AY140" s="18" t="s">
        <v>145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8" t="s">
        <v>88</v>
      </c>
      <c r="BK140" s="234">
        <f>ROUND(I140*H140,2)</f>
        <v>0</v>
      </c>
      <c r="BL140" s="18" t="s">
        <v>151</v>
      </c>
      <c r="BM140" s="233" t="s">
        <v>745</v>
      </c>
    </row>
    <row r="141" s="12" customFormat="1" ht="25.92" customHeight="1">
      <c r="A141" s="12"/>
      <c r="B141" s="205"/>
      <c r="C141" s="206"/>
      <c r="D141" s="207" t="s">
        <v>79</v>
      </c>
      <c r="E141" s="208" t="s">
        <v>812</v>
      </c>
      <c r="F141" s="208" t="s">
        <v>747</v>
      </c>
      <c r="G141" s="206"/>
      <c r="H141" s="206"/>
      <c r="I141" s="209"/>
      <c r="J141" s="210">
        <f>BK141</f>
        <v>0</v>
      </c>
      <c r="K141" s="206"/>
      <c r="L141" s="211"/>
      <c r="M141" s="212"/>
      <c r="N141" s="213"/>
      <c r="O141" s="213"/>
      <c r="P141" s="214">
        <f>SUM(P142:P145)</f>
        <v>0</v>
      </c>
      <c r="Q141" s="213"/>
      <c r="R141" s="214">
        <f>SUM(R142:R145)</f>
        <v>0</v>
      </c>
      <c r="S141" s="213"/>
      <c r="T141" s="215">
        <f>SUM(T142:T145)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6" t="s">
        <v>151</v>
      </c>
      <c r="AT141" s="217" t="s">
        <v>79</v>
      </c>
      <c r="AU141" s="217" t="s">
        <v>80</v>
      </c>
      <c r="AY141" s="216" t="s">
        <v>145</v>
      </c>
      <c r="BK141" s="218">
        <f>SUM(BK142:BK145)</f>
        <v>0</v>
      </c>
    </row>
    <row r="142" s="2" customFormat="1" ht="16.5" customHeight="1">
      <c r="A142" s="39"/>
      <c r="B142" s="40"/>
      <c r="C142" s="221" t="s">
        <v>793</v>
      </c>
      <c r="D142" s="221" t="s">
        <v>148</v>
      </c>
      <c r="E142" s="222" t="s">
        <v>813</v>
      </c>
      <c r="F142" s="223" t="s">
        <v>814</v>
      </c>
      <c r="G142" s="224" t="s">
        <v>751</v>
      </c>
      <c r="H142" s="225">
        <v>5</v>
      </c>
      <c r="I142" s="226"/>
      <c r="J142" s="227">
        <f>ROUND(I142*H142,2)</f>
        <v>0</v>
      </c>
      <c r="K142" s="228"/>
      <c r="L142" s="45"/>
      <c r="M142" s="229" t="s">
        <v>1</v>
      </c>
      <c r="N142" s="230" t="s">
        <v>45</v>
      </c>
      <c r="O142" s="92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3" t="s">
        <v>151</v>
      </c>
      <c r="AT142" s="233" t="s">
        <v>148</v>
      </c>
      <c r="AU142" s="233" t="s">
        <v>88</v>
      </c>
      <c r="AY142" s="18" t="s">
        <v>145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8" t="s">
        <v>88</v>
      </c>
      <c r="BK142" s="234">
        <f>ROUND(I142*H142,2)</f>
        <v>0</v>
      </c>
      <c r="BL142" s="18" t="s">
        <v>151</v>
      </c>
      <c r="BM142" s="233" t="s">
        <v>256</v>
      </c>
    </row>
    <row r="143" s="2" customFormat="1" ht="16.5" customHeight="1">
      <c r="A143" s="39"/>
      <c r="B143" s="40"/>
      <c r="C143" s="221" t="s">
        <v>815</v>
      </c>
      <c r="D143" s="221" t="s">
        <v>148</v>
      </c>
      <c r="E143" s="222" t="s">
        <v>816</v>
      </c>
      <c r="F143" s="223" t="s">
        <v>817</v>
      </c>
      <c r="G143" s="224" t="s">
        <v>751</v>
      </c>
      <c r="H143" s="225">
        <v>3</v>
      </c>
      <c r="I143" s="226"/>
      <c r="J143" s="227">
        <f>ROUND(I143*H143,2)</f>
        <v>0</v>
      </c>
      <c r="K143" s="228"/>
      <c r="L143" s="45"/>
      <c r="M143" s="229" t="s">
        <v>1</v>
      </c>
      <c r="N143" s="230" t="s">
        <v>45</v>
      </c>
      <c r="O143" s="92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3" t="s">
        <v>151</v>
      </c>
      <c r="AT143" s="233" t="s">
        <v>148</v>
      </c>
      <c r="AU143" s="233" t="s">
        <v>88</v>
      </c>
      <c r="AY143" s="18" t="s">
        <v>145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8" t="s">
        <v>88</v>
      </c>
      <c r="BK143" s="234">
        <f>ROUND(I143*H143,2)</f>
        <v>0</v>
      </c>
      <c r="BL143" s="18" t="s">
        <v>151</v>
      </c>
      <c r="BM143" s="233" t="s">
        <v>264</v>
      </c>
    </row>
    <row r="144" s="2" customFormat="1" ht="16.5" customHeight="1">
      <c r="A144" s="39"/>
      <c r="B144" s="40"/>
      <c r="C144" s="221" t="s">
        <v>796</v>
      </c>
      <c r="D144" s="221" t="s">
        <v>148</v>
      </c>
      <c r="E144" s="222" t="s">
        <v>818</v>
      </c>
      <c r="F144" s="223" t="s">
        <v>819</v>
      </c>
      <c r="G144" s="224" t="s">
        <v>751</v>
      </c>
      <c r="H144" s="225">
        <v>1</v>
      </c>
      <c r="I144" s="226"/>
      <c r="J144" s="227">
        <f>ROUND(I144*H144,2)</f>
        <v>0</v>
      </c>
      <c r="K144" s="228"/>
      <c r="L144" s="45"/>
      <c r="M144" s="229" t="s">
        <v>1</v>
      </c>
      <c r="N144" s="230" t="s">
        <v>45</v>
      </c>
      <c r="O144" s="92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3" t="s">
        <v>151</v>
      </c>
      <c r="AT144" s="233" t="s">
        <v>148</v>
      </c>
      <c r="AU144" s="233" t="s">
        <v>88</v>
      </c>
      <c r="AY144" s="18" t="s">
        <v>145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8" t="s">
        <v>88</v>
      </c>
      <c r="BK144" s="234">
        <f>ROUND(I144*H144,2)</f>
        <v>0</v>
      </c>
      <c r="BL144" s="18" t="s">
        <v>151</v>
      </c>
      <c r="BM144" s="233" t="s">
        <v>276</v>
      </c>
    </row>
    <row r="145" s="2" customFormat="1" ht="16.5" customHeight="1">
      <c r="A145" s="39"/>
      <c r="B145" s="40"/>
      <c r="C145" s="221" t="s">
        <v>7</v>
      </c>
      <c r="D145" s="221" t="s">
        <v>148</v>
      </c>
      <c r="E145" s="222" t="s">
        <v>820</v>
      </c>
      <c r="F145" s="223" t="s">
        <v>821</v>
      </c>
      <c r="G145" s="224" t="s">
        <v>751</v>
      </c>
      <c r="H145" s="225">
        <v>8</v>
      </c>
      <c r="I145" s="226"/>
      <c r="J145" s="227">
        <f>ROUND(I145*H145,2)</f>
        <v>0</v>
      </c>
      <c r="K145" s="228"/>
      <c r="L145" s="45"/>
      <c r="M145" s="294" t="s">
        <v>1</v>
      </c>
      <c r="N145" s="295" t="s">
        <v>45</v>
      </c>
      <c r="O145" s="296"/>
      <c r="P145" s="297">
        <f>O145*H145</f>
        <v>0</v>
      </c>
      <c r="Q145" s="297">
        <v>0</v>
      </c>
      <c r="R145" s="297">
        <f>Q145*H145</f>
        <v>0</v>
      </c>
      <c r="S145" s="297">
        <v>0</v>
      </c>
      <c r="T145" s="29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3" t="s">
        <v>151</v>
      </c>
      <c r="AT145" s="233" t="s">
        <v>148</v>
      </c>
      <c r="AU145" s="233" t="s">
        <v>88</v>
      </c>
      <c r="AY145" s="18" t="s">
        <v>145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8" t="s">
        <v>88</v>
      </c>
      <c r="BK145" s="234">
        <f>ROUND(I145*H145,2)</f>
        <v>0</v>
      </c>
      <c r="BL145" s="18" t="s">
        <v>151</v>
      </c>
      <c r="BM145" s="233" t="s">
        <v>822</v>
      </c>
    </row>
    <row r="146" s="2" customFormat="1" ht="6.96" customHeight="1">
      <c r="A146" s="39"/>
      <c r="B146" s="67"/>
      <c r="C146" s="68"/>
      <c r="D146" s="68"/>
      <c r="E146" s="68"/>
      <c r="F146" s="68"/>
      <c r="G146" s="68"/>
      <c r="H146" s="68"/>
      <c r="I146" s="68"/>
      <c r="J146" s="68"/>
      <c r="K146" s="68"/>
      <c r="L146" s="45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sheetProtection sheet="1" autoFilter="0" formatColumns="0" formatRows="0" objects="1" scenarios="1" spinCount="100000" saltValue="2jF3+nh2PUcYrzCWrijqjyTzqbqBv3tFYrnSHp4meNXgYvPLn7uxClS06v1VZk9N5+2MjtSDMYmkOr1IuqqJHA==" hashValue="qNYR3v5fGHlWTCSvV5+YTqugLbZKEDlpvXhM4YBHOHvc3cXRixjTgQgHVEcOXilBwRq5Y9tQcoPACfkSePZKbg==" algorithmName="SHA-512" password="CC3D"/>
  <autoFilter ref="C119:K145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90</v>
      </c>
    </row>
    <row r="4" s="1" customFormat="1" ht="24.96" customHeight="1">
      <c r="B4" s="21"/>
      <c r="D4" s="140" t="s">
        <v>104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26.25" customHeight="1">
      <c r="B7" s="21"/>
      <c r="E7" s="143" t="str">
        <f>'Rekapitulace stavby'!K6</f>
        <v>Obnova hřbitovní kaple Zmrtvýchvstání Páně v Knapovci a restaurování vnitřních omítek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105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823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15. 3. 2022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26</v>
      </c>
      <c r="F15" s="39"/>
      <c r="G15" s="39"/>
      <c r="H15" s="39"/>
      <c r="I15" s="142" t="s">
        <v>27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32</v>
      </c>
      <c r="F21" s="39"/>
      <c r="G21" s="39"/>
      <c r="H21" s="39"/>
      <c r="I21" s="142" t="s">
        <v>27</v>
      </c>
      <c r="J21" s="145" t="s">
        <v>33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35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37</v>
      </c>
      <c r="F24" s="39"/>
      <c r="G24" s="39"/>
      <c r="H24" s="39"/>
      <c r="I24" s="142" t="s">
        <v>27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40</v>
      </c>
      <c r="E30" s="39"/>
      <c r="F30" s="39"/>
      <c r="G30" s="39"/>
      <c r="H30" s="39"/>
      <c r="I30" s="39"/>
      <c r="J30" s="153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42</v>
      </c>
      <c r="G32" s="39"/>
      <c r="H32" s="39"/>
      <c r="I32" s="154" t="s">
        <v>41</v>
      </c>
      <c r="J32" s="154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44</v>
      </c>
      <c r="E33" s="142" t="s">
        <v>45</v>
      </c>
      <c r="F33" s="156">
        <f>ROUND((SUM(BE119:BE125)),  2)</f>
        <v>0</v>
      </c>
      <c r="G33" s="39"/>
      <c r="H33" s="39"/>
      <c r="I33" s="157">
        <v>0.20999999999999999</v>
      </c>
      <c r="J33" s="156">
        <f>ROUND(((SUM(BE119:BE125))*I33),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46</v>
      </c>
      <c r="F34" s="156">
        <f>ROUND((SUM(BF119:BF125)),  2)</f>
        <v>0</v>
      </c>
      <c r="G34" s="39"/>
      <c r="H34" s="39"/>
      <c r="I34" s="157">
        <v>0.14999999999999999</v>
      </c>
      <c r="J34" s="156">
        <f>ROUND(((SUM(BF119:BF125))*I34),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47</v>
      </c>
      <c r="F35" s="156">
        <f>ROUND((SUM(BG119:BG125)),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48</v>
      </c>
      <c r="F36" s="156">
        <f>ROUND((SUM(BH119:BH125)),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49</v>
      </c>
      <c r="F37" s="156">
        <f>ROUND((SUM(BI119:BI125)),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53</v>
      </c>
      <c r="E50" s="166"/>
      <c r="F50" s="166"/>
      <c r="G50" s="165" t="s">
        <v>54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55</v>
      </c>
      <c r="E61" s="168"/>
      <c r="F61" s="169" t="s">
        <v>56</v>
      </c>
      <c r="G61" s="167" t="s">
        <v>55</v>
      </c>
      <c r="H61" s="168"/>
      <c r="I61" s="168"/>
      <c r="J61" s="170" t="s">
        <v>56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57</v>
      </c>
      <c r="E65" s="171"/>
      <c r="F65" s="171"/>
      <c r="G65" s="165" t="s">
        <v>58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55</v>
      </c>
      <c r="E76" s="168"/>
      <c r="F76" s="169" t="s">
        <v>56</v>
      </c>
      <c r="G76" s="167" t="s">
        <v>55</v>
      </c>
      <c r="H76" s="168"/>
      <c r="I76" s="168"/>
      <c r="J76" s="170" t="s">
        <v>56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6" t="str">
        <f>E7</f>
        <v>Obnova hřbitovní kaple Zmrtvýchvstání Páně v Knapovci a restaurování vnitřních omítek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VON - Vedlejší a ostatní náklady stavby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Knapovec</v>
      </c>
      <c r="G89" s="41"/>
      <c r="H89" s="41"/>
      <c r="I89" s="33" t="s">
        <v>22</v>
      </c>
      <c r="J89" s="80" t="str">
        <f>IF(J12="","",J12)</f>
        <v>15. 3. 2022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Ústí nad Orlicí</v>
      </c>
      <c r="G91" s="41"/>
      <c r="H91" s="41"/>
      <c r="I91" s="33" t="s">
        <v>30</v>
      </c>
      <c r="J91" s="37" t="str">
        <f>E21</f>
        <v>INRECO,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BACing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108</v>
      </c>
      <c r="D94" s="178"/>
      <c r="E94" s="178"/>
      <c r="F94" s="178"/>
      <c r="G94" s="178"/>
      <c r="H94" s="178"/>
      <c r="I94" s="178"/>
      <c r="J94" s="179" t="s">
        <v>109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110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111</v>
      </c>
    </row>
    <row r="97" s="9" customFormat="1" ht="24.96" customHeight="1">
      <c r="A97" s="9"/>
      <c r="B97" s="181"/>
      <c r="C97" s="182"/>
      <c r="D97" s="183" t="s">
        <v>824</v>
      </c>
      <c r="E97" s="184"/>
      <c r="F97" s="184"/>
      <c r="G97" s="184"/>
      <c r="H97" s="184"/>
      <c r="I97" s="184"/>
      <c r="J97" s="185">
        <f>J120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825</v>
      </c>
      <c r="E98" s="190"/>
      <c r="F98" s="190"/>
      <c r="G98" s="190"/>
      <c r="H98" s="190"/>
      <c r="I98" s="190"/>
      <c r="J98" s="191">
        <f>J121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826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130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6.25" customHeight="1">
      <c r="A109" s="39"/>
      <c r="B109" s="40"/>
      <c r="C109" s="41"/>
      <c r="D109" s="41"/>
      <c r="E109" s="176" t="str">
        <f>E7</f>
        <v>Obnova hřbitovní kaple Zmrtvýchvstání Páně v Knapovci a restaurování vnitřních omítek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105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 xml:space="preserve">VON - Vedlejší a ostatní náklady stavby 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Knapovec</v>
      </c>
      <c r="G113" s="41"/>
      <c r="H113" s="41"/>
      <c r="I113" s="33" t="s">
        <v>22</v>
      </c>
      <c r="J113" s="80" t="str">
        <f>IF(J12="","",J12)</f>
        <v>15. 3. 2022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>Město Ústí nad Orlicí</v>
      </c>
      <c r="G115" s="41"/>
      <c r="H115" s="41"/>
      <c r="I115" s="33" t="s">
        <v>30</v>
      </c>
      <c r="J115" s="37" t="str">
        <f>E21</f>
        <v>INRECO, s.r.o.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28</v>
      </c>
      <c r="D116" s="41"/>
      <c r="E116" s="41"/>
      <c r="F116" s="28" t="str">
        <f>IF(E18="","",E18)</f>
        <v>Vyplň údaj</v>
      </c>
      <c r="G116" s="41"/>
      <c r="H116" s="41"/>
      <c r="I116" s="33" t="s">
        <v>35</v>
      </c>
      <c r="J116" s="37" t="str">
        <f>E24</f>
        <v>BACing s.r.o.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3"/>
      <c r="B118" s="194"/>
      <c r="C118" s="195" t="s">
        <v>131</v>
      </c>
      <c r="D118" s="196" t="s">
        <v>65</v>
      </c>
      <c r="E118" s="196" t="s">
        <v>61</v>
      </c>
      <c r="F118" s="196" t="s">
        <v>62</v>
      </c>
      <c r="G118" s="196" t="s">
        <v>132</v>
      </c>
      <c r="H118" s="196" t="s">
        <v>133</v>
      </c>
      <c r="I118" s="196" t="s">
        <v>134</v>
      </c>
      <c r="J118" s="197" t="s">
        <v>109</v>
      </c>
      <c r="K118" s="198" t="s">
        <v>135</v>
      </c>
      <c r="L118" s="199"/>
      <c r="M118" s="101" t="s">
        <v>1</v>
      </c>
      <c r="N118" s="102" t="s">
        <v>44</v>
      </c>
      <c r="O118" s="102" t="s">
        <v>136</v>
      </c>
      <c r="P118" s="102" t="s">
        <v>137</v>
      </c>
      <c r="Q118" s="102" t="s">
        <v>138</v>
      </c>
      <c r="R118" s="102" t="s">
        <v>139</v>
      </c>
      <c r="S118" s="102" t="s">
        <v>140</v>
      </c>
      <c r="T118" s="103" t="s">
        <v>141</v>
      </c>
      <c r="U118" s="193"/>
      <c r="V118" s="193"/>
      <c r="W118" s="193"/>
      <c r="X118" s="193"/>
      <c r="Y118" s="193"/>
      <c r="Z118" s="193"/>
      <c r="AA118" s="193"/>
      <c r="AB118" s="193"/>
      <c r="AC118" s="193"/>
      <c r="AD118" s="193"/>
      <c r="AE118" s="193"/>
    </row>
    <row r="119" s="2" customFormat="1" ht="22.8" customHeight="1">
      <c r="A119" s="39"/>
      <c r="B119" s="40"/>
      <c r="C119" s="108" t="s">
        <v>142</v>
      </c>
      <c r="D119" s="41"/>
      <c r="E119" s="41"/>
      <c r="F119" s="41"/>
      <c r="G119" s="41"/>
      <c r="H119" s="41"/>
      <c r="I119" s="41"/>
      <c r="J119" s="200">
        <f>BK119</f>
        <v>0</v>
      </c>
      <c r="K119" s="41"/>
      <c r="L119" s="45"/>
      <c r="M119" s="104"/>
      <c r="N119" s="201"/>
      <c r="O119" s="105"/>
      <c r="P119" s="202">
        <f>P120</f>
        <v>0</v>
      </c>
      <c r="Q119" s="105"/>
      <c r="R119" s="202">
        <f>R120</f>
        <v>0</v>
      </c>
      <c r="S119" s="105"/>
      <c r="T119" s="203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79</v>
      </c>
      <c r="AU119" s="18" t="s">
        <v>111</v>
      </c>
      <c r="BK119" s="204">
        <f>BK120</f>
        <v>0</v>
      </c>
    </row>
    <row r="120" s="12" customFormat="1" ht="25.92" customHeight="1">
      <c r="A120" s="12"/>
      <c r="B120" s="205"/>
      <c r="C120" s="206"/>
      <c r="D120" s="207" t="s">
        <v>79</v>
      </c>
      <c r="E120" s="208" t="s">
        <v>827</v>
      </c>
      <c r="F120" s="208" t="s">
        <v>828</v>
      </c>
      <c r="G120" s="206"/>
      <c r="H120" s="206"/>
      <c r="I120" s="209"/>
      <c r="J120" s="210">
        <f>BK120</f>
        <v>0</v>
      </c>
      <c r="K120" s="206"/>
      <c r="L120" s="211"/>
      <c r="M120" s="212"/>
      <c r="N120" s="213"/>
      <c r="O120" s="213"/>
      <c r="P120" s="214">
        <f>P121+P124</f>
        <v>0</v>
      </c>
      <c r="Q120" s="213"/>
      <c r="R120" s="214">
        <f>R121+R124</f>
        <v>0</v>
      </c>
      <c r="S120" s="213"/>
      <c r="T120" s="215">
        <f>T121+T124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6" t="s">
        <v>146</v>
      </c>
      <c r="AT120" s="217" t="s">
        <v>79</v>
      </c>
      <c r="AU120" s="217" t="s">
        <v>80</v>
      </c>
      <c r="AY120" s="216" t="s">
        <v>145</v>
      </c>
      <c r="BK120" s="218">
        <f>BK121+BK124</f>
        <v>0</v>
      </c>
    </row>
    <row r="121" s="12" customFormat="1" ht="22.8" customHeight="1">
      <c r="A121" s="12"/>
      <c r="B121" s="205"/>
      <c r="C121" s="206"/>
      <c r="D121" s="207" t="s">
        <v>79</v>
      </c>
      <c r="E121" s="219" t="s">
        <v>829</v>
      </c>
      <c r="F121" s="219" t="s">
        <v>830</v>
      </c>
      <c r="G121" s="206"/>
      <c r="H121" s="206"/>
      <c r="I121" s="209"/>
      <c r="J121" s="220">
        <f>BK121</f>
        <v>0</v>
      </c>
      <c r="K121" s="206"/>
      <c r="L121" s="211"/>
      <c r="M121" s="212"/>
      <c r="N121" s="213"/>
      <c r="O121" s="213"/>
      <c r="P121" s="214">
        <f>SUM(P122:P123)</f>
        <v>0</v>
      </c>
      <c r="Q121" s="213"/>
      <c r="R121" s="214">
        <f>SUM(R122:R123)</f>
        <v>0</v>
      </c>
      <c r="S121" s="213"/>
      <c r="T121" s="215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6" t="s">
        <v>146</v>
      </c>
      <c r="AT121" s="217" t="s">
        <v>79</v>
      </c>
      <c r="AU121" s="217" t="s">
        <v>88</v>
      </c>
      <c r="AY121" s="216" t="s">
        <v>145</v>
      </c>
      <c r="BK121" s="218">
        <f>SUM(BK122:BK123)</f>
        <v>0</v>
      </c>
    </row>
    <row r="122" s="2" customFormat="1" ht="16.5" customHeight="1">
      <c r="A122" s="39"/>
      <c r="B122" s="40"/>
      <c r="C122" s="221" t="s">
        <v>88</v>
      </c>
      <c r="D122" s="221" t="s">
        <v>148</v>
      </c>
      <c r="E122" s="222" t="s">
        <v>831</v>
      </c>
      <c r="F122" s="223" t="s">
        <v>832</v>
      </c>
      <c r="G122" s="224" t="s">
        <v>833</v>
      </c>
      <c r="H122" s="225">
        <v>1</v>
      </c>
      <c r="I122" s="226"/>
      <c r="J122" s="227">
        <f>ROUND(I122*H122,2)</f>
        <v>0</v>
      </c>
      <c r="K122" s="228"/>
      <c r="L122" s="45"/>
      <c r="M122" s="229" t="s">
        <v>1</v>
      </c>
      <c r="N122" s="230" t="s">
        <v>45</v>
      </c>
      <c r="O122" s="92"/>
      <c r="P122" s="231">
        <f>O122*H122</f>
        <v>0</v>
      </c>
      <c r="Q122" s="231">
        <v>0</v>
      </c>
      <c r="R122" s="231">
        <f>Q122*H122</f>
        <v>0</v>
      </c>
      <c r="S122" s="231">
        <v>0</v>
      </c>
      <c r="T122" s="232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3" t="s">
        <v>834</v>
      </c>
      <c r="AT122" s="233" t="s">
        <v>148</v>
      </c>
      <c r="AU122" s="233" t="s">
        <v>90</v>
      </c>
      <c r="AY122" s="18" t="s">
        <v>145</v>
      </c>
      <c r="BE122" s="234">
        <f>IF(N122="základní",J122,0)</f>
        <v>0</v>
      </c>
      <c r="BF122" s="234">
        <f>IF(N122="snížená",J122,0)</f>
        <v>0</v>
      </c>
      <c r="BG122" s="234">
        <f>IF(N122="zákl. přenesená",J122,0)</f>
        <v>0</v>
      </c>
      <c r="BH122" s="234">
        <f>IF(N122="sníž. přenesená",J122,0)</f>
        <v>0</v>
      </c>
      <c r="BI122" s="234">
        <f>IF(N122="nulová",J122,0)</f>
        <v>0</v>
      </c>
      <c r="BJ122" s="18" t="s">
        <v>88</v>
      </c>
      <c r="BK122" s="234">
        <f>ROUND(I122*H122,2)</f>
        <v>0</v>
      </c>
      <c r="BL122" s="18" t="s">
        <v>834</v>
      </c>
      <c r="BM122" s="233" t="s">
        <v>835</v>
      </c>
    </row>
    <row r="123" s="2" customFormat="1" ht="16.5" customHeight="1">
      <c r="A123" s="39"/>
      <c r="B123" s="40"/>
      <c r="C123" s="221" t="s">
        <v>90</v>
      </c>
      <c r="D123" s="221" t="s">
        <v>148</v>
      </c>
      <c r="E123" s="222" t="s">
        <v>836</v>
      </c>
      <c r="F123" s="223" t="s">
        <v>837</v>
      </c>
      <c r="G123" s="224" t="s">
        <v>833</v>
      </c>
      <c r="H123" s="225">
        <v>1</v>
      </c>
      <c r="I123" s="226"/>
      <c r="J123" s="227">
        <f>ROUND(I123*H123,2)</f>
        <v>0</v>
      </c>
      <c r="K123" s="228"/>
      <c r="L123" s="45"/>
      <c r="M123" s="229" t="s">
        <v>1</v>
      </c>
      <c r="N123" s="230" t="s">
        <v>45</v>
      </c>
      <c r="O123" s="92"/>
      <c r="P123" s="231">
        <f>O123*H123</f>
        <v>0</v>
      </c>
      <c r="Q123" s="231">
        <v>0</v>
      </c>
      <c r="R123" s="231">
        <f>Q123*H123</f>
        <v>0</v>
      </c>
      <c r="S123" s="231">
        <v>0</v>
      </c>
      <c r="T123" s="232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3" t="s">
        <v>834</v>
      </c>
      <c r="AT123" s="233" t="s">
        <v>148</v>
      </c>
      <c r="AU123" s="233" t="s">
        <v>90</v>
      </c>
      <c r="AY123" s="18" t="s">
        <v>145</v>
      </c>
      <c r="BE123" s="234">
        <f>IF(N123="základní",J123,0)</f>
        <v>0</v>
      </c>
      <c r="BF123" s="234">
        <f>IF(N123="snížená",J123,0)</f>
        <v>0</v>
      </c>
      <c r="BG123" s="234">
        <f>IF(N123="zákl. přenesená",J123,0)</f>
        <v>0</v>
      </c>
      <c r="BH123" s="234">
        <f>IF(N123="sníž. přenesená",J123,0)</f>
        <v>0</v>
      </c>
      <c r="BI123" s="234">
        <f>IF(N123="nulová",J123,0)</f>
        <v>0</v>
      </c>
      <c r="BJ123" s="18" t="s">
        <v>88</v>
      </c>
      <c r="BK123" s="234">
        <f>ROUND(I123*H123,2)</f>
        <v>0</v>
      </c>
      <c r="BL123" s="18" t="s">
        <v>834</v>
      </c>
      <c r="BM123" s="233" t="s">
        <v>838</v>
      </c>
    </row>
    <row r="124" s="12" customFormat="1" ht="22.8" customHeight="1">
      <c r="A124" s="12"/>
      <c r="B124" s="205"/>
      <c r="C124" s="206"/>
      <c r="D124" s="207" t="s">
        <v>79</v>
      </c>
      <c r="E124" s="219" t="s">
        <v>839</v>
      </c>
      <c r="F124" s="219" t="s">
        <v>840</v>
      </c>
      <c r="G124" s="206"/>
      <c r="H124" s="206"/>
      <c r="I124" s="209"/>
      <c r="J124" s="220">
        <f>BK124</f>
        <v>0</v>
      </c>
      <c r="K124" s="206"/>
      <c r="L124" s="211"/>
      <c r="M124" s="212"/>
      <c r="N124" s="213"/>
      <c r="O124" s="213"/>
      <c r="P124" s="214">
        <f>P125</f>
        <v>0</v>
      </c>
      <c r="Q124" s="213"/>
      <c r="R124" s="214">
        <f>R125</f>
        <v>0</v>
      </c>
      <c r="S124" s="213"/>
      <c r="T124" s="215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6" t="s">
        <v>146</v>
      </c>
      <c r="AT124" s="217" t="s">
        <v>79</v>
      </c>
      <c r="AU124" s="217" t="s">
        <v>88</v>
      </c>
      <c r="AY124" s="216" t="s">
        <v>145</v>
      </c>
      <c r="BK124" s="218">
        <f>BK125</f>
        <v>0</v>
      </c>
    </row>
    <row r="125" s="2" customFormat="1" ht="24.15" customHeight="1">
      <c r="A125" s="39"/>
      <c r="B125" s="40"/>
      <c r="C125" s="221" t="s">
        <v>168</v>
      </c>
      <c r="D125" s="221" t="s">
        <v>148</v>
      </c>
      <c r="E125" s="222" t="s">
        <v>841</v>
      </c>
      <c r="F125" s="223" t="s">
        <v>842</v>
      </c>
      <c r="G125" s="224" t="s">
        <v>833</v>
      </c>
      <c r="H125" s="225">
        <v>1</v>
      </c>
      <c r="I125" s="226"/>
      <c r="J125" s="227">
        <f>ROUND(I125*H125,2)</f>
        <v>0</v>
      </c>
      <c r="K125" s="228"/>
      <c r="L125" s="45"/>
      <c r="M125" s="294" t="s">
        <v>1</v>
      </c>
      <c r="N125" s="295" t="s">
        <v>45</v>
      </c>
      <c r="O125" s="296"/>
      <c r="P125" s="297">
        <f>O125*H125</f>
        <v>0</v>
      </c>
      <c r="Q125" s="297">
        <v>0</v>
      </c>
      <c r="R125" s="297">
        <f>Q125*H125</f>
        <v>0</v>
      </c>
      <c r="S125" s="297">
        <v>0</v>
      </c>
      <c r="T125" s="298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3" t="s">
        <v>834</v>
      </c>
      <c r="AT125" s="233" t="s">
        <v>148</v>
      </c>
      <c r="AU125" s="233" t="s">
        <v>90</v>
      </c>
      <c r="AY125" s="18" t="s">
        <v>145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8" t="s">
        <v>88</v>
      </c>
      <c r="BK125" s="234">
        <f>ROUND(I125*H125,2)</f>
        <v>0</v>
      </c>
      <c r="BL125" s="18" t="s">
        <v>834</v>
      </c>
      <c r="BM125" s="233" t="s">
        <v>843</v>
      </c>
    </row>
    <row r="126" s="2" customFormat="1" ht="6.96" customHeight="1">
      <c r="A126" s="39"/>
      <c r="B126" s="67"/>
      <c r="C126" s="68"/>
      <c r="D126" s="68"/>
      <c r="E126" s="68"/>
      <c r="F126" s="68"/>
      <c r="G126" s="68"/>
      <c r="H126" s="68"/>
      <c r="I126" s="68"/>
      <c r="J126" s="68"/>
      <c r="K126" s="68"/>
      <c r="L126" s="45"/>
      <c r="M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</sheetData>
  <sheetProtection sheet="1" autoFilter="0" formatColumns="0" formatRows="0" objects="1" scenarios="1" spinCount="100000" saltValue="FpQZK1j9XyNc2MxrhSXn+NHm0hH6vy6Rqvnxx5P8yl5qNMuEnIFgTP0GkYFCYLUMc5s02dEj7dfE8qNEPCPazw==" hashValue="yftJBRUZbZ9XuIV39sK32k8BPRtW2705Hq5KS24xDc1GXwqQ6D3zK2kygsNmAd1jPJqyDCKyw4pde6HAF4x80g==" algorithmName="SHA-512" password="CC3D"/>
  <autoFilter ref="C118:K125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0" t="s">
        <v>844</v>
      </c>
      <c r="H4" s="21"/>
    </row>
    <row r="5" s="1" customFormat="1" ht="12" customHeight="1">
      <c r="B5" s="21"/>
      <c r="C5" s="299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300" t="s">
        <v>16</v>
      </c>
      <c r="D6" s="301" t="s">
        <v>17</v>
      </c>
      <c r="E6" s="1"/>
      <c r="F6" s="1"/>
      <c r="H6" s="21"/>
    </row>
    <row r="7" s="1" customFormat="1" ht="16.5" customHeight="1">
      <c r="B7" s="21"/>
      <c r="C7" s="142" t="s">
        <v>22</v>
      </c>
      <c r="D7" s="146" t="str">
        <f>'Rekapitulace stavby'!AN8</f>
        <v>15. 3. 2022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3"/>
      <c r="B9" s="302"/>
      <c r="C9" s="303" t="s">
        <v>61</v>
      </c>
      <c r="D9" s="304" t="s">
        <v>62</v>
      </c>
      <c r="E9" s="304" t="s">
        <v>132</v>
      </c>
      <c r="F9" s="305" t="s">
        <v>845</v>
      </c>
      <c r="G9" s="193"/>
      <c r="H9" s="302"/>
    </row>
    <row r="10" s="2" customFormat="1" ht="26.4" customHeight="1">
      <c r="A10" s="39"/>
      <c r="B10" s="45"/>
      <c r="C10" s="306" t="s">
        <v>14</v>
      </c>
      <c r="D10" s="306" t="s">
        <v>17</v>
      </c>
      <c r="E10" s="39"/>
      <c r="F10" s="39"/>
      <c r="G10" s="39"/>
      <c r="H10" s="45"/>
    </row>
    <row r="11" s="2" customFormat="1" ht="16.8" customHeight="1">
      <c r="A11" s="39"/>
      <c r="B11" s="45"/>
      <c r="C11" s="307" t="s">
        <v>97</v>
      </c>
      <c r="D11" s="308" t="s">
        <v>97</v>
      </c>
      <c r="E11" s="309" t="s">
        <v>98</v>
      </c>
      <c r="F11" s="310">
        <v>0.34000000000000002</v>
      </c>
      <c r="G11" s="39"/>
      <c r="H11" s="45"/>
    </row>
    <row r="12" s="2" customFormat="1" ht="16.8" customHeight="1">
      <c r="A12" s="39"/>
      <c r="B12" s="45"/>
      <c r="C12" s="307" t="s">
        <v>100</v>
      </c>
      <c r="D12" s="308" t="s">
        <v>101</v>
      </c>
      <c r="E12" s="309" t="s">
        <v>102</v>
      </c>
      <c r="F12" s="310">
        <v>160.40000000000001</v>
      </c>
      <c r="G12" s="39"/>
      <c r="H12" s="45"/>
    </row>
    <row r="13" s="2" customFormat="1" ht="16.8" customHeight="1">
      <c r="A13" s="39"/>
      <c r="B13" s="45"/>
      <c r="C13" s="307" t="s">
        <v>846</v>
      </c>
      <c r="D13" s="308" t="s">
        <v>847</v>
      </c>
      <c r="E13" s="309" t="s">
        <v>98</v>
      </c>
      <c r="F13" s="310">
        <v>101.44</v>
      </c>
      <c r="G13" s="39"/>
      <c r="H13" s="45"/>
    </row>
    <row r="14" s="2" customFormat="1" ht="16.8" customHeight="1">
      <c r="A14" s="39"/>
      <c r="B14" s="45"/>
      <c r="C14" s="307" t="s">
        <v>848</v>
      </c>
      <c r="D14" s="308" t="s">
        <v>849</v>
      </c>
      <c r="E14" s="309" t="s">
        <v>98</v>
      </c>
      <c r="F14" s="310">
        <v>8.8239999999999998</v>
      </c>
      <c r="G14" s="39"/>
      <c r="H14" s="45"/>
    </row>
    <row r="15" s="2" customFormat="1" ht="16.8" customHeight="1">
      <c r="A15" s="39"/>
      <c r="B15" s="45"/>
      <c r="C15" s="307" t="s">
        <v>850</v>
      </c>
      <c r="D15" s="308" t="s">
        <v>851</v>
      </c>
      <c r="E15" s="309" t="s">
        <v>98</v>
      </c>
      <c r="F15" s="310">
        <v>2.5459999999999998</v>
      </c>
      <c r="G15" s="39"/>
      <c r="H15" s="45"/>
    </row>
    <row r="16" s="2" customFormat="1" ht="26.4" customHeight="1">
      <c r="A16" s="39"/>
      <c r="B16" s="45"/>
      <c r="C16" s="306" t="s">
        <v>852</v>
      </c>
      <c r="D16" s="306" t="s">
        <v>86</v>
      </c>
      <c r="E16" s="39"/>
      <c r="F16" s="39"/>
      <c r="G16" s="39"/>
      <c r="H16" s="45"/>
    </row>
    <row r="17" s="2" customFormat="1" ht="16.8" customHeight="1">
      <c r="A17" s="39"/>
      <c r="B17" s="45"/>
      <c r="C17" s="307" t="s">
        <v>97</v>
      </c>
      <c r="D17" s="308" t="s">
        <v>97</v>
      </c>
      <c r="E17" s="309" t="s">
        <v>98</v>
      </c>
      <c r="F17" s="310">
        <v>0.34000000000000002</v>
      </c>
      <c r="G17" s="39"/>
      <c r="H17" s="45"/>
    </row>
    <row r="18" s="2" customFormat="1" ht="16.8" customHeight="1">
      <c r="A18" s="39"/>
      <c r="B18" s="45"/>
      <c r="C18" s="311" t="s">
        <v>1</v>
      </c>
      <c r="D18" s="311" t="s">
        <v>467</v>
      </c>
      <c r="E18" s="18" t="s">
        <v>1</v>
      </c>
      <c r="F18" s="312">
        <v>0.34000000000000002</v>
      </c>
      <c r="G18" s="39"/>
      <c r="H18" s="45"/>
    </row>
    <row r="19" s="2" customFormat="1" ht="16.8" customHeight="1">
      <c r="A19" s="39"/>
      <c r="B19" s="45"/>
      <c r="C19" s="311" t="s">
        <v>97</v>
      </c>
      <c r="D19" s="311" t="s">
        <v>160</v>
      </c>
      <c r="E19" s="18" t="s">
        <v>1</v>
      </c>
      <c r="F19" s="312">
        <v>0.34000000000000002</v>
      </c>
      <c r="G19" s="39"/>
      <c r="H19" s="45"/>
    </row>
    <row r="20" s="2" customFormat="1" ht="16.8" customHeight="1">
      <c r="A20" s="39"/>
      <c r="B20" s="45"/>
      <c r="C20" s="313" t="s">
        <v>853</v>
      </c>
      <c r="D20" s="39"/>
      <c r="E20" s="39"/>
      <c r="F20" s="39"/>
      <c r="G20" s="39"/>
      <c r="H20" s="45"/>
    </row>
    <row r="21" s="2" customFormat="1" ht="16.8" customHeight="1">
      <c r="A21" s="39"/>
      <c r="B21" s="45"/>
      <c r="C21" s="311" t="s">
        <v>464</v>
      </c>
      <c r="D21" s="311" t="s">
        <v>465</v>
      </c>
      <c r="E21" s="18" t="s">
        <v>98</v>
      </c>
      <c r="F21" s="312">
        <v>0.34000000000000002</v>
      </c>
      <c r="G21" s="39"/>
      <c r="H21" s="45"/>
    </row>
    <row r="22" s="2" customFormat="1" ht="16.8" customHeight="1">
      <c r="A22" s="39"/>
      <c r="B22" s="45"/>
      <c r="C22" s="311" t="s">
        <v>474</v>
      </c>
      <c r="D22" s="311" t="s">
        <v>475</v>
      </c>
      <c r="E22" s="18" t="s">
        <v>98</v>
      </c>
      <c r="F22" s="312">
        <v>2.6800000000000002</v>
      </c>
      <c r="G22" s="39"/>
      <c r="H22" s="45"/>
    </row>
    <row r="23" s="2" customFormat="1" ht="16.8" customHeight="1">
      <c r="A23" s="39"/>
      <c r="B23" s="45"/>
      <c r="C23" s="307" t="s">
        <v>100</v>
      </c>
      <c r="D23" s="308" t="s">
        <v>101</v>
      </c>
      <c r="E23" s="309" t="s">
        <v>102</v>
      </c>
      <c r="F23" s="310">
        <v>160.40000000000001</v>
      </c>
      <c r="G23" s="39"/>
      <c r="H23" s="45"/>
    </row>
    <row r="24" s="2" customFormat="1" ht="16.8" customHeight="1">
      <c r="A24" s="39"/>
      <c r="B24" s="45"/>
      <c r="C24" s="311" t="s">
        <v>1</v>
      </c>
      <c r="D24" s="311" t="s">
        <v>154</v>
      </c>
      <c r="E24" s="18" t="s">
        <v>1</v>
      </c>
      <c r="F24" s="312">
        <v>0</v>
      </c>
      <c r="G24" s="39"/>
      <c r="H24" s="45"/>
    </row>
    <row r="25" s="2" customFormat="1" ht="16.8" customHeight="1">
      <c r="A25" s="39"/>
      <c r="B25" s="45"/>
      <c r="C25" s="311" t="s">
        <v>1</v>
      </c>
      <c r="D25" s="311" t="s">
        <v>241</v>
      </c>
      <c r="E25" s="18" t="s">
        <v>1</v>
      </c>
      <c r="F25" s="312">
        <v>0</v>
      </c>
      <c r="G25" s="39"/>
      <c r="H25" s="45"/>
    </row>
    <row r="26" s="2" customFormat="1" ht="16.8" customHeight="1">
      <c r="A26" s="39"/>
      <c r="B26" s="45"/>
      <c r="C26" s="311" t="s">
        <v>1</v>
      </c>
      <c r="D26" s="311" t="s">
        <v>242</v>
      </c>
      <c r="E26" s="18" t="s">
        <v>1</v>
      </c>
      <c r="F26" s="312">
        <v>160.40000000000001</v>
      </c>
      <c r="G26" s="39"/>
      <c r="H26" s="45"/>
    </row>
    <row r="27" s="2" customFormat="1" ht="16.8" customHeight="1">
      <c r="A27" s="39"/>
      <c r="B27" s="45"/>
      <c r="C27" s="311" t="s">
        <v>100</v>
      </c>
      <c r="D27" s="311" t="s">
        <v>160</v>
      </c>
      <c r="E27" s="18" t="s">
        <v>1</v>
      </c>
      <c r="F27" s="312">
        <v>160.40000000000001</v>
      </c>
      <c r="G27" s="39"/>
      <c r="H27" s="45"/>
    </row>
    <row r="28" s="2" customFormat="1" ht="16.8" customHeight="1">
      <c r="A28" s="39"/>
      <c r="B28" s="45"/>
      <c r="C28" s="313" t="s">
        <v>853</v>
      </c>
      <c r="D28" s="39"/>
      <c r="E28" s="39"/>
      <c r="F28" s="39"/>
      <c r="G28" s="39"/>
      <c r="H28" s="45"/>
    </row>
    <row r="29" s="2" customFormat="1">
      <c r="A29" s="39"/>
      <c r="B29" s="45"/>
      <c r="C29" s="311" t="s">
        <v>238</v>
      </c>
      <c r="D29" s="311" t="s">
        <v>239</v>
      </c>
      <c r="E29" s="18" t="s">
        <v>102</v>
      </c>
      <c r="F29" s="312">
        <v>160.40000000000001</v>
      </c>
      <c r="G29" s="39"/>
      <c r="H29" s="45"/>
    </row>
    <row r="30" s="2" customFormat="1">
      <c r="A30" s="39"/>
      <c r="B30" s="45"/>
      <c r="C30" s="311" t="s">
        <v>244</v>
      </c>
      <c r="D30" s="311" t="s">
        <v>245</v>
      </c>
      <c r="E30" s="18" t="s">
        <v>102</v>
      </c>
      <c r="F30" s="312">
        <v>14436</v>
      </c>
      <c r="G30" s="39"/>
      <c r="H30" s="45"/>
    </row>
    <row r="31" s="2" customFormat="1" ht="16.8" customHeight="1">
      <c r="A31" s="39"/>
      <c r="B31" s="45"/>
      <c r="C31" s="311" t="s">
        <v>253</v>
      </c>
      <c r="D31" s="311" t="s">
        <v>254</v>
      </c>
      <c r="E31" s="18" t="s">
        <v>102</v>
      </c>
      <c r="F31" s="312">
        <v>160.40000000000001</v>
      </c>
      <c r="G31" s="39"/>
      <c r="H31" s="45"/>
    </row>
    <row r="32" s="2" customFormat="1" ht="16.8" customHeight="1">
      <c r="A32" s="39"/>
      <c r="B32" s="45"/>
      <c r="C32" s="311" t="s">
        <v>257</v>
      </c>
      <c r="D32" s="311" t="s">
        <v>258</v>
      </c>
      <c r="E32" s="18" t="s">
        <v>102</v>
      </c>
      <c r="F32" s="312">
        <v>14436</v>
      </c>
      <c r="G32" s="39"/>
      <c r="H32" s="45"/>
    </row>
    <row r="33" s="2" customFormat="1" ht="16.8" customHeight="1">
      <c r="A33" s="39"/>
      <c r="B33" s="45"/>
      <c r="C33" s="311" t="s">
        <v>261</v>
      </c>
      <c r="D33" s="311" t="s">
        <v>262</v>
      </c>
      <c r="E33" s="18" t="s">
        <v>102</v>
      </c>
      <c r="F33" s="312">
        <v>160.40000000000001</v>
      </c>
      <c r="G33" s="39"/>
      <c r="H33" s="45"/>
    </row>
    <row r="34" s="2" customFormat="1" ht="16.8" customHeight="1">
      <c r="A34" s="39"/>
      <c r="B34" s="45"/>
      <c r="C34" s="307" t="s">
        <v>846</v>
      </c>
      <c r="D34" s="308" t="s">
        <v>847</v>
      </c>
      <c r="E34" s="309" t="s">
        <v>98</v>
      </c>
      <c r="F34" s="310">
        <v>101.44</v>
      </c>
      <c r="G34" s="39"/>
      <c r="H34" s="45"/>
    </row>
    <row r="35" s="2" customFormat="1" ht="16.8" customHeight="1">
      <c r="A35" s="39"/>
      <c r="B35" s="45"/>
      <c r="C35" s="311" t="s">
        <v>1</v>
      </c>
      <c r="D35" s="311" t="s">
        <v>154</v>
      </c>
      <c r="E35" s="18" t="s">
        <v>1</v>
      </c>
      <c r="F35" s="312">
        <v>0</v>
      </c>
      <c r="G35" s="39"/>
      <c r="H35" s="45"/>
    </row>
    <row r="36" s="2" customFormat="1" ht="16.8" customHeight="1">
      <c r="A36" s="39"/>
      <c r="B36" s="45"/>
      <c r="C36" s="311" t="s">
        <v>1</v>
      </c>
      <c r="D36" s="311" t="s">
        <v>241</v>
      </c>
      <c r="E36" s="18" t="s">
        <v>1</v>
      </c>
      <c r="F36" s="312">
        <v>0</v>
      </c>
      <c r="G36" s="39"/>
      <c r="H36" s="45"/>
    </row>
    <row r="37" s="2" customFormat="1" ht="16.8" customHeight="1">
      <c r="A37" s="39"/>
      <c r="B37" s="45"/>
      <c r="C37" s="311" t="s">
        <v>1</v>
      </c>
      <c r="D37" s="311" t="s">
        <v>854</v>
      </c>
      <c r="E37" s="18" t="s">
        <v>1</v>
      </c>
      <c r="F37" s="312">
        <v>101.44</v>
      </c>
      <c r="G37" s="39"/>
      <c r="H37" s="45"/>
    </row>
    <row r="38" s="2" customFormat="1" ht="16.8" customHeight="1">
      <c r="A38" s="39"/>
      <c r="B38" s="45"/>
      <c r="C38" s="311" t="s">
        <v>846</v>
      </c>
      <c r="D38" s="311" t="s">
        <v>160</v>
      </c>
      <c r="E38" s="18" t="s">
        <v>1</v>
      </c>
      <c r="F38" s="312">
        <v>101.44</v>
      </c>
      <c r="G38" s="39"/>
      <c r="H38" s="45"/>
    </row>
    <row r="39" s="2" customFormat="1" ht="16.8" customHeight="1">
      <c r="A39" s="39"/>
      <c r="B39" s="45"/>
      <c r="C39" s="307" t="s">
        <v>848</v>
      </c>
      <c r="D39" s="308" t="s">
        <v>849</v>
      </c>
      <c r="E39" s="309" t="s">
        <v>98</v>
      </c>
      <c r="F39" s="310">
        <v>8.8239999999999998</v>
      </c>
      <c r="G39" s="39"/>
      <c r="H39" s="45"/>
    </row>
    <row r="40" s="2" customFormat="1" ht="16.8" customHeight="1">
      <c r="A40" s="39"/>
      <c r="B40" s="45"/>
      <c r="C40" s="307" t="s">
        <v>850</v>
      </c>
      <c r="D40" s="308" t="s">
        <v>851</v>
      </c>
      <c r="E40" s="309" t="s">
        <v>98</v>
      </c>
      <c r="F40" s="310">
        <v>2.5459999999999998</v>
      </c>
      <c r="G40" s="39"/>
      <c r="H40" s="45"/>
    </row>
    <row r="41" s="2" customFormat="1" ht="7.44" customHeight="1">
      <c r="A41" s="39"/>
      <c r="B41" s="172"/>
      <c r="C41" s="173"/>
      <c r="D41" s="173"/>
      <c r="E41" s="173"/>
      <c r="F41" s="173"/>
      <c r="G41" s="173"/>
      <c r="H41" s="45"/>
    </row>
    <row r="42" s="2" customFormat="1">
      <c r="A42" s="39"/>
      <c r="B42" s="39"/>
      <c r="C42" s="39"/>
      <c r="D42" s="39"/>
      <c r="E42" s="39"/>
      <c r="F42" s="39"/>
      <c r="G42" s="39"/>
      <c r="H42" s="39"/>
    </row>
  </sheetData>
  <sheetProtection sheet="1" formatColumns="0" formatRows="0" objects="1" scenarios="1" spinCount="100000" saltValue="5BhtZITvLPaTvRErTQ/NwhYQG/f1Ex4CZWjDjPTKihyLj30wxMdDOv6HtKb/0t8L6FK9q0OTbiuO+IgYXIMWjA==" hashValue="6327yt9+6z3EDtqufzzSV2UitneEDUFwQ30Uq5bezoS2GSXPCVNvr0GPPjjxjICznT3slrfmpfE+2Y8g0d6rsQ==" algorithmName="SHA-512" password="CC3D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DESKTOP-JGLBK2V\katcha</dc:creator>
  <cp:lastModifiedBy>DESKTOP-JGLBK2V\katcha</cp:lastModifiedBy>
  <dcterms:created xsi:type="dcterms:W3CDTF">2022-03-15T11:50:59Z</dcterms:created>
  <dcterms:modified xsi:type="dcterms:W3CDTF">2022-03-15T11:51:05Z</dcterms:modified>
</cp:coreProperties>
</file>