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ONZAS\Desktop\Work\Cihlář\Ústí nad Orlicí\Parkování Dukla\"/>
    </mc:Choice>
  </mc:AlternateContent>
  <bookViews>
    <workbookView xWindow="0" yWindow="0" windowWidth="0" windowHeight="0"/>
  </bookViews>
  <sheets>
    <sheet name="Rekapitulace stavby" sheetId="1" r:id="rId1"/>
    <sheet name="SO101a - Parkovací pásy- ..." sheetId="2" r:id="rId2"/>
    <sheet name="SO101b - Parkovací pásy- ..." sheetId="3" r:id="rId3"/>
    <sheet name="SO101c - Parkovací pásy- ..." sheetId="4" r:id="rId4"/>
    <sheet name="SO101d - Parkovací pásy- ..." sheetId="5" r:id="rId5"/>
    <sheet name="VRN - Vedlejší rozpočtov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'SO101a - Parkovací pásy- ...'!$C$125:$K$254</definedName>
    <definedName name="_xlnm.Print_Area" localSheetId="1">'SO101a - Parkovací pásy- ...'!$C$4:$J$76,'SO101a - Parkovací pásy- ...'!$C$113:$K$254</definedName>
    <definedName name="_xlnm.Print_Titles" localSheetId="1">'SO101a - Parkovací pásy- ...'!$125:$125</definedName>
    <definedName name="_xlnm._FilterDatabase" localSheetId="2" hidden="1">'SO101b - Parkovací pásy- ...'!$C$123:$K$251</definedName>
    <definedName name="_xlnm.Print_Area" localSheetId="2">'SO101b - Parkovací pásy- ...'!$C$4:$J$76,'SO101b - Parkovací pásy- ...'!$C$111:$K$251</definedName>
    <definedName name="_xlnm.Print_Titles" localSheetId="2">'SO101b - Parkovací pásy- ...'!$123:$123</definedName>
    <definedName name="_xlnm._FilterDatabase" localSheetId="3" hidden="1">'SO101c - Parkovací pásy- ...'!$C$123:$K$214</definedName>
    <definedName name="_xlnm.Print_Area" localSheetId="3">'SO101c - Parkovací pásy- ...'!$C$4:$J$76,'SO101c - Parkovací pásy- ...'!$C$111:$K$214</definedName>
    <definedName name="_xlnm.Print_Titles" localSheetId="3">'SO101c - Parkovací pásy- ...'!$123:$123</definedName>
    <definedName name="_xlnm._FilterDatabase" localSheetId="4" hidden="1">'SO101d - Parkovací pásy- ...'!$C$123:$K$220</definedName>
    <definedName name="_xlnm.Print_Area" localSheetId="4">'SO101d - Parkovací pásy- ...'!$C$4:$J$76,'SO101d - Parkovací pásy- ...'!$C$111:$K$220</definedName>
    <definedName name="_xlnm.Print_Titles" localSheetId="4">'SO101d - Parkovací pásy- ...'!$123:$123</definedName>
    <definedName name="_xlnm._FilterDatabase" localSheetId="5" hidden="1">'VRN - Vedlejší rozpočtové...'!$C$119:$K$137</definedName>
    <definedName name="_xlnm.Print_Area" localSheetId="5">'VRN - Vedlejší rozpočtové...'!$C$4:$J$76,'VRN - Vedlejší rozpočtové...'!$C$107:$K$137</definedName>
    <definedName name="_xlnm.Print_Titles" localSheetId="5">'VRN - Vedlejší rozpočtové...'!$119:$119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4"/>
  <c r="E112"/>
  <c r="J91"/>
  <c r="F89"/>
  <c r="E87"/>
  <c r="J24"/>
  <c r="E24"/>
  <c r="J92"/>
  <c r="J23"/>
  <c r="J18"/>
  <c r="E18"/>
  <c r="F117"/>
  <c r="J17"/>
  <c r="J15"/>
  <c r="E15"/>
  <c r="F116"/>
  <c r="J14"/>
  <c r="J12"/>
  <c r="J114"/>
  <c r="E7"/>
  <c r="E85"/>
  <c i="5" r="J37"/>
  <c r="J36"/>
  <c i="1" r="AY98"/>
  <c i="5" r="J35"/>
  <c i="1" r="AX98"/>
  <c i="5" r="BI219"/>
  <c r="BH219"/>
  <c r="BG219"/>
  <c r="BF219"/>
  <c r="T219"/>
  <c r="T218"/>
  <c r="R219"/>
  <c r="R218"/>
  <c r="P219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0"/>
  <c r="F118"/>
  <c r="E116"/>
  <c r="J91"/>
  <c r="F89"/>
  <c r="E87"/>
  <c r="J24"/>
  <c r="E24"/>
  <c r="J121"/>
  <c r="J23"/>
  <c r="J18"/>
  <c r="E18"/>
  <c r="F121"/>
  <c r="J17"/>
  <c r="J15"/>
  <c r="E15"/>
  <c r="F120"/>
  <c r="J14"/>
  <c r="J12"/>
  <c r="J118"/>
  <c r="E7"/>
  <c r="E85"/>
  <c i="4" r="J37"/>
  <c r="J36"/>
  <c i="1" r="AY97"/>
  <c i="4" r="J35"/>
  <c i="1" r="AX97"/>
  <c i="4" r="BI213"/>
  <c r="BH213"/>
  <c r="BG213"/>
  <c r="BF213"/>
  <c r="T213"/>
  <c r="T212"/>
  <c r="R213"/>
  <c r="R212"/>
  <c r="P213"/>
  <c r="P212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T195"/>
  <c r="T194"/>
  <c r="R196"/>
  <c r="R195"/>
  <c r="R194"/>
  <c r="P196"/>
  <c r="P195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0"/>
  <c r="F118"/>
  <c r="E116"/>
  <c r="J91"/>
  <c r="F89"/>
  <c r="E87"/>
  <c r="J24"/>
  <c r="E24"/>
  <c r="J121"/>
  <c r="J23"/>
  <c r="J18"/>
  <c r="E18"/>
  <c r="F92"/>
  <c r="J17"/>
  <c r="J15"/>
  <c r="E15"/>
  <c r="F120"/>
  <c r="J14"/>
  <c r="J12"/>
  <c r="J118"/>
  <c r="E7"/>
  <c r="E85"/>
  <c i="3" r="J37"/>
  <c r="J36"/>
  <c i="1" r="AY96"/>
  <c i="3" r="J35"/>
  <c i="1" r="AX96"/>
  <c i="3" r="BI250"/>
  <c r="BH250"/>
  <c r="BG250"/>
  <c r="BF250"/>
  <c r="T250"/>
  <c r="T249"/>
  <c r="R250"/>
  <c r="R249"/>
  <c r="P250"/>
  <c r="P249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T232"/>
  <c r="R233"/>
  <c r="R232"/>
  <c r="P233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T211"/>
  <c r="R212"/>
  <c r="R211"/>
  <c r="P212"/>
  <c r="P211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T181"/>
  <c r="R182"/>
  <c r="R181"/>
  <c r="P182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J120"/>
  <c r="F118"/>
  <c r="E116"/>
  <c r="J91"/>
  <c r="F89"/>
  <c r="E87"/>
  <c r="J24"/>
  <c r="E24"/>
  <c r="J92"/>
  <c r="J23"/>
  <c r="J18"/>
  <c r="E18"/>
  <c r="F121"/>
  <c r="J17"/>
  <c r="J15"/>
  <c r="E15"/>
  <c r="F91"/>
  <c r="J14"/>
  <c r="J12"/>
  <c r="J89"/>
  <c r="E7"/>
  <c r="E85"/>
  <c i="2" r="J37"/>
  <c r="J36"/>
  <c i="1" r="AY95"/>
  <c i="2" r="J35"/>
  <c i="1" r="AX95"/>
  <c i="2"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T208"/>
  <c r="R209"/>
  <c r="R208"/>
  <c r="P209"/>
  <c r="P208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J122"/>
  <c r="F120"/>
  <c r="E118"/>
  <c r="J91"/>
  <c r="F89"/>
  <c r="E87"/>
  <c r="J24"/>
  <c r="E24"/>
  <c r="J123"/>
  <c r="J23"/>
  <c r="J18"/>
  <c r="E18"/>
  <c r="F123"/>
  <c r="J17"/>
  <c r="J15"/>
  <c r="E15"/>
  <c r="F122"/>
  <c r="J14"/>
  <c r="J12"/>
  <c r="J89"/>
  <c r="E7"/>
  <c r="E116"/>
  <c i="1" r="L90"/>
  <c r="AM90"/>
  <c r="AM89"/>
  <c r="L89"/>
  <c r="AM87"/>
  <c r="L87"/>
  <c r="L85"/>
  <c r="L84"/>
  <c i="2" r="J250"/>
  <c r="J241"/>
  <c r="J229"/>
  <c r="J213"/>
  <c r="J201"/>
  <c r="J192"/>
  <c r="BK183"/>
  <c r="J173"/>
  <c r="J147"/>
  <c r="J129"/>
  <c r="BK250"/>
  <c r="BK241"/>
  <c r="BK232"/>
  <c r="BK221"/>
  <c r="J209"/>
  <c r="BK196"/>
  <c r="BK186"/>
  <c r="BK176"/>
  <c r="BK167"/>
  <c r="BK158"/>
  <c r="J141"/>
  <c i="1" r="AS94"/>
  <c i="3" r="J241"/>
  <c r="BK222"/>
  <c r="BK219"/>
  <c r="BK199"/>
  <c r="J182"/>
  <c r="J163"/>
  <c r="BK132"/>
  <c r="BK186"/>
  <c r="J172"/>
  <c r="BK149"/>
  <c r="BK127"/>
  <c r="J233"/>
  <c r="BK216"/>
  <c r="BK203"/>
  <c r="BK175"/>
  <c r="BK172"/>
  <c r="BK163"/>
  <c r="J149"/>
  <c r="BK250"/>
  <c r="BK233"/>
  <c r="J216"/>
  <c r="J195"/>
  <c r="J175"/>
  <c r="J135"/>
  <c i="4" r="BK204"/>
  <c r="BK174"/>
  <c r="BK171"/>
  <c r="J152"/>
  <c r="J131"/>
  <c r="J201"/>
  <c r="J168"/>
  <c r="J159"/>
  <c r="BK142"/>
  <c r="J209"/>
  <c r="J191"/>
  <c r="BK181"/>
  <c r="J162"/>
  <c r="BK152"/>
  <c r="BK196"/>
  <c r="J171"/>
  <c r="BK148"/>
  <c i="5" r="BK207"/>
  <c r="BK185"/>
  <c r="J174"/>
  <c r="J165"/>
  <c r="J210"/>
  <c r="J195"/>
  <c r="J162"/>
  <c r="J148"/>
  <c r="BK131"/>
  <c r="BK195"/>
  <c r="BK188"/>
  <c r="BK159"/>
  <c r="J137"/>
  <c r="J207"/>
  <c r="J185"/>
  <c r="BK162"/>
  <c r="J142"/>
  <c r="BK127"/>
  <c i="6" r="BK132"/>
  <c r="BK123"/>
  <c r="BK130"/>
  <c r="BK127"/>
  <c i="2" r="J247"/>
  <c r="J238"/>
  <c r="J232"/>
  <c r="BK216"/>
  <c r="BK209"/>
  <c r="J196"/>
  <c r="J189"/>
  <c r="J180"/>
  <c r="BK164"/>
  <c r="BK141"/>
  <c r="J253"/>
  <c r="BK244"/>
  <c r="J235"/>
  <c r="J225"/>
  <c r="BK213"/>
  <c r="BK201"/>
  <c r="BK189"/>
  <c r="BK180"/>
  <c r="BK173"/>
  <c r="BK161"/>
  <c r="BK147"/>
  <c r="BK129"/>
  <c r="J167"/>
  <c r="BK151"/>
  <c r="BK133"/>
  <c i="3" r="J246"/>
  <c r="BK225"/>
  <c r="BK212"/>
  <c r="BK192"/>
  <c r="J178"/>
  <c r="J157"/>
  <c r="BK138"/>
  <c r="J192"/>
  <c r="BK160"/>
  <c r="J143"/>
  <c r="BK246"/>
  <c r="J228"/>
  <c r="J212"/>
  <c r="BK195"/>
  <c r="BK166"/>
  <c r="J160"/>
  <c r="J138"/>
  <c r="BK241"/>
  <c r="J225"/>
  <c r="J203"/>
  <c r="J186"/>
  <c r="J166"/>
  <c i="4" r="BK213"/>
  <c r="BK188"/>
  <c r="BK165"/>
  <c r="BK134"/>
  <c r="J213"/>
  <c r="J174"/>
  <c r="BK162"/>
  <c r="J134"/>
  <c r="J204"/>
  <c r="J188"/>
  <c r="J177"/>
  <c r="BK156"/>
  <c r="BK209"/>
  <c r="J181"/>
  <c r="J156"/>
  <c r="BK127"/>
  <c i="5" r="J191"/>
  <c r="BK177"/>
  <c r="J168"/>
  <c r="BK215"/>
  <c r="J198"/>
  <c r="BK168"/>
  <c r="J152"/>
  <c r="J134"/>
  <c r="BK219"/>
  <c r="BK191"/>
  <c r="BK165"/>
  <c r="BK152"/>
  <c r="J219"/>
  <c r="BK198"/>
  <c r="J177"/>
  <c r="J159"/>
  <c r="BK134"/>
  <c i="6" r="BK135"/>
  <c r="J125"/>
  <c r="J135"/>
  <c r="J127"/>
  <c r="J123"/>
  <c i="2" r="J244"/>
  <c r="BK235"/>
  <c r="BK225"/>
  <c r="J221"/>
  <c r="BK204"/>
  <c r="J186"/>
  <c r="J176"/>
  <c r="J161"/>
  <c r="J155"/>
  <c r="J151"/>
  <c r="J133"/>
  <c r="BK253"/>
  <c r="BK247"/>
  <c r="BK238"/>
  <c r="BK229"/>
  <c r="J216"/>
  <c r="J204"/>
  <c r="BK192"/>
  <c r="J183"/>
  <c r="J170"/>
  <c r="J164"/>
  <c r="J158"/>
  <c r="BK136"/>
  <c r="BK170"/>
  <c r="BK155"/>
  <c r="J136"/>
  <c i="3" r="J250"/>
  <c r="BK228"/>
  <c r="J206"/>
  <c r="J189"/>
  <c r="BK169"/>
  <c r="BK143"/>
  <c r="J127"/>
  <c r="BK182"/>
  <c r="J153"/>
  <c r="BK135"/>
  <c r="BK238"/>
  <c r="J219"/>
  <c r="BK206"/>
  <c r="BK189"/>
  <c r="J169"/>
  <c r="BK157"/>
  <c r="J132"/>
  <c r="J238"/>
  <c r="J222"/>
  <c r="J199"/>
  <c r="BK178"/>
  <c r="BK153"/>
  <c i="4" r="BK191"/>
  <c r="BK177"/>
  <c r="J142"/>
  <c r="J127"/>
  <c r="J196"/>
  <c r="J165"/>
  <c r="J148"/>
  <c r="BK131"/>
  <c r="BK201"/>
  <c r="BK185"/>
  <c r="BK168"/>
  <c r="J137"/>
  <c r="J185"/>
  <c r="BK159"/>
  <c r="BK137"/>
  <c i="5" r="J203"/>
  <c r="BK181"/>
  <c r="J171"/>
  <c r="BK148"/>
  <c r="BK203"/>
  <c r="BK174"/>
  <c r="BK156"/>
  <c r="BK137"/>
  <c r="J127"/>
  <c r="J215"/>
  <c r="J181"/>
  <c r="BK142"/>
  <c r="BK210"/>
  <c r="J188"/>
  <c r="BK171"/>
  <c r="J156"/>
  <c r="J131"/>
  <c i="6" r="BK125"/>
  <c r="J132"/>
  <c r="J130"/>
  <c i="3" l="1" r="R126"/>
  <c r="T185"/>
  <c r="P237"/>
  <c i="4" r="R126"/>
  <c r="R125"/>
  <c r="R124"/>
  <c r="R184"/>
  <c r="R200"/>
  <c i="5" r="R126"/>
  <c r="P184"/>
  <c r="P206"/>
  <c i="6" r="BK122"/>
  <c r="J122"/>
  <c r="J98"/>
  <c i="2" r="T128"/>
  <c r="R179"/>
  <c r="P212"/>
  <c r="R228"/>
  <c r="R227"/>
  <c i="3" r="P126"/>
  <c r="P125"/>
  <c r="P124"/>
  <c i="1" r="AU96"/>
  <c i="3" r="P185"/>
  <c r="BK237"/>
  <c r="J237"/>
  <c r="J103"/>
  <c i="4" r="P126"/>
  <c r="P125"/>
  <c r="P124"/>
  <c i="1" r="AU97"/>
  <c i="4" r="P184"/>
  <c r="P200"/>
  <c i="5" r="T126"/>
  <c r="R184"/>
  <c r="T206"/>
  <c i="6" r="R122"/>
  <c i="2" r="BK128"/>
  <c r="J128"/>
  <c r="J98"/>
  <c r="R128"/>
  <c r="P179"/>
  <c r="BK212"/>
  <c r="J212"/>
  <c r="J103"/>
  <c r="T212"/>
  <c r="T228"/>
  <c r="T227"/>
  <c i="3" r="BK126"/>
  <c r="J126"/>
  <c r="J98"/>
  <c r="R185"/>
  <c r="R237"/>
  <c i="4" r="T126"/>
  <c r="T125"/>
  <c r="T124"/>
  <c r="T184"/>
  <c r="T200"/>
  <c i="5" r="P126"/>
  <c r="P125"/>
  <c r="P124"/>
  <c i="1" r="AU98"/>
  <c i="5" r="T184"/>
  <c r="R206"/>
  <c i="6" r="T122"/>
  <c r="P129"/>
  <c r="T129"/>
  <c i="2" r="P128"/>
  <c r="P127"/>
  <c r="BK179"/>
  <c r="J179"/>
  <c r="J99"/>
  <c r="T179"/>
  <c r="R212"/>
  <c r="BK228"/>
  <c r="J228"/>
  <c r="J106"/>
  <c r="P228"/>
  <c r="P227"/>
  <c i="3" r="T126"/>
  <c r="T125"/>
  <c r="T124"/>
  <c r="BK185"/>
  <c r="J185"/>
  <c r="J100"/>
  <c r="T237"/>
  <c i="4" r="BK126"/>
  <c r="J126"/>
  <c r="J98"/>
  <c r="BK184"/>
  <c r="J184"/>
  <c r="J100"/>
  <c r="BK200"/>
  <c r="J200"/>
  <c r="J103"/>
  <c i="5" r="BK126"/>
  <c r="BK184"/>
  <c r="J184"/>
  <c r="J100"/>
  <c r="BK206"/>
  <c r="J206"/>
  <c r="J103"/>
  <c i="6" r="P122"/>
  <c r="P121"/>
  <c r="P120"/>
  <c i="1" r="AU99"/>
  <c i="6" r="BK129"/>
  <c r="J129"/>
  <c r="J99"/>
  <c r="R129"/>
  <c i="3" r="BK181"/>
  <c r="J181"/>
  <c r="J99"/>
  <c i="5" r="BK218"/>
  <c r="J218"/>
  <c r="J104"/>
  <c i="2" r="BK224"/>
  <c r="J224"/>
  <c r="J104"/>
  <c i="3" r="BK232"/>
  <c r="J232"/>
  <c r="J102"/>
  <c r="BK249"/>
  <c r="J249"/>
  <c r="J104"/>
  <c i="5" r="BK202"/>
  <c r="J202"/>
  <c r="J102"/>
  <c i="2" r="BK195"/>
  <c r="J195"/>
  <c r="J100"/>
  <c r="BK208"/>
  <c r="J208"/>
  <c r="J102"/>
  <c i="3" r="BK211"/>
  <c r="J211"/>
  <c r="J101"/>
  <c i="4" r="BK180"/>
  <c r="J180"/>
  <c r="J99"/>
  <c r="BK195"/>
  <c r="J195"/>
  <c r="J102"/>
  <c r="BK212"/>
  <c r="J212"/>
  <c r="J104"/>
  <c i="5" r="BK180"/>
  <c r="J180"/>
  <c r="J99"/>
  <c r="BK194"/>
  <c r="J194"/>
  <c r="J101"/>
  <c i="6" r="BK134"/>
  <c r="J134"/>
  <c r="J100"/>
  <c i="5" r="J126"/>
  <c r="J98"/>
  <c i="6" r="J89"/>
  <c r="F92"/>
  <c r="E110"/>
  <c r="J117"/>
  <c r="BE130"/>
  <c r="BE132"/>
  <c r="BE125"/>
  <c r="F91"/>
  <c r="BE123"/>
  <c r="BE135"/>
  <c r="BE127"/>
  <c i="5" r="J89"/>
  <c r="J92"/>
  <c r="BE148"/>
  <c r="BE165"/>
  <c r="BE174"/>
  <c r="BE185"/>
  <c r="BE188"/>
  <c r="BE191"/>
  <c r="BE219"/>
  <c r="F91"/>
  <c r="E114"/>
  <c r="BE127"/>
  <c r="BE156"/>
  <c r="BE168"/>
  <c r="BE171"/>
  <c r="BE181"/>
  <c r="BE198"/>
  <c r="BE203"/>
  <c r="BE207"/>
  <c i="4" r="BK194"/>
  <c r="BK125"/>
  <c r="BK124"/>
  <c r="J124"/>
  <c i="5" r="F92"/>
  <c r="BE162"/>
  <c r="BE177"/>
  <c r="BE131"/>
  <c r="BE134"/>
  <c r="BE137"/>
  <c r="BE142"/>
  <c r="BE152"/>
  <c r="BE159"/>
  <c r="BE195"/>
  <c r="BE210"/>
  <c r="BE215"/>
  <c i="3" r="BK125"/>
  <c r="J125"/>
  <c r="J97"/>
  <c i="4" r="F121"/>
  <c r="BE131"/>
  <c r="BE134"/>
  <c r="BE162"/>
  <c r="BE165"/>
  <c r="BE168"/>
  <c r="BE174"/>
  <c r="BE191"/>
  <c r="BE201"/>
  <c r="J89"/>
  <c r="J92"/>
  <c r="BE171"/>
  <c r="BE213"/>
  <c r="F91"/>
  <c r="E114"/>
  <c r="BE127"/>
  <c r="BE148"/>
  <c r="BE152"/>
  <c r="BE177"/>
  <c r="BE185"/>
  <c r="BE188"/>
  <c r="BE204"/>
  <c r="BE209"/>
  <c r="BE137"/>
  <c r="BE142"/>
  <c r="BE156"/>
  <c r="BE159"/>
  <c r="BE181"/>
  <c r="BE196"/>
  <c i="3" r="F92"/>
  <c r="F120"/>
  <c r="BE127"/>
  <c r="BE138"/>
  <c r="BE143"/>
  <c r="BE157"/>
  <c r="BE160"/>
  <c r="BE169"/>
  <c r="BE186"/>
  <c r="BE206"/>
  <c r="BE225"/>
  <c r="BE228"/>
  <c r="BE250"/>
  <c r="E114"/>
  <c r="J118"/>
  <c r="J121"/>
  <c r="BE132"/>
  <c r="BE178"/>
  <c r="BE182"/>
  <c r="BE192"/>
  <c r="BE199"/>
  <c r="BE212"/>
  <c r="BE233"/>
  <c r="BE166"/>
  <c r="BE175"/>
  <c r="BE189"/>
  <c r="BE135"/>
  <c r="BE149"/>
  <c r="BE153"/>
  <c r="BE163"/>
  <c r="BE172"/>
  <c r="BE195"/>
  <c r="BE203"/>
  <c r="BE216"/>
  <c r="BE219"/>
  <c r="BE222"/>
  <c r="BE238"/>
  <c r="BE241"/>
  <c r="BE246"/>
  <c i="2" r="BE164"/>
  <c r="F92"/>
  <c r="J120"/>
  <c r="BE129"/>
  <c r="BE141"/>
  <c r="E85"/>
  <c r="BE133"/>
  <c r="BE136"/>
  <c r="BE155"/>
  <c r="BE170"/>
  <c r="BE176"/>
  <c r="BE180"/>
  <c r="BE183"/>
  <c r="BE186"/>
  <c r="BE189"/>
  <c r="BE204"/>
  <c r="BE209"/>
  <c r="BE213"/>
  <c r="BE225"/>
  <c r="BE229"/>
  <c r="BE232"/>
  <c r="BE235"/>
  <c r="BE238"/>
  <c r="BE241"/>
  <c r="F91"/>
  <c r="J92"/>
  <c r="BE147"/>
  <c r="BE151"/>
  <c r="BE158"/>
  <c r="BE161"/>
  <c r="BE167"/>
  <c r="BE173"/>
  <c r="BE192"/>
  <c r="BE196"/>
  <c r="BE201"/>
  <c r="BE216"/>
  <c r="BE221"/>
  <c r="BE244"/>
  <c r="BE247"/>
  <c r="BE250"/>
  <c r="BE253"/>
  <c r="J34"/>
  <c i="1" r="AW95"/>
  <c i="3" r="F35"/>
  <c i="1" r="BB96"/>
  <c i="4" r="F35"/>
  <c i="1" r="BB97"/>
  <c i="5" r="F34"/>
  <c i="1" r="BA98"/>
  <c i="5" r="F37"/>
  <c i="1" r="BD98"/>
  <c i="2" r="F37"/>
  <c i="1" r="BD95"/>
  <c i="2" r="F35"/>
  <c i="1" r="BB95"/>
  <c i="3" r="J34"/>
  <c i="1" r="AW96"/>
  <c i="4" r="J34"/>
  <c i="1" r="AW97"/>
  <c i="5" r="F36"/>
  <c i="1" r="BC98"/>
  <c i="6" r="J34"/>
  <c i="1" r="AW99"/>
  <c i="6" r="F34"/>
  <c i="1" r="BA99"/>
  <c i="2" r="F34"/>
  <c i="1" r="BA95"/>
  <c i="3" r="F34"/>
  <c i="1" r="BA96"/>
  <c i="3" r="F37"/>
  <c i="1" r="BD96"/>
  <c i="4" r="F34"/>
  <c i="1" r="BA97"/>
  <c i="5" r="F35"/>
  <c i="1" r="BB98"/>
  <c i="6" r="F35"/>
  <c i="1" r="BB99"/>
  <c i="2" r="F36"/>
  <c i="1" r="BC95"/>
  <c i="3" r="F36"/>
  <c i="1" r="BC96"/>
  <c i="4" r="F36"/>
  <c i="1" r="BC97"/>
  <c i="4" r="F37"/>
  <c i="1" r="BD97"/>
  <c i="4" r="J30"/>
  <c i="5" r="J34"/>
  <c i="1" r="AW98"/>
  <c i="6" r="F36"/>
  <c i="1" r="BC99"/>
  <c i="6" r="F37"/>
  <c i="1" r="BD99"/>
  <c i="5" l="1" r="T125"/>
  <c r="T124"/>
  <c i="2" r="T127"/>
  <c r="T126"/>
  <c r="R127"/>
  <c r="R126"/>
  <c i="5" r="R125"/>
  <c r="R124"/>
  <c i="2" r="P126"/>
  <c i="1" r="AU95"/>
  <c i="5" r="BK125"/>
  <c r="J125"/>
  <c r="J97"/>
  <c i="6" r="T121"/>
  <c r="T120"/>
  <c r="R121"/>
  <c r="R120"/>
  <c i="3" r="R125"/>
  <c r="R124"/>
  <c i="2" r="BK200"/>
  <c r="J200"/>
  <c r="J101"/>
  <c r="BK227"/>
  <c r="J227"/>
  <c r="J105"/>
  <c i="6" r="BK121"/>
  <c r="J121"/>
  <c r="J97"/>
  <c i="1" r="AG97"/>
  <c i="4" r="J96"/>
  <c r="J125"/>
  <c r="J97"/>
  <c r="J194"/>
  <c r="J101"/>
  <c i="3" r="BK124"/>
  <c r="J124"/>
  <c r="J96"/>
  <c i="1" r="AU94"/>
  <c i="2" r="J33"/>
  <c i="1" r="AV95"/>
  <c r="AT95"/>
  <c i="5" r="F33"/>
  <c i="1" r="AZ98"/>
  <c i="6" r="J33"/>
  <c i="1" r="AV99"/>
  <c r="AT99"/>
  <c i="2" r="F33"/>
  <c i="1" r="AZ95"/>
  <c i="5" r="J33"/>
  <c i="1" r="AV98"/>
  <c r="AT98"/>
  <c r="BB94"/>
  <c r="W31"/>
  <c r="BD94"/>
  <c r="W33"/>
  <c i="3" r="J33"/>
  <c i="1" r="AV96"/>
  <c r="AT96"/>
  <c i="4" r="F33"/>
  <c i="1" r="AZ97"/>
  <c i="6" r="F33"/>
  <c i="1" r="AZ99"/>
  <c i="3" r="F33"/>
  <c i="1" r="AZ96"/>
  <c i="4" r="J33"/>
  <c i="1" r="AV97"/>
  <c r="AT97"/>
  <c r="AN97"/>
  <c r="BA94"/>
  <c r="AW94"/>
  <c r="AK30"/>
  <c r="BC94"/>
  <c r="AY94"/>
  <c i="6" l="1" r="BK120"/>
  <c r="J120"/>
  <c i="5" r="BK124"/>
  <c r="J124"/>
  <c r="J96"/>
  <c i="2" r="BK127"/>
  <c r="BK126"/>
  <c r="J126"/>
  <c r="J96"/>
  <c i="4" r="J39"/>
  <c i="6" r="J30"/>
  <c i="1" r="AG99"/>
  <c i="3" r="J30"/>
  <c i="1" r="AG96"/>
  <c r="W32"/>
  <c r="AZ94"/>
  <c r="W29"/>
  <c r="W30"/>
  <c r="AX94"/>
  <c i="6" l="1" r="J39"/>
  <c r="J96"/>
  <c i="2" r="J127"/>
  <c r="J97"/>
  <c i="3" r="J39"/>
  <c i="1" r="AN96"/>
  <c r="AN99"/>
  <c i="5" r="J30"/>
  <c i="1" r="AG98"/>
  <c r="AN98"/>
  <c i="2" r="J30"/>
  <c i="1" r="AG95"/>
  <c r="AN95"/>
  <c r="AV94"/>
  <c r="AK29"/>
  <c i="5" l="1" r="J39"/>
  <c i="2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<sst xmlns="http://schemas.openxmlformats.org/spreadsheetml/2006/main">
  <si>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</si>
  <si>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</si>
  <si>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</si>
  <si>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</si>
  <si>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</si>
  <si>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{5e89816d-4c80-4dc3-93bc-437e8657aaba}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</si>
  <si>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</si>
  <si>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</si>
  <si>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</si>
  <si>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</si>
  <si>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</si>
  <si>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</si>
  <si>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</si>
  <si>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</si>
  <si>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007-0-22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</si>
  <si>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</si>
  <si>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</si>
  <si>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Ústí nad Orlicí - Parkování Dukla</t>
  </si>
  <si>
    <t>KSO:</t>
  </si>
  <si>
    <t>822 2</t>
  </si>
  <si>
    <t>CC-CZ:</t>
  </si>
  <si>
    <t>211</t>
  </si>
  <si>
    <t>Místo:</t>
  </si>
  <si>
    <t>Ústí nad Orlicí</t>
  </si>
  <si>
    <t>Datum:</t>
  </si>
  <si>
    <t>30. 3. 2022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</si>
  <si>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</si>
  <si>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</si>
  <si>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</si>
  <si>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</si>
  <si>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</si>
  <si>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</si>
  <si>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</si>
  <si>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Jiří Cihlář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</si>
  <si>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</si>
  <si>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</si>
  <si>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</si>
  <si>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Povinností dodavatele je překontrolovat specifikaci materiálu a případný chybějící materiál nebo výkony doplnit a ocenit. Součástí ceny musí být veškeré náklady, aby cena byla konečná a zahrnovala veškerý materiál a práce potřebné k dokončení díla. Výkazy výměr byly změřeny digitálně v dwg. Pro výběr zhotovitele je soupis prací nedílnou součástí projektové dokumentace a nesmí být použit samostatně._x000d_
Pro potřeby zpracování rozpočtu a výkazu výměr byla použita projektová dokumentace Ústí nad Orlicí - Parkování Dukla. Z jejích příloh byly odměřeny a zjištěny údaje uvedené v tomto výkazu výměr. Jde především o výměry zpevněných ploch, objemy zemních a bouracích prací, výměry nezpevněných ploch, objemy a výměry použitých stavebních prvků, a dále další nezbytné části nutné k dokončení stavby._x000d_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</si>
  <si>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</si>
  <si>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</si>
  <si>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</si>
  <si>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</si>
  <si>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</si>
  <si>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</si>
  <si>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</si>
  <si>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</si>
  <si>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</si>
  <si>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</si>
  <si>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</si>
  <si>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</si>
  <si>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</si>
  <si>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</si>
  <si>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</si>
  <si>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</si>
  <si>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</si>
  <si>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</si>
  <si>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</si>
  <si>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</si>
  <si>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</si>
  <si>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</si>
  <si>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</si>
  <si>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</si>
  <si>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</si>
  <si>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</si>
  <si>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</si>
  <si>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</si>
  <si>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</si>
  <si>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</si>
  <si>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</si>
  <si>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</si>
  <si>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</si>
  <si>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</si>
  <si>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</si>
  <si>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</si>
  <si>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</si>
  <si>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</si>
  <si>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</si>
  <si>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</si>
  <si>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</si>
  <si>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</si>
  <si>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</si>
  <si>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</si>
  <si>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</si>
  <si>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SO101a</t>
  </si>
  <si>
    <t>Parkovací pásy- lokalita A</t>
  </si>
  <si>
    <t>ING</t>
  </si>
  <si>
    <t>1</t>
  </si>
  <si>
    <t>{4fb05626-cb87-4eb8-8126-755daab76901}</t>
  </si>
  <si>
    <t>2</t>
  </si>
  <si>
    <t>SO101b</t>
  </si>
  <si>
    <t>Parkovací pásy- lokalita B</t>
  </si>
  <si>
    <t>{11528478-0cf7-4dcc-8df2-5a3b9e4fae47}</t>
  </si>
  <si>
    <t>SO101c</t>
  </si>
  <si>
    <t>Parkovací pásy- lokalita C</t>
  </si>
  <si>
    <t>{b405d2d4-7312-4d7f-95f1-42162ad86de2}</t>
  </si>
  <si>
    <t>SO101d</t>
  </si>
  <si>
    <t>Parkovací pásy- lokalita D</t>
  </si>
  <si>
    <t>{0051cd18-58de-4fa6-8f12-717759ef4ab7}</t>
  </si>
  <si>
    <t>VRN</t>
  </si>
  <si>
    <t>Vedlejší rozpočtové náklady</t>
  </si>
  <si>
    <t>{50f1835e-e79e-4f01-85a9-a11d4285b95d}</t>
  </si>
  <si>
    <t>KRYCÍ LIST SOUPISU PRACÍ</t>
  </si>
  <si>
    <t>Objekt:</t>
  </si>
  <si>
    <t>SO101a - Parkovací pásy- lokalita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</si>
  <si>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</si>
  <si>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</si>
  <si>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</si>
  <si>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</si>
  <si>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</si>
  <si>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</si>
  <si>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</si>
  <si>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</si>
  <si>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</si>
  <si>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</si>
  <si>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</si>
  <si>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</si>
  <si>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</si>
  <si>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</si>
  <si>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</si>
  <si>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</si>
  <si>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</si>
  <si>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</si>
  <si>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</si>
  <si>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</si>
  <si>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</si>
  <si>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</si>
  <si>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</si>
  <si>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</si>
  <si>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</si>
  <si>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</si>
  <si>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</si>
  <si>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</si>
  <si>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</si>
  <si>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</si>
  <si>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</si>
  <si>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</si>
  <si>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</si>
  <si>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122151101</t>
  </si>
  <si>
    <t>Odkopávky a prokopávky nezapažené v hornině třídy těžitelnosti I skupiny 1 a 2 objem do 20 m3 strojně</t>
  </si>
  <si>
    <t>m3</t>
  </si>
  <si>
    <t>CS ÚRS 2022 01</t>
  </si>
  <si>
    <t>4</t>
  </si>
  <si>
    <t>-1205701227</t>
  </si>
  <si>
    <t>PP</t>
  </si>
  <si>
    <t>Odkopávky a prokopávky nezapažené strojně v hornině třídy těžitelnosti I skupiny 1 a 2 do 20 m3</t>
  </si>
  <si>
    <t>VV</t>
  </si>
  <si>
    <t>"svrchní vrstva"</t>
  </si>
  <si>
    <t>(133)*0,15</t>
  </si>
  <si>
    <t>122251102</t>
  </si>
  <si>
    <t>Odkopávky a prokopávky nezapažené v hornině třídy těžitelnosti I skupiny 3 objem do 50 m3 strojně</t>
  </si>
  <si>
    <t>499996046</t>
  </si>
  <si>
    <t>Odkopávky a prokopávky nezapažené strojně v hornině třídy těžitelnosti I skupiny 3 přes 20 do 50 m3</t>
  </si>
  <si>
    <t>82</t>
  </si>
  <si>
    <t>3</t>
  </si>
  <si>
    <t>162251102</t>
  </si>
  <si>
    <t>Vodorovné přemístění přes 20 do 50 m výkopku/sypaniny z horniny třídy těžitelnosti I skupiny 1 až 3</t>
  </si>
  <si>
    <t>-1650170119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</si>
  <si>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</si>
  <si>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"zemina vhodná k ohumusování na skládku stavby" 41*0,15</t>
  </si>
  <si>
    <t>"zemina vhodná k ohumusování ze skládky stavby na místo upotřebení" 41*0,15</t>
  </si>
  <si>
    <t>Součet</t>
  </si>
  <si>
    <t>162751117</t>
  </si>
  <si>
    <t>Vodorovné přemístění přes 9 000 do 10000 m výkopku/sypaniny z horniny třídy těžitelnosti I skupiny 1 až 3</t>
  </si>
  <si>
    <t>1438072195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</si>
  <si>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</si>
  <si>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</t>
  </si>
  <si>
    <t>Poznámka k položce:_x000d_
vzdálenost odvozu je pouze orientační, určí uchazeč</t>
  </si>
  <si>
    <t>19,95-(41*0,15)</t>
  </si>
  <si>
    <t>5</t>
  </si>
  <si>
    <t>167151101</t>
  </si>
  <si>
    <t>Nakládání výkopku z hornin třídy těžitelnosti I skupiny 1 až 3 do 100 m3</t>
  </si>
  <si>
    <t>-1309011015</t>
  </si>
  <si>
    <t>Nakládání, skládání a překládání neulehlého výkopku nebo sypaniny strojně nakládání, množství do 100 m3, z horniny třídy těžitelnosti I, skupiny 1 až 3</t>
  </si>
  <si>
    <t>"zemina vhodná k ohumusování na skládce stavby" 41*0,15</t>
  </si>
  <si>
    <t>6</t>
  </si>
  <si>
    <t>171201231</t>
  </si>
  <si>
    <t>Poplatek za uložení zeminy a kamení na recyklační skládce (skládkovné) kód odpadu 17 05 04</t>
  </si>
  <si>
    <t>t</t>
  </si>
  <si>
    <t>1794434756</t>
  </si>
  <si>
    <t>Poplatek za uložení stavebního odpadu na recyklační skládce (skládkovné) zeminy a kamení zatříděného do Katalogu odpadů pod kódem 17 05 04</t>
  </si>
  <si>
    <t>95,8</t>
  </si>
  <si>
    <t>95,8*1,8 'Přepočtené koeficientem množství</t>
  </si>
  <si>
    <t>7</t>
  </si>
  <si>
    <t>181111111</t>
  </si>
  <si>
    <t>Plošná úprava terénu do 500 m2 zemina skupiny 1 až 4 nerovnosti přes 50 do 100 mm v rovinně a svahu do 1:5</t>
  </si>
  <si>
    <t>m2</t>
  </si>
  <si>
    <t>1937188884</t>
  </si>
  <si>
    <t>Plošná úprava terénu v zemině skupiny 1 až 4 s urovnáním povrchu bez doplnění ornice souvislé plochy do 500 m2 při nerovnostech terénu přes 50 do 100 mm v rovině nebo na svahu do 1:5</t>
  </si>
  <si>
    <t>41</t>
  </si>
  <si>
    <t>8</t>
  </si>
  <si>
    <t>181351003</t>
  </si>
  <si>
    <t>Rozprostření ornice tl vrstvy do 200 mm pl do 100 m2 v rovině nebo ve svahu do 1:5 strojně</t>
  </si>
  <si>
    <t>-1671216800</t>
  </si>
  <si>
    <t>Rozprostření a urovnání ornice v rovině nebo ve svahu sklonu do 1:5 strojně při souvislé ploše do 100 m2, tl. vrstvy do 200 mm</t>
  </si>
  <si>
    <t>9</t>
  </si>
  <si>
    <t>181411131</t>
  </si>
  <si>
    <t>Založení parkového trávníku výsevem pl do 1000 m2 v rovině a ve svahu do 1:5</t>
  </si>
  <si>
    <t>-921095636</t>
  </si>
  <si>
    <t>Založení trávníku na půdě předem připravené plochy do 1000 m2 výsevem včetně utažení parkového v rovině nebo na svahu do 1:5</t>
  </si>
  <si>
    <t>10</t>
  </si>
  <si>
    <t>M</t>
  </si>
  <si>
    <t>00572410</t>
  </si>
  <si>
    <t>osivo směs travní parková</t>
  </si>
  <si>
    <t>kg</t>
  </si>
  <si>
    <t>1234838487</t>
  </si>
  <si>
    <t>41*0,03</t>
  </si>
  <si>
    <t>11</t>
  </si>
  <si>
    <t>181951112</t>
  </si>
  <si>
    <t>Úprava pláně v hornině třídy těžitelnosti I skupiny 1 až 3 se zhutněním strojně</t>
  </si>
  <si>
    <t>21982166</t>
  </si>
  <si>
    <t>Úprava pláně vyrovnáním výškových rozdílů strojně v hornině třídy těžitelnosti I, skupiny 1 až 3 se zhutněním</t>
  </si>
  <si>
    <t>89</t>
  </si>
  <si>
    <t>12</t>
  </si>
  <si>
    <t>183402121</t>
  </si>
  <si>
    <t>Rozrušení půdy souvislé pl přes 100 do 500 m2 hl přes 50 do 150 mm v rovině a svahu do 1:5</t>
  </si>
  <si>
    <t>553689462</t>
  </si>
  <si>
    <t>Rozrušení půdy na hloubku přes 50 do 150 mm souvislé plochy do 500 m2 v rovině nebo na svahu do 1:5</t>
  </si>
  <si>
    <t>13</t>
  </si>
  <si>
    <t>184802111</t>
  </si>
  <si>
    <t>Chemické odplevelení před založením kultury nad 20 m2 postřikem na široko v rovině a svahu do 1:5</t>
  </si>
  <si>
    <t>-1794207252</t>
  </si>
  <si>
    <t xml:space="preserve">Chemické odplevelení půdy před založením kultury, trávníku nebo zpevněných ploch  o výměře jednotlivě přes 20 m2 v rovině nebo na svahu do 1:5 postřikem na široko</t>
  </si>
  <si>
    <t>14</t>
  </si>
  <si>
    <t>185804312</t>
  </si>
  <si>
    <t>Zalití rostlin vodou plocha přes 20 m2</t>
  </si>
  <si>
    <t>-1656749775</t>
  </si>
  <si>
    <t>Zalití rostlin vodou plochy záhonů jednotlivě přes 20 m2</t>
  </si>
  <si>
    <t>41*0,025</t>
  </si>
  <si>
    <t>Komunikace pozemní</t>
  </si>
  <si>
    <t>564851011</t>
  </si>
  <si>
    <t>Podklad ze štěrkodrtě ŠD plochy do 100 m2 tl 150 mm</t>
  </si>
  <si>
    <t>918330516</t>
  </si>
  <si>
    <t>Podklad ze štěrkodrti ŠD s rozprostřením a zhutněním plochy jednotlivě do 100 m2, po zhutnění tl. 150 mm</t>
  </si>
  <si>
    <t>16</t>
  </si>
  <si>
    <t>564861011</t>
  </si>
  <si>
    <t>Podklad ze štěrkodrtě ŠD plochy do 100 m2 tl 200 mm</t>
  </si>
  <si>
    <t>-1072669046</t>
  </si>
  <si>
    <t>Podklad ze štěrkodrti ŠD s rozprostřením a zhutněním plochy jednotlivě do 100 m2, po zhutnění tl. 200 mm</t>
  </si>
  <si>
    <t>17</t>
  </si>
  <si>
    <t>565135111</t>
  </si>
  <si>
    <t>Asfaltový beton vrstva podkladní ACP 16+ (obalované kamenivo OKS) tl 50 mm š do 3 m</t>
  </si>
  <si>
    <t>776637021</t>
  </si>
  <si>
    <t xml:space="preserve">Asfaltový beton vrstva podkladní ACP 16 (obalované kamenivo střednězrnné - OKS)  s rozprostřením a zhutněním v pruhu šířky přes 1,5 do 3 m, po zhutnění tl. 50 mm</t>
  </si>
  <si>
    <t>18</t>
  </si>
  <si>
    <t>573211107</t>
  </si>
  <si>
    <t>Postřik živičný spojovací z asfaltu v množství 0,30 kg/m2</t>
  </si>
  <si>
    <t>1270574478</t>
  </si>
  <si>
    <t>Postřik spojovací PS bez posypu kamenivem z asfaltu silničního, v množství 0,30 kg/m2</t>
  </si>
  <si>
    <t>19</t>
  </si>
  <si>
    <t>577144111</t>
  </si>
  <si>
    <t>Asfaltový beton vrstva obrusná ACO 11 (ABS) tř. I tl 50 mm š do 3 m z nemodifikovaného asfaltu</t>
  </si>
  <si>
    <t>-1891307649</t>
  </si>
  <si>
    <t xml:space="preserve">Asfaltový beton vrstva obrusná ACO 11 (ABS)  s rozprostřením a se zhutněním z nemodifikovaného asfaltu v pruhu šířky do 3 m tř. I, po zhutnění tl. 50 mm</t>
  </si>
  <si>
    <t>Trubní vedení</t>
  </si>
  <si>
    <t>20</t>
  </si>
  <si>
    <t>899332111.R</t>
  </si>
  <si>
    <t>Výšková úprava uličního vstupu nebo vpusti snížením poklopu</t>
  </si>
  <si>
    <t>kus</t>
  </si>
  <si>
    <t>918753737</t>
  </si>
  <si>
    <t xml:space="preserve">Výšková úprava uličního vstupu nebo vpusti  snížením poklopu</t>
  </si>
  <si>
    <t>Poznámka k položce:_x000d_
snížení o cca 50 cm, pravděpodobně plastová šachta do DN400</t>
  </si>
  <si>
    <t>Ostatní konstrukce a práce, bourání</t>
  </si>
  <si>
    <t>916231213</t>
  </si>
  <si>
    <t>Osazení chodníkového obrubníku betonového stojatého s boční opěrou do lože z betonu prostého</t>
  </si>
  <si>
    <t>m</t>
  </si>
  <si>
    <t>-988979510</t>
  </si>
  <si>
    <t>Osazení chodníkového obrubníku betonového se zřízením lože, s vyplněním a zatřením spár cementovou maltou stojatého s boční opěrou z betonu prostého, do lože z betonu prostého</t>
  </si>
  <si>
    <t>31</t>
  </si>
  <si>
    <t>22</t>
  </si>
  <si>
    <t>59217017</t>
  </si>
  <si>
    <t>obrubník betonový chodníkový 1000x100x250mm</t>
  </si>
  <si>
    <t>1803407476</t>
  </si>
  <si>
    <t>31*1,02 'Přepočtené koeficientem množství</t>
  </si>
  <si>
    <t>96</t>
  </si>
  <si>
    <t>Bourání konstrukcí</t>
  </si>
  <si>
    <t>23</t>
  </si>
  <si>
    <t>113202111</t>
  </si>
  <si>
    <t>Vytrhání obrub krajníků obrubníků stojatých</t>
  </si>
  <si>
    <t>-621489671</t>
  </si>
  <si>
    <t xml:space="preserve">Vytrhání obrub  s vybouráním lože, s přemístěním hmot na skládku na vzdálenost do 3 m nebo s naložením na dopravní prostředek z krajníků nebo obrubníků stojatých</t>
  </si>
  <si>
    <t>997</t>
  </si>
  <si>
    <t>Přesun sutě</t>
  </si>
  <si>
    <t>24</t>
  </si>
  <si>
    <t>997221561</t>
  </si>
  <si>
    <t>Vodorovná doprava suti z kusových materiálů do 1 km</t>
  </si>
  <si>
    <t>825563550</t>
  </si>
  <si>
    <t xml:space="preserve">Vodorovná doprava suti  bez naložení, ale se složením a s hrubým urovnáním z kusových materiálů, na vzdálenost do 1 km</t>
  </si>
  <si>
    <t>8,405</t>
  </si>
  <si>
    <t>25</t>
  </si>
  <si>
    <t>997221569</t>
  </si>
  <si>
    <t>Příplatek ZKD 1 km u vodorovné dopravy suti z kusových materiálů</t>
  </si>
  <si>
    <t>-1993797010</t>
  </si>
  <si>
    <t xml:space="preserve">Vodorovná doprava suti  bez naložení, ale se složením a s hrubým urovnáním Příplatek k ceně za každý další i započatý 1 km přes 1 km</t>
  </si>
  <si>
    <t>(8,405)*9</t>
  </si>
  <si>
    <t>26</t>
  </si>
  <si>
    <t>997221861</t>
  </si>
  <si>
    <t>Poplatek za uložení stavebního odpadu na recyklační skládce (skládkovné) z prostého betonu pod kódem 17 01 01</t>
  </si>
  <si>
    <t>23133085</t>
  </si>
  <si>
    <t>Poplatek za uložení stavebního odpadu na recyklační skládce (skládkovné) z prostého betonu zatříděného do Katalogu odpadů pod kódem 17 01 01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</si>
  <si>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</si>
  <si>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</si>
  <si>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</si>
  <si>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</si>
  <si>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</si>
  <si>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-1955173172</t>
  </si>
  <si>
    <t xml:space="preserve">Přesun hmot pro komunikace s krytem z kameniva, monolitickým betonovým nebo živičným  dopravní vzdálenost do 200 m jakékoliv délky objektu</t>
  </si>
  <si>
    <t>Práce a dodávky M</t>
  </si>
  <si>
    <t>46-M</t>
  </si>
  <si>
    <t>Zemní práce při extr.mont.pracích</t>
  </si>
  <si>
    <t>28</t>
  </si>
  <si>
    <t>460161142</t>
  </si>
  <si>
    <t>Hloubení kabelových rýh ručně š 35 cm hl 50 cm v hornině tř I skupiny 3</t>
  </si>
  <si>
    <t>64</t>
  </si>
  <si>
    <t>-1449366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</si>
  <si>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</si>
  <si>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30</t>
  </si>
  <si>
    <t>29</t>
  </si>
  <si>
    <t>460341113</t>
  </si>
  <si>
    <t>Vodorovné přemístění horniny jakékoliv třídy dopravními prostředky při elektromontážích přes 500 do 1000 m</t>
  </si>
  <si>
    <t>874618129</t>
  </si>
  <si>
    <t>Vodorovné přemístění (odvoz) horniny dopravními prostředky včetně složení, bez naložení a rozprostření jakékoliv třídy, na vzdálenost přes 500 do 1000 m</t>
  </si>
  <si>
    <t>1,8</t>
  </si>
  <si>
    <t>460341121</t>
  </si>
  <si>
    <t>Příplatek k vodorovnému přemístění horniny dopravními prostředky při elektromontážích za každých dalších i započatých 1000 m</t>
  </si>
  <si>
    <t>1762328883</t>
  </si>
  <si>
    <t>Vodorovné přemístění (odvoz) horniny dopravními prostředky včetně složení, bez naložení a rozprostření jakékoliv třídy, na vzdálenost Příplatek k ceně -1113 za každých dalších i započatých 1000 m</t>
  </si>
  <si>
    <t>1,8*9</t>
  </si>
  <si>
    <t>460361121</t>
  </si>
  <si>
    <t>Poplatek za uložení zeminy na recyklační skládce (skládkovné) kód odpadu 17 05 04</t>
  </si>
  <si>
    <t>779073933</t>
  </si>
  <si>
    <t>Poplatek (skládkovné) za uložení zeminy na recyklační skládce zatříděné do Katalogu odpadů pod kódem 17 05 04</t>
  </si>
  <si>
    <t>32</t>
  </si>
  <si>
    <t>460431152</t>
  </si>
  <si>
    <t>Zásyp kabelových rýh ručně se zhutněním š 35 cm hl 50 cm z horniny tř I skupiny 3</t>
  </si>
  <si>
    <t>-2048505785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</si>
  <si>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</si>
  <si>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33</t>
  </si>
  <si>
    <t>460661512</t>
  </si>
  <si>
    <t>Kabelové lože z písku pro kabely nn kryté plastovou fólií š lože přes 25 do 50 cm</t>
  </si>
  <si>
    <t>-1471239691</t>
  </si>
  <si>
    <t>Kabelové lože z písku včetně podsypu, zhutnění a urovnání povrchu pro kabely nn zakryté plastovou fólií, šířky přes 25 do 50 cm</t>
  </si>
  <si>
    <t>34</t>
  </si>
  <si>
    <t>460791116</t>
  </si>
  <si>
    <t>Montáž trubek ochranných plastových uložených volně do rýhy tuhých D přes 133 do 172 mm</t>
  </si>
  <si>
    <t>-1141203730</t>
  </si>
  <si>
    <t>Montáž trubek ochranných uložených volně do rýhy plastových tuhých, vnitřního průměru přes 133 do 172 mm</t>
  </si>
  <si>
    <t>35</t>
  </si>
  <si>
    <t>34571099</t>
  </si>
  <si>
    <t>trubka elektroinstalační dělená (chránička) D 138/160mm, HDPE</t>
  </si>
  <si>
    <t>256</t>
  </si>
  <si>
    <t>1819209012</t>
  </si>
  <si>
    <t>36</t>
  </si>
  <si>
    <t>469981111</t>
  </si>
  <si>
    <t>Přesun hmot pro pomocné stavební práce při elektromotážích</t>
  </si>
  <si>
    <t>1454756135</t>
  </si>
  <si>
    <t>Přesun hmot pro pomocné stavební práce při elektromontážích dopravní vzdálenost do 1 000 m</t>
  </si>
  <si>
    <t>SO101b - Parkovací pásy- lokalita B</t>
  </si>
  <si>
    <t xml:space="preserve">    2 - Zakládání</t>
  </si>
  <si>
    <t>122151103</t>
  </si>
  <si>
    <t>Odkopávky a prokopávky nezapažené v hornině třídy těžitelnosti I skupiny 1 a 2 objem do 100 m3 strojně</t>
  </si>
  <si>
    <t>1066602723</t>
  </si>
  <si>
    <t>Odkopávky a prokopávky nezapažené strojně v hornině třídy těžitelnosti I skupiny 1 a 2 přes 50 do 100 m3</t>
  </si>
  <si>
    <t>(500)*0,15</t>
  </si>
  <si>
    <t>122251104</t>
  </si>
  <si>
    <t>Odkopávky a prokopávky nezapažené v hornině třídy těžitelnosti I skupiny 3 objem do 500 m3 strojně</t>
  </si>
  <si>
    <t>1396407957</t>
  </si>
  <si>
    <t>Odkopávky a prokopávky nezapažené strojně v hornině třídy těžitelnosti I skupiny 3 přes 100 do 500 m3</t>
  </si>
  <si>
    <t>156</t>
  </si>
  <si>
    <t>132251102</t>
  </si>
  <si>
    <t>Hloubení rýh nezapažených š do 800 mm v hornině třídy těžitelnosti I skupiny 3 objem do 50 m3 strojně</t>
  </si>
  <si>
    <t>754779466</t>
  </si>
  <si>
    <t>Hloubení nezapažených rýh šířky do 800 mm strojně s urovnáním dna do předepsaného profilu a spádu v hornině třídy těžitelnosti I skupiny 3 přes 20 do 50 m3</t>
  </si>
  <si>
    <t>"zemina vhodná k ohumusování na skládku stavby" 75*0,15</t>
  </si>
  <si>
    <t>"zemina vhodná k ohumusování ze skládky stavby na místo upotřebení" 75*0,15</t>
  </si>
  <si>
    <t>75-(75*0,15)</t>
  </si>
  <si>
    <t>156+36</t>
  </si>
  <si>
    <t>"zemina vhodná k ohumusování na skládce stavby" 75*0,15</t>
  </si>
  <si>
    <t>255,75</t>
  </si>
  <si>
    <t>255,75*1,8 'Přepočtené koeficientem množství</t>
  </si>
  <si>
    <t>75</t>
  </si>
  <si>
    <t>75*0,03</t>
  </si>
  <si>
    <t>390+7,2+18,7</t>
  </si>
  <si>
    <t>75*0,025</t>
  </si>
  <si>
    <t>Zakládání</t>
  </si>
  <si>
    <t>211531111</t>
  </si>
  <si>
    <t>Výplň odvodňovacích žeber nebo trativodů kamenivem hrubým drceným frakce 16 až 63 mm</t>
  </si>
  <si>
    <t>1526663448</t>
  </si>
  <si>
    <t xml:space="preserve">Výplň kamenivem do rýh odvodňovacích žeber nebo trativodů  bez zhutnění, s úpravou povrchu výplně kamenivem hrubým drceným frakce 16 až 63 mm</t>
  </si>
  <si>
    <t>564851111</t>
  </si>
  <si>
    <t>Podklad ze štěrkodrtě ŠD plochy přes 100 m2 tl 150 mm</t>
  </si>
  <si>
    <t>1360907090</t>
  </si>
  <si>
    <t>Podklad ze štěrkodrti ŠD s rozprostřením a zhutněním plochy přes 100 m2, po zhutnění tl. 150 mm</t>
  </si>
  <si>
    <t>564861111</t>
  </si>
  <si>
    <t>Podklad ze štěrkodrtě ŠD plochy přes 100 m2 tl 200 mm</t>
  </si>
  <si>
    <t>2054792673</t>
  </si>
  <si>
    <t>Podklad ze štěrkodrti ŠD s rozprostřením a zhutněním plochy přes 100 m2, po zhutnění tl. 200 mm</t>
  </si>
  <si>
    <t>415,9</t>
  </si>
  <si>
    <t>596212210</t>
  </si>
  <si>
    <t>Kladení zámkové dlažby pozemních komunikací ručně tl 80 mm skupiny A pl do 50 m2</t>
  </si>
  <si>
    <t>-1227539050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</si>
  <si>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</si>
  <si>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7,2+18,7</t>
  </si>
  <si>
    <t>59245020</t>
  </si>
  <si>
    <t>dlažba tvar obdélník betonová 200x100x80mm přírodní</t>
  </si>
  <si>
    <t>-1730443190</t>
  </si>
  <si>
    <t>7,2</t>
  </si>
  <si>
    <t>7,2*1,03 'Přepočtené koeficientem množství</t>
  </si>
  <si>
    <t>59245005</t>
  </si>
  <si>
    <t>dlažba tvar obdélník betonová 200x100x80mm černá</t>
  </si>
  <si>
    <t>1373827321</t>
  </si>
  <si>
    <t>dlažba tvar obdélník betonová 200x100x80mm barevná</t>
  </si>
  <si>
    <t>18,7</t>
  </si>
  <si>
    <t>18,7*1,03 'Přepočtené koeficientem množství</t>
  </si>
  <si>
    <t>596412213</t>
  </si>
  <si>
    <t>Kladení dlažby z vegetačních tvárnic pozemních komunikací tl 80 mm pl přes 300 m2</t>
  </si>
  <si>
    <t>1576799365</t>
  </si>
  <si>
    <t xml:space="preserve">Kladení dlažby z betonových vegetačních dlaždic pozemních komunikací  s ložem z kameniva těženého nebo drceného tl. do 50 mm, s vyplněním spár a vegetačních otvorů, s hutněním vibrováním tl. 80 mm, pro plochy přes 300 m2</t>
  </si>
  <si>
    <t>390</t>
  </si>
  <si>
    <t>592_vsak.2.1</t>
  </si>
  <si>
    <t>dlažba zámková zatravňovací 20x20x8 cm barva přírodní "spára 12mm"</t>
  </si>
  <si>
    <t>-331639197</t>
  </si>
  <si>
    <t xml:space="preserve">dlaždice betonové dlažba zámková (ČSN EN 1338) dlažba vibrolisovaná standardní povrch (uzavřený hladký povrch) provedení: PŘÍRODNÍ dlažba  zatravňovací 20 x 20 x 8 (spára 12 mmi)
</t>
  </si>
  <si>
    <t>390*1,01 'Přepočtené koeficientem množství</t>
  </si>
  <si>
    <t>914111111</t>
  </si>
  <si>
    <t>Montáž svislé dopravní značky do velikosti 1 m2 objímkami na sloupek nebo konzolu</t>
  </si>
  <si>
    <t>-551403723</t>
  </si>
  <si>
    <t xml:space="preserve">Montáž svislé dopravní značky základní  velikosti do 1 m2 objímkami na sloupky nebo konzoly</t>
  </si>
  <si>
    <t>IP11b</t>
  </si>
  <si>
    <t>40445625</t>
  </si>
  <si>
    <t>informativní značky provozní IP8, IP9, IP11-IP13 500x700mm</t>
  </si>
  <si>
    <t>1982156892</t>
  </si>
  <si>
    <t>"IP11b"1</t>
  </si>
  <si>
    <t>914511112</t>
  </si>
  <si>
    <t>Montáž sloupku dopravních značek délky do 3,5 m s betonovým základem a patkou</t>
  </si>
  <si>
    <t>1701276669</t>
  </si>
  <si>
    <t xml:space="preserve">Montáž sloupku dopravních značek  délky do 3,5 m do hliníkové patky</t>
  </si>
  <si>
    <t>40445225</t>
  </si>
  <si>
    <t>sloupek pro dopravní značku Zn D 60mm v 3,5m</t>
  </si>
  <si>
    <t>1330106807</t>
  </si>
  <si>
    <t>84</t>
  </si>
  <si>
    <t>84*1,02 'Přepočtené koeficientem množství</t>
  </si>
  <si>
    <t>966071711R</t>
  </si>
  <si>
    <t>Bourání sloupků ocelových do 2,5 m zabetonovaných</t>
  </si>
  <si>
    <t>-1638386344</t>
  </si>
  <si>
    <t>Bourání sloupků ocelových trubkových nebo profilovaných výšky do 2,50 m zabetonovaných</t>
  </si>
  <si>
    <t>Poznámka k položce:_x000d_
sušáky prádla 9ks po 2 základ. patkách</t>
  </si>
  <si>
    <t>2,970</t>
  </si>
  <si>
    <t>(2,97)*9</t>
  </si>
  <si>
    <t>2,97</t>
  </si>
  <si>
    <t>998223011</t>
  </si>
  <si>
    <t>Přesun hmot pro pozemní komunikace s krytem dlážděným</t>
  </si>
  <si>
    <t>-109082645</t>
  </si>
  <si>
    <t xml:space="preserve">Přesun hmot pro pozemní komunikace s krytem dlážděným  dopravní vzdálenost do 200 m jakékoliv délky objektu</t>
  </si>
  <si>
    <t>SO101c - Parkovací pásy- lokalita C</t>
  </si>
  <si>
    <t>(102)*0,15</t>
  </si>
  <si>
    <t>65</t>
  </si>
  <si>
    <t>132251101</t>
  </si>
  <si>
    <t>Hloubení rýh nezapažených š do 800 mm v hornině třídy těžitelnosti I skupiny 3 objem do 20 m3 strojně</t>
  </si>
  <si>
    <t>-784580762</t>
  </si>
  <si>
    <t>Hloubení nezapažených rýh šířky do 800 mm strojně s urovnáním dna do předepsaného profilu a spádu v hornině třídy těžitelnosti I skupiny 3 do 20 m3</t>
  </si>
  <si>
    <t>4,5</t>
  </si>
  <si>
    <t>"zemina vhodná k ohumusování na skládku stavby" 40*0,15</t>
  </si>
  <si>
    <t>"zemina vhodná k ohumusování ze skládky stavby na místo upotřebení" 40*0,15</t>
  </si>
  <si>
    <t>15,3-(40*0,15)</t>
  </si>
  <si>
    <t>65+4,5</t>
  </si>
  <si>
    <t>"zemina vhodná k ohumusování na skládce stavby" 40*0,15</t>
  </si>
  <si>
    <t>78,8</t>
  </si>
  <si>
    <t>78,8*1,8 'Přepočtené koeficientem množství</t>
  </si>
  <si>
    <t>40</t>
  </si>
  <si>
    <t>40*0,03</t>
  </si>
  <si>
    <t>62</t>
  </si>
  <si>
    <t>40*0,025</t>
  </si>
  <si>
    <t>414588967</t>
  </si>
  <si>
    <t>-1634631507</t>
  </si>
  <si>
    <t>564910411</t>
  </si>
  <si>
    <t>Podklad z asfaltového recyklátu plochy do 100 m2 tl 50 mm</t>
  </si>
  <si>
    <t>-392372600</t>
  </si>
  <si>
    <t>Podklad nebo podsyp z asfaltového recyklátu s rozprostřením a zhutněním plochy jednotlivě do 100 m2, po zhutnění tl. 50 mm</t>
  </si>
  <si>
    <t>62+62</t>
  </si>
  <si>
    <t>966071711R2</t>
  </si>
  <si>
    <t>1233056765</t>
  </si>
  <si>
    <t>Poznámka k položce:_x000d_
klepač koberců 2ks po 2 základ. patkách</t>
  </si>
  <si>
    <t>2*2</t>
  </si>
  <si>
    <t>0,66</t>
  </si>
  <si>
    <t>(0,66)*9</t>
  </si>
  <si>
    <t>SO101d - Parkovací pásy- lokalita D</t>
  </si>
  <si>
    <t>(159)*0,15</t>
  </si>
  <si>
    <t>42</t>
  </si>
  <si>
    <t>"zemina vhodná k ohumusování na skládku stavby" 28*0,15</t>
  </si>
  <si>
    <t>"zemina vhodná k ohumusování ze skládky stavby na místo upotřebení" 28*0,15</t>
  </si>
  <si>
    <t>23,85-(28*0,15)</t>
  </si>
  <si>
    <t>42+2</t>
  </si>
  <si>
    <t>"zemina vhodná k ohumusování na skládce stavby" 28*0,15</t>
  </si>
  <si>
    <t>63,65</t>
  </si>
  <si>
    <t>63,65*1,8 'Přepočtené koeficientem množství</t>
  </si>
  <si>
    <t>28*0,03</t>
  </si>
  <si>
    <t>131</t>
  </si>
  <si>
    <t>28*0,025</t>
  </si>
  <si>
    <t>131+131</t>
  </si>
  <si>
    <t>16*1,02 'Přepočtené koeficientem množství</t>
  </si>
  <si>
    <t>-2007359185</t>
  </si>
  <si>
    <t>3,28</t>
  </si>
  <si>
    <t>(3,28)*9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</si>
  <si>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</si>
  <si>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</si>
  <si>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</si>
  <si>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</si>
  <si>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</si>
  <si>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</si>
  <si>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0120020RP</t>
  </si>
  <si>
    <t>Vytyčení IS</t>
  </si>
  <si>
    <t>1024</t>
  </si>
  <si>
    <t>-1849054040</t>
  </si>
  <si>
    <t>012203000</t>
  </si>
  <si>
    <t>Geodetické práce při provádění stavby</t>
  </si>
  <si>
    <t>1398529580</t>
  </si>
  <si>
    <t>012303000</t>
  </si>
  <si>
    <t>Geodetické práce po výstavbě vč. GP</t>
  </si>
  <si>
    <t>1751479012</t>
  </si>
  <si>
    <t>Geodetické práce po výstavbě</t>
  </si>
  <si>
    <t>VRN3</t>
  </si>
  <si>
    <t>Zařízení staveniště</t>
  </si>
  <si>
    <t>030001000</t>
  </si>
  <si>
    <t>-669823517</t>
  </si>
  <si>
    <t>034303000</t>
  </si>
  <si>
    <t>Dopravní značení na staveništi (DIO)</t>
  </si>
  <si>
    <t>278769670</t>
  </si>
  <si>
    <t>Dopravní značení na staveništi</t>
  </si>
  <si>
    <t>VRN4</t>
  </si>
  <si>
    <t>Inženýrská činnost</t>
  </si>
  <si>
    <t>043002000</t>
  </si>
  <si>
    <t>Zkoušky a ostatní měření</t>
  </si>
  <si>
    <t>1433156949</t>
  </si>
  <si>
    <t>Poznámka k položce:_x000d_
všechny potřebné zkoušky a měření v rámci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</si>
</sst>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44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007-0-22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Ústí nad Orlicí - Parkování Dukla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30. 3. 2022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26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Jiří Cihlář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19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'SO101a - Parkovací pásy-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'SO101a - Parkovací pásy- ...'!P126</f>
        <v>0</v>
      </c>
      <c r="AV95" s="128">
        <f>'SO101a - Parkovací pásy- ...'!J33</f>
        <v>0</v>
      </c>
      <c r="AW95" s="128">
        <f>'SO101a - Parkovací pásy- ...'!J34</f>
        <v>0</v>
      </c>
      <c r="AX95" s="128">
        <f>'SO101a - Parkovací pásy- ...'!J35</f>
        <v>0</v>
      </c>
      <c r="AY95" s="128">
        <f>'SO101a - Parkovací pásy- ...'!J36</f>
        <v>0</v>
      </c>
      <c r="AZ95" s="128">
        <f>'SO101a - Parkovací pásy- ...'!F33</f>
        <v>0</v>
      </c>
      <c r="BA95" s="128">
        <f>'SO101a - Parkovací pásy- ...'!F34</f>
        <v>0</v>
      </c>
      <c r="BB95" s="128">
        <f>'SO101a - Parkovací pásy- ...'!F35</f>
        <v>0</v>
      </c>
      <c r="BC95" s="128">
        <f>'SO101a - Parkovací pásy- ...'!F36</f>
        <v>0</v>
      </c>
      <c r="BD95" s="130">
        <f>'SO101a - Parkovací pásy- 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19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'SO101b - Parkovací pásy-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'SO101b - Parkovací pásy- ...'!P124</f>
        <v>0</v>
      </c>
      <c r="AV96" s="128">
        <f>'SO101b - Parkovací pásy- ...'!J33</f>
        <v>0</v>
      </c>
      <c r="AW96" s="128">
        <f>'SO101b - Parkovací pásy- ...'!J34</f>
        <v>0</v>
      </c>
      <c r="AX96" s="128">
        <f>'SO101b - Parkovací pásy- ...'!J35</f>
        <v>0</v>
      </c>
      <c r="AY96" s="128">
        <f>'SO101b - Parkovací pásy- ...'!J36</f>
        <v>0</v>
      </c>
      <c r="AZ96" s="128">
        <f>'SO101b - Parkovací pásy- ...'!F33</f>
        <v>0</v>
      </c>
      <c r="BA96" s="128">
        <f>'SO101b - Parkovací pásy- ...'!F34</f>
        <v>0</v>
      </c>
      <c r="BB96" s="128">
        <f>'SO101b - Parkovací pásy- ...'!F35</f>
        <v>0</v>
      </c>
      <c r="BC96" s="128">
        <f>'SO101b - Parkovací pásy- ...'!F36</f>
        <v>0</v>
      </c>
      <c r="BD96" s="130">
        <f>'SO101b - Parkovací pásy- ...'!F37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19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'SO101c - Parkovací pásy-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'SO101c - Parkovací pásy- ...'!P124</f>
        <v>0</v>
      </c>
      <c r="AV97" s="128">
        <f>'SO101c - Parkovací pásy- ...'!J33</f>
        <v>0</v>
      </c>
      <c r="AW97" s="128">
        <f>'SO101c - Parkovací pásy- ...'!J34</f>
        <v>0</v>
      </c>
      <c r="AX97" s="128">
        <f>'SO101c - Parkovací pásy- ...'!J35</f>
        <v>0</v>
      </c>
      <c r="AY97" s="128">
        <f>'SO101c - Parkovací pásy- ...'!J36</f>
        <v>0</v>
      </c>
      <c r="AZ97" s="128">
        <f>'SO101c - Parkovací pásy- ...'!F33</f>
        <v>0</v>
      </c>
      <c r="BA97" s="128">
        <f>'SO101c - Parkovací pásy- ...'!F34</f>
        <v>0</v>
      </c>
      <c r="BB97" s="128">
        <f>'SO101c - Parkovací pásy- ...'!F35</f>
        <v>0</v>
      </c>
      <c r="BC97" s="128">
        <f>'SO101c - Parkovací pásy- ...'!F36</f>
        <v>0</v>
      </c>
      <c r="BD97" s="130">
        <f>'SO101c - Parkovací pásy- ...'!F37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19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'SO101d - Parkovací pásy-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'SO101d - Parkovací pásy- ...'!P124</f>
        <v>0</v>
      </c>
      <c r="AV98" s="128">
        <f>'SO101d - Parkovací pásy- ...'!J33</f>
        <v>0</v>
      </c>
      <c r="AW98" s="128">
        <f>'SO101d - Parkovací pásy- ...'!J34</f>
        <v>0</v>
      </c>
      <c r="AX98" s="128">
        <f>'SO101d - Parkovací pásy- ...'!J35</f>
        <v>0</v>
      </c>
      <c r="AY98" s="128">
        <f>'SO101d - Parkovací pásy- ...'!J36</f>
        <v>0</v>
      </c>
      <c r="AZ98" s="128">
        <f>'SO101d - Parkovací pásy- ...'!F33</f>
        <v>0</v>
      </c>
      <c r="BA98" s="128">
        <f>'SO101d - Parkovací pásy- ...'!F34</f>
        <v>0</v>
      </c>
      <c r="BB98" s="128">
        <f>'SO101d - Parkovací pásy- ...'!F35</f>
        <v>0</v>
      </c>
      <c r="BC98" s="128">
        <f>'SO101d - Parkovací pásy- ...'!F36</f>
        <v>0</v>
      </c>
      <c r="BD98" s="130">
        <f>'SO101d - Parkovací pásy- ...'!F37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19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'VRN - Vedlejší rozpočtové...'!J30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32">
        <v>0</v>
      </c>
      <c r="AT99" s="133">
        <f>ROUND(SUM(AV99:AW99),2)</f>
        <v>0</v>
      </c>
      <c r="AU99" s="134">
        <f>'VRN - Vedlejší rozpočtové...'!P120</f>
        <v>0</v>
      </c>
      <c r="AV99" s="133">
        <f>'VRN - Vedlejší rozpočtové...'!J33</f>
        <v>0</v>
      </c>
      <c r="AW99" s="133">
        <f>'VRN - Vedlejší rozpočtové...'!J34</f>
        <v>0</v>
      </c>
      <c r="AX99" s="133">
        <f>'VRN - Vedlejší rozpočtové...'!J35</f>
        <v>0</v>
      </c>
      <c r="AY99" s="133">
        <f>'VRN - Vedlejší rozpočtové...'!J36</f>
        <v>0</v>
      </c>
      <c r="AZ99" s="133">
        <f>'VRN - Vedlejší rozpočtové...'!F33</f>
        <v>0</v>
      </c>
      <c r="BA99" s="133">
        <f>'VRN - Vedlejší rozpočtové...'!F34</f>
        <v>0</v>
      </c>
      <c r="BB99" s="133">
        <f>'VRN - Vedlejší rozpočtové...'!F35</f>
        <v>0</v>
      </c>
      <c r="BC99" s="133">
        <f>'VRN - Vedlejší rozpočtové...'!F36</f>
        <v>0</v>
      </c>
      <c r="BD99" s="135">
        <f>'VRN - Vedlejší rozpočtové...'!F37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19</v>
      </c>
      <c r="CM99" s="131" t="s">
        <v>88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Pjm036k9wUj168QzYtXQo5xPA6VJkJZ02JdiXL3E9xf1iaBKyP/b2X1ccJpm3sDNW45WcYYcm8XMNwdPfn4NqQ==" hashValue="BCNFnlZNGJgseHmce1e6fNXyBNRnaPMFZdllRKkN6OlFjWSFcsG5aDJX01BuOAW5t4V3B/TbePXT7ala+nWzZ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101a - Parkovací pásy- ...'!C2" display="/"/>
    <hyperlink ref="A96" location="'SO101b - Parkovací pásy- ...'!C2" display="/"/>
    <hyperlink ref="A97" location="'SO101c - Parkovací pásy- ...'!C2" display="/"/>
    <hyperlink ref="A98" location="'SO101d - Parkovací pásy- ...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Ústí nad Orlicí - Parkování Dukla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21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30. 3. 2022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26</v>
      </c>
      <c r="E14" s="38"/>
      <c r="F14" s="38"/>
      <c r="G14" s="38"/>
      <c r="H14" s="38"/>
      <c r="I14" s="140" t="s">
        <v>27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27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27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29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ROUND((SUM(BE126:BE254)),  2)</f>
        <v>0</v>
      </c>
      <c r="G33" s="38"/>
      <c r="H33" s="38"/>
      <c r="I33" s="155">
        <v>0.20999999999999999</v>
      </c>
      <c r="J33" s="154">
        <f>ROUND(((SUM(BE126:BE254))*I33),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ROUND((SUM(BF126:BF254)),  2)</f>
        <v>0</v>
      </c>
      <c r="G34" s="38"/>
      <c r="H34" s="38"/>
      <c r="I34" s="155">
        <v>0.14999999999999999</v>
      </c>
      <c r="J34" s="154">
        <f>ROUND(((SUM(BF126:BF254))*I34),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ROUND((SUM(BG126:BG254)),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ROUND((SUM(BH126:BH254)),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ROUND((SUM(BI126:BI254)),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Ústí nad Orlicí - Parkování Dukla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SO101a - Parkovací pásy- lokalita 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22</v>
      </c>
      <c r="D89" s="40"/>
      <c r="E89" s="40"/>
      <c r="F89" s="27" t="str">
        <f>F12</f>
        <v>Ústí nad Orlicí</v>
      </c>
      <c r="G89" s="40"/>
      <c r="H89" s="40"/>
      <c r="I89" s="32" t="s">
        <v>24</v>
      </c>
      <c r="J89" s="79" t="str">
        <f>IF(J12="","",J12)</f>
        <v>30. 3. 2022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26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 Jiří Cihlář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hidden="1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J179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J195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J200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J208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115</v>
      </c>
      <c r="E103" s="188"/>
      <c r="F103" s="188"/>
      <c r="G103" s="188"/>
      <c r="H103" s="188"/>
      <c r="I103" s="188"/>
      <c r="J103" s="189">
        <f>J212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J224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9"/>
      <c r="C105" s="180"/>
      <c r="D105" s="181" t="s">
        <v>117</v>
      </c>
      <c r="E105" s="182"/>
      <c r="F105" s="182"/>
      <c r="G105" s="182"/>
      <c r="H105" s="182"/>
      <c r="I105" s="182"/>
      <c r="J105" s="183">
        <f>J227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5"/>
      <c r="C106" s="186"/>
      <c r="D106" s="187" t="s">
        <v>118</v>
      </c>
      <c r="E106" s="188"/>
      <c r="F106" s="188"/>
      <c r="G106" s="188"/>
      <c r="H106" s="188"/>
      <c r="I106" s="188"/>
      <c r="J106" s="189">
        <f>J228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Ústí nad Orlicí - Parkování Dukla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SO101a - Parkovací pásy- lokalita 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22</v>
      </c>
      <c r="D120" s="40"/>
      <c r="E120" s="40"/>
      <c r="F120" s="27" t="str">
        <f>F12</f>
        <v>Ústí nad Orlicí</v>
      </c>
      <c r="G120" s="40"/>
      <c r="H120" s="40"/>
      <c r="I120" s="32" t="s">
        <v>24</v>
      </c>
      <c r="J120" s="79" t="str">
        <f>IF(J12="","",J12)</f>
        <v>30. 3. 2022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26</v>
      </c>
      <c r="D122" s="40"/>
      <c r="E122" s="40"/>
      <c r="F122" s="27" t="str">
        <f>E15</f>
        <v xml:space="preserve"> </v>
      </c>
      <c r="G122" s="40"/>
      <c r="H122" s="40"/>
      <c r="I122" s="32" t="s">
        <v>32</v>
      </c>
      <c r="J122" s="36" t="str">
        <f>E21</f>
        <v>Ing. Jiří Cihlář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120</v>
      </c>
      <c r="D125" s="194" t="s">
        <v>63</v>
      </c>
      <c r="E125" s="194" t="s">
        <v>59</v>
      </c>
      <c r="F125" s="194" t="s">
        <v>60</v>
      </c>
      <c r="G125" s="194" t="s">
        <v>121</v>
      </c>
      <c r="H125" s="194" t="s">
        <v>122</v>
      </c>
      <c r="I125" s="194" t="s">
        <v>123</v>
      </c>
      <c r="J125" s="194" t="s">
        <v>106</v>
      </c>
      <c r="K125" s="195" t="s">
        <v>124</v>
      </c>
      <c r="L125" s="196"/>
      <c r="M125" s="100" t="s">
        <v>1</v>
      </c>
      <c r="N125" s="101" t="s">
        <v>42</v>
      </c>
      <c r="O125" s="101" t="s">
        <v>125</v>
      </c>
      <c r="P125" s="101" t="s">
        <v>126</v>
      </c>
      <c r="Q125" s="101" t="s">
        <v>127</v>
      </c>
      <c r="R125" s="101" t="s">
        <v>128</v>
      </c>
      <c r="S125" s="101" t="s">
        <v>129</v>
      </c>
      <c r="T125" s="102" t="s">
        <v>130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131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P127+P227</f>
        <v>0</v>
      </c>
      <c r="Q126" s="104"/>
      <c r="R126" s="199">
        <f>R127+R227</f>
        <v>6.1583844000000001</v>
      </c>
      <c r="S126" s="104"/>
      <c r="T126" s="200">
        <f>T127+T227</f>
        <v>8.4049999999999994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108</v>
      </c>
      <c r="BK126" s="201">
        <f>BK127+BK227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132</v>
      </c>
      <c r="F127" s="205" t="s">
        <v>133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P128+P179+P195+P200+P212+P224</f>
        <v>0</v>
      </c>
      <c r="Q127" s="210"/>
      <c r="R127" s="211">
        <f>R128+R179+R195+R200+R212+R224</f>
        <v>6.1199843999999999</v>
      </c>
      <c r="S127" s="210"/>
      <c r="T127" s="212">
        <f>T128+T179+T195+T200+T212+T224</f>
        <v>8.4049999999999994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134</v>
      </c>
      <c r="BK127" s="215">
        <f>BK128+BK179+BK195+BK200+BK212+BK224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86</v>
      </c>
      <c r="F128" s="216" t="s">
        <v>135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SUM(P129:P178)</f>
        <v>0</v>
      </c>
      <c r="Q128" s="210"/>
      <c r="R128" s="211">
        <f>SUM(R129:R178)</f>
        <v>0.00123</v>
      </c>
      <c r="S128" s="210"/>
      <c r="T128" s="212">
        <f>SUM(T129:T178)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134</v>
      </c>
      <c r="BK128" s="215">
        <f>SUM(BK129:BK178)</f>
        <v>0</v>
      </c>
    </row>
    <row r="129" s="2" customFormat="1" ht="33" customHeight="1">
      <c r="A129" s="38"/>
      <c r="B129" s="39"/>
      <c r="C129" s="218" t="s">
        <v>86</v>
      </c>
      <c r="D129" s="218" t="s">
        <v>136</v>
      </c>
      <c r="E129" s="219" t="s">
        <v>137</v>
      </c>
      <c r="F129" s="220" t="s">
        <v>138</v>
      </c>
      <c r="G129" s="221" t="s">
        <v>139</v>
      </c>
      <c r="H129" s="222">
        <v>19.949999999999999</v>
      </c>
      <c r="I129" s="223"/>
      <c r="J129" s="224">
        <f>ROUND(I129*H129,2)</f>
        <v>0</v>
      </c>
      <c r="K129" s="220" t="s">
        <v>140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141</v>
      </c>
      <c r="AT129" s="229" t="s">
        <v>136</v>
      </c>
      <c r="AU129" s="229" t="s">
        <v>88</v>
      </c>
      <c r="AY129" s="17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141</v>
      </c>
      <c r="BM129" s="229" t="s">
        <v>142</v>
      </c>
    </row>
    <row r="130" s="2" customFormat="1">
      <c r="A130" s="38"/>
      <c r="B130" s="39"/>
      <c r="C130" s="40"/>
      <c r="D130" s="231" t="s">
        <v>143</v>
      </c>
      <c r="E130" s="40"/>
      <c r="F130" s="232" t="s">
        <v>144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88</v>
      </c>
    </row>
    <row r="131" s="13" customFormat="1">
      <c r="A131" s="13"/>
      <c r="B131" s="236"/>
      <c r="C131" s="237"/>
      <c r="D131" s="231" t="s">
        <v>145</v>
      </c>
      <c r="E131" s="238" t="s">
        <v>1</v>
      </c>
      <c r="F131" s="239" t="s">
        <v>146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145</v>
      </c>
      <c r="AU131" s="245" t="s">
        <v>88</v>
      </c>
      <c r="AV131" s="13" t="s">
        <v>86</v>
      </c>
      <c r="AW131" s="13" t="s">
        <v>34</v>
      </c>
      <c r="AX131" s="13" t="s">
        <v>78</v>
      </c>
      <c r="AY131" s="245" t="s">
        <v>134</v>
      </c>
    </row>
    <row r="132" s="14" customFormat="1">
      <c r="A132" s="14"/>
      <c r="B132" s="246"/>
      <c r="C132" s="247"/>
      <c r="D132" s="231" t="s">
        <v>145</v>
      </c>
      <c r="E132" s="248" t="s">
        <v>1</v>
      </c>
      <c r="F132" s="249" t="s">
        <v>147</v>
      </c>
      <c r="G132" s="247"/>
      <c r="H132" s="250">
        <v>19.949999999999999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145</v>
      </c>
      <c r="AU132" s="256" t="s">
        <v>88</v>
      </c>
      <c r="AV132" s="14" t="s">
        <v>88</v>
      </c>
      <c r="AW132" s="14" t="s">
        <v>34</v>
      </c>
      <c r="AX132" s="14" t="s">
        <v>86</v>
      </c>
      <c r="AY132" s="256" t="s">
        <v>134</v>
      </c>
    </row>
    <row r="133" s="2" customFormat="1" ht="33" customHeight="1">
      <c r="A133" s="38"/>
      <c r="B133" s="39"/>
      <c r="C133" s="218" t="s">
        <v>88</v>
      </c>
      <c r="D133" s="218" t="s">
        <v>136</v>
      </c>
      <c r="E133" s="219" t="s">
        <v>148</v>
      </c>
      <c r="F133" s="220" t="s">
        <v>149</v>
      </c>
      <c r="G133" s="221" t="s">
        <v>139</v>
      </c>
      <c r="H133" s="222">
        <v>82</v>
      </c>
      <c r="I133" s="223"/>
      <c r="J133" s="224">
        <f>ROUND(I133*H133,2)</f>
        <v>0</v>
      </c>
      <c r="K133" s="220" t="s">
        <v>140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141</v>
      </c>
      <c r="AT133" s="229" t="s">
        <v>136</v>
      </c>
      <c r="AU133" s="229" t="s">
        <v>88</v>
      </c>
      <c r="AY133" s="17" t="s">
        <v>134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141</v>
      </c>
      <c r="BM133" s="229" t="s">
        <v>150</v>
      </c>
    </row>
    <row r="134" s="2" customFormat="1">
      <c r="A134" s="38"/>
      <c r="B134" s="39"/>
      <c r="C134" s="40"/>
      <c r="D134" s="231" t="s">
        <v>143</v>
      </c>
      <c r="E134" s="40"/>
      <c r="F134" s="232" t="s">
        <v>151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88</v>
      </c>
    </row>
    <row r="135" s="14" customFormat="1">
      <c r="A135" s="14"/>
      <c r="B135" s="246"/>
      <c r="C135" s="247"/>
      <c r="D135" s="231" t="s">
        <v>145</v>
      </c>
      <c r="E135" s="248" t="s">
        <v>1</v>
      </c>
      <c r="F135" s="249" t="s">
        <v>152</v>
      </c>
      <c r="G135" s="247"/>
      <c r="H135" s="250">
        <v>82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145</v>
      </c>
      <c r="AU135" s="256" t="s">
        <v>88</v>
      </c>
      <c r="AV135" s="14" t="s">
        <v>88</v>
      </c>
      <c r="AW135" s="14" t="s">
        <v>34</v>
      </c>
      <c r="AX135" s="14" t="s">
        <v>86</v>
      </c>
      <c r="AY135" s="256" t="s">
        <v>134</v>
      </c>
    </row>
    <row r="136" s="2" customFormat="1" ht="37.8" customHeight="1">
      <c r="A136" s="38"/>
      <c r="B136" s="39"/>
      <c r="C136" s="218" t="s">
        <v>153</v>
      </c>
      <c r="D136" s="218" t="s">
        <v>136</v>
      </c>
      <c r="E136" s="219" t="s">
        <v>154</v>
      </c>
      <c r="F136" s="220" t="s">
        <v>155</v>
      </c>
      <c r="G136" s="221" t="s">
        <v>139</v>
      </c>
      <c r="H136" s="222">
        <v>12.300000000000001</v>
      </c>
      <c r="I136" s="223"/>
      <c r="J136" s="224">
        <f>ROUND(I136*H136,2)</f>
        <v>0</v>
      </c>
      <c r="K136" s="220" t="s">
        <v>140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141</v>
      </c>
      <c r="AT136" s="229" t="s">
        <v>136</v>
      </c>
      <c r="AU136" s="229" t="s">
        <v>88</v>
      </c>
      <c r="AY136" s="17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141</v>
      </c>
      <c r="BM136" s="229" t="s">
        <v>156</v>
      </c>
    </row>
    <row r="137" s="2" customFormat="1">
      <c r="A137" s="38"/>
      <c r="B137" s="39"/>
      <c r="C137" s="40"/>
      <c r="D137" s="231" t="s">
        <v>143</v>
      </c>
      <c r="E137" s="40"/>
      <c r="F137" s="232" t="s">
        <v>157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143</v>
      </c>
      <c r="AU137" s="17" t="s">
        <v>88</v>
      </c>
    </row>
    <row r="138" s="14" customFormat="1">
      <c r="A138" s="14"/>
      <c r="B138" s="246"/>
      <c r="C138" s="247"/>
      <c r="D138" s="231" t="s">
        <v>145</v>
      </c>
      <c r="E138" s="248" t="s">
        <v>1</v>
      </c>
      <c r="F138" s="249" t="s">
        <v>158</v>
      </c>
      <c r="G138" s="247"/>
      <c r="H138" s="250">
        <v>6.1500000000000004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145</v>
      </c>
      <c r="AU138" s="256" t="s">
        <v>88</v>
      </c>
      <c r="AV138" s="14" t="s">
        <v>88</v>
      </c>
      <c r="AW138" s="14" t="s">
        <v>34</v>
      </c>
      <c r="AX138" s="14" t="s">
        <v>78</v>
      </c>
      <c r="AY138" s="256" t="s">
        <v>134</v>
      </c>
    </row>
    <row r="139" s="14" customFormat="1">
      <c r="A139" s="14"/>
      <c r="B139" s="246"/>
      <c r="C139" s="247"/>
      <c r="D139" s="231" t="s">
        <v>145</v>
      </c>
      <c r="E139" s="248" t="s">
        <v>1</v>
      </c>
      <c r="F139" s="249" t="s">
        <v>159</v>
      </c>
      <c r="G139" s="247"/>
      <c r="H139" s="250">
        <v>6.1500000000000004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145</v>
      </c>
      <c r="AU139" s="256" t="s">
        <v>88</v>
      </c>
      <c r="AV139" s="14" t="s">
        <v>88</v>
      </c>
      <c r="AW139" s="14" t="s">
        <v>34</v>
      </c>
      <c r="AX139" s="14" t="s">
        <v>78</v>
      </c>
      <c r="AY139" s="256" t="s">
        <v>134</v>
      </c>
    </row>
    <row r="140" s="15" customFormat="1">
      <c r="A140" s="15"/>
      <c r="B140" s="257"/>
      <c r="C140" s="258"/>
      <c r="D140" s="231" t="s">
        <v>145</v>
      </c>
      <c r="E140" s="259" t="s">
        <v>1</v>
      </c>
      <c r="F140" s="260" t="s">
        <v>160</v>
      </c>
      <c r="G140" s="258"/>
      <c r="H140" s="261">
        <v>12.300000000000001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145</v>
      </c>
      <c r="AU140" s="267" t="s">
        <v>88</v>
      </c>
      <c r="AV140" s="15" t="s">
        <v>141</v>
      </c>
      <c r="AW140" s="15" t="s">
        <v>34</v>
      </c>
      <c r="AX140" s="15" t="s">
        <v>86</v>
      </c>
      <c r="AY140" s="267" t="s">
        <v>134</v>
      </c>
    </row>
    <row r="141" s="2" customFormat="1" ht="37.8" customHeight="1">
      <c r="A141" s="38"/>
      <c r="B141" s="39"/>
      <c r="C141" s="218" t="s">
        <v>141</v>
      </c>
      <c r="D141" s="218" t="s">
        <v>136</v>
      </c>
      <c r="E141" s="219" t="s">
        <v>161</v>
      </c>
      <c r="F141" s="220" t="s">
        <v>162</v>
      </c>
      <c r="G141" s="221" t="s">
        <v>139</v>
      </c>
      <c r="H141" s="222">
        <v>95.799999999999997</v>
      </c>
      <c r="I141" s="223"/>
      <c r="J141" s="224">
        <f>ROUND(I141*H141,2)</f>
        <v>0</v>
      </c>
      <c r="K141" s="220" t="s">
        <v>140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141</v>
      </c>
      <c r="AT141" s="229" t="s">
        <v>136</v>
      </c>
      <c r="AU141" s="229" t="s">
        <v>88</v>
      </c>
      <c r="AY141" s="17" t="s">
        <v>134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141</v>
      </c>
      <c r="BM141" s="229" t="s">
        <v>163</v>
      </c>
    </row>
    <row r="142" s="2" customFormat="1">
      <c r="A142" s="38"/>
      <c r="B142" s="39"/>
      <c r="C142" s="40"/>
      <c r="D142" s="231" t="s">
        <v>143</v>
      </c>
      <c r="E142" s="40"/>
      <c r="F142" s="232" t="s">
        <v>164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88</v>
      </c>
    </row>
    <row r="143" s="2" customFormat="1">
      <c r="A143" s="38"/>
      <c r="B143" s="39"/>
      <c r="C143" s="40"/>
      <c r="D143" s="231" t="s">
        <v>165</v>
      </c>
      <c r="E143" s="40"/>
      <c r="F143" s="268" t="s">
        <v>166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165</v>
      </c>
      <c r="AU143" s="17" t="s">
        <v>88</v>
      </c>
    </row>
    <row r="144" s="14" customFormat="1">
      <c r="A144" s="14"/>
      <c r="B144" s="246"/>
      <c r="C144" s="247"/>
      <c r="D144" s="231" t="s">
        <v>145</v>
      </c>
      <c r="E144" s="248" t="s">
        <v>1</v>
      </c>
      <c r="F144" s="249" t="s">
        <v>167</v>
      </c>
      <c r="G144" s="247"/>
      <c r="H144" s="250">
        <v>13.800000000000001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145</v>
      </c>
      <c r="AU144" s="256" t="s">
        <v>88</v>
      </c>
      <c r="AV144" s="14" t="s">
        <v>88</v>
      </c>
      <c r="AW144" s="14" t="s">
        <v>34</v>
      </c>
      <c r="AX144" s="14" t="s">
        <v>78</v>
      </c>
      <c r="AY144" s="256" t="s">
        <v>134</v>
      </c>
    </row>
    <row r="145" s="14" customFormat="1">
      <c r="A145" s="14"/>
      <c r="B145" s="246"/>
      <c r="C145" s="247"/>
      <c r="D145" s="231" t="s">
        <v>145</v>
      </c>
      <c r="E145" s="248" t="s">
        <v>1</v>
      </c>
      <c r="F145" s="249" t="s">
        <v>152</v>
      </c>
      <c r="G145" s="247"/>
      <c r="H145" s="250">
        <v>82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145</v>
      </c>
      <c r="AU145" s="256" t="s">
        <v>88</v>
      </c>
      <c r="AV145" s="14" t="s">
        <v>88</v>
      </c>
      <c r="AW145" s="14" t="s">
        <v>34</v>
      </c>
      <c r="AX145" s="14" t="s">
        <v>78</v>
      </c>
      <c r="AY145" s="256" t="s">
        <v>134</v>
      </c>
    </row>
    <row r="146" s="15" customFormat="1">
      <c r="A146" s="15"/>
      <c r="B146" s="257"/>
      <c r="C146" s="258"/>
      <c r="D146" s="231" t="s">
        <v>145</v>
      </c>
      <c r="E146" s="259" t="s">
        <v>1</v>
      </c>
      <c r="F146" s="260" t="s">
        <v>160</v>
      </c>
      <c r="G146" s="258"/>
      <c r="H146" s="261">
        <v>95.799999999999997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145</v>
      </c>
      <c r="AU146" s="267" t="s">
        <v>88</v>
      </c>
      <c r="AV146" s="15" t="s">
        <v>141</v>
      </c>
      <c r="AW146" s="15" t="s">
        <v>34</v>
      </c>
      <c r="AX146" s="15" t="s">
        <v>86</v>
      </c>
      <c r="AY146" s="267" t="s">
        <v>134</v>
      </c>
    </row>
    <row r="147" s="2" customFormat="1" ht="24.15" customHeight="1">
      <c r="A147" s="38"/>
      <c r="B147" s="39"/>
      <c r="C147" s="218" t="s">
        <v>168</v>
      </c>
      <c r="D147" s="218" t="s">
        <v>136</v>
      </c>
      <c r="E147" s="219" t="s">
        <v>169</v>
      </c>
      <c r="F147" s="220" t="s">
        <v>170</v>
      </c>
      <c r="G147" s="221" t="s">
        <v>139</v>
      </c>
      <c r="H147" s="222">
        <v>6.1500000000000004</v>
      </c>
      <c r="I147" s="223"/>
      <c r="J147" s="224">
        <f>ROUND(I147*H147,2)</f>
        <v>0</v>
      </c>
      <c r="K147" s="220" t="s">
        <v>140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141</v>
      </c>
      <c r="AT147" s="229" t="s">
        <v>136</v>
      </c>
      <c r="AU147" s="229" t="s">
        <v>88</v>
      </c>
      <c r="AY147" s="17" t="s">
        <v>134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141</v>
      </c>
      <c r="BM147" s="229" t="s">
        <v>171</v>
      </c>
    </row>
    <row r="148" s="2" customFormat="1">
      <c r="A148" s="38"/>
      <c r="B148" s="39"/>
      <c r="C148" s="40"/>
      <c r="D148" s="231" t="s">
        <v>143</v>
      </c>
      <c r="E148" s="40"/>
      <c r="F148" s="232" t="s">
        <v>172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88</v>
      </c>
    </row>
    <row r="149" s="14" customFormat="1">
      <c r="A149" s="14"/>
      <c r="B149" s="246"/>
      <c r="C149" s="247"/>
      <c r="D149" s="231" t="s">
        <v>145</v>
      </c>
      <c r="E149" s="248" t="s">
        <v>1</v>
      </c>
      <c r="F149" s="249" t="s">
        <v>173</v>
      </c>
      <c r="G149" s="247"/>
      <c r="H149" s="250">
        <v>6.1500000000000004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145</v>
      </c>
      <c r="AU149" s="256" t="s">
        <v>88</v>
      </c>
      <c r="AV149" s="14" t="s">
        <v>88</v>
      </c>
      <c r="AW149" s="14" t="s">
        <v>34</v>
      </c>
      <c r="AX149" s="14" t="s">
        <v>78</v>
      </c>
      <c r="AY149" s="256" t="s">
        <v>134</v>
      </c>
    </row>
    <row r="150" s="15" customFormat="1">
      <c r="A150" s="15"/>
      <c r="B150" s="257"/>
      <c r="C150" s="258"/>
      <c r="D150" s="231" t="s">
        <v>145</v>
      </c>
      <c r="E150" s="259" t="s">
        <v>1</v>
      </c>
      <c r="F150" s="260" t="s">
        <v>160</v>
      </c>
      <c r="G150" s="258"/>
      <c r="H150" s="261">
        <v>6.1500000000000004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145</v>
      </c>
      <c r="AU150" s="267" t="s">
        <v>88</v>
      </c>
      <c r="AV150" s="15" t="s">
        <v>141</v>
      </c>
      <c r="AW150" s="15" t="s">
        <v>34</v>
      </c>
      <c r="AX150" s="15" t="s">
        <v>86</v>
      </c>
      <c r="AY150" s="267" t="s">
        <v>134</v>
      </c>
    </row>
    <row r="151" s="2" customFormat="1" ht="33" customHeight="1">
      <c r="A151" s="38"/>
      <c r="B151" s="39"/>
      <c r="C151" s="218" t="s">
        <v>174</v>
      </c>
      <c r="D151" s="218" t="s">
        <v>136</v>
      </c>
      <c r="E151" s="219" t="s">
        <v>175</v>
      </c>
      <c r="F151" s="220" t="s">
        <v>176</v>
      </c>
      <c r="G151" s="221" t="s">
        <v>177</v>
      </c>
      <c r="H151" s="222">
        <v>172.44</v>
      </c>
      <c r="I151" s="223"/>
      <c r="J151" s="224">
        <f>ROUND(I151*H151,2)</f>
        <v>0</v>
      </c>
      <c r="K151" s="220" t="s">
        <v>140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141</v>
      </c>
      <c r="AT151" s="229" t="s">
        <v>136</v>
      </c>
      <c r="AU151" s="229" t="s">
        <v>88</v>
      </c>
      <c r="AY151" s="17" t="s">
        <v>134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141</v>
      </c>
      <c r="BM151" s="229" t="s">
        <v>178</v>
      </c>
    </row>
    <row r="152" s="2" customFormat="1">
      <c r="A152" s="38"/>
      <c r="B152" s="39"/>
      <c r="C152" s="40"/>
      <c r="D152" s="231" t="s">
        <v>143</v>
      </c>
      <c r="E152" s="40"/>
      <c r="F152" s="232" t="s">
        <v>179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143</v>
      </c>
      <c r="AU152" s="17" t="s">
        <v>88</v>
      </c>
    </row>
    <row r="153" s="14" customFormat="1">
      <c r="A153" s="14"/>
      <c r="B153" s="246"/>
      <c r="C153" s="247"/>
      <c r="D153" s="231" t="s">
        <v>145</v>
      </c>
      <c r="E153" s="248" t="s">
        <v>1</v>
      </c>
      <c r="F153" s="249" t="s">
        <v>180</v>
      </c>
      <c r="G153" s="247"/>
      <c r="H153" s="250">
        <v>95.799999999999997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145</v>
      </c>
      <c r="AU153" s="256" t="s">
        <v>88</v>
      </c>
      <c r="AV153" s="14" t="s">
        <v>88</v>
      </c>
      <c r="AW153" s="14" t="s">
        <v>34</v>
      </c>
      <c r="AX153" s="14" t="s">
        <v>86</v>
      </c>
      <c r="AY153" s="256" t="s">
        <v>134</v>
      </c>
    </row>
    <row r="154" s="14" customFormat="1">
      <c r="A154" s="14"/>
      <c r="B154" s="246"/>
      <c r="C154" s="247"/>
      <c r="D154" s="231" t="s">
        <v>145</v>
      </c>
      <c r="E154" s="247"/>
      <c r="F154" s="249" t="s">
        <v>181</v>
      </c>
      <c r="G154" s="247"/>
      <c r="H154" s="250">
        <v>172.44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145</v>
      </c>
      <c r="AU154" s="256" t="s">
        <v>88</v>
      </c>
      <c r="AV154" s="14" t="s">
        <v>88</v>
      </c>
      <c r="AW154" s="14" t="s">
        <v>4</v>
      </c>
      <c r="AX154" s="14" t="s">
        <v>86</v>
      </c>
      <c r="AY154" s="256" t="s">
        <v>134</v>
      </c>
    </row>
    <row r="155" s="2" customFormat="1" ht="37.8" customHeight="1">
      <c r="A155" s="38"/>
      <c r="B155" s="39"/>
      <c r="C155" s="218" t="s">
        <v>182</v>
      </c>
      <c r="D155" s="218" t="s">
        <v>136</v>
      </c>
      <c r="E155" s="219" t="s">
        <v>183</v>
      </c>
      <c r="F155" s="220" t="s">
        <v>184</v>
      </c>
      <c r="G155" s="221" t="s">
        <v>185</v>
      </c>
      <c r="H155" s="222">
        <v>41</v>
      </c>
      <c r="I155" s="223"/>
      <c r="J155" s="224">
        <f>ROUND(I155*H155,2)</f>
        <v>0</v>
      </c>
      <c r="K155" s="220" t="s">
        <v>140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141</v>
      </c>
      <c r="AT155" s="229" t="s">
        <v>136</v>
      </c>
      <c r="AU155" s="229" t="s">
        <v>88</v>
      </c>
      <c r="AY155" s="17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141</v>
      </c>
      <c r="BM155" s="229" t="s">
        <v>186</v>
      </c>
    </row>
    <row r="156" s="2" customFormat="1">
      <c r="A156" s="38"/>
      <c r="B156" s="39"/>
      <c r="C156" s="40"/>
      <c r="D156" s="231" t="s">
        <v>143</v>
      </c>
      <c r="E156" s="40"/>
      <c r="F156" s="232" t="s">
        <v>187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88</v>
      </c>
    </row>
    <row r="157" s="14" customFormat="1">
      <c r="A157" s="14"/>
      <c r="B157" s="246"/>
      <c r="C157" s="247"/>
      <c r="D157" s="231" t="s">
        <v>145</v>
      </c>
      <c r="E157" s="248" t="s">
        <v>1</v>
      </c>
      <c r="F157" s="249" t="s">
        <v>188</v>
      </c>
      <c r="G157" s="247"/>
      <c r="H157" s="250">
        <v>41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145</v>
      </c>
      <c r="AU157" s="256" t="s">
        <v>88</v>
      </c>
      <c r="AV157" s="14" t="s">
        <v>88</v>
      </c>
      <c r="AW157" s="14" t="s">
        <v>34</v>
      </c>
      <c r="AX157" s="14" t="s">
        <v>86</v>
      </c>
      <c r="AY157" s="256" t="s">
        <v>134</v>
      </c>
    </row>
    <row r="158" s="2" customFormat="1" ht="24.15" customHeight="1">
      <c r="A158" s="38"/>
      <c r="B158" s="39"/>
      <c r="C158" s="218" t="s">
        <v>189</v>
      </c>
      <c r="D158" s="218" t="s">
        <v>136</v>
      </c>
      <c r="E158" s="219" t="s">
        <v>190</v>
      </c>
      <c r="F158" s="220" t="s">
        <v>191</v>
      </c>
      <c r="G158" s="221" t="s">
        <v>185</v>
      </c>
      <c r="H158" s="222">
        <v>41</v>
      </c>
      <c r="I158" s="223"/>
      <c r="J158" s="224">
        <f>ROUND(I158*H158,2)</f>
        <v>0</v>
      </c>
      <c r="K158" s="220" t="s">
        <v>140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141</v>
      </c>
      <c r="AT158" s="229" t="s">
        <v>136</v>
      </c>
      <c r="AU158" s="229" t="s">
        <v>88</v>
      </c>
      <c r="AY158" s="17" t="s">
        <v>134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141</v>
      </c>
      <c r="BM158" s="229" t="s">
        <v>192</v>
      </c>
    </row>
    <row r="159" s="2" customFormat="1">
      <c r="A159" s="38"/>
      <c r="B159" s="39"/>
      <c r="C159" s="40"/>
      <c r="D159" s="231" t="s">
        <v>143</v>
      </c>
      <c r="E159" s="40"/>
      <c r="F159" s="232" t="s">
        <v>193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143</v>
      </c>
      <c r="AU159" s="17" t="s">
        <v>88</v>
      </c>
    </row>
    <row r="160" s="14" customFormat="1">
      <c r="A160" s="14"/>
      <c r="B160" s="246"/>
      <c r="C160" s="247"/>
      <c r="D160" s="231" t="s">
        <v>145</v>
      </c>
      <c r="E160" s="248" t="s">
        <v>1</v>
      </c>
      <c r="F160" s="249" t="s">
        <v>188</v>
      </c>
      <c r="G160" s="247"/>
      <c r="H160" s="250">
        <v>41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145</v>
      </c>
      <c r="AU160" s="256" t="s">
        <v>88</v>
      </c>
      <c r="AV160" s="14" t="s">
        <v>88</v>
      </c>
      <c r="AW160" s="14" t="s">
        <v>34</v>
      </c>
      <c r="AX160" s="14" t="s">
        <v>86</v>
      </c>
      <c r="AY160" s="256" t="s">
        <v>134</v>
      </c>
    </row>
    <row r="161" s="2" customFormat="1" ht="24.15" customHeight="1">
      <c r="A161" s="38"/>
      <c r="B161" s="39"/>
      <c r="C161" s="218" t="s">
        <v>194</v>
      </c>
      <c r="D161" s="218" t="s">
        <v>136</v>
      </c>
      <c r="E161" s="219" t="s">
        <v>195</v>
      </c>
      <c r="F161" s="220" t="s">
        <v>196</v>
      </c>
      <c r="G161" s="221" t="s">
        <v>185</v>
      </c>
      <c r="H161" s="222">
        <v>41</v>
      </c>
      <c r="I161" s="223"/>
      <c r="J161" s="224">
        <f>ROUND(I161*H161,2)</f>
        <v>0</v>
      </c>
      <c r="K161" s="220" t="s">
        <v>140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141</v>
      </c>
      <c r="AT161" s="229" t="s">
        <v>136</v>
      </c>
      <c r="AU161" s="229" t="s">
        <v>88</v>
      </c>
      <c r="AY161" s="17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141</v>
      </c>
      <c r="BM161" s="229" t="s">
        <v>197</v>
      </c>
    </row>
    <row r="162" s="2" customFormat="1">
      <c r="A162" s="38"/>
      <c r="B162" s="39"/>
      <c r="C162" s="40"/>
      <c r="D162" s="231" t="s">
        <v>143</v>
      </c>
      <c r="E162" s="40"/>
      <c r="F162" s="232" t="s">
        <v>198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88</v>
      </c>
    </row>
    <row r="163" s="14" customFormat="1">
      <c r="A163" s="14"/>
      <c r="B163" s="246"/>
      <c r="C163" s="247"/>
      <c r="D163" s="231" t="s">
        <v>145</v>
      </c>
      <c r="E163" s="248" t="s">
        <v>1</v>
      </c>
      <c r="F163" s="249" t="s">
        <v>188</v>
      </c>
      <c r="G163" s="247"/>
      <c r="H163" s="250">
        <v>41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145</v>
      </c>
      <c r="AU163" s="256" t="s">
        <v>88</v>
      </c>
      <c r="AV163" s="14" t="s">
        <v>88</v>
      </c>
      <c r="AW163" s="14" t="s">
        <v>34</v>
      </c>
      <c r="AX163" s="14" t="s">
        <v>86</v>
      </c>
      <c r="AY163" s="256" t="s">
        <v>134</v>
      </c>
    </row>
    <row r="164" s="2" customFormat="1" ht="16.5" customHeight="1">
      <c r="A164" s="38"/>
      <c r="B164" s="39"/>
      <c r="C164" s="269" t="s">
        <v>199</v>
      </c>
      <c r="D164" s="269" t="s">
        <v>200</v>
      </c>
      <c r="E164" s="270" t="s">
        <v>201</v>
      </c>
      <c r="F164" s="271" t="s">
        <v>202</v>
      </c>
      <c r="G164" s="272" t="s">
        <v>203</v>
      </c>
      <c r="H164" s="273">
        <v>1.23</v>
      </c>
      <c r="I164" s="274"/>
      <c r="J164" s="275">
        <f>ROUND(I164*H164,2)</f>
        <v>0</v>
      </c>
      <c r="K164" s="271" t="s">
        <v>140</v>
      </c>
      <c r="L164" s="276"/>
      <c r="M164" s="277" t="s">
        <v>1</v>
      </c>
      <c r="N164" s="278" t="s">
        <v>43</v>
      </c>
      <c r="O164" s="91"/>
      <c r="P164" s="227">
        <f>O164*H164</f>
        <v>0</v>
      </c>
      <c r="Q164" s="227">
        <v>0.001</v>
      </c>
      <c r="R164" s="227">
        <f>Q164*H164</f>
        <v>0.00123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189</v>
      </c>
      <c r="AT164" s="229" t="s">
        <v>200</v>
      </c>
      <c r="AU164" s="229" t="s">
        <v>88</v>
      </c>
      <c r="AY164" s="17" t="s">
        <v>134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141</v>
      </c>
      <c r="BM164" s="229" t="s">
        <v>204</v>
      </c>
    </row>
    <row r="165" s="2" customFormat="1">
      <c r="A165" s="38"/>
      <c r="B165" s="39"/>
      <c r="C165" s="40"/>
      <c r="D165" s="231" t="s">
        <v>143</v>
      </c>
      <c r="E165" s="40"/>
      <c r="F165" s="232" t="s">
        <v>202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88</v>
      </c>
    </row>
    <row r="166" s="14" customFormat="1">
      <c r="A166" s="14"/>
      <c r="B166" s="246"/>
      <c r="C166" s="247"/>
      <c r="D166" s="231" t="s">
        <v>145</v>
      </c>
      <c r="E166" s="248" t="s">
        <v>1</v>
      </c>
      <c r="F166" s="249" t="s">
        <v>205</v>
      </c>
      <c r="G166" s="247"/>
      <c r="H166" s="250">
        <v>1.23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145</v>
      </c>
      <c r="AU166" s="256" t="s">
        <v>88</v>
      </c>
      <c r="AV166" s="14" t="s">
        <v>88</v>
      </c>
      <c r="AW166" s="14" t="s">
        <v>34</v>
      </c>
      <c r="AX166" s="14" t="s">
        <v>86</v>
      </c>
      <c r="AY166" s="256" t="s">
        <v>134</v>
      </c>
    </row>
    <row r="167" s="2" customFormat="1" ht="24.15" customHeight="1">
      <c r="A167" s="38"/>
      <c r="B167" s="39"/>
      <c r="C167" s="218" t="s">
        <v>206</v>
      </c>
      <c r="D167" s="218" t="s">
        <v>136</v>
      </c>
      <c r="E167" s="219" t="s">
        <v>207</v>
      </c>
      <c r="F167" s="220" t="s">
        <v>208</v>
      </c>
      <c r="G167" s="221" t="s">
        <v>185</v>
      </c>
      <c r="H167" s="222">
        <v>89</v>
      </c>
      <c r="I167" s="223"/>
      <c r="J167" s="224">
        <f>ROUND(I167*H167,2)</f>
        <v>0</v>
      </c>
      <c r="K167" s="220" t="s">
        <v>140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141</v>
      </c>
      <c r="AT167" s="229" t="s">
        <v>136</v>
      </c>
      <c r="AU167" s="229" t="s">
        <v>88</v>
      </c>
      <c r="AY167" s="17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141</v>
      </c>
      <c r="BM167" s="229" t="s">
        <v>209</v>
      </c>
    </row>
    <row r="168" s="2" customFormat="1">
      <c r="A168" s="38"/>
      <c r="B168" s="39"/>
      <c r="C168" s="40"/>
      <c r="D168" s="231" t="s">
        <v>143</v>
      </c>
      <c r="E168" s="40"/>
      <c r="F168" s="232" t="s">
        <v>210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88</v>
      </c>
    </row>
    <row r="169" s="14" customFormat="1">
      <c r="A169" s="14"/>
      <c r="B169" s="246"/>
      <c r="C169" s="247"/>
      <c r="D169" s="231" t="s">
        <v>145</v>
      </c>
      <c r="E169" s="248" t="s">
        <v>1</v>
      </c>
      <c r="F169" s="249" t="s">
        <v>211</v>
      </c>
      <c r="G169" s="247"/>
      <c r="H169" s="250">
        <v>89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145</v>
      </c>
      <c r="AU169" s="256" t="s">
        <v>88</v>
      </c>
      <c r="AV169" s="14" t="s">
        <v>88</v>
      </c>
      <c r="AW169" s="14" t="s">
        <v>34</v>
      </c>
      <c r="AX169" s="14" t="s">
        <v>86</v>
      </c>
      <c r="AY169" s="256" t="s">
        <v>134</v>
      </c>
    </row>
    <row r="170" s="2" customFormat="1" ht="33" customHeight="1">
      <c r="A170" s="38"/>
      <c r="B170" s="39"/>
      <c r="C170" s="218" t="s">
        <v>212</v>
      </c>
      <c r="D170" s="218" t="s">
        <v>136</v>
      </c>
      <c r="E170" s="219" t="s">
        <v>213</v>
      </c>
      <c r="F170" s="220" t="s">
        <v>214</v>
      </c>
      <c r="G170" s="221" t="s">
        <v>185</v>
      </c>
      <c r="H170" s="222">
        <v>41</v>
      </c>
      <c r="I170" s="223"/>
      <c r="J170" s="224">
        <f>ROUND(I170*H170,2)</f>
        <v>0</v>
      </c>
      <c r="K170" s="220" t="s">
        <v>140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141</v>
      </c>
      <c r="AT170" s="229" t="s">
        <v>136</v>
      </c>
      <c r="AU170" s="229" t="s">
        <v>88</v>
      </c>
      <c r="AY170" s="17" t="s">
        <v>134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141</v>
      </c>
      <c r="BM170" s="229" t="s">
        <v>215</v>
      </c>
    </row>
    <row r="171" s="2" customFormat="1">
      <c r="A171" s="38"/>
      <c r="B171" s="39"/>
      <c r="C171" s="40"/>
      <c r="D171" s="231" t="s">
        <v>143</v>
      </c>
      <c r="E171" s="40"/>
      <c r="F171" s="232" t="s">
        <v>216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143</v>
      </c>
      <c r="AU171" s="17" t="s">
        <v>88</v>
      </c>
    </row>
    <row r="172" s="14" customFormat="1">
      <c r="A172" s="14"/>
      <c r="B172" s="246"/>
      <c r="C172" s="247"/>
      <c r="D172" s="231" t="s">
        <v>145</v>
      </c>
      <c r="E172" s="248" t="s">
        <v>1</v>
      </c>
      <c r="F172" s="249" t="s">
        <v>188</v>
      </c>
      <c r="G172" s="247"/>
      <c r="H172" s="250">
        <v>41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145</v>
      </c>
      <c r="AU172" s="256" t="s">
        <v>88</v>
      </c>
      <c r="AV172" s="14" t="s">
        <v>88</v>
      </c>
      <c r="AW172" s="14" t="s">
        <v>34</v>
      </c>
      <c r="AX172" s="14" t="s">
        <v>86</v>
      </c>
      <c r="AY172" s="256" t="s">
        <v>134</v>
      </c>
    </row>
    <row r="173" s="2" customFormat="1" ht="33" customHeight="1">
      <c r="A173" s="38"/>
      <c r="B173" s="39"/>
      <c r="C173" s="218" t="s">
        <v>217</v>
      </c>
      <c r="D173" s="218" t="s">
        <v>136</v>
      </c>
      <c r="E173" s="219" t="s">
        <v>218</v>
      </c>
      <c r="F173" s="220" t="s">
        <v>219</v>
      </c>
      <c r="G173" s="221" t="s">
        <v>185</v>
      </c>
      <c r="H173" s="222">
        <v>41</v>
      </c>
      <c r="I173" s="223"/>
      <c r="J173" s="224">
        <f>ROUND(I173*H173,2)</f>
        <v>0</v>
      </c>
      <c r="K173" s="220" t="s">
        <v>140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141</v>
      </c>
      <c r="AT173" s="229" t="s">
        <v>136</v>
      </c>
      <c r="AU173" s="229" t="s">
        <v>88</v>
      </c>
      <c r="AY173" s="17" t="s">
        <v>134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141</v>
      </c>
      <c r="BM173" s="229" t="s">
        <v>220</v>
      </c>
    </row>
    <row r="174" s="2" customFormat="1">
      <c r="A174" s="38"/>
      <c r="B174" s="39"/>
      <c r="C174" s="40"/>
      <c r="D174" s="231" t="s">
        <v>143</v>
      </c>
      <c r="E174" s="40"/>
      <c r="F174" s="232" t="s">
        <v>221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143</v>
      </c>
      <c r="AU174" s="17" t="s">
        <v>88</v>
      </c>
    </row>
    <row r="175" s="14" customFormat="1">
      <c r="A175" s="14"/>
      <c r="B175" s="246"/>
      <c r="C175" s="247"/>
      <c r="D175" s="231" t="s">
        <v>145</v>
      </c>
      <c r="E175" s="248" t="s">
        <v>1</v>
      </c>
      <c r="F175" s="249" t="s">
        <v>188</v>
      </c>
      <c r="G175" s="247"/>
      <c r="H175" s="250">
        <v>41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145</v>
      </c>
      <c r="AU175" s="256" t="s">
        <v>88</v>
      </c>
      <c r="AV175" s="14" t="s">
        <v>88</v>
      </c>
      <c r="AW175" s="14" t="s">
        <v>34</v>
      </c>
      <c r="AX175" s="14" t="s">
        <v>86</v>
      </c>
      <c r="AY175" s="256" t="s">
        <v>134</v>
      </c>
    </row>
    <row r="176" s="2" customFormat="1" ht="16.5" customHeight="1">
      <c r="A176" s="38"/>
      <c r="B176" s="39"/>
      <c r="C176" s="218" t="s">
        <v>222</v>
      </c>
      <c r="D176" s="218" t="s">
        <v>136</v>
      </c>
      <c r="E176" s="219" t="s">
        <v>223</v>
      </c>
      <c r="F176" s="220" t="s">
        <v>224</v>
      </c>
      <c r="G176" s="221" t="s">
        <v>139</v>
      </c>
      <c r="H176" s="222">
        <v>1.0249999999999999</v>
      </c>
      <c r="I176" s="223"/>
      <c r="J176" s="224">
        <f>ROUND(I176*H176,2)</f>
        <v>0</v>
      </c>
      <c r="K176" s="220" t="s">
        <v>140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141</v>
      </c>
      <c r="AT176" s="229" t="s">
        <v>136</v>
      </c>
      <c r="AU176" s="229" t="s">
        <v>88</v>
      </c>
      <c r="AY176" s="17" t="s">
        <v>134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141</v>
      </c>
      <c r="BM176" s="229" t="s">
        <v>225</v>
      </c>
    </row>
    <row r="177" s="2" customFormat="1">
      <c r="A177" s="38"/>
      <c r="B177" s="39"/>
      <c r="C177" s="40"/>
      <c r="D177" s="231" t="s">
        <v>143</v>
      </c>
      <c r="E177" s="40"/>
      <c r="F177" s="232" t="s">
        <v>226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143</v>
      </c>
      <c r="AU177" s="17" t="s">
        <v>88</v>
      </c>
    </row>
    <row r="178" s="14" customFormat="1">
      <c r="A178" s="14"/>
      <c r="B178" s="246"/>
      <c r="C178" s="247"/>
      <c r="D178" s="231" t="s">
        <v>145</v>
      </c>
      <c r="E178" s="248" t="s">
        <v>1</v>
      </c>
      <c r="F178" s="249" t="s">
        <v>227</v>
      </c>
      <c r="G178" s="247"/>
      <c r="H178" s="250">
        <v>1.0249999999999999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145</v>
      </c>
      <c r="AU178" s="256" t="s">
        <v>88</v>
      </c>
      <c r="AV178" s="14" t="s">
        <v>88</v>
      </c>
      <c r="AW178" s="14" t="s">
        <v>34</v>
      </c>
      <c r="AX178" s="14" t="s">
        <v>86</v>
      </c>
      <c r="AY178" s="256" t="s">
        <v>134</v>
      </c>
    </row>
    <row r="179" s="12" customFormat="1" ht="22.8" customHeight="1">
      <c r="A179" s="12"/>
      <c r="B179" s="202"/>
      <c r="C179" s="203"/>
      <c r="D179" s="204" t="s">
        <v>77</v>
      </c>
      <c r="E179" s="216" t="s">
        <v>168</v>
      </c>
      <c r="F179" s="216" t="s">
        <v>228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SUM(P180:P194)</f>
        <v>0</v>
      </c>
      <c r="Q179" s="210"/>
      <c r="R179" s="211">
        <f>SUM(R180:R194)</f>
        <v>0</v>
      </c>
      <c r="S179" s="210"/>
      <c r="T179" s="212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86</v>
      </c>
      <c r="AT179" s="214" t="s">
        <v>77</v>
      </c>
      <c r="AU179" s="214" t="s">
        <v>86</v>
      </c>
      <c r="AY179" s="213" t="s">
        <v>134</v>
      </c>
      <c r="BK179" s="215">
        <f>SUM(BK180:BK194)</f>
        <v>0</v>
      </c>
    </row>
    <row r="180" s="2" customFormat="1" ht="21.75" customHeight="1">
      <c r="A180" s="38"/>
      <c r="B180" s="39"/>
      <c r="C180" s="218" t="s">
        <v>8</v>
      </c>
      <c r="D180" s="218" t="s">
        <v>136</v>
      </c>
      <c r="E180" s="219" t="s">
        <v>229</v>
      </c>
      <c r="F180" s="220" t="s">
        <v>230</v>
      </c>
      <c r="G180" s="221" t="s">
        <v>185</v>
      </c>
      <c r="H180" s="222">
        <v>89</v>
      </c>
      <c r="I180" s="223"/>
      <c r="J180" s="224">
        <f>ROUND(I180*H180,2)</f>
        <v>0</v>
      </c>
      <c r="K180" s="220" t="s">
        <v>140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141</v>
      </c>
      <c r="AT180" s="229" t="s">
        <v>136</v>
      </c>
      <c r="AU180" s="229" t="s">
        <v>88</v>
      </c>
      <c r="AY180" s="17" t="s">
        <v>134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141</v>
      </c>
      <c r="BM180" s="229" t="s">
        <v>231</v>
      </c>
    </row>
    <row r="181" s="2" customFormat="1">
      <c r="A181" s="38"/>
      <c r="B181" s="39"/>
      <c r="C181" s="40"/>
      <c r="D181" s="231" t="s">
        <v>143</v>
      </c>
      <c r="E181" s="40"/>
      <c r="F181" s="232" t="s">
        <v>232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143</v>
      </c>
      <c r="AU181" s="17" t="s">
        <v>88</v>
      </c>
    </row>
    <row r="182" s="14" customFormat="1">
      <c r="A182" s="14"/>
      <c r="B182" s="246"/>
      <c r="C182" s="247"/>
      <c r="D182" s="231" t="s">
        <v>145</v>
      </c>
      <c r="E182" s="248" t="s">
        <v>1</v>
      </c>
      <c r="F182" s="249" t="s">
        <v>211</v>
      </c>
      <c r="G182" s="247"/>
      <c r="H182" s="250">
        <v>89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145</v>
      </c>
      <c r="AU182" s="256" t="s">
        <v>88</v>
      </c>
      <c r="AV182" s="14" t="s">
        <v>88</v>
      </c>
      <c r="AW182" s="14" t="s">
        <v>34</v>
      </c>
      <c r="AX182" s="14" t="s">
        <v>86</v>
      </c>
      <c r="AY182" s="256" t="s">
        <v>134</v>
      </c>
    </row>
    <row r="183" s="2" customFormat="1" ht="21.75" customHeight="1">
      <c r="A183" s="38"/>
      <c r="B183" s="39"/>
      <c r="C183" s="218" t="s">
        <v>233</v>
      </c>
      <c r="D183" s="218" t="s">
        <v>136</v>
      </c>
      <c r="E183" s="219" t="s">
        <v>234</v>
      </c>
      <c r="F183" s="220" t="s">
        <v>235</v>
      </c>
      <c r="G183" s="221" t="s">
        <v>185</v>
      </c>
      <c r="H183" s="222">
        <v>89</v>
      </c>
      <c r="I183" s="223"/>
      <c r="J183" s="224">
        <f>ROUND(I183*H183,2)</f>
        <v>0</v>
      </c>
      <c r="K183" s="220" t="s">
        <v>140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141</v>
      </c>
      <c r="AT183" s="229" t="s">
        <v>136</v>
      </c>
      <c r="AU183" s="229" t="s">
        <v>88</v>
      </c>
      <c r="AY183" s="17" t="s">
        <v>134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141</v>
      </c>
      <c r="BM183" s="229" t="s">
        <v>236</v>
      </c>
    </row>
    <row r="184" s="2" customFormat="1">
      <c r="A184" s="38"/>
      <c r="B184" s="39"/>
      <c r="C184" s="40"/>
      <c r="D184" s="231" t="s">
        <v>143</v>
      </c>
      <c r="E184" s="40"/>
      <c r="F184" s="232" t="s">
        <v>237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143</v>
      </c>
      <c r="AU184" s="17" t="s">
        <v>88</v>
      </c>
    </row>
    <row r="185" s="14" customFormat="1">
      <c r="A185" s="14"/>
      <c r="B185" s="246"/>
      <c r="C185" s="247"/>
      <c r="D185" s="231" t="s">
        <v>145</v>
      </c>
      <c r="E185" s="248" t="s">
        <v>1</v>
      </c>
      <c r="F185" s="249" t="s">
        <v>211</v>
      </c>
      <c r="G185" s="247"/>
      <c r="H185" s="250">
        <v>89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145</v>
      </c>
      <c r="AU185" s="256" t="s">
        <v>88</v>
      </c>
      <c r="AV185" s="14" t="s">
        <v>88</v>
      </c>
      <c r="AW185" s="14" t="s">
        <v>34</v>
      </c>
      <c r="AX185" s="14" t="s">
        <v>86</v>
      </c>
      <c r="AY185" s="256" t="s">
        <v>134</v>
      </c>
    </row>
    <row r="186" s="2" customFormat="1" ht="33" customHeight="1">
      <c r="A186" s="38"/>
      <c r="B186" s="39"/>
      <c r="C186" s="218" t="s">
        <v>238</v>
      </c>
      <c r="D186" s="218" t="s">
        <v>136</v>
      </c>
      <c r="E186" s="219" t="s">
        <v>239</v>
      </c>
      <c r="F186" s="220" t="s">
        <v>240</v>
      </c>
      <c r="G186" s="221" t="s">
        <v>185</v>
      </c>
      <c r="H186" s="222">
        <v>89</v>
      </c>
      <c r="I186" s="223"/>
      <c r="J186" s="224">
        <f>ROUND(I186*H186,2)</f>
        <v>0</v>
      </c>
      <c r="K186" s="220" t="s">
        <v>140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141</v>
      </c>
      <c r="AT186" s="229" t="s">
        <v>136</v>
      </c>
      <c r="AU186" s="229" t="s">
        <v>88</v>
      </c>
      <c r="AY186" s="17" t="s">
        <v>134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141</v>
      </c>
      <c r="BM186" s="229" t="s">
        <v>241</v>
      </c>
    </row>
    <row r="187" s="2" customFormat="1">
      <c r="A187" s="38"/>
      <c r="B187" s="39"/>
      <c r="C187" s="40"/>
      <c r="D187" s="231" t="s">
        <v>143</v>
      </c>
      <c r="E187" s="40"/>
      <c r="F187" s="232" t="s">
        <v>242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143</v>
      </c>
      <c r="AU187" s="17" t="s">
        <v>88</v>
      </c>
    </row>
    <row r="188" s="14" customFormat="1">
      <c r="A188" s="14"/>
      <c r="B188" s="246"/>
      <c r="C188" s="247"/>
      <c r="D188" s="231" t="s">
        <v>145</v>
      </c>
      <c r="E188" s="248" t="s">
        <v>1</v>
      </c>
      <c r="F188" s="249" t="s">
        <v>211</v>
      </c>
      <c r="G188" s="247"/>
      <c r="H188" s="250">
        <v>89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145</v>
      </c>
      <c r="AU188" s="256" t="s">
        <v>88</v>
      </c>
      <c r="AV188" s="14" t="s">
        <v>88</v>
      </c>
      <c r="AW188" s="14" t="s">
        <v>34</v>
      </c>
      <c r="AX188" s="14" t="s">
        <v>86</v>
      </c>
      <c r="AY188" s="256" t="s">
        <v>134</v>
      </c>
    </row>
    <row r="189" s="2" customFormat="1" ht="21.75" customHeight="1">
      <c r="A189" s="38"/>
      <c r="B189" s="39"/>
      <c r="C189" s="218" t="s">
        <v>243</v>
      </c>
      <c r="D189" s="218" t="s">
        <v>136</v>
      </c>
      <c r="E189" s="219" t="s">
        <v>244</v>
      </c>
      <c r="F189" s="220" t="s">
        <v>245</v>
      </c>
      <c r="G189" s="221" t="s">
        <v>185</v>
      </c>
      <c r="H189" s="222">
        <v>89</v>
      </c>
      <c r="I189" s="223"/>
      <c r="J189" s="224">
        <f>ROUND(I189*H189,2)</f>
        <v>0</v>
      </c>
      <c r="K189" s="220" t="s">
        <v>140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141</v>
      </c>
      <c r="AT189" s="229" t="s">
        <v>136</v>
      </c>
      <c r="AU189" s="229" t="s">
        <v>88</v>
      </c>
      <c r="AY189" s="17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141</v>
      </c>
      <c r="BM189" s="229" t="s">
        <v>246</v>
      </c>
    </row>
    <row r="190" s="2" customFormat="1">
      <c r="A190" s="38"/>
      <c r="B190" s="39"/>
      <c r="C190" s="40"/>
      <c r="D190" s="231" t="s">
        <v>143</v>
      </c>
      <c r="E190" s="40"/>
      <c r="F190" s="232" t="s">
        <v>247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143</v>
      </c>
      <c r="AU190" s="17" t="s">
        <v>88</v>
      </c>
    </row>
    <row r="191" s="14" customFormat="1">
      <c r="A191" s="14"/>
      <c r="B191" s="246"/>
      <c r="C191" s="247"/>
      <c r="D191" s="231" t="s">
        <v>145</v>
      </c>
      <c r="E191" s="248" t="s">
        <v>1</v>
      </c>
      <c r="F191" s="249" t="s">
        <v>211</v>
      </c>
      <c r="G191" s="247"/>
      <c r="H191" s="250">
        <v>89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145</v>
      </c>
      <c r="AU191" s="256" t="s">
        <v>88</v>
      </c>
      <c r="AV191" s="14" t="s">
        <v>88</v>
      </c>
      <c r="AW191" s="14" t="s">
        <v>34</v>
      </c>
      <c r="AX191" s="14" t="s">
        <v>86</v>
      </c>
      <c r="AY191" s="256" t="s">
        <v>134</v>
      </c>
    </row>
    <row r="192" s="2" customFormat="1" ht="33" customHeight="1">
      <c r="A192" s="38"/>
      <c r="B192" s="39"/>
      <c r="C192" s="218" t="s">
        <v>248</v>
      </c>
      <c r="D192" s="218" t="s">
        <v>136</v>
      </c>
      <c r="E192" s="219" t="s">
        <v>249</v>
      </c>
      <c r="F192" s="220" t="s">
        <v>250</v>
      </c>
      <c r="G192" s="221" t="s">
        <v>185</v>
      </c>
      <c r="H192" s="222">
        <v>89</v>
      </c>
      <c r="I192" s="223"/>
      <c r="J192" s="224">
        <f>ROUND(I192*H192,2)</f>
        <v>0</v>
      </c>
      <c r="K192" s="220" t="s">
        <v>140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141</v>
      </c>
      <c r="AT192" s="229" t="s">
        <v>136</v>
      </c>
      <c r="AU192" s="229" t="s">
        <v>88</v>
      </c>
      <c r="AY192" s="17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141</v>
      </c>
      <c r="BM192" s="229" t="s">
        <v>251</v>
      </c>
    </row>
    <row r="193" s="2" customFormat="1">
      <c r="A193" s="38"/>
      <c r="B193" s="39"/>
      <c r="C193" s="40"/>
      <c r="D193" s="231" t="s">
        <v>143</v>
      </c>
      <c r="E193" s="40"/>
      <c r="F193" s="232" t="s">
        <v>252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88</v>
      </c>
    </row>
    <row r="194" s="14" customFormat="1">
      <c r="A194" s="14"/>
      <c r="B194" s="246"/>
      <c r="C194" s="247"/>
      <c r="D194" s="231" t="s">
        <v>145</v>
      </c>
      <c r="E194" s="248" t="s">
        <v>1</v>
      </c>
      <c r="F194" s="249" t="s">
        <v>211</v>
      </c>
      <c r="G194" s="247"/>
      <c r="H194" s="250">
        <v>89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145</v>
      </c>
      <c r="AU194" s="256" t="s">
        <v>88</v>
      </c>
      <c r="AV194" s="14" t="s">
        <v>88</v>
      </c>
      <c r="AW194" s="14" t="s">
        <v>34</v>
      </c>
      <c r="AX194" s="14" t="s">
        <v>86</v>
      </c>
      <c r="AY194" s="256" t="s">
        <v>134</v>
      </c>
    </row>
    <row r="195" s="12" customFormat="1" ht="22.8" customHeight="1">
      <c r="A195" s="12"/>
      <c r="B195" s="202"/>
      <c r="C195" s="203"/>
      <c r="D195" s="204" t="s">
        <v>77</v>
      </c>
      <c r="E195" s="216" t="s">
        <v>189</v>
      </c>
      <c r="F195" s="216" t="s">
        <v>253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SUM(P196:P199)</f>
        <v>0</v>
      </c>
      <c r="Q195" s="210"/>
      <c r="R195" s="211">
        <f>SUM(R196:R199)</f>
        <v>0.32973999999999998</v>
      </c>
      <c r="S195" s="210"/>
      <c r="T195" s="212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86</v>
      </c>
      <c r="AT195" s="214" t="s">
        <v>77</v>
      </c>
      <c r="AU195" s="214" t="s">
        <v>86</v>
      </c>
      <c r="AY195" s="213" t="s">
        <v>134</v>
      </c>
      <c r="BK195" s="215">
        <f>SUM(BK196:BK199)</f>
        <v>0</v>
      </c>
    </row>
    <row r="196" s="2" customFormat="1" ht="24.15" customHeight="1">
      <c r="A196" s="38"/>
      <c r="B196" s="39"/>
      <c r="C196" s="218" t="s">
        <v>254</v>
      </c>
      <c r="D196" s="218" t="s">
        <v>136</v>
      </c>
      <c r="E196" s="219" t="s">
        <v>255</v>
      </c>
      <c r="F196" s="220" t="s">
        <v>256</v>
      </c>
      <c r="G196" s="221" t="s">
        <v>257</v>
      </c>
      <c r="H196" s="222">
        <v>1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0.32973999999999998</v>
      </c>
      <c r="R196" s="227">
        <f>Q196*H196</f>
        <v>0.32973999999999998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141</v>
      </c>
      <c r="AT196" s="229" t="s">
        <v>136</v>
      </c>
      <c r="AU196" s="229" t="s">
        <v>88</v>
      </c>
      <c r="AY196" s="17" t="s">
        <v>134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141</v>
      </c>
      <c r="BM196" s="229" t="s">
        <v>258</v>
      </c>
    </row>
    <row r="197" s="2" customFormat="1">
      <c r="A197" s="38"/>
      <c r="B197" s="39"/>
      <c r="C197" s="40"/>
      <c r="D197" s="231" t="s">
        <v>143</v>
      </c>
      <c r="E197" s="40"/>
      <c r="F197" s="232" t="s">
        <v>259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143</v>
      </c>
      <c r="AU197" s="17" t="s">
        <v>88</v>
      </c>
    </row>
    <row r="198" s="2" customFormat="1">
      <c r="A198" s="38"/>
      <c r="B198" s="39"/>
      <c r="C198" s="40"/>
      <c r="D198" s="231" t="s">
        <v>165</v>
      </c>
      <c r="E198" s="40"/>
      <c r="F198" s="268" t="s">
        <v>260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165</v>
      </c>
      <c r="AU198" s="17" t="s">
        <v>88</v>
      </c>
    </row>
    <row r="199" s="14" customFormat="1">
      <c r="A199" s="14"/>
      <c r="B199" s="246"/>
      <c r="C199" s="247"/>
      <c r="D199" s="231" t="s">
        <v>145</v>
      </c>
      <c r="E199" s="248" t="s">
        <v>1</v>
      </c>
      <c r="F199" s="249" t="s">
        <v>86</v>
      </c>
      <c r="G199" s="247"/>
      <c r="H199" s="250">
        <v>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145</v>
      </c>
      <c r="AU199" s="256" t="s">
        <v>88</v>
      </c>
      <c r="AV199" s="14" t="s">
        <v>88</v>
      </c>
      <c r="AW199" s="14" t="s">
        <v>34</v>
      </c>
      <c r="AX199" s="14" t="s">
        <v>86</v>
      </c>
      <c r="AY199" s="256" t="s">
        <v>134</v>
      </c>
    </row>
    <row r="200" s="12" customFormat="1" ht="22.8" customHeight="1">
      <c r="A200" s="12"/>
      <c r="B200" s="202"/>
      <c r="C200" s="203"/>
      <c r="D200" s="204" t="s">
        <v>77</v>
      </c>
      <c r="E200" s="216" t="s">
        <v>194</v>
      </c>
      <c r="F200" s="216" t="s">
        <v>261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P201+SUM(P202:P208)</f>
        <v>0</v>
      </c>
      <c r="Q200" s="210"/>
      <c r="R200" s="211">
        <f>R201+SUM(R202:R208)</f>
        <v>5.7890144000000001</v>
      </c>
      <c r="S200" s="210"/>
      <c r="T200" s="212">
        <f>T201+SUM(T202:T208)</f>
        <v>8.4049999999999994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86</v>
      </c>
      <c r="AT200" s="214" t="s">
        <v>77</v>
      </c>
      <c r="AU200" s="214" t="s">
        <v>86</v>
      </c>
      <c r="AY200" s="213" t="s">
        <v>134</v>
      </c>
      <c r="BK200" s="215">
        <f>BK201+SUM(BK202:BK208)</f>
        <v>0</v>
      </c>
    </row>
    <row r="201" s="2" customFormat="1" ht="33" customHeight="1">
      <c r="A201" s="38"/>
      <c r="B201" s="39"/>
      <c r="C201" s="218" t="s">
        <v>7</v>
      </c>
      <c r="D201" s="218" t="s">
        <v>136</v>
      </c>
      <c r="E201" s="219" t="s">
        <v>262</v>
      </c>
      <c r="F201" s="220" t="s">
        <v>263</v>
      </c>
      <c r="G201" s="221" t="s">
        <v>264</v>
      </c>
      <c r="H201" s="222">
        <v>31</v>
      </c>
      <c r="I201" s="223"/>
      <c r="J201" s="224">
        <f>ROUND(I201*H201,2)</f>
        <v>0</v>
      </c>
      <c r="K201" s="220" t="s">
        <v>140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0.1295</v>
      </c>
      <c r="R201" s="227">
        <f>Q201*H201</f>
        <v>4.0145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141</v>
      </c>
      <c r="AT201" s="229" t="s">
        <v>136</v>
      </c>
      <c r="AU201" s="229" t="s">
        <v>88</v>
      </c>
      <c r="AY201" s="17" t="s">
        <v>134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141</v>
      </c>
      <c r="BM201" s="229" t="s">
        <v>265</v>
      </c>
    </row>
    <row r="202" s="2" customFormat="1">
      <c r="A202" s="38"/>
      <c r="B202" s="39"/>
      <c r="C202" s="40"/>
      <c r="D202" s="231" t="s">
        <v>143</v>
      </c>
      <c r="E202" s="40"/>
      <c r="F202" s="232" t="s">
        <v>266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88</v>
      </c>
    </row>
    <row r="203" s="14" customFormat="1">
      <c r="A203" s="14"/>
      <c r="B203" s="246"/>
      <c r="C203" s="247"/>
      <c r="D203" s="231" t="s">
        <v>145</v>
      </c>
      <c r="E203" s="248" t="s">
        <v>1</v>
      </c>
      <c r="F203" s="249" t="s">
        <v>267</v>
      </c>
      <c r="G203" s="247"/>
      <c r="H203" s="250">
        <v>31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145</v>
      </c>
      <c r="AU203" s="256" t="s">
        <v>88</v>
      </c>
      <c r="AV203" s="14" t="s">
        <v>88</v>
      </c>
      <c r="AW203" s="14" t="s">
        <v>34</v>
      </c>
      <c r="AX203" s="14" t="s">
        <v>86</v>
      </c>
      <c r="AY203" s="256" t="s">
        <v>134</v>
      </c>
    </row>
    <row r="204" s="2" customFormat="1" ht="16.5" customHeight="1">
      <c r="A204" s="38"/>
      <c r="B204" s="39"/>
      <c r="C204" s="269" t="s">
        <v>268</v>
      </c>
      <c r="D204" s="269" t="s">
        <v>200</v>
      </c>
      <c r="E204" s="270" t="s">
        <v>269</v>
      </c>
      <c r="F204" s="271" t="s">
        <v>270</v>
      </c>
      <c r="G204" s="272" t="s">
        <v>264</v>
      </c>
      <c r="H204" s="273">
        <v>31.620000000000001</v>
      </c>
      <c r="I204" s="274"/>
      <c r="J204" s="275">
        <f>ROUND(I204*H204,2)</f>
        <v>0</v>
      </c>
      <c r="K204" s="271" t="s">
        <v>140</v>
      </c>
      <c r="L204" s="276"/>
      <c r="M204" s="277" t="s">
        <v>1</v>
      </c>
      <c r="N204" s="278" t="s">
        <v>43</v>
      </c>
      <c r="O204" s="91"/>
      <c r="P204" s="227">
        <f>O204*H204</f>
        <v>0</v>
      </c>
      <c r="Q204" s="227">
        <v>0.056120000000000003</v>
      </c>
      <c r="R204" s="227">
        <f>Q204*H204</f>
        <v>1.7745144000000002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189</v>
      </c>
      <c r="AT204" s="229" t="s">
        <v>200</v>
      </c>
      <c r="AU204" s="229" t="s">
        <v>88</v>
      </c>
      <c r="AY204" s="17" t="s">
        <v>134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141</v>
      </c>
      <c r="BM204" s="229" t="s">
        <v>271</v>
      </c>
    </row>
    <row r="205" s="2" customFormat="1">
      <c r="A205" s="38"/>
      <c r="B205" s="39"/>
      <c r="C205" s="40"/>
      <c r="D205" s="231" t="s">
        <v>143</v>
      </c>
      <c r="E205" s="40"/>
      <c r="F205" s="232" t="s">
        <v>270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143</v>
      </c>
      <c r="AU205" s="17" t="s">
        <v>88</v>
      </c>
    </row>
    <row r="206" s="14" customFormat="1">
      <c r="A206" s="14"/>
      <c r="B206" s="246"/>
      <c r="C206" s="247"/>
      <c r="D206" s="231" t="s">
        <v>145</v>
      </c>
      <c r="E206" s="248" t="s">
        <v>1</v>
      </c>
      <c r="F206" s="249" t="s">
        <v>267</v>
      </c>
      <c r="G206" s="247"/>
      <c r="H206" s="250">
        <v>31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145</v>
      </c>
      <c r="AU206" s="256" t="s">
        <v>88</v>
      </c>
      <c r="AV206" s="14" t="s">
        <v>88</v>
      </c>
      <c r="AW206" s="14" t="s">
        <v>34</v>
      </c>
      <c r="AX206" s="14" t="s">
        <v>86</v>
      </c>
      <c r="AY206" s="256" t="s">
        <v>134</v>
      </c>
    </row>
    <row r="207" s="14" customFormat="1">
      <c r="A207" s="14"/>
      <c r="B207" s="246"/>
      <c r="C207" s="247"/>
      <c r="D207" s="231" t="s">
        <v>145</v>
      </c>
      <c r="E207" s="247"/>
      <c r="F207" s="249" t="s">
        <v>272</v>
      </c>
      <c r="G207" s="247"/>
      <c r="H207" s="250">
        <v>31.620000000000001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145</v>
      </c>
      <c r="AU207" s="256" t="s">
        <v>88</v>
      </c>
      <c r="AV207" s="14" t="s">
        <v>88</v>
      </c>
      <c r="AW207" s="14" t="s">
        <v>4</v>
      </c>
      <c r="AX207" s="14" t="s">
        <v>86</v>
      </c>
      <c r="AY207" s="256" t="s">
        <v>134</v>
      </c>
    </row>
    <row r="208" s="12" customFormat="1" ht="20.88" customHeight="1">
      <c r="A208" s="12"/>
      <c r="B208" s="202"/>
      <c r="C208" s="203"/>
      <c r="D208" s="204" t="s">
        <v>77</v>
      </c>
      <c r="E208" s="216" t="s">
        <v>273</v>
      </c>
      <c r="F208" s="216" t="s">
        <v>274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SUM(P209:P211)</f>
        <v>0</v>
      </c>
      <c r="Q208" s="210"/>
      <c r="R208" s="211">
        <f>SUM(R209:R211)</f>
        <v>0</v>
      </c>
      <c r="S208" s="210"/>
      <c r="T208" s="212">
        <f>SUM(T209:T211)</f>
        <v>8.4049999999999994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86</v>
      </c>
      <c r="AT208" s="214" t="s">
        <v>77</v>
      </c>
      <c r="AU208" s="214" t="s">
        <v>88</v>
      </c>
      <c r="AY208" s="213" t="s">
        <v>134</v>
      </c>
      <c r="BK208" s="215">
        <f>SUM(BK209:BK211)</f>
        <v>0</v>
      </c>
    </row>
    <row r="209" s="2" customFormat="1" ht="16.5" customHeight="1">
      <c r="A209" s="38"/>
      <c r="B209" s="39"/>
      <c r="C209" s="218" t="s">
        <v>275</v>
      </c>
      <c r="D209" s="218" t="s">
        <v>136</v>
      </c>
      <c r="E209" s="219" t="s">
        <v>276</v>
      </c>
      <c r="F209" s="220" t="s">
        <v>277</v>
      </c>
      <c r="G209" s="221" t="s">
        <v>264</v>
      </c>
      <c r="H209" s="222">
        <v>41</v>
      </c>
      <c r="I209" s="223"/>
      <c r="J209" s="224">
        <f>ROUND(I209*H209,2)</f>
        <v>0</v>
      </c>
      <c r="K209" s="220" t="s">
        <v>140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0.20499999999999999</v>
      </c>
      <c r="T209" s="228">
        <f>S209*H209</f>
        <v>8.4049999999999994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141</v>
      </c>
      <c r="AT209" s="229" t="s">
        <v>136</v>
      </c>
      <c r="AU209" s="229" t="s">
        <v>153</v>
      </c>
      <c r="AY209" s="17" t="s">
        <v>134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141</v>
      </c>
      <c r="BM209" s="229" t="s">
        <v>278</v>
      </c>
    </row>
    <row r="210" s="2" customFormat="1">
      <c r="A210" s="38"/>
      <c r="B210" s="39"/>
      <c r="C210" s="40"/>
      <c r="D210" s="231" t="s">
        <v>143</v>
      </c>
      <c r="E210" s="40"/>
      <c r="F210" s="232" t="s">
        <v>279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143</v>
      </c>
      <c r="AU210" s="17" t="s">
        <v>153</v>
      </c>
    </row>
    <row r="211" s="14" customFormat="1">
      <c r="A211" s="14"/>
      <c r="B211" s="246"/>
      <c r="C211" s="247"/>
      <c r="D211" s="231" t="s">
        <v>145</v>
      </c>
      <c r="E211" s="248" t="s">
        <v>1</v>
      </c>
      <c r="F211" s="249" t="s">
        <v>188</v>
      </c>
      <c r="G211" s="247"/>
      <c r="H211" s="250">
        <v>41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145</v>
      </c>
      <c r="AU211" s="256" t="s">
        <v>153</v>
      </c>
      <c r="AV211" s="14" t="s">
        <v>88</v>
      </c>
      <c r="AW211" s="14" t="s">
        <v>34</v>
      </c>
      <c r="AX211" s="14" t="s">
        <v>86</v>
      </c>
      <c r="AY211" s="256" t="s">
        <v>134</v>
      </c>
    </row>
    <row r="212" s="12" customFormat="1" ht="22.8" customHeight="1">
      <c r="A212" s="12"/>
      <c r="B212" s="202"/>
      <c r="C212" s="203"/>
      <c r="D212" s="204" t="s">
        <v>77</v>
      </c>
      <c r="E212" s="216" t="s">
        <v>280</v>
      </c>
      <c r="F212" s="216" t="s">
        <v>281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SUM(P213:P223)</f>
        <v>0</v>
      </c>
      <c r="Q212" s="210"/>
      <c r="R212" s="211">
        <f>SUM(R213:R223)</f>
        <v>0</v>
      </c>
      <c r="S212" s="210"/>
      <c r="T212" s="212">
        <f>SUM(T213:T223)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86</v>
      </c>
      <c r="AT212" s="214" t="s">
        <v>77</v>
      </c>
      <c r="AU212" s="214" t="s">
        <v>86</v>
      </c>
      <c r="AY212" s="213" t="s">
        <v>134</v>
      </c>
      <c r="BK212" s="215">
        <f>SUM(BK213:BK223)</f>
        <v>0</v>
      </c>
    </row>
    <row r="213" s="2" customFormat="1" ht="21.75" customHeight="1">
      <c r="A213" s="38"/>
      <c r="B213" s="39"/>
      <c r="C213" s="218" t="s">
        <v>282</v>
      </c>
      <c r="D213" s="218" t="s">
        <v>136</v>
      </c>
      <c r="E213" s="219" t="s">
        <v>283</v>
      </c>
      <c r="F213" s="220" t="s">
        <v>284</v>
      </c>
      <c r="G213" s="221" t="s">
        <v>177</v>
      </c>
      <c r="H213" s="222">
        <v>8.4049999999999994</v>
      </c>
      <c r="I213" s="223"/>
      <c r="J213" s="224">
        <f>ROUND(I213*H213,2)</f>
        <v>0</v>
      </c>
      <c r="K213" s="220" t="s">
        <v>140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141</v>
      </c>
      <c r="AT213" s="229" t="s">
        <v>136</v>
      </c>
      <c r="AU213" s="229" t="s">
        <v>88</v>
      </c>
      <c r="AY213" s="17" t="s">
        <v>134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141</v>
      </c>
      <c r="BM213" s="229" t="s">
        <v>285</v>
      </c>
    </row>
    <row r="214" s="2" customFormat="1">
      <c r="A214" s="38"/>
      <c r="B214" s="39"/>
      <c r="C214" s="40"/>
      <c r="D214" s="231" t="s">
        <v>143</v>
      </c>
      <c r="E214" s="40"/>
      <c r="F214" s="232" t="s">
        <v>286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88</v>
      </c>
    </row>
    <row r="215" s="14" customFormat="1">
      <c r="A215" s="14"/>
      <c r="B215" s="246"/>
      <c r="C215" s="247"/>
      <c r="D215" s="231" t="s">
        <v>145</v>
      </c>
      <c r="E215" s="248" t="s">
        <v>1</v>
      </c>
      <c r="F215" s="249" t="s">
        <v>287</v>
      </c>
      <c r="G215" s="247"/>
      <c r="H215" s="250">
        <v>8.4049999999999994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145</v>
      </c>
      <c r="AU215" s="256" t="s">
        <v>88</v>
      </c>
      <c r="AV215" s="14" t="s">
        <v>88</v>
      </c>
      <c r="AW215" s="14" t="s">
        <v>34</v>
      </c>
      <c r="AX215" s="14" t="s">
        <v>86</v>
      </c>
      <c r="AY215" s="256" t="s">
        <v>134</v>
      </c>
    </row>
    <row r="216" s="2" customFormat="1" ht="24.15" customHeight="1">
      <c r="A216" s="38"/>
      <c r="B216" s="39"/>
      <c r="C216" s="218" t="s">
        <v>288</v>
      </c>
      <c r="D216" s="218" t="s">
        <v>136</v>
      </c>
      <c r="E216" s="219" t="s">
        <v>289</v>
      </c>
      <c r="F216" s="220" t="s">
        <v>290</v>
      </c>
      <c r="G216" s="221" t="s">
        <v>177</v>
      </c>
      <c r="H216" s="222">
        <v>75.644999999999996</v>
      </c>
      <c r="I216" s="223"/>
      <c r="J216" s="224">
        <f>ROUND(I216*H216,2)</f>
        <v>0</v>
      </c>
      <c r="K216" s="220" t="s">
        <v>140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141</v>
      </c>
      <c r="AT216" s="229" t="s">
        <v>136</v>
      </c>
      <c r="AU216" s="229" t="s">
        <v>88</v>
      </c>
      <c r="AY216" s="17" t="s">
        <v>134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86</v>
      </c>
      <c r="BK216" s="230">
        <f>ROUND(I216*H216,2)</f>
        <v>0</v>
      </c>
      <c r="BL216" s="17" t="s">
        <v>141</v>
      </c>
      <c r="BM216" s="229" t="s">
        <v>291</v>
      </c>
    </row>
    <row r="217" s="2" customFormat="1">
      <c r="A217" s="38"/>
      <c r="B217" s="39"/>
      <c r="C217" s="40"/>
      <c r="D217" s="231" t="s">
        <v>143</v>
      </c>
      <c r="E217" s="40"/>
      <c r="F217" s="232" t="s">
        <v>292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143</v>
      </c>
      <c r="AU217" s="17" t="s">
        <v>88</v>
      </c>
    </row>
    <row r="218" s="2" customFormat="1">
      <c r="A218" s="38"/>
      <c r="B218" s="39"/>
      <c r="C218" s="40"/>
      <c r="D218" s="231" t="s">
        <v>165</v>
      </c>
      <c r="E218" s="40"/>
      <c r="F218" s="268" t="s">
        <v>166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165</v>
      </c>
      <c r="AU218" s="17" t="s">
        <v>88</v>
      </c>
    </row>
    <row r="219" s="14" customFormat="1">
      <c r="A219" s="14"/>
      <c r="B219" s="246"/>
      <c r="C219" s="247"/>
      <c r="D219" s="231" t="s">
        <v>145</v>
      </c>
      <c r="E219" s="248" t="s">
        <v>1</v>
      </c>
      <c r="F219" s="249" t="s">
        <v>293</v>
      </c>
      <c r="G219" s="247"/>
      <c r="H219" s="250">
        <v>75.644999999999996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145</v>
      </c>
      <c r="AU219" s="256" t="s">
        <v>88</v>
      </c>
      <c r="AV219" s="14" t="s">
        <v>88</v>
      </c>
      <c r="AW219" s="14" t="s">
        <v>34</v>
      </c>
      <c r="AX219" s="14" t="s">
        <v>78</v>
      </c>
      <c r="AY219" s="256" t="s">
        <v>134</v>
      </c>
    </row>
    <row r="220" s="15" customFormat="1">
      <c r="A220" s="15"/>
      <c r="B220" s="257"/>
      <c r="C220" s="258"/>
      <c r="D220" s="231" t="s">
        <v>145</v>
      </c>
      <c r="E220" s="259" t="s">
        <v>1</v>
      </c>
      <c r="F220" s="260" t="s">
        <v>160</v>
      </c>
      <c r="G220" s="258"/>
      <c r="H220" s="261">
        <v>75.644999999999996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7" t="s">
        <v>145</v>
      </c>
      <c r="AU220" s="267" t="s">
        <v>88</v>
      </c>
      <c r="AV220" s="15" t="s">
        <v>141</v>
      </c>
      <c r="AW220" s="15" t="s">
        <v>34</v>
      </c>
      <c r="AX220" s="15" t="s">
        <v>86</v>
      </c>
      <c r="AY220" s="267" t="s">
        <v>134</v>
      </c>
    </row>
    <row r="221" s="2" customFormat="1" ht="37.8" customHeight="1">
      <c r="A221" s="38"/>
      <c r="B221" s="39"/>
      <c r="C221" s="218" t="s">
        <v>294</v>
      </c>
      <c r="D221" s="218" t="s">
        <v>136</v>
      </c>
      <c r="E221" s="219" t="s">
        <v>295</v>
      </c>
      <c r="F221" s="220" t="s">
        <v>296</v>
      </c>
      <c r="G221" s="221" t="s">
        <v>177</v>
      </c>
      <c r="H221" s="222">
        <v>8.4049999999999994</v>
      </c>
      <c r="I221" s="223"/>
      <c r="J221" s="224">
        <f>ROUND(I221*H221,2)</f>
        <v>0</v>
      </c>
      <c r="K221" s="220" t="s">
        <v>140</v>
      </c>
      <c r="L221" s="44"/>
      <c r="M221" s="225" t="s">
        <v>1</v>
      </c>
      <c r="N221" s="226" t="s">
        <v>43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141</v>
      </c>
      <c r="AT221" s="229" t="s">
        <v>136</v>
      </c>
      <c r="AU221" s="229" t="s">
        <v>88</v>
      </c>
      <c r="AY221" s="17" t="s">
        <v>134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86</v>
      </c>
      <c r="BK221" s="230">
        <f>ROUND(I221*H221,2)</f>
        <v>0</v>
      </c>
      <c r="BL221" s="17" t="s">
        <v>141</v>
      </c>
      <c r="BM221" s="229" t="s">
        <v>297</v>
      </c>
    </row>
    <row r="222" s="2" customFormat="1">
      <c r="A222" s="38"/>
      <c r="B222" s="39"/>
      <c r="C222" s="40"/>
      <c r="D222" s="231" t="s">
        <v>143</v>
      </c>
      <c r="E222" s="40"/>
      <c r="F222" s="232" t="s">
        <v>298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143</v>
      </c>
      <c r="AU222" s="17" t="s">
        <v>88</v>
      </c>
    </row>
    <row r="223" s="14" customFormat="1">
      <c r="A223" s="14"/>
      <c r="B223" s="246"/>
      <c r="C223" s="247"/>
      <c r="D223" s="231" t="s">
        <v>145</v>
      </c>
      <c r="E223" s="248" t="s">
        <v>1</v>
      </c>
      <c r="F223" s="249" t="s">
        <v>287</v>
      </c>
      <c r="G223" s="247"/>
      <c r="H223" s="250">
        <v>8.4049999999999994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145</v>
      </c>
      <c r="AU223" s="256" t="s">
        <v>88</v>
      </c>
      <c r="AV223" s="14" t="s">
        <v>88</v>
      </c>
      <c r="AW223" s="14" t="s">
        <v>34</v>
      </c>
      <c r="AX223" s="14" t="s">
        <v>86</v>
      </c>
      <c r="AY223" s="256" t="s">
        <v>134</v>
      </c>
    </row>
    <row r="224" s="12" customFormat="1" ht="22.8" customHeight="1">
      <c r="A224" s="12"/>
      <c r="B224" s="202"/>
      <c r="C224" s="203"/>
      <c r="D224" s="204" t="s">
        <v>77</v>
      </c>
      <c r="E224" s="216" t="s">
        <v>299</v>
      </c>
      <c r="F224" s="216" t="s">
        <v>300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SUM(P225:P226)</f>
        <v>0</v>
      </c>
      <c r="Q224" s="210"/>
      <c r="R224" s="211">
        <f>SUM(R225:R226)</f>
        <v>0</v>
      </c>
      <c r="S224" s="210"/>
      <c r="T224" s="212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86</v>
      </c>
      <c r="AT224" s="214" t="s">
        <v>77</v>
      </c>
      <c r="AU224" s="214" t="s">
        <v>86</v>
      </c>
      <c r="AY224" s="213" t="s">
        <v>134</v>
      </c>
      <c r="BK224" s="215">
        <f>SUM(BK225:BK226)</f>
        <v>0</v>
      </c>
    </row>
    <row r="225" s="2" customFormat="1" ht="33" customHeight="1">
      <c r="A225" s="38"/>
      <c r="B225" s="39"/>
      <c r="C225" s="218" t="s">
        <v>301</v>
      </c>
      <c r="D225" s="218" t="s">
        <v>136</v>
      </c>
      <c r="E225" s="219" t="s">
        <v>302</v>
      </c>
      <c r="F225" s="220" t="s">
        <v>303</v>
      </c>
      <c r="G225" s="221" t="s">
        <v>177</v>
      </c>
      <c r="H225" s="222">
        <v>6.1200000000000001</v>
      </c>
      <c r="I225" s="223"/>
      <c r="J225" s="224">
        <f>ROUND(I225*H225,2)</f>
        <v>0</v>
      </c>
      <c r="K225" s="220" t="s">
        <v>140</v>
      </c>
      <c r="L225" s="44"/>
      <c r="M225" s="225" t="s">
        <v>1</v>
      </c>
      <c r="N225" s="226" t="s">
        <v>43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141</v>
      </c>
      <c r="AT225" s="229" t="s">
        <v>136</v>
      </c>
      <c r="AU225" s="229" t="s">
        <v>88</v>
      </c>
      <c r="AY225" s="17" t="s">
        <v>134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86</v>
      </c>
      <c r="BK225" s="230">
        <f>ROUND(I225*H225,2)</f>
        <v>0</v>
      </c>
      <c r="BL225" s="17" t="s">
        <v>141</v>
      </c>
      <c r="BM225" s="229" t="s">
        <v>304</v>
      </c>
    </row>
    <row r="226" s="2" customFormat="1">
      <c r="A226" s="38"/>
      <c r="B226" s="39"/>
      <c r="C226" s="40"/>
      <c r="D226" s="231" t="s">
        <v>143</v>
      </c>
      <c r="E226" s="40"/>
      <c r="F226" s="232" t="s">
        <v>305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143</v>
      </c>
      <c r="AU226" s="17" t="s">
        <v>88</v>
      </c>
    </row>
    <row r="227" s="12" customFormat="1" ht="25.92" customHeight="1">
      <c r="A227" s="12"/>
      <c r="B227" s="202"/>
      <c r="C227" s="203"/>
      <c r="D227" s="204" t="s">
        <v>77</v>
      </c>
      <c r="E227" s="205" t="s">
        <v>200</v>
      </c>
      <c r="F227" s="205" t="s">
        <v>306</v>
      </c>
      <c r="G227" s="203"/>
      <c r="H227" s="203"/>
      <c r="I227" s="206"/>
      <c r="J227" s="207">
        <f>BK227</f>
        <v>0</v>
      </c>
      <c r="K227" s="203"/>
      <c r="L227" s="208"/>
      <c r="M227" s="209"/>
      <c r="N227" s="210"/>
      <c r="O227" s="210"/>
      <c r="P227" s="211">
        <f>P228</f>
        <v>0</v>
      </c>
      <c r="Q227" s="210"/>
      <c r="R227" s="211">
        <f>R228</f>
        <v>0.038400000000000004</v>
      </c>
      <c r="S227" s="210"/>
      <c r="T227" s="212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153</v>
      </c>
      <c r="AT227" s="214" t="s">
        <v>77</v>
      </c>
      <c r="AU227" s="214" t="s">
        <v>78</v>
      </c>
      <c r="AY227" s="213" t="s">
        <v>134</v>
      </c>
      <c r="BK227" s="215">
        <f>BK228</f>
        <v>0</v>
      </c>
    </row>
    <row r="228" s="12" customFormat="1" ht="22.8" customHeight="1">
      <c r="A228" s="12"/>
      <c r="B228" s="202"/>
      <c r="C228" s="203"/>
      <c r="D228" s="204" t="s">
        <v>77</v>
      </c>
      <c r="E228" s="216" t="s">
        <v>307</v>
      </c>
      <c r="F228" s="216" t="s">
        <v>308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SUM(P229:P254)</f>
        <v>0</v>
      </c>
      <c r="Q228" s="210"/>
      <c r="R228" s="211">
        <f>SUM(R229:R254)</f>
        <v>0.038400000000000004</v>
      </c>
      <c r="S228" s="210"/>
      <c r="T228" s="212">
        <f>SUM(T229:T254)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153</v>
      </c>
      <c r="AT228" s="214" t="s">
        <v>77</v>
      </c>
      <c r="AU228" s="214" t="s">
        <v>86</v>
      </c>
      <c r="AY228" s="213" t="s">
        <v>134</v>
      </c>
      <c r="BK228" s="215">
        <f>SUM(BK229:BK254)</f>
        <v>0</v>
      </c>
    </row>
    <row r="229" s="2" customFormat="1" ht="24.15" customHeight="1">
      <c r="A229" s="38"/>
      <c r="B229" s="39"/>
      <c r="C229" s="218" t="s">
        <v>309</v>
      </c>
      <c r="D229" s="218" t="s">
        <v>136</v>
      </c>
      <c r="E229" s="219" t="s">
        <v>310</v>
      </c>
      <c r="F229" s="220" t="s">
        <v>311</v>
      </c>
      <c r="G229" s="221" t="s">
        <v>264</v>
      </c>
      <c r="H229" s="222">
        <v>30</v>
      </c>
      <c r="I229" s="223"/>
      <c r="J229" s="224">
        <f>ROUND(I229*H229,2)</f>
        <v>0</v>
      </c>
      <c r="K229" s="220" t="s">
        <v>140</v>
      </c>
      <c r="L229" s="44"/>
      <c r="M229" s="225" t="s">
        <v>1</v>
      </c>
      <c r="N229" s="226" t="s">
        <v>43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312</v>
      </c>
      <c r="AT229" s="229" t="s">
        <v>136</v>
      </c>
      <c r="AU229" s="229" t="s">
        <v>88</v>
      </c>
      <c r="AY229" s="17" t="s">
        <v>134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86</v>
      </c>
      <c r="BK229" s="230">
        <f>ROUND(I229*H229,2)</f>
        <v>0</v>
      </c>
      <c r="BL229" s="17" t="s">
        <v>312</v>
      </c>
      <c r="BM229" s="229" t="s">
        <v>313</v>
      </c>
    </row>
    <row r="230" s="2" customFormat="1">
      <c r="A230" s="38"/>
      <c r="B230" s="39"/>
      <c r="C230" s="40"/>
      <c r="D230" s="231" t="s">
        <v>143</v>
      </c>
      <c r="E230" s="40"/>
      <c r="F230" s="232" t="s">
        <v>314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143</v>
      </c>
      <c r="AU230" s="17" t="s">
        <v>88</v>
      </c>
    </row>
    <row r="231" s="14" customFormat="1">
      <c r="A231" s="14"/>
      <c r="B231" s="246"/>
      <c r="C231" s="247"/>
      <c r="D231" s="231" t="s">
        <v>145</v>
      </c>
      <c r="E231" s="248" t="s">
        <v>1</v>
      </c>
      <c r="F231" s="249" t="s">
        <v>315</v>
      </c>
      <c r="G231" s="247"/>
      <c r="H231" s="250">
        <v>30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145</v>
      </c>
      <c r="AU231" s="256" t="s">
        <v>88</v>
      </c>
      <c r="AV231" s="14" t="s">
        <v>88</v>
      </c>
      <c r="AW231" s="14" t="s">
        <v>34</v>
      </c>
      <c r="AX231" s="14" t="s">
        <v>86</v>
      </c>
      <c r="AY231" s="256" t="s">
        <v>134</v>
      </c>
    </row>
    <row r="232" s="2" customFormat="1" ht="37.8" customHeight="1">
      <c r="A232" s="38"/>
      <c r="B232" s="39"/>
      <c r="C232" s="218" t="s">
        <v>316</v>
      </c>
      <c r="D232" s="218" t="s">
        <v>136</v>
      </c>
      <c r="E232" s="219" t="s">
        <v>317</v>
      </c>
      <c r="F232" s="220" t="s">
        <v>318</v>
      </c>
      <c r="G232" s="221" t="s">
        <v>139</v>
      </c>
      <c r="H232" s="222">
        <v>1.8</v>
      </c>
      <c r="I232" s="223"/>
      <c r="J232" s="224">
        <f>ROUND(I232*H232,2)</f>
        <v>0</v>
      </c>
      <c r="K232" s="220" t="s">
        <v>140</v>
      </c>
      <c r="L232" s="44"/>
      <c r="M232" s="225" t="s">
        <v>1</v>
      </c>
      <c r="N232" s="226" t="s">
        <v>43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312</v>
      </c>
      <c r="AT232" s="229" t="s">
        <v>136</v>
      </c>
      <c r="AU232" s="229" t="s">
        <v>88</v>
      </c>
      <c r="AY232" s="17" t="s">
        <v>134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86</v>
      </c>
      <c r="BK232" s="230">
        <f>ROUND(I232*H232,2)</f>
        <v>0</v>
      </c>
      <c r="BL232" s="17" t="s">
        <v>312</v>
      </c>
      <c r="BM232" s="229" t="s">
        <v>319</v>
      </c>
    </row>
    <row r="233" s="2" customFormat="1">
      <c r="A233" s="38"/>
      <c r="B233" s="39"/>
      <c r="C233" s="40"/>
      <c r="D233" s="231" t="s">
        <v>143</v>
      </c>
      <c r="E233" s="40"/>
      <c r="F233" s="232" t="s">
        <v>320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143</v>
      </c>
      <c r="AU233" s="17" t="s">
        <v>88</v>
      </c>
    </row>
    <row r="234" s="14" customFormat="1">
      <c r="A234" s="14"/>
      <c r="B234" s="246"/>
      <c r="C234" s="247"/>
      <c r="D234" s="231" t="s">
        <v>145</v>
      </c>
      <c r="E234" s="248" t="s">
        <v>1</v>
      </c>
      <c r="F234" s="249" t="s">
        <v>321</v>
      </c>
      <c r="G234" s="247"/>
      <c r="H234" s="250">
        <v>1.8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145</v>
      </c>
      <c r="AU234" s="256" t="s">
        <v>88</v>
      </c>
      <c r="AV234" s="14" t="s">
        <v>88</v>
      </c>
      <c r="AW234" s="14" t="s">
        <v>34</v>
      </c>
      <c r="AX234" s="14" t="s">
        <v>86</v>
      </c>
      <c r="AY234" s="256" t="s">
        <v>134</v>
      </c>
    </row>
    <row r="235" s="2" customFormat="1" ht="37.8" customHeight="1">
      <c r="A235" s="38"/>
      <c r="B235" s="39"/>
      <c r="C235" s="218" t="s">
        <v>315</v>
      </c>
      <c r="D235" s="218" t="s">
        <v>136</v>
      </c>
      <c r="E235" s="219" t="s">
        <v>322</v>
      </c>
      <c r="F235" s="220" t="s">
        <v>323</v>
      </c>
      <c r="G235" s="221" t="s">
        <v>139</v>
      </c>
      <c r="H235" s="222">
        <v>16.199999999999999</v>
      </c>
      <c r="I235" s="223"/>
      <c r="J235" s="224">
        <f>ROUND(I235*H235,2)</f>
        <v>0</v>
      </c>
      <c r="K235" s="220" t="s">
        <v>140</v>
      </c>
      <c r="L235" s="44"/>
      <c r="M235" s="225" t="s">
        <v>1</v>
      </c>
      <c r="N235" s="226" t="s">
        <v>43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312</v>
      </c>
      <c r="AT235" s="229" t="s">
        <v>136</v>
      </c>
      <c r="AU235" s="229" t="s">
        <v>88</v>
      </c>
      <c r="AY235" s="17" t="s">
        <v>134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86</v>
      </c>
      <c r="BK235" s="230">
        <f>ROUND(I235*H235,2)</f>
        <v>0</v>
      </c>
      <c r="BL235" s="17" t="s">
        <v>312</v>
      </c>
      <c r="BM235" s="229" t="s">
        <v>324</v>
      </c>
    </row>
    <row r="236" s="2" customFormat="1">
      <c r="A236" s="38"/>
      <c r="B236" s="39"/>
      <c r="C236" s="40"/>
      <c r="D236" s="231" t="s">
        <v>143</v>
      </c>
      <c r="E236" s="40"/>
      <c r="F236" s="232" t="s">
        <v>325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143</v>
      </c>
      <c r="AU236" s="17" t="s">
        <v>88</v>
      </c>
    </row>
    <row r="237" s="14" customFormat="1">
      <c r="A237" s="14"/>
      <c r="B237" s="246"/>
      <c r="C237" s="247"/>
      <c r="D237" s="231" t="s">
        <v>145</v>
      </c>
      <c r="E237" s="248" t="s">
        <v>1</v>
      </c>
      <c r="F237" s="249" t="s">
        <v>326</v>
      </c>
      <c r="G237" s="247"/>
      <c r="H237" s="250">
        <v>16.199999999999999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145</v>
      </c>
      <c r="AU237" s="256" t="s">
        <v>88</v>
      </c>
      <c r="AV237" s="14" t="s">
        <v>88</v>
      </c>
      <c r="AW237" s="14" t="s">
        <v>34</v>
      </c>
      <c r="AX237" s="14" t="s">
        <v>86</v>
      </c>
      <c r="AY237" s="256" t="s">
        <v>134</v>
      </c>
    </row>
    <row r="238" s="2" customFormat="1" ht="24.15" customHeight="1">
      <c r="A238" s="38"/>
      <c r="B238" s="39"/>
      <c r="C238" s="218" t="s">
        <v>267</v>
      </c>
      <c r="D238" s="218" t="s">
        <v>136</v>
      </c>
      <c r="E238" s="219" t="s">
        <v>327</v>
      </c>
      <c r="F238" s="220" t="s">
        <v>328</v>
      </c>
      <c r="G238" s="221" t="s">
        <v>177</v>
      </c>
      <c r="H238" s="222">
        <v>1.8</v>
      </c>
      <c r="I238" s="223"/>
      <c r="J238" s="224">
        <f>ROUND(I238*H238,2)</f>
        <v>0</v>
      </c>
      <c r="K238" s="220" t="s">
        <v>140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312</v>
      </c>
      <c r="AT238" s="229" t="s">
        <v>136</v>
      </c>
      <c r="AU238" s="229" t="s">
        <v>88</v>
      </c>
      <c r="AY238" s="17" t="s">
        <v>134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86</v>
      </c>
      <c r="BK238" s="230">
        <f>ROUND(I238*H238,2)</f>
        <v>0</v>
      </c>
      <c r="BL238" s="17" t="s">
        <v>312</v>
      </c>
      <c r="BM238" s="229" t="s">
        <v>329</v>
      </c>
    </row>
    <row r="239" s="2" customFormat="1">
      <c r="A239" s="38"/>
      <c r="B239" s="39"/>
      <c r="C239" s="40"/>
      <c r="D239" s="231" t="s">
        <v>143</v>
      </c>
      <c r="E239" s="40"/>
      <c r="F239" s="232" t="s">
        <v>330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143</v>
      </c>
      <c r="AU239" s="17" t="s">
        <v>88</v>
      </c>
    </row>
    <row r="240" s="14" customFormat="1">
      <c r="A240" s="14"/>
      <c r="B240" s="246"/>
      <c r="C240" s="247"/>
      <c r="D240" s="231" t="s">
        <v>145</v>
      </c>
      <c r="E240" s="248" t="s">
        <v>1</v>
      </c>
      <c r="F240" s="249" t="s">
        <v>321</v>
      </c>
      <c r="G240" s="247"/>
      <c r="H240" s="250">
        <v>1.8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145</v>
      </c>
      <c r="AU240" s="256" t="s">
        <v>88</v>
      </c>
      <c r="AV240" s="14" t="s">
        <v>88</v>
      </c>
      <c r="AW240" s="14" t="s">
        <v>34</v>
      </c>
      <c r="AX240" s="14" t="s">
        <v>86</v>
      </c>
      <c r="AY240" s="256" t="s">
        <v>134</v>
      </c>
    </row>
    <row r="241" s="2" customFormat="1" ht="24.15" customHeight="1">
      <c r="A241" s="38"/>
      <c r="B241" s="39"/>
      <c r="C241" s="218" t="s">
        <v>331</v>
      </c>
      <c r="D241" s="218" t="s">
        <v>136</v>
      </c>
      <c r="E241" s="219" t="s">
        <v>332</v>
      </c>
      <c r="F241" s="220" t="s">
        <v>333</v>
      </c>
      <c r="G241" s="221" t="s">
        <v>264</v>
      </c>
      <c r="H241" s="222">
        <v>30</v>
      </c>
      <c r="I241" s="223"/>
      <c r="J241" s="224">
        <f>ROUND(I241*H241,2)</f>
        <v>0</v>
      </c>
      <c r="K241" s="220" t="s">
        <v>140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312</v>
      </c>
      <c r="AT241" s="229" t="s">
        <v>136</v>
      </c>
      <c r="AU241" s="229" t="s">
        <v>88</v>
      </c>
      <c r="AY241" s="17" t="s">
        <v>134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312</v>
      </c>
      <c r="BM241" s="229" t="s">
        <v>334</v>
      </c>
    </row>
    <row r="242" s="2" customFormat="1">
      <c r="A242" s="38"/>
      <c r="B242" s="39"/>
      <c r="C242" s="40"/>
      <c r="D242" s="231" t="s">
        <v>143</v>
      </c>
      <c r="E242" s="40"/>
      <c r="F242" s="232" t="s">
        <v>335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143</v>
      </c>
      <c r="AU242" s="17" t="s">
        <v>88</v>
      </c>
    </row>
    <row r="243" s="14" customFormat="1">
      <c r="A243" s="14"/>
      <c r="B243" s="246"/>
      <c r="C243" s="247"/>
      <c r="D243" s="231" t="s">
        <v>145</v>
      </c>
      <c r="E243" s="248" t="s">
        <v>1</v>
      </c>
      <c r="F243" s="249" t="s">
        <v>315</v>
      </c>
      <c r="G243" s="247"/>
      <c r="H243" s="250">
        <v>30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145</v>
      </c>
      <c r="AU243" s="256" t="s">
        <v>88</v>
      </c>
      <c r="AV243" s="14" t="s">
        <v>88</v>
      </c>
      <c r="AW243" s="14" t="s">
        <v>34</v>
      </c>
      <c r="AX243" s="14" t="s">
        <v>86</v>
      </c>
      <c r="AY243" s="256" t="s">
        <v>134</v>
      </c>
    </row>
    <row r="244" s="2" customFormat="1" ht="24.15" customHeight="1">
      <c r="A244" s="38"/>
      <c r="B244" s="39"/>
      <c r="C244" s="218" t="s">
        <v>336</v>
      </c>
      <c r="D244" s="218" t="s">
        <v>136</v>
      </c>
      <c r="E244" s="219" t="s">
        <v>337</v>
      </c>
      <c r="F244" s="220" t="s">
        <v>338</v>
      </c>
      <c r="G244" s="221" t="s">
        <v>264</v>
      </c>
      <c r="H244" s="222">
        <v>30</v>
      </c>
      <c r="I244" s="223"/>
      <c r="J244" s="224">
        <f>ROUND(I244*H244,2)</f>
        <v>0</v>
      </c>
      <c r="K244" s="220" t="s">
        <v>140</v>
      </c>
      <c r="L244" s="44"/>
      <c r="M244" s="225" t="s">
        <v>1</v>
      </c>
      <c r="N244" s="226" t="s">
        <v>43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312</v>
      </c>
      <c r="AT244" s="229" t="s">
        <v>136</v>
      </c>
      <c r="AU244" s="229" t="s">
        <v>88</v>
      </c>
      <c r="AY244" s="17" t="s">
        <v>134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86</v>
      </c>
      <c r="BK244" s="230">
        <f>ROUND(I244*H244,2)</f>
        <v>0</v>
      </c>
      <c r="BL244" s="17" t="s">
        <v>312</v>
      </c>
      <c r="BM244" s="229" t="s">
        <v>339</v>
      </c>
    </row>
    <row r="245" s="2" customFormat="1">
      <c r="A245" s="38"/>
      <c r="B245" s="39"/>
      <c r="C245" s="40"/>
      <c r="D245" s="231" t="s">
        <v>143</v>
      </c>
      <c r="E245" s="40"/>
      <c r="F245" s="232" t="s">
        <v>340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143</v>
      </c>
      <c r="AU245" s="17" t="s">
        <v>88</v>
      </c>
    </row>
    <row r="246" s="14" customFormat="1">
      <c r="A246" s="14"/>
      <c r="B246" s="246"/>
      <c r="C246" s="247"/>
      <c r="D246" s="231" t="s">
        <v>145</v>
      </c>
      <c r="E246" s="248" t="s">
        <v>1</v>
      </c>
      <c r="F246" s="249" t="s">
        <v>315</v>
      </c>
      <c r="G246" s="247"/>
      <c r="H246" s="250">
        <v>30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145</v>
      </c>
      <c r="AU246" s="256" t="s">
        <v>88</v>
      </c>
      <c r="AV246" s="14" t="s">
        <v>88</v>
      </c>
      <c r="AW246" s="14" t="s">
        <v>34</v>
      </c>
      <c r="AX246" s="14" t="s">
        <v>86</v>
      </c>
      <c r="AY246" s="256" t="s">
        <v>134</v>
      </c>
    </row>
    <row r="247" s="2" customFormat="1" ht="24.15" customHeight="1">
      <c r="A247" s="38"/>
      <c r="B247" s="39"/>
      <c r="C247" s="218" t="s">
        <v>341</v>
      </c>
      <c r="D247" s="218" t="s">
        <v>136</v>
      </c>
      <c r="E247" s="219" t="s">
        <v>342</v>
      </c>
      <c r="F247" s="220" t="s">
        <v>343</v>
      </c>
      <c r="G247" s="221" t="s">
        <v>264</v>
      </c>
      <c r="H247" s="222">
        <v>30</v>
      </c>
      <c r="I247" s="223"/>
      <c r="J247" s="224">
        <f>ROUND(I247*H247,2)</f>
        <v>0</v>
      </c>
      <c r="K247" s="220" t="s">
        <v>140</v>
      </c>
      <c r="L247" s="44"/>
      <c r="M247" s="225" t="s">
        <v>1</v>
      </c>
      <c r="N247" s="226" t="s">
        <v>43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312</v>
      </c>
      <c r="AT247" s="229" t="s">
        <v>136</v>
      </c>
      <c r="AU247" s="229" t="s">
        <v>88</v>
      </c>
      <c r="AY247" s="17" t="s">
        <v>134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86</v>
      </c>
      <c r="BK247" s="230">
        <f>ROUND(I247*H247,2)</f>
        <v>0</v>
      </c>
      <c r="BL247" s="17" t="s">
        <v>312</v>
      </c>
      <c r="BM247" s="229" t="s">
        <v>344</v>
      </c>
    </row>
    <row r="248" s="2" customFormat="1">
      <c r="A248" s="38"/>
      <c r="B248" s="39"/>
      <c r="C248" s="40"/>
      <c r="D248" s="231" t="s">
        <v>143</v>
      </c>
      <c r="E248" s="40"/>
      <c r="F248" s="232" t="s">
        <v>345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143</v>
      </c>
      <c r="AU248" s="17" t="s">
        <v>88</v>
      </c>
    </row>
    <row r="249" s="14" customFormat="1">
      <c r="A249" s="14"/>
      <c r="B249" s="246"/>
      <c r="C249" s="247"/>
      <c r="D249" s="231" t="s">
        <v>145</v>
      </c>
      <c r="E249" s="248" t="s">
        <v>1</v>
      </c>
      <c r="F249" s="249" t="s">
        <v>315</v>
      </c>
      <c r="G249" s="247"/>
      <c r="H249" s="250">
        <v>30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145</v>
      </c>
      <c r="AU249" s="256" t="s">
        <v>88</v>
      </c>
      <c r="AV249" s="14" t="s">
        <v>88</v>
      </c>
      <c r="AW249" s="14" t="s">
        <v>34</v>
      </c>
      <c r="AX249" s="14" t="s">
        <v>86</v>
      </c>
      <c r="AY249" s="256" t="s">
        <v>134</v>
      </c>
    </row>
    <row r="250" s="2" customFormat="1" ht="24.15" customHeight="1">
      <c r="A250" s="38"/>
      <c r="B250" s="39"/>
      <c r="C250" s="269" t="s">
        <v>346</v>
      </c>
      <c r="D250" s="269" t="s">
        <v>200</v>
      </c>
      <c r="E250" s="270" t="s">
        <v>347</v>
      </c>
      <c r="F250" s="271" t="s">
        <v>348</v>
      </c>
      <c r="G250" s="272" t="s">
        <v>264</v>
      </c>
      <c r="H250" s="273">
        <v>30</v>
      </c>
      <c r="I250" s="274"/>
      <c r="J250" s="275">
        <f>ROUND(I250*H250,2)</f>
        <v>0</v>
      </c>
      <c r="K250" s="271" t="s">
        <v>140</v>
      </c>
      <c r="L250" s="276"/>
      <c r="M250" s="277" t="s">
        <v>1</v>
      </c>
      <c r="N250" s="278" t="s">
        <v>43</v>
      </c>
      <c r="O250" s="91"/>
      <c r="P250" s="227">
        <f>O250*H250</f>
        <v>0</v>
      </c>
      <c r="Q250" s="227">
        <v>0.0012800000000000001</v>
      </c>
      <c r="R250" s="227">
        <f>Q250*H250</f>
        <v>0.038400000000000004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349</v>
      </c>
      <c r="AT250" s="229" t="s">
        <v>200</v>
      </c>
      <c r="AU250" s="229" t="s">
        <v>88</v>
      </c>
      <c r="AY250" s="17" t="s">
        <v>134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86</v>
      </c>
      <c r="BK250" s="230">
        <f>ROUND(I250*H250,2)</f>
        <v>0</v>
      </c>
      <c r="BL250" s="17" t="s">
        <v>312</v>
      </c>
      <c r="BM250" s="229" t="s">
        <v>350</v>
      </c>
    </row>
    <row r="251" s="2" customFormat="1">
      <c r="A251" s="38"/>
      <c r="B251" s="39"/>
      <c r="C251" s="40"/>
      <c r="D251" s="231" t="s">
        <v>143</v>
      </c>
      <c r="E251" s="40"/>
      <c r="F251" s="232" t="s">
        <v>348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143</v>
      </c>
      <c r="AU251" s="17" t="s">
        <v>88</v>
      </c>
    </row>
    <row r="252" s="14" customFormat="1">
      <c r="A252" s="14"/>
      <c r="B252" s="246"/>
      <c r="C252" s="247"/>
      <c r="D252" s="231" t="s">
        <v>145</v>
      </c>
      <c r="E252" s="248" t="s">
        <v>1</v>
      </c>
      <c r="F252" s="249" t="s">
        <v>315</v>
      </c>
      <c r="G252" s="247"/>
      <c r="H252" s="250">
        <v>30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145</v>
      </c>
      <c r="AU252" s="256" t="s">
        <v>88</v>
      </c>
      <c r="AV252" s="14" t="s">
        <v>88</v>
      </c>
      <c r="AW252" s="14" t="s">
        <v>34</v>
      </c>
      <c r="AX252" s="14" t="s">
        <v>86</v>
      </c>
      <c r="AY252" s="256" t="s">
        <v>134</v>
      </c>
    </row>
    <row r="253" s="2" customFormat="1" ht="24.15" customHeight="1">
      <c r="A253" s="38"/>
      <c r="B253" s="39"/>
      <c r="C253" s="218" t="s">
        <v>351</v>
      </c>
      <c r="D253" s="218" t="s">
        <v>136</v>
      </c>
      <c r="E253" s="219" t="s">
        <v>352</v>
      </c>
      <c r="F253" s="220" t="s">
        <v>353</v>
      </c>
      <c r="G253" s="221" t="s">
        <v>177</v>
      </c>
      <c r="H253" s="222">
        <v>0.037999999999999999</v>
      </c>
      <c r="I253" s="223"/>
      <c r="J253" s="224">
        <f>ROUND(I253*H253,2)</f>
        <v>0</v>
      </c>
      <c r="K253" s="220" t="s">
        <v>140</v>
      </c>
      <c r="L253" s="44"/>
      <c r="M253" s="225" t="s">
        <v>1</v>
      </c>
      <c r="N253" s="226" t="s">
        <v>43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312</v>
      </c>
      <c r="AT253" s="229" t="s">
        <v>136</v>
      </c>
      <c r="AU253" s="229" t="s">
        <v>88</v>
      </c>
      <c r="AY253" s="17" t="s">
        <v>134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86</v>
      </c>
      <c r="BK253" s="230">
        <f>ROUND(I253*H253,2)</f>
        <v>0</v>
      </c>
      <c r="BL253" s="17" t="s">
        <v>312</v>
      </c>
      <c r="BM253" s="229" t="s">
        <v>354</v>
      </c>
    </row>
    <row r="254" s="2" customFormat="1">
      <c r="A254" s="38"/>
      <c r="B254" s="39"/>
      <c r="C254" s="40"/>
      <c r="D254" s="231" t="s">
        <v>143</v>
      </c>
      <c r="E254" s="40"/>
      <c r="F254" s="232" t="s">
        <v>355</v>
      </c>
      <c r="G254" s="40"/>
      <c r="H254" s="40"/>
      <c r="I254" s="233"/>
      <c r="J254" s="40"/>
      <c r="K254" s="40"/>
      <c r="L254" s="44"/>
      <c r="M254" s="279"/>
      <c r="N254" s="280"/>
      <c r="O254" s="281"/>
      <c r="P254" s="281"/>
      <c r="Q254" s="281"/>
      <c r="R254" s="281"/>
      <c r="S254" s="281"/>
      <c r="T254" s="28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143</v>
      </c>
      <c r="AU254" s="17" t="s">
        <v>88</v>
      </c>
    </row>
    <row r="255" s="2" customFormat="1" ht="6.96" customHeight="1">
      <c r="A255" s="38"/>
      <c r="B255" s="66"/>
      <c r="C255" s="67"/>
      <c r="D255" s="67"/>
      <c r="E255" s="67"/>
      <c r="F255" s="67"/>
      <c r="G255" s="67"/>
      <c r="H255" s="67"/>
      <c r="I255" s="67"/>
      <c r="J255" s="67"/>
      <c r="K255" s="67"/>
      <c r="L255" s="44"/>
      <c r="M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</sheetData>
  <sheetProtection sheet="1" autoFilter="0" formatColumns="0" formatRows="0" objects="1" scenarios="1" spinCount="100000" saltValue="MnwIafcC/ndtydvQY5Tl2sByDEb/g/Y9+d/I5ZDN3GMiKJ9vRaSxL5bCmzxmluKEIhjfWhjcIBhvlhsQnDnGwQ==" hashValue="7qTaVJ5g8zuwRi9HfSqXMlQpT3GcdxCSH2DqbviSPyWO/MPNbr3Yh5OTqfRCz2AfegH+t3WqC8NAD1YAiwr+lg==" algorithmName="SHA-512" password="CC35"/>
  <autoFilter ref="C125:K25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Ústí nad Orlicí - Parkování Dukla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21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30. 3. 2022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26</v>
      </c>
      <c r="E14" s="38"/>
      <c r="F14" s="38"/>
      <c r="G14" s="38"/>
      <c r="H14" s="38"/>
      <c r="I14" s="140" t="s">
        <v>27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27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27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29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ROUND((SUM(BE124:BE251)),  2)</f>
        <v>0</v>
      </c>
      <c r="G33" s="38"/>
      <c r="H33" s="38"/>
      <c r="I33" s="155">
        <v>0.20999999999999999</v>
      </c>
      <c r="J33" s="154">
        <f>ROUND(((SUM(BE124:BE251))*I33),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ROUND((SUM(BF124:BF251)),  2)</f>
        <v>0</v>
      </c>
      <c r="G34" s="38"/>
      <c r="H34" s="38"/>
      <c r="I34" s="155">
        <v>0.14999999999999999</v>
      </c>
      <c r="J34" s="154">
        <f>ROUND(((SUM(BF124:BF251))*I34),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ROUND((SUM(BH124:BH251)),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Ústí nad Orlicí - Parkování Dukla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SO101b - Parkovací pásy- lokalita B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22</v>
      </c>
      <c r="D89" s="40"/>
      <c r="E89" s="40"/>
      <c r="F89" s="27" t="str">
        <f>F12</f>
        <v>Ústí nad Orlicí</v>
      </c>
      <c r="G89" s="40"/>
      <c r="H89" s="40"/>
      <c r="I89" s="32" t="s">
        <v>24</v>
      </c>
      <c r="J89" s="79" t="str">
        <f>IF(J12="","",J12)</f>
        <v>30. 3. 2022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26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 Jiří Cihlář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hidden="1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357</v>
      </c>
      <c r="E99" s="188"/>
      <c r="F99" s="188"/>
      <c r="G99" s="188"/>
      <c r="H99" s="188"/>
      <c r="I99" s="188"/>
      <c r="J99" s="189">
        <f>J181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J185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J211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J232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115</v>
      </c>
      <c r="E103" s="188"/>
      <c r="F103" s="188"/>
      <c r="G103" s="188"/>
      <c r="H103" s="188"/>
      <c r="I103" s="188"/>
      <c r="J103" s="189">
        <f>J237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J249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Ústí nad Orlicí - Parkování Dukla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SO101b - Parkovací pásy- lokalita B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22</v>
      </c>
      <c r="D118" s="40"/>
      <c r="E118" s="40"/>
      <c r="F118" s="27" t="str">
        <f>F12</f>
        <v>Ústí nad Orlicí</v>
      </c>
      <c r="G118" s="40"/>
      <c r="H118" s="40"/>
      <c r="I118" s="32" t="s">
        <v>24</v>
      </c>
      <c r="J118" s="79" t="str">
        <f>IF(J12="","",J12)</f>
        <v>30. 3. 2022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26</v>
      </c>
      <c r="D120" s="40"/>
      <c r="E120" s="40"/>
      <c r="F120" s="27" t="str">
        <f>E15</f>
        <v xml:space="preserve"> </v>
      </c>
      <c r="G120" s="40"/>
      <c r="H120" s="40"/>
      <c r="I120" s="32" t="s">
        <v>32</v>
      </c>
      <c r="J120" s="36" t="str">
        <f>E21</f>
        <v>Ing. Jiří Cihlář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120</v>
      </c>
      <c r="D123" s="194" t="s">
        <v>63</v>
      </c>
      <c r="E123" s="194" t="s">
        <v>59</v>
      </c>
      <c r="F123" s="194" t="s">
        <v>60</v>
      </c>
      <c r="G123" s="194" t="s">
        <v>121</v>
      </c>
      <c r="H123" s="194" t="s">
        <v>122</v>
      </c>
      <c r="I123" s="194" t="s">
        <v>123</v>
      </c>
      <c r="J123" s="194" t="s">
        <v>106</v>
      </c>
      <c r="K123" s="195" t="s">
        <v>124</v>
      </c>
      <c r="L123" s="196"/>
      <c r="M123" s="100" t="s">
        <v>1</v>
      </c>
      <c r="N123" s="101" t="s">
        <v>42</v>
      </c>
      <c r="O123" s="101" t="s">
        <v>125</v>
      </c>
      <c r="P123" s="101" t="s">
        <v>126</v>
      </c>
      <c r="Q123" s="101" t="s">
        <v>127</v>
      </c>
      <c r="R123" s="101" t="s">
        <v>128</v>
      </c>
      <c r="S123" s="101" t="s">
        <v>129</v>
      </c>
      <c r="T123" s="102" t="s">
        <v>130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131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121.09633159999999</v>
      </c>
      <c r="S124" s="104"/>
      <c r="T124" s="200">
        <f>T125</f>
        <v>2.9700000000000002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108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132</v>
      </c>
      <c r="F125" s="205" t="s">
        <v>133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P126+P181+P185+P211+P237+P249</f>
        <v>0</v>
      </c>
      <c r="Q125" s="210"/>
      <c r="R125" s="211">
        <f>R126+R181+R185+R211+R237+R249</f>
        <v>121.09633159999999</v>
      </c>
      <c r="S125" s="210"/>
      <c r="T125" s="212">
        <f>T126+T181+T185+T211+T237+T249</f>
        <v>2.9700000000000002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134</v>
      </c>
      <c r="BK125" s="215">
        <f>BK126+BK181+BK185+BK211+BK237+BK249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86</v>
      </c>
      <c r="F126" s="216" t="s">
        <v>135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SUM(P127:P180)</f>
        <v>0</v>
      </c>
      <c r="Q126" s="210"/>
      <c r="R126" s="211">
        <f>SUM(R127:R180)</f>
        <v>0.0022500000000000003</v>
      </c>
      <c r="S126" s="210"/>
      <c r="T126" s="212">
        <f>SUM(T127:T180)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134</v>
      </c>
      <c r="BK126" s="215">
        <f>SUM(BK127:BK180)</f>
        <v>0</v>
      </c>
    </row>
    <row r="127" s="2" customFormat="1" ht="33" customHeight="1">
      <c r="A127" s="38"/>
      <c r="B127" s="39"/>
      <c r="C127" s="218" t="s">
        <v>86</v>
      </c>
      <c r="D127" s="218" t="s">
        <v>136</v>
      </c>
      <c r="E127" s="219" t="s">
        <v>358</v>
      </c>
      <c r="F127" s="220" t="s">
        <v>359</v>
      </c>
      <c r="G127" s="221" t="s">
        <v>139</v>
      </c>
      <c r="H127" s="222">
        <v>75</v>
      </c>
      <c r="I127" s="223"/>
      <c r="J127" s="224">
        <f>ROUND(I127*H127,2)</f>
        <v>0</v>
      </c>
      <c r="K127" s="220" t="s">
        <v>140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141</v>
      </c>
      <c r="AT127" s="229" t="s">
        <v>136</v>
      </c>
      <c r="AU127" s="229" t="s">
        <v>88</v>
      </c>
      <c r="AY127" s="17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141</v>
      </c>
      <c r="BM127" s="229" t="s">
        <v>360</v>
      </c>
    </row>
    <row r="128" s="2" customFormat="1">
      <c r="A128" s="38"/>
      <c r="B128" s="39"/>
      <c r="C128" s="40"/>
      <c r="D128" s="231" t="s">
        <v>143</v>
      </c>
      <c r="E128" s="40"/>
      <c r="F128" s="232" t="s">
        <v>361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88</v>
      </c>
    </row>
    <row r="129" s="13" customFormat="1">
      <c r="A129" s="13"/>
      <c r="B129" s="236"/>
      <c r="C129" s="237"/>
      <c r="D129" s="231" t="s">
        <v>145</v>
      </c>
      <c r="E129" s="238" t="s">
        <v>1</v>
      </c>
      <c r="F129" s="239" t="s">
        <v>146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145</v>
      </c>
      <c r="AU129" s="245" t="s">
        <v>88</v>
      </c>
      <c r="AV129" s="13" t="s">
        <v>86</v>
      </c>
      <c r="AW129" s="13" t="s">
        <v>34</v>
      </c>
      <c r="AX129" s="13" t="s">
        <v>78</v>
      </c>
      <c r="AY129" s="245" t="s">
        <v>134</v>
      </c>
    </row>
    <row r="130" s="14" customFormat="1">
      <c r="A130" s="14"/>
      <c r="B130" s="246"/>
      <c r="C130" s="247"/>
      <c r="D130" s="231" t="s">
        <v>145</v>
      </c>
      <c r="E130" s="248" t="s">
        <v>1</v>
      </c>
      <c r="F130" s="249" t="s">
        <v>362</v>
      </c>
      <c r="G130" s="247"/>
      <c r="H130" s="250">
        <v>75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145</v>
      </c>
      <c r="AU130" s="256" t="s">
        <v>88</v>
      </c>
      <c r="AV130" s="14" t="s">
        <v>88</v>
      </c>
      <c r="AW130" s="14" t="s">
        <v>34</v>
      </c>
      <c r="AX130" s="14" t="s">
        <v>78</v>
      </c>
      <c r="AY130" s="256" t="s">
        <v>134</v>
      </c>
    </row>
    <row r="131" s="15" customFormat="1">
      <c r="A131" s="15"/>
      <c r="B131" s="257"/>
      <c r="C131" s="258"/>
      <c r="D131" s="231" t="s">
        <v>145</v>
      </c>
      <c r="E131" s="259" t="s">
        <v>1</v>
      </c>
      <c r="F131" s="260" t="s">
        <v>160</v>
      </c>
      <c r="G131" s="258"/>
      <c r="H131" s="261">
        <v>75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145</v>
      </c>
      <c r="AU131" s="267" t="s">
        <v>88</v>
      </c>
      <c r="AV131" s="15" t="s">
        <v>141</v>
      </c>
      <c r="AW131" s="15" t="s">
        <v>34</v>
      </c>
      <c r="AX131" s="15" t="s">
        <v>86</v>
      </c>
      <c r="AY131" s="267" t="s">
        <v>134</v>
      </c>
    </row>
    <row r="132" s="2" customFormat="1" ht="33" customHeight="1">
      <c r="A132" s="38"/>
      <c r="B132" s="39"/>
      <c r="C132" s="218" t="s">
        <v>88</v>
      </c>
      <c r="D132" s="218" t="s">
        <v>136</v>
      </c>
      <c r="E132" s="219" t="s">
        <v>363</v>
      </c>
      <c r="F132" s="220" t="s">
        <v>364</v>
      </c>
      <c r="G132" s="221" t="s">
        <v>139</v>
      </c>
      <c r="H132" s="222">
        <v>156</v>
      </c>
      <c r="I132" s="223"/>
      <c r="J132" s="224">
        <f>ROUND(I132*H132,2)</f>
        <v>0</v>
      </c>
      <c r="K132" s="220" t="s">
        <v>140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141</v>
      </c>
      <c r="AT132" s="229" t="s">
        <v>136</v>
      </c>
      <c r="AU132" s="229" t="s">
        <v>88</v>
      </c>
      <c r="AY132" s="17" t="s">
        <v>134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141</v>
      </c>
      <c r="BM132" s="229" t="s">
        <v>365</v>
      </c>
    </row>
    <row r="133" s="2" customFormat="1">
      <c r="A133" s="38"/>
      <c r="B133" s="39"/>
      <c r="C133" s="40"/>
      <c r="D133" s="231" t="s">
        <v>143</v>
      </c>
      <c r="E133" s="40"/>
      <c r="F133" s="232" t="s">
        <v>366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88</v>
      </c>
    </row>
    <row r="134" s="14" customFormat="1">
      <c r="A134" s="14"/>
      <c r="B134" s="246"/>
      <c r="C134" s="247"/>
      <c r="D134" s="231" t="s">
        <v>145</v>
      </c>
      <c r="E134" s="248" t="s">
        <v>1</v>
      </c>
      <c r="F134" s="249" t="s">
        <v>367</v>
      </c>
      <c r="G134" s="247"/>
      <c r="H134" s="250">
        <v>156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145</v>
      </c>
      <c r="AU134" s="256" t="s">
        <v>88</v>
      </c>
      <c r="AV134" s="14" t="s">
        <v>88</v>
      </c>
      <c r="AW134" s="14" t="s">
        <v>34</v>
      </c>
      <c r="AX134" s="14" t="s">
        <v>86</v>
      </c>
      <c r="AY134" s="256" t="s">
        <v>134</v>
      </c>
    </row>
    <row r="135" s="2" customFormat="1" ht="33" customHeight="1">
      <c r="A135" s="38"/>
      <c r="B135" s="39"/>
      <c r="C135" s="218" t="s">
        <v>153</v>
      </c>
      <c r="D135" s="218" t="s">
        <v>136</v>
      </c>
      <c r="E135" s="219" t="s">
        <v>368</v>
      </c>
      <c r="F135" s="220" t="s">
        <v>369</v>
      </c>
      <c r="G135" s="221" t="s">
        <v>139</v>
      </c>
      <c r="H135" s="222">
        <v>36</v>
      </c>
      <c r="I135" s="223"/>
      <c r="J135" s="224">
        <f>ROUND(I135*H135,2)</f>
        <v>0</v>
      </c>
      <c r="K135" s="220" t="s">
        <v>140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141</v>
      </c>
      <c r="AT135" s="229" t="s">
        <v>136</v>
      </c>
      <c r="AU135" s="229" t="s">
        <v>88</v>
      </c>
      <c r="AY135" s="17" t="s">
        <v>134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141</v>
      </c>
      <c r="BM135" s="229" t="s">
        <v>370</v>
      </c>
    </row>
    <row r="136" s="2" customFormat="1">
      <c r="A136" s="38"/>
      <c r="B136" s="39"/>
      <c r="C136" s="40"/>
      <c r="D136" s="231" t="s">
        <v>143</v>
      </c>
      <c r="E136" s="40"/>
      <c r="F136" s="232" t="s">
        <v>371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88</v>
      </c>
    </row>
    <row r="137" s="14" customFormat="1">
      <c r="A137" s="14"/>
      <c r="B137" s="246"/>
      <c r="C137" s="247"/>
      <c r="D137" s="231" t="s">
        <v>145</v>
      </c>
      <c r="E137" s="248" t="s">
        <v>1</v>
      </c>
      <c r="F137" s="249" t="s">
        <v>351</v>
      </c>
      <c r="G137" s="247"/>
      <c r="H137" s="250">
        <v>36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145</v>
      </c>
      <c r="AU137" s="256" t="s">
        <v>88</v>
      </c>
      <c r="AV137" s="14" t="s">
        <v>88</v>
      </c>
      <c r="AW137" s="14" t="s">
        <v>34</v>
      </c>
      <c r="AX137" s="14" t="s">
        <v>86</v>
      </c>
      <c r="AY137" s="256" t="s">
        <v>134</v>
      </c>
    </row>
    <row r="138" s="2" customFormat="1" ht="37.8" customHeight="1">
      <c r="A138" s="38"/>
      <c r="B138" s="39"/>
      <c r="C138" s="218" t="s">
        <v>141</v>
      </c>
      <c r="D138" s="218" t="s">
        <v>136</v>
      </c>
      <c r="E138" s="219" t="s">
        <v>154</v>
      </c>
      <c r="F138" s="220" t="s">
        <v>155</v>
      </c>
      <c r="G138" s="221" t="s">
        <v>139</v>
      </c>
      <c r="H138" s="222">
        <v>22.5</v>
      </c>
      <c r="I138" s="223"/>
      <c r="J138" s="224">
        <f>ROUND(I138*H138,2)</f>
        <v>0</v>
      </c>
      <c r="K138" s="220" t="s">
        <v>140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141</v>
      </c>
      <c r="AT138" s="229" t="s">
        <v>136</v>
      </c>
      <c r="AU138" s="229" t="s">
        <v>88</v>
      </c>
      <c r="AY138" s="17" t="s">
        <v>134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141</v>
      </c>
      <c r="BM138" s="229" t="s">
        <v>156</v>
      </c>
    </row>
    <row r="139" s="2" customFormat="1">
      <c r="A139" s="38"/>
      <c r="B139" s="39"/>
      <c r="C139" s="40"/>
      <c r="D139" s="231" t="s">
        <v>143</v>
      </c>
      <c r="E139" s="40"/>
      <c r="F139" s="232" t="s">
        <v>157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88</v>
      </c>
    </row>
    <row r="140" s="14" customFormat="1">
      <c r="A140" s="14"/>
      <c r="B140" s="246"/>
      <c r="C140" s="247"/>
      <c r="D140" s="231" t="s">
        <v>145</v>
      </c>
      <c r="E140" s="248" t="s">
        <v>1</v>
      </c>
      <c r="F140" s="249" t="s">
        <v>372</v>
      </c>
      <c r="G140" s="247"/>
      <c r="H140" s="250">
        <v>11.25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145</v>
      </c>
      <c r="AU140" s="256" t="s">
        <v>88</v>
      </c>
      <c r="AV140" s="14" t="s">
        <v>88</v>
      </c>
      <c r="AW140" s="14" t="s">
        <v>34</v>
      </c>
      <c r="AX140" s="14" t="s">
        <v>78</v>
      </c>
      <c r="AY140" s="256" t="s">
        <v>134</v>
      </c>
    </row>
    <row r="141" s="14" customFormat="1">
      <c r="A141" s="14"/>
      <c r="B141" s="246"/>
      <c r="C141" s="247"/>
      <c r="D141" s="231" t="s">
        <v>145</v>
      </c>
      <c r="E141" s="248" t="s">
        <v>1</v>
      </c>
      <c r="F141" s="249" t="s">
        <v>373</v>
      </c>
      <c r="G141" s="247"/>
      <c r="H141" s="250">
        <v>11.25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145</v>
      </c>
      <c r="AU141" s="256" t="s">
        <v>88</v>
      </c>
      <c r="AV141" s="14" t="s">
        <v>88</v>
      </c>
      <c r="AW141" s="14" t="s">
        <v>34</v>
      </c>
      <c r="AX141" s="14" t="s">
        <v>78</v>
      </c>
      <c r="AY141" s="256" t="s">
        <v>134</v>
      </c>
    </row>
    <row r="142" s="15" customFormat="1">
      <c r="A142" s="15"/>
      <c r="B142" s="257"/>
      <c r="C142" s="258"/>
      <c r="D142" s="231" t="s">
        <v>145</v>
      </c>
      <c r="E142" s="259" t="s">
        <v>1</v>
      </c>
      <c r="F142" s="260" t="s">
        <v>160</v>
      </c>
      <c r="G142" s="258"/>
      <c r="H142" s="261">
        <v>22.5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145</v>
      </c>
      <c r="AU142" s="267" t="s">
        <v>88</v>
      </c>
      <c r="AV142" s="15" t="s">
        <v>141</v>
      </c>
      <c r="AW142" s="15" t="s">
        <v>34</v>
      </c>
      <c r="AX142" s="15" t="s">
        <v>86</v>
      </c>
      <c r="AY142" s="267" t="s">
        <v>134</v>
      </c>
    </row>
    <row r="143" s="2" customFormat="1" ht="37.8" customHeight="1">
      <c r="A143" s="38"/>
      <c r="B143" s="39"/>
      <c r="C143" s="218" t="s">
        <v>168</v>
      </c>
      <c r="D143" s="218" t="s">
        <v>136</v>
      </c>
      <c r="E143" s="219" t="s">
        <v>161</v>
      </c>
      <c r="F143" s="220" t="s">
        <v>162</v>
      </c>
      <c r="G143" s="221" t="s">
        <v>139</v>
      </c>
      <c r="H143" s="222">
        <v>255.75</v>
      </c>
      <c r="I143" s="223"/>
      <c r="J143" s="224">
        <f>ROUND(I143*H143,2)</f>
        <v>0</v>
      </c>
      <c r="K143" s="220" t="s">
        <v>140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141</v>
      </c>
      <c r="AT143" s="229" t="s">
        <v>136</v>
      </c>
      <c r="AU143" s="229" t="s">
        <v>88</v>
      </c>
      <c r="AY143" s="17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141</v>
      </c>
      <c r="BM143" s="229" t="s">
        <v>163</v>
      </c>
    </row>
    <row r="144" s="2" customFormat="1">
      <c r="A144" s="38"/>
      <c r="B144" s="39"/>
      <c r="C144" s="40"/>
      <c r="D144" s="231" t="s">
        <v>143</v>
      </c>
      <c r="E144" s="40"/>
      <c r="F144" s="232" t="s">
        <v>164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88</v>
      </c>
    </row>
    <row r="145" s="2" customFormat="1">
      <c r="A145" s="38"/>
      <c r="B145" s="39"/>
      <c r="C145" s="40"/>
      <c r="D145" s="231" t="s">
        <v>165</v>
      </c>
      <c r="E145" s="40"/>
      <c r="F145" s="268" t="s">
        <v>166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165</v>
      </c>
      <c r="AU145" s="17" t="s">
        <v>88</v>
      </c>
    </row>
    <row r="146" s="14" customFormat="1">
      <c r="A146" s="14"/>
      <c r="B146" s="246"/>
      <c r="C146" s="247"/>
      <c r="D146" s="231" t="s">
        <v>145</v>
      </c>
      <c r="E146" s="248" t="s">
        <v>1</v>
      </c>
      <c r="F146" s="249" t="s">
        <v>374</v>
      </c>
      <c r="G146" s="247"/>
      <c r="H146" s="250">
        <v>63.75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145</v>
      </c>
      <c r="AU146" s="256" t="s">
        <v>88</v>
      </c>
      <c r="AV146" s="14" t="s">
        <v>88</v>
      </c>
      <c r="AW146" s="14" t="s">
        <v>34</v>
      </c>
      <c r="AX146" s="14" t="s">
        <v>78</v>
      </c>
      <c r="AY146" s="256" t="s">
        <v>134</v>
      </c>
    </row>
    <row r="147" s="14" customFormat="1">
      <c r="A147" s="14"/>
      <c r="B147" s="246"/>
      <c r="C147" s="247"/>
      <c r="D147" s="231" t="s">
        <v>145</v>
      </c>
      <c r="E147" s="248" t="s">
        <v>1</v>
      </c>
      <c r="F147" s="249" t="s">
        <v>375</v>
      </c>
      <c r="G147" s="247"/>
      <c r="H147" s="250">
        <v>192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145</v>
      </c>
      <c r="AU147" s="256" t="s">
        <v>88</v>
      </c>
      <c r="AV147" s="14" t="s">
        <v>88</v>
      </c>
      <c r="AW147" s="14" t="s">
        <v>34</v>
      </c>
      <c r="AX147" s="14" t="s">
        <v>78</v>
      </c>
      <c r="AY147" s="256" t="s">
        <v>134</v>
      </c>
    </row>
    <row r="148" s="15" customFormat="1">
      <c r="A148" s="15"/>
      <c r="B148" s="257"/>
      <c r="C148" s="258"/>
      <c r="D148" s="231" t="s">
        <v>145</v>
      </c>
      <c r="E148" s="259" t="s">
        <v>1</v>
      </c>
      <c r="F148" s="260" t="s">
        <v>160</v>
      </c>
      <c r="G148" s="258"/>
      <c r="H148" s="261">
        <v>255.75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145</v>
      </c>
      <c r="AU148" s="267" t="s">
        <v>88</v>
      </c>
      <c r="AV148" s="15" t="s">
        <v>141</v>
      </c>
      <c r="AW148" s="15" t="s">
        <v>34</v>
      </c>
      <c r="AX148" s="15" t="s">
        <v>86</v>
      </c>
      <c r="AY148" s="267" t="s">
        <v>134</v>
      </c>
    </row>
    <row r="149" s="2" customFormat="1" ht="24.15" customHeight="1">
      <c r="A149" s="38"/>
      <c r="B149" s="39"/>
      <c r="C149" s="218" t="s">
        <v>174</v>
      </c>
      <c r="D149" s="218" t="s">
        <v>136</v>
      </c>
      <c r="E149" s="219" t="s">
        <v>169</v>
      </c>
      <c r="F149" s="220" t="s">
        <v>170</v>
      </c>
      <c r="G149" s="221" t="s">
        <v>139</v>
      </c>
      <c r="H149" s="222">
        <v>11.25</v>
      </c>
      <c r="I149" s="223"/>
      <c r="J149" s="224">
        <f>ROUND(I149*H149,2)</f>
        <v>0</v>
      </c>
      <c r="K149" s="220" t="s">
        <v>140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141</v>
      </c>
      <c r="AT149" s="229" t="s">
        <v>136</v>
      </c>
      <c r="AU149" s="229" t="s">
        <v>88</v>
      </c>
      <c r="AY149" s="17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141</v>
      </c>
      <c r="BM149" s="229" t="s">
        <v>171</v>
      </c>
    </row>
    <row r="150" s="2" customFormat="1">
      <c r="A150" s="38"/>
      <c r="B150" s="39"/>
      <c r="C150" s="40"/>
      <c r="D150" s="231" t="s">
        <v>143</v>
      </c>
      <c r="E150" s="40"/>
      <c r="F150" s="232" t="s">
        <v>172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88</v>
      </c>
    </row>
    <row r="151" s="14" customFormat="1">
      <c r="A151" s="14"/>
      <c r="B151" s="246"/>
      <c r="C151" s="247"/>
      <c r="D151" s="231" t="s">
        <v>145</v>
      </c>
      <c r="E151" s="248" t="s">
        <v>1</v>
      </c>
      <c r="F151" s="249" t="s">
        <v>376</v>
      </c>
      <c r="G151" s="247"/>
      <c r="H151" s="250">
        <v>11.25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145</v>
      </c>
      <c r="AU151" s="256" t="s">
        <v>88</v>
      </c>
      <c r="AV151" s="14" t="s">
        <v>88</v>
      </c>
      <c r="AW151" s="14" t="s">
        <v>34</v>
      </c>
      <c r="AX151" s="14" t="s">
        <v>78</v>
      </c>
      <c r="AY151" s="256" t="s">
        <v>134</v>
      </c>
    </row>
    <row r="152" s="15" customFormat="1">
      <c r="A152" s="15"/>
      <c r="B152" s="257"/>
      <c r="C152" s="258"/>
      <c r="D152" s="231" t="s">
        <v>145</v>
      </c>
      <c r="E152" s="259" t="s">
        <v>1</v>
      </c>
      <c r="F152" s="260" t="s">
        <v>160</v>
      </c>
      <c r="G152" s="258"/>
      <c r="H152" s="261">
        <v>11.25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145</v>
      </c>
      <c r="AU152" s="267" t="s">
        <v>88</v>
      </c>
      <c r="AV152" s="15" t="s">
        <v>141</v>
      </c>
      <c r="AW152" s="15" t="s">
        <v>34</v>
      </c>
      <c r="AX152" s="15" t="s">
        <v>86</v>
      </c>
      <c r="AY152" s="267" t="s">
        <v>134</v>
      </c>
    </row>
    <row r="153" s="2" customFormat="1" ht="33" customHeight="1">
      <c r="A153" s="38"/>
      <c r="B153" s="39"/>
      <c r="C153" s="218" t="s">
        <v>182</v>
      </c>
      <c r="D153" s="218" t="s">
        <v>136</v>
      </c>
      <c r="E153" s="219" t="s">
        <v>175</v>
      </c>
      <c r="F153" s="220" t="s">
        <v>176</v>
      </c>
      <c r="G153" s="221" t="s">
        <v>177</v>
      </c>
      <c r="H153" s="222">
        <v>460.35000000000002</v>
      </c>
      <c r="I153" s="223"/>
      <c r="J153" s="224">
        <f>ROUND(I153*H153,2)</f>
        <v>0</v>
      </c>
      <c r="K153" s="220" t="s">
        <v>140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141</v>
      </c>
      <c r="AT153" s="229" t="s">
        <v>136</v>
      </c>
      <c r="AU153" s="229" t="s">
        <v>88</v>
      </c>
      <c r="AY153" s="17" t="s">
        <v>134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141</v>
      </c>
      <c r="BM153" s="229" t="s">
        <v>178</v>
      </c>
    </row>
    <row r="154" s="2" customFormat="1">
      <c r="A154" s="38"/>
      <c r="B154" s="39"/>
      <c r="C154" s="40"/>
      <c r="D154" s="231" t="s">
        <v>143</v>
      </c>
      <c r="E154" s="40"/>
      <c r="F154" s="232" t="s">
        <v>179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88</v>
      </c>
    </row>
    <row r="155" s="14" customFormat="1">
      <c r="A155" s="14"/>
      <c r="B155" s="246"/>
      <c r="C155" s="247"/>
      <c r="D155" s="231" t="s">
        <v>145</v>
      </c>
      <c r="E155" s="248" t="s">
        <v>1</v>
      </c>
      <c r="F155" s="249" t="s">
        <v>377</v>
      </c>
      <c r="G155" s="247"/>
      <c r="H155" s="250">
        <v>255.75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145</v>
      </c>
      <c r="AU155" s="256" t="s">
        <v>88</v>
      </c>
      <c r="AV155" s="14" t="s">
        <v>88</v>
      </c>
      <c r="AW155" s="14" t="s">
        <v>34</v>
      </c>
      <c r="AX155" s="14" t="s">
        <v>86</v>
      </c>
      <c r="AY155" s="256" t="s">
        <v>134</v>
      </c>
    </row>
    <row r="156" s="14" customFormat="1">
      <c r="A156" s="14"/>
      <c r="B156" s="246"/>
      <c r="C156" s="247"/>
      <c r="D156" s="231" t="s">
        <v>145</v>
      </c>
      <c r="E156" s="247"/>
      <c r="F156" s="249" t="s">
        <v>378</v>
      </c>
      <c r="G156" s="247"/>
      <c r="H156" s="250">
        <v>460.35000000000002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145</v>
      </c>
      <c r="AU156" s="256" t="s">
        <v>88</v>
      </c>
      <c r="AV156" s="14" t="s">
        <v>88</v>
      </c>
      <c r="AW156" s="14" t="s">
        <v>4</v>
      </c>
      <c r="AX156" s="14" t="s">
        <v>86</v>
      </c>
      <c r="AY156" s="256" t="s">
        <v>134</v>
      </c>
    </row>
    <row r="157" s="2" customFormat="1" ht="37.8" customHeight="1">
      <c r="A157" s="38"/>
      <c r="B157" s="39"/>
      <c r="C157" s="218" t="s">
        <v>189</v>
      </c>
      <c r="D157" s="218" t="s">
        <v>136</v>
      </c>
      <c r="E157" s="219" t="s">
        <v>183</v>
      </c>
      <c r="F157" s="220" t="s">
        <v>184</v>
      </c>
      <c r="G157" s="221" t="s">
        <v>185</v>
      </c>
      <c r="H157" s="222">
        <v>75</v>
      </c>
      <c r="I157" s="223"/>
      <c r="J157" s="224">
        <f>ROUND(I157*H157,2)</f>
        <v>0</v>
      </c>
      <c r="K157" s="220" t="s">
        <v>140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141</v>
      </c>
      <c r="AT157" s="229" t="s">
        <v>136</v>
      </c>
      <c r="AU157" s="229" t="s">
        <v>88</v>
      </c>
      <c r="AY157" s="17" t="s">
        <v>134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141</v>
      </c>
      <c r="BM157" s="229" t="s">
        <v>186</v>
      </c>
    </row>
    <row r="158" s="2" customFormat="1">
      <c r="A158" s="38"/>
      <c r="B158" s="39"/>
      <c r="C158" s="40"/>
      <c r="D158" s="231" t="s">
        <v>143</v>
      </c>
      <c r="E158" s="40"/>
      <c r="F158" s="232" t="s">
        <v>187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88</v>
      </c>
    </row>
    <row r="159" s="14" customFormat="1">
      <c r="A159" s="14"/>
      <c r="B159" s="246"/>
      <c r="C159" s="247"/>
      <c r="D159" s="231" t="s">
        <v>145</v>
      </c>
      <c r="E159" s="248" t="s">
        <v>1</v>
      </c>
      <c r="F159" s="249" t="s">
        <v>379</v>
      </c>
      <c r="G159" s="247"/>
      <c r="H159" s="250">
        <v>75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145</v>
      </c>
      <c r="AU159" s="256" t="s">
        <v>88</v>
      </c>
      <c r="AV159" s="14" t="s">
        <v>88</v>
      </c>
      <c r="AW159" s="14" t="s">
        <v>34</v>
      </c>
      <c r="AX159" s="14" t="s">
        <v>86</v>
      </c>
      <c r="AY159" s="256" t="s">
        <v>134</v>
      </c>
    </row>
    <row r="160" s="2" customFormat="1" ht="24.15" customHeight="1">
      <c r="A160" s="38"/>
      <c r="B160" s="39"/>
      <c r="C160" s="218" t="s">
        <v>194</v>
      </c>
      <c r="D160" s="218" t="s">
        <v>136</v>
      </c>
      <c r="E160" s="219" t="s">
        <v>190</v>
      </c>
      <c r="F160" s="220" t="s">
        <v>191</v>
      </c>
      <c r="G160" s="221" t="s">
        <v>185</v>
      </c>
      <c r="H160" s="222">
        <v>75</v>
      </c>
      <c r="I160" s="223"/>
      <c r="J160" s="224">
        <f>ROUND(I160*H160,2)</f>
        <v>0</v>
      </c>
      <c r="K160" s="220" t="s">
        <v>140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141</v>
      </c>
      <c r="AT160" s="229" t="s">
        <v>136</v>
      </c>
      <c r="AU160" s="229" t="s">
        <v>88</v>
      </c>
      <c r="AY160" s="17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141</v>
      </c>
      <c r="BM160" s="229" t="s">
        <v>192</v>
      </c>
    </row>
    <row r="161" s="2" customFormat="1">
      <c r="A161" s="38"/>
      <c r="B161" s="39"/>
      <c r="C161" s="40"/>
      <c r="D161" s="231" t="s">
        <v>143</v>
      </c>
      <c r="E161" s="40"/>
      <c r="F161" s="232" t="s">
        <v>193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88</v>
      </c>
    </row>
    <row r="162" s="14" customFormat="1">
      <c r="A162" s="14"/>
      <c r="B162" s="246"/>
      <c r="C162" s="247"/>
      <c r="D162" s="231" t="s">
        <v>145</v>
      </c>
      <c r="E162" s="248" t="s">
        <v>1</v>
      </c>
      <c r="F162" s="249" t="s">
        <v>379</v>
      </c>
      <c r="G162" s="247"/>
      <c r="H162" s="250">
        <v>75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145</v>
      </c>
      <c r="AU162" s="256" t="s">
        <v>88</v>
      </c>
      <c r="AV162" s="14" t="s">
        <v>88</v>
      </c>
      <c r="AW162" s="14" t="s">
        <v>34</v>
      </c>
      <c r="AX162" s="14" t="s">
        <v>86</v>
      </c>
      <c r="AY162" s="256" t="s">
        <v>134</v>
      </c>
    </row>
    <row r="163" s="2" customFormat="1" ht="24.15" customHeight="1">
      <c r="A163" s="38"/>
      <c r="B163" s="39"/>
      <c r="C163" s="218" t="s">
        <v>199</v>
      </c>
      <c r="D163" s="218" t="s">
        <v>136</v>
      </c>
      <c r="E163" s="219" t="s">
        <v>195</v>
      </c>
      <c r="F163" s="220" t="s">
        <v>196</v>
      </c>
      <c r="G163" s="221" t="s">
        <v>185</v>
      </c>
      <c r="H163" s="222">
        <v>75</v>
      </c>
      <c r="I163" s="223"/>
      <c r="J163" s="224">
        <f>ROUND(I163*H163,2)</f>
        <v>0</v>
      </c>
      <c r="K163" s="220" t="s">
        <v>140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141</v>
      </c>
      <c r="AT163" s="229" t="s">
        <v>136</v>
      </c>
      <c r="AU163" s="229" t="s">
        <v>88</v>
      </c>
      <c r="AY163" s="17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141</v>
      </c>
      <c r="BM163" s="229" t="s">
        <v>197</v>
      </c>
    </row>
    <row r="164" s="2" customFormat="1">
      <c r="A164" s="38"/>
      <c r="B164" s="39"/>
      <c r="C164" s="40"/>
      <c r="D164" s="231" t="s">
        <v>143</v>
      </c>
      <c r="E164" s="40"/>
      <c r="F164" s="232" t="s">
        <v>198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88</v>
      </c>
    </row>
    <row r="165" s="14" customFormat="1">
      <c r="A165" s="14"/>
      <c r="B165" s="246"/>
      <c r="C165" s="247"/>
      <c r="D165" s="231" t="s">
        <v>145</v>
      </c>
      <c r="E165" s="248" t="s">
        <v>1</v>
      </c>
      <c r="F165" s="249" t="s">
        <v>379</v>
      </c>
      <c r="G165" s="247"/>
      <c r="H165" s="250">
        <v>75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145</v>
      </c>
      <c r="AU165" s="256" t="s">
        <v>88</v>
      </c>
      <c r="AV165" s="14" t="s">
        <v>88</v>
      </c>
      <c r="AW165" s="14" t="s">
        <v>34</v>
      </c>
      <c r="AX165" s="14" t="s">
        <v>86</v>
      </c>
      <c r="AY165" s="256" t="s">
        <v>134</v>
      </c>
    </row>
    <row r="166" s="2" customFormat="1" ht="16.5" customHeight="1">
      <c r="A166" s="38"/>
      <c r="B166" s="39"/>
      <c r="C166" s="269" t="s">
        <v>206</v>
      </c>
      <c r="D166" s="269" t="s">
        <v>200</v>
      </c>
      <c r="E166" s="270" t="s">
        <v>201</v>
      </c>
      <c r="F166" s="271" t="s">
        <v>202</v>
      </c>
      <c r="G166" s="272" t="s">
        <v>203</v>
      </c>
      <c r="H166" s="273">
        <v>2.25</v>
      </c>
      <c r="I166" s="274"/>
      <c r="J166" s="275">
        <f>ROUND(I166*H166,2)</f>
        <v>0</v>
      </c>
      <c r="K166" s="271" t="s">
        <v>140</v>
      </c>
      <c r="L166" s="276"/>
      <c r="M166" s="277" t="s">
        <v>1</v>
      </c>
      <c r="N166" s="278" t="s">
        <v>43</v>
      </c>
      <c r="O166" s="91"/>
      <c r="P166" s="227">
        <f>O166*H166</f>
        <v>0</v>
      </c>
      <c r="Q166" s="227">
        <v>0.001</v>
      </c>
      <c r="R166" s="227">
        <f>Q166*H166</f>
        <v>0.0022500000000000003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189</v>
      </c>
      <c r="AT166" s="229" t="s">
        <v>200</v>
      </c>
      <c r="AU166" s="229" t="s">
        <v>88</v>
      </c>
      <c r="AY166" s="17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141</v>
      </c>
      <c r="BM166" s="229" t="s">
        <v>204</v>
      </c>
    </row>
    <row r="167" s="2" customFormat="1">
      <c r="A167" s="38"/>
      <c r="B167" s="39"/>
      <c r="C167" s="40"/>
      <c r="D167" s="231" t="s">
        <v>143</v>
      </c>
      <c r="E167" s="40"/>
      <c r="F167" s="232" t="s">
        <v>202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143</v>
      </c>
      <c r="AU167" s="17" t="s">
        <v>88</v>
      </c>
    </row>
    <row r="168" s="14" customFormat="1">
      <c r="A168" s="14"/>
      <c r="B168" s="246"/>
      <c r="C168" s="247"/>
      <c r="D168" s="231" t="s">
        <v>145</v>
      </c>
      <c r="E168" s="248" t="s">
        <v>1</v>
      </c>
      <c r="F168" s="249" t="s">
        <v>380</v>
      </c>
      <c r="G168" s="247"/>
      <c r="H168" s="250">
        <v>2.25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145</v>
      </c>
      <c r="AU168" s="256" t="s">
        <v>88</v>
      </c>
      <c r="AV168" s="14" t="s">
        <v>88</v>
      </c>
      <c r="AW168" s="14" t="s">
        <v>34</v>
      </c>
      <c r="AX168" s="14" t="s">
        <v>86</v>
      </c>
      <c r="AY168" s="256" t="s">
        <v>134</v>
      </c>
    </row>
    <row r="169" s="2" customFormat="1" ht="24.15" customHeight="1">
      <c r="A169" s="38"/>
      <c r="B169" s="39"/>
      <c r="C169" s="218" t="s">
        <v>212</v>
      </c>
      <c r="D169" s="218" t="s">
        <v>136</v>
      </c>
      <c r="E169" s="219" t="s">
        <v>207</v>
      </c>
      <c r="F169" s="220" t="s">
        <v>208</v>
      </c>
      <c r="G169" s="221" t="s">
        <v>185</v>
      </c>
      <c r="H169" s="222">
        <v>415.89999999999998</v>
      </c>
      <c r="I169" s="223"/>
      <c r="J169" s="224">
        <f>ROUND(I169*H169,2)</f>
        <v>0</v>
      </c>
      <c r="K169" s="220" t="s">
        <v>140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141</v>
      </c>
      <c r="AT169" s="229" t="s">
        <v>136</v>
      </c>
      <c r="AU169" s="229" t="s">
        <v>88</v>
      </c>
      <c r="AY169" s="17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141</v>
      </c>
      <c r="BM169" s="229" t="s">
        <v>209</v>
      </c>
    </row>
    <row r="170" s="2" customFormat="1">
      <c r="A170" s="38"/>
      <c r="B170" s="39"/>
      <c r="C170" s="40"/>
      <c r="D170" s="231" t="s">
        <v>143</v>
      </c>
      <c r="E170" s="40"/>
      <c r="F170" s="232" t="s">
        <v>210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88</v>
      </c>
    </row>
    <row r="171" s="14" customFormat="1">
      <c r="A171" s="14"/>
      <c r="B171" s="246"/>
      <c r="C171" s="247"/>
      <c r="D171" s="231" t="s">
        <v>145</v>
      </c>
      <c r="E171" s="248" t="s">
        <v>1</v>
      </c>
      <c r="F171" s="249" t="s">
        <v>381</v>
      </c>
      <c r="G171" s="247"/>
      <c r="H171" s="250">
        <v>415.89999999999998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145</v>
      </c>
      <c r="AU171" s="256" t="s">
        <v>88</v>
      </c>
      <c r="AV171" s="14" t="s">
        <v>88</v>
      </c>
      <c r="AW171" s="14" t="s">
        <v>34</v>
      </c>
      <c r="AX171" s="14" t="s">
        <v>86</v>
      </c>
      <c r="AY171" s="256" t="s">
        <v>134</v>
      </c>
    </row>
    <row r="172" s="2" customFormat="1" ht="33" customHeight="1">
      <c r="A172" s="38"/>
      <c r="B172" s="39"/>
      <c r="C172" s="218" t="s">
        <v>217</v>
      </c>
      <c r="D172" s="218" t="s">
        <v>136</v>
      </c>
      <c r="E172" s="219" t="s">
        <v>213</v>
      </c>
      <c r="F172" s="220" t="s">
        <v>214</v>
      </c>
      <c r="G172" s="221" t="s">
        <v>185</v>
      </c>
      <c r="H172" s="222">
        <v>75</v>
      </c>
      <c r="I172" s="223"/>
      <c r="J172" s="224">
        <f>ROUND(I172*H172,2)</f>
        <v>0</v>
      </c>
      <c r="K172" s="220" t="s">
        <v>140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141</v>
      </c>
      <c r="AT172" s="229" t="s">
        <v>136</v>
      </c>
      <c r="AU172" s="229" t="s">
        <v>88</v>
      </c>
      <c r="AY172" s="17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141</v>
      </c>
      <c r="BM172" s="229" t="s">
        <v>215</v>
      </c>
    </row>
    <row r="173" s="2" customFormat="1">
      <c r="A173" s="38"/>
      <c r="B173" s="39"/>
      <c r="C173" s="40"/>
      <c r="D173" s="231" t="s">
        <v>143</v>
      </c>
      <c r="E173" s="40"/>
      <c r="F173" s="232" t="s">
        <v>216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143</v>
      </c>
      <c r="AU173" s="17" t="s">
        <v>88</v>
      </c>
    </row>
    <row r="174" s="14" customFormat="1">
      <c r="A174" s="14"/>
      <c r="B174" s="246"/>
      <c r="C174" s="247"/>
      <c r="D174" s="231" t="s">
        <v>145</v>
      </c>
      <c r="E174" s="248" t="s">
        <v>1</v>
      </c>
      <c r="F174" s="249" t="s">
        <v>379</v>
      </c>
      <c r="G174" s="247"/>
      <c r="H174" s="250">
        <v>75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145</v>
      </c>
      <c r="AU174" s="256" t="s">
        <v>88</v>
      </c>
      <c r="AV174" s="14" t="s">
        <v>88</v>
      </c>
      <c r="AW174" s="14" t="s">
        <v>34</v>
      </c>
      <c r="AX174" s="14" t="s">
        <v>86</v>
      </c>
      <c r="AY174" s="256" t="s">
        <v>134</v>
      </c>
    </row>
    <row r="175" s="2" customFormat="1" ht="33" customHeight="1">
      <c r="A175" s="38"/>
      <c r="B175" s="39"/>
      <c r="C175" s="218" t="s">
        <v>222</v>
      </c>
      <c r="D175" s="218" t="s">
        <v>136</v>
      </c>
      <c r="E175" s="219" t="s">
        <v>218</v>
      </c>
      <c r="F175" s="220" t="s">
        <v>219</v>
      </c>
      <c r="G175" s="221" t="s">
        <v>185</v>
      </c>
      <c r="H175" s="222">
        <v>75</v>
      </c>
      <c r="I175" s="223"/>
      <c r="J175" s="224">
        <f>ROUND(I175*H175,2)</f>
        <v>0</v>
      </c>
      <c r="K175" s="220" t="s">
        <v>140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141</v>
      </c>
      <c r="AT175" s="229" t="s">
        <v>136</v>
      </c>
      <c r="AU175" s="229" t="s">
        <v>88</v>
      </c>
      <c r="AY175" s="17" t="s">
        <v>134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141</v>
      </c>
      <c r="BM175" s="229" t="s">
        <v>220</v>
      </c>
    </row>
    <row r="176" s="2" customFormat="1">
      <c r="A176" s="38"/>
      <c r="B176" s="39"/>
      <c r="C176" s="40"/>
      <c r="D176" s="231" t="s">
        <v>143</v>
      </c>
      <c r="E176" s="40"/>
      <c r="F176" s="232" t="s">
        <v>221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143</v>
      </c>
      <c r="AU176" s="17" t="s">
        <v>88</v>
      </c>
    </row>
    <row r="177" s="14" customFormat="1">
      <c r="A177" s="14"/>
      <c r="B177" s="246"/>
      <c r="C177" s="247"/>
      <c r="D177" s="231" t="s">
        <v>145</v>
      </c>
      <c r="E177" s="248" t="s">
        <v>1</v>
      </c>
      <c r="F177" s="249" t="s">
        <v>379</v>
      </c>
      <c r="G177" s="247"/>
      <c r="H177" s="250">
        <v>75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145</v>
      </c>
      <c r="AU177" s="256" t="s">
        <v>88</v>
      </c>
      <c r="AV177" s="14" t="s">
        <v>88</v>
      </c>
      <c r="AW177" s="14" t="s">
        <v>34</v>
      </c>
      <c r="AX177" s="14" t="s">
        <v>86</v>
      </c>
      <c r="AY177" s="256" t="s">
        <v>134</v>
      </c>
    </row>
    <row r="178" s="2" customFormat="1" ht="16.5" customHeight="1">
      <c r="A178" s="38"/>
      <c r="B178" s="39"/>
      <c r="C178" s="218" t="s">
        <v>8</v>
      </c>
      <c r="D178" s="218" t="s">
        <v>136</v>
      </c>
      <c r="E178" s="219" t="s">
        <v>223</v>
      </c>
      <c r="F178" s="220" t="s">
        <v>224</v>
      </c>
      <c r="G178" s="221" t="s">
        <v>139</v>
      </c>
      <c r="H178" s="222">
        <v>1.875</v>
      </c>
      <c r="I178" s="223"/>
      <c r="J178" s="224">
        <f>ROUND(I178*H178,2)</f>
        <v>0</v>
      </c>
      <c r="K178" s="220" t="s">
        <v>140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141</v>
      </c>
      <c r="AT178" s="229" t="s">
        <v>136</v>
      </c>
      <c r="AU178" s="229" t="s">
        <v>88</v>
      </c>
      <c r="AY178" s="17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141</v>
      </c>
      <c r="BM178" s="229" t="s">
        <v>225</v>
      </c>
    </row>
    <row r="179" s="2" customFormat="1">
      <c r="A179" s="38"/>
      <c r="B179" s="39"/>
      <c r="C179" s="40"/>
      <c r="D179" s="231" t="s">
        <v>143</v>
      </c>
      <c r="E179" s="40"/>
      <c r="F179" s="232" t="s">
        <v>226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143</v>
      </c>
      <c r="AU179" s="17" t="s">
        <v>88</v>
      </c>
    </row>
    <row r="180" s="14" customFormat="1">
      <c r="A180" s="14"/>
      <c r="B180" s="246"/>
      <c r="C180" s="247"/>
      <c r="D180" s="231" t="s">
        <v>145</v>
      </c>
      <c r="E180" s="248" t="s">
        <v>1</v>
      </c>
      <c r="F180" s="249" t="s">
        <v>382</v>
      </c>
      <c r="G180" s="247"/>
      <c r="H180" s="250">
        <v>1.875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145</v>
      </c>
      <c r="AU180" s="256" t="s">
        <v>88</v>
      </c>
      <c r="AV180" s="14" t="s">
        <v>88</v>
      </c>
      <c r="AW180" s="14" t="s">
        <v>34</v>
      </c>
      <c r="AX180" s="14" t="s">
        <v>86</v>
      </c>
      <c r="AY180" s="256" t="s">
        <v>134</v>
      </c>
    </row>
    <row r="181" s="12" customFormat="1" ht="22.8" customHeight="1">
      <c r="A181" s="12"/>
      <c r="B181" s="202"/>
      <c r="C181" s="203"/>
      <c r="D181" s="204" t="s">
        <v>77</v>
      </c>
      <c r="E181" s="216" t="s">
        <v>88</v>
      </c>
      <c r="F181" s="216" t="s">
        <v>383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SUM(P182:P184)</f>
        <v>0</v>
      </c>
      <c r="Q181" s="210"/>
      <c r="R181" s="211">
        <f>SUM(R182:R184)</f>
        <v>0</v>
      </c>
      <c r="S181" s="210"/>
      <c r="T181" s="212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86</v>
      </c>
      <c r="AT181" s="214" t="s">
        <v>77</v>
      </c>
      <c r="AU181" s="214" t="s">
        <v>86</v>
      </c>
      <c r="AY181" s="213" t="s">
        <v>134</v>
      </c>
      <c r="BK181" s="215">
        <f>SUM(BK182:BK184)</f>
        <v>0</v>
      </c>
    </row>
    <row r="182" s="2" customFormat="1" ht="33" customHeight="1">
      <c r="A182" s="38"/>
      <c r="B182" s="39"/>
      <c r="C182" s="218" t="s">
        <v>233</v>
      </c>
      <c r="D182" s="218" t="s">
        <v>136</v>
      </c>
      <c r="E182" s="219" t="s">
        <v>384</v>
      </c>
      <c r="F182" s="220" t="s">
        <v>385</v>
      </c>
      <c r="G182" s="221" t="s">
        <v>139</v>
      </c>
      <c r="H182" s="222">
        <v>36</v>
      </c>
      <c r="I182" s="223"/>
      <c r="J182" s="224">
        <f>ROUND(I182*H182,2)</f>
        <v>0</v>
      </c>
      <c r="K182" s="220" t="s">
        <v>140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141</v>
      </c>
      <c r="AT182" s="229" t="s">
        <v>136</v>
      </c>
      <c r="AU182" s="229" t="s">
        <v>88</v>
      </c>
      <c r="AY182" s="17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141</v>
      </c>
      <c r="BM182" s="229" t="s">
        <v>386</v>
      </c>
    </row>
    <row r="183" s="2" customFormat="1">
      <c r="A183" s="38"/>
      <c r="B183" s="39"/>
      <c r="C183" s="40"/>
      <c r="D183" s="231" t="s">
        <v>143</v>
      </c>
      <c r="E183" s="40"/>
      <c r="F183" s="232" t="s">
        <v>387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143</v>
      </c>
      <c r="AU183" s="17" t="s">
        <v>88</v>
      </c>
    </row>
    <row r="184" s="14" customFormat="1">
      <c r="A184" s="14"/>
      <c r="B184" s="246"/>
      <c r="C184" s="247"/>
      <c r="D184" s="231" t="s">
        <v>145</v>
      </c>
      <c r="E184" s="248" t="s">
        <v>1</v>
      </c>
      <c r="F184" s="249" t="s">
        <v>351</v>
      </c>
      <c r="G184" s="247"/>
      <c r="H184" s="250">
        <v>36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145</v>
      </c>
      <c r="AU184" s="256" t="s">
        <v>88</v>
      </c>
      <c r="AV184" s="14" t="s">
        <v>88</v>
      </c>
      <c r="AW184" s="14" t="s">
        <v>34</v>
      </c>
      <c r="AX184" s="14" t="s">
        <v>86</v>
      </c>
      <c r="AY184" s="256" t="s">
        <v>134</v>
      </c>
    </row>
    <row r="185" s="12" customFormat="1" ht="22.8" customHeight="1">
      <c r="A185" s="12"/>
      <c r="B185" s="202"/>
      <c r="C185" s="203"/>
      <c r="D185" s="204" t="s">
        <v>77</v>
      </c>
      <c r="E185" s="216" t="s">
        <v>168</v>
      </c>
      <c r="F185" s="216" t="s">
        <v>228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SUM(P186:P210)</f>
        <v>0</v>
      </c>
      <c r="Q185" s="210"/>
      <c r="R185" s="211">
        <f>SUM(R186:R210)</f>
        <v>105.28500999999999</v>
      </c>
      <c r="S185" s="210"/>
      <c r="T185" s="212">
        <f>SUM(T186:T210)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86</v>
      </c>
      <c r="AT185" s="214" t="s">
        <v>77</v>
      </c>
      <c r="AU185" s="214" t="s">
        <v>86</v>
      </c>
      <c r="AY185" s="213" t="s">
        <v>134</v>
      </c>
      <c r="BK185" s="215">
        <f>SUM(BK186:BK210)</f>
        <v>0</v>
      </c>
    </row>
    <row r="186" s="2" customFormat="1" ht="24.15" customHeight="1">
      <c r="A186" s="38"/>
      <c r="B186" s="39"/>
      <c r="C186" s="218" t="s">
        <v>238</v>
      </c>
      <c r="D186" s="218" t="s">
        <v>136</v>
      </c>
      <c r="E186" s="219" t="s">
        <v>388</v>
      </c>
      <c r="F186" s="220" t="s">
        <v>389</v>
      </c>
      <c r="G186" s="221" t="s">
        <v>185</v>
      </c>
      <c r="H186" s="222">
        <v>415.89999999999998</v>
      </c>
      <c r="I186" s="223"/>
      <c r="J186" s="224">
        <f>ROUND(I186*H186,2)</f>
        <v>0</v>
      </c>
      <c r="K186" s="220" t="s">
        <v>140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141</v>
      </c>
      <c r="AT186" s="229" t="s">
        <v>136</v>
      </c>
      <c r="AU186" s="229" t="s">
        <v>88</v>
      </c>
      <c r="AY186" s="17" t="s">
        <v>134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141</v>
      </c>
      <c r="BM186" s="229" t="s">
        <v>390</v>
      </c>
    </row>
    <row r="187" s="2" customFormat="1">
      <c r="A187" s="38"/>
      <c r="B187" s="39"/>
      <c r="C187" s="40"/>
      <c r="D187" s="231" t="s">
        <v>143</v>
      </c>
      <c r="E187" s="40"/>
      <c r="F187" s="232" t="s">
        <v>391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143</v>
      </c>
      <c r="AU187" s="17" t="s">
        <v>88</v>
      </c>
    </row>
    <row r="188" s="14" customFormat="1">
      <c r="A188" s="14"/>
      <c r="B188" s="246"/>
      <c r="C188" s="247"/>
      <c r="D188" s="231" t="s">
        <v>145</v>
      </c>
      <c r="E188" s="248" t="s">
        <v>1</v>
      </c>
      <c r="F188" s="249" t="s">
        <v>381</v>
      </c>
      <c r="G188" s="247"/>
      <c r="H188" s="250">
        <v>415.89999999999998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145</v>
      </c>
      <c r="AU188" s="256" t="s">
        <v>88</v>
      </c>
      <c r="AV188" s="14" t="s">
        <v>88</v>
      </c>
      <c r="AW188" s="14" t="s">
        <v>34</v>
      </c>
      <c r="AX188" s="14" t="s">
        <v>86</v>
      </c>
      <c r="AY188" s="256" t="s">
        <v>134</v>
      </c>
    </row>
    <row r="189" s="2" customFormat="1" ht="24.15" customHeight="1">
      <c r="A189" s="38"/>
      <c r="B189" s="39"/>
      <c r="C189" s="218" t="s">
        <v>243</v>
      </c>
      <c r="D189" s="218" t="s">
        <v>136</v>
      </c>
      <c r="E189" s="219" t="s">
        <v>392</v>
      </c>
      <c r="F189" s="220" t="s">
        <v>393</v>
      </c>
      <c r="G189" s="221" t="s">
        <v>185</v>
      </c>
      <c r="H189" s="222">
        <v>415.89999999999998</v>
      </c>
      <c r="I189" s="223"/>
      <c r="J189" s="224">
        <f>ROUND(I189*H189,2)</f>
        <v>0</v>
      </c>
      <c r="K189" s="220" t="s">
        <v>140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141</v>
      </c>
      <c r="AT189" s="229" t="s">
        <v>136</v>
      </c>
      <c r="AU189" s="229" t="s">
        <v>88</v>
      </c>
      <c r="AY189" s="17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141</v>
      </c>
      <c r="BM189" s="229" t="s">
        <v>394</v>
      </c>
    </row>
    <row r="190" s="2" customFormat="1">
      <c r="A190" s="38"/>
      <c r="B190" s="39"/>
      <c r="C190" s="40"/>
      <c r="D190" s="231" t="s">
        <v>143</v>
      </c>
      <c r="E190" s="40"/>
      <c r="F190" s="232" t="s">
        <v>395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143</v>
      </c>
      <c r="AU190" s="17" t="s">
        <v>88</v>
      </c>
    </row>
    <row r="191" s="14" customFormat="1">
      <c r="A191" s="14"/>
      <c r="B191" s="246"/>
      <c r="C191" s="247"/>
      <c r="D191" s="231" t="s">
        <v>145</v>
      </c>
      <c r="E191" s="248" t="s">
        <v>1</v>
      </c>
      <c r="F191" s="249" t="s">
        <v>396</v>
      </c>
      <c r="G191" s="247"/>
      <c r="H191" s="250">
        <v>415.89999999999998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145</v>
      </c>
      <c r="AU191" s="256" t="s">
        <v>88</v>
      </c>
      <c r="AV191" s="14" t="s">
        <v>88</v>
      </c>
      <c r="AW191" s="14" t="s">
        <v>34</v>
      </c>
      <c r="AX191" s="14" t="s">
        <v>86</v>
      </c>
      <c r="AY191" s="256" t="s">
        <v>134</v>
      </c>
    </row>
    <row r="192" s="2" customFormat="1" ht="24.15" customHeight="1">
      <c r="A192" s="38"/>
      <c r="B192" s="39"/>
      <c r="C192" s="218" t="s">
        <v>248</v>
      </c>
      <c r="D192" s="218" t="s">
        <v>136</v>
      </c>
      <c r="E192" s="219" t="s">
        <v>397</v>
      </c>
      <c r="F192" s="220" t="s">
        <v>398</v>
      </c>
      <c r="G192" s="221" t="s">
        <v>185</v>
      </c>
      <c r="H192" s="222">
        <v>25.899999999999999</v>
      </c>
      <c r="I192" s="223"/>
      <c r="J192" s="224">
        <f>ROUND(I192*H192,2)</f>
        <v>0</v>
      </c>
      <c r="K192" s="220" t="s">
        <v>140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0.11162</v>
      </c>
      <c r="R192" s="227">
        <f>Q192*H192</f>
        <v>2.8909579999999999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141</v>
      </c>
      <c r="AT192" s="229" t="s">
        <v>136</v>
      </c>
      <c r="AU192" s="229" t="s">
        <v>88</v>
      </c>
      <c r="AY192" s="17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141</v>
      </c>
      <c r="BM192" s="229" t="s">
        <v>399</v>
      </c>
    </row>
    <row r="193" s="2" customFormat="1">
      <c r="A193" s="38"/>
      <c r="B193" s="39"/>
      <c r="C193" s="40"/>
      <c r="D193" s="231" t="s">
        <v>143</v>
      </c>
      <c r="E193" s="40"/>
      <c r="F193" s="232" t="s">
        <v>400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88</v>
      </c>
    </row>
    <row r="194" s="14" customFormat="1">
      <c r="A194" s="14"/>
      <c r="B194" s="246"/>
      <c r="C194" s="247"/>
      <c r="D194" s="231" t="s">
        <v>145</v>
      </c>
      <c r="E194" s="248" t="s">
        <v>1</v>
      </c>
      <c r="F194" s="249" t="s">
        <v>401</v>
      </c>
      <c r="G194" s="247"/>
      <c r="H194" s="250">
        <v>25.899999999999999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145</v>
      </c>
      <c r="AU194" s="256" t="s">
        <v>88</v>
      </c>
      <c r="AV194" s="14" t="s">
        <v>88</v>
      </c>
      <c r="AW194" s="14" t="s">
        <v>34</v>
      </c>
      <c r="AX194" s="14" t="s">
        <v>86</v>
      </c>
      <c r="AY194" s="256" t="s">
        <v>134</v>
      </c>
    </row>
    <row r="195" s="2" customFormat="1" ht="21.75" customHeight="1">
      <c r="A195" s="38"/>
      <c r="B195" s="39"/>
      <c r="C195" s="269" t="s">
        <v>254</v>
      </c>
      <c r="D195" s="269" t="s">
        <v>200</v>
      </c>
      <c r="E195" s="270" t="s">
        <v>402</v>
      </c>
      <c r="F195" s="271" t="s">
        <v>403</v>
      </c>
      <c r="G195" s="272" t="s">
        <v>185</v>
      </c>
      <c r="H195" s="273">
        <v>7.4160000000000004</v>
      </c>
      <c r="I195" s="274"/>
      <c r="J195" s="275">
        <f>ROUND(I195*H195,2)</f>
        <v>0</v>
      </c>
      <c r="K195" s="271" t="s">
        <v>140</v>
      </c>
      <c r="L195" s="276"/>
      <c r="M195" s="277" t="s">
        <v>1</v>
      </c>
      <c r="N195" s="278" t="s">
        <v>43</v>
      </c>
      <c r="O195" s="91"/>
      <c r="P195" s="227">
        <f>O195*H195</f>
        <v>0</v>
      </c>
      <c r="Q195" s="227">
        <v>0.17599999999999999</v>
      </c>
      <c r="R195" s="227">
        <f>Q195*H195</f>
        <v>1.3052159999999999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189</v>
      </c>
      <c r="AT195" s="229" t="s">
        <v>200</v>
      </c>
      <c r="AU195" s="229" t="s">
        <v>88</v>
      </c>
      <c r="AY195" s="17" t="s">
        <v>134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141</v>
      </c>
      <c r="BM195" s="229" t="s">
        <v>404</v>
      </c>
    </row>
    <row r="196" s="2" customFormat="1">
      <c r="A196" s="38"/>
      <c r="B196" s="39"/>
      <c r="C196" s="40"/>
      <c r="D196" s="231" t="s">
        <v>143</v>
      </c>
      <c r="E196" s="40"/>
      <c r="F196" s="232" t="s">
        <v>403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143</v>
      </c>
      <c r="AU196" s="17" t="s">
        <v>88</v>
      </c>
    </row>
    <row r="197" s="14" customFormat="1">
      <c r="A197" s="14"/>
      <c r="B197" s="246"/>
      <c r="C197" s="247"/>
      <c r="D197" s="231" t="s">
        <v>145</v>
      </c>
      <c r="E197" s="248" t="s">
        <v>1</v>
      </c>
      <c r="F197" s="249" t="s">
        <v>405</v>
      </c>
      <c r="G197" s="247"/>
      <c r="H197" s="250">
        <v>7.2000000000000002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145</v>
      </c>
      <c r="AU197" s="256" t="s">
        <v>88</v>
      </c>
      <c r="AV197" s="14" t="s">
        <v>88</v>
      </c>
      <c r="AW197" s="14" t="s">
        <v>34</v>
      </c>
      <c r="AX197" s="14" t="s">
        <v>86</v>
      </c>
      <c r="AY197" s="256" t="s">
        <v>134</v>
      </c>
    </row>
    <row r="198" s="14" customFormat="1">
      <c r="A198" s="14"/>
      <c r="B198" s="246"/>
      <c r="C198" s="247"/>
      <c r="D198" s="231" t="s">
        <v>145</v>
      </c>
      <c r="E198" s="247"/>
      <c r="F198" s="249" t="s">
        <v>406</v>
      </c>
      <c r="G198" s="247"/>
      <c r="H198" s="250">
        <v>7.4160000000000004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145</v>
      </c>
      <c r="AU198" s="256" t="s">
        <v>88</v>
      </c>
      <c r="AV198" s="14" t="s">
        <v>88</v>
      </c>
      <c r="AW198" s="14" t="s">
        <v>4</v>
      </c>
      <c r="AX198" s="14" t="s">
        <v>86</v>
      </c>
      <c r="AY198" s="256" t="s">
        <v>134</v>
      </c>
    </row>
    <row r="199" s="2" customFormat="1" ht="21.75" customHeight="1">
      <c r="A199" s="38"/>
      <c r="B199" s="39"/>
      <c r="C199" s="269" t="s">
        <v>7</v>
      </c>
      <c r="D199" s="269" t="s">
        <v>200</v>
      </c>
      <c r="E199" s="270" t="s">
        <v>407</v>
      </c>
      <c r="F199" s="271" t="s">
        <v>408</v>
      </c>
      <c r="G199" s="272" t="s">
        <v>185</v>
      </c>
      <c r="H199" s="273">
        <v>19.260999999999999</v>
      </c>
      <c r="I199" s="274"/>
      <c r="J199" s="275">
        <f>ROUND(I199*H199,2)</f>
        <v>0</v>
      </c>
      <c r="K199" s="271" t="s">
        <v>140</v>
      </c>
      <c r="L199" s="276"/>
      <c r="M199" s="277" t="s">
        <v>1</v>
      </c>
      <c r="N199" s="278" t="s">
        <v>43</v>
      </c>
      <c r="O199" s="91"/>
      <c r="P199" s="227">
        <f>O199*H199</f>
        <v>0</v>
      </c>
      <c r="Q199" s="227">
        <v>0.17599999999999999</v>
      </c>
      <c r="R199" s="227">
        <f>Q199*H199</f>
        <v>3.3899359999999996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189</v>
      </c>
      <c r="AT199" s="229" t="s">
        <v>200</v>
      </c>
      <c r="AU199" s="229" t="s">
        <v>88</v>
      </c>
      <c r="AY199" s="17" t="s">
        <v>134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141</v>
      </c>
      <c r="BM199" s="229" t="s">
        <v>409</v>
      </c>
    </row>
    <row r="200" s="2" customFormat="1">
      <c r="A200" s="38"/>
      <c r="B200" s="39"/>
      <c r="C200" s="40"/>
      <c r="D200" s="231" t="s">
        <v>143</v>
      </c>
      <c r="E200" s="40"/>
      <c r="F200" s="232" t="s">
        <v>410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143</v>
      </c>
      <c r="AU200" s="17" t="s">
        <v>88</v>
      </c>
    </row>
    <row r="201" s="14" customFormat="1">
      <c r="A201" s="14"/>
      <c r="B201" s="246"/>
      <c r="C201" s="247"/>
      <c r="D201" s="231" t="s">
        <v>145</v>
      </c>
      <c r="E201" s="248" t="s">
        <v>1</v>
      </c>
      <c r="F201" s="249" t="s">
        <v>411</v>
      </c>
      <c r="G201" s="247"/>
      <c r="H201" s="250">
        <v>18.699999999999999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145</v>
      </c>
      <c r="AU201" s="256" t="s">
        <v>88</v>
      </c>
      <c r="AV201" s="14" t="s">
        <v>88</v>
      </c>
      <c r="AW201" s="14" t="s">
        <v>34</v>
      </c>
      <c r="AX201" s="14" t="s">
        <v>86</v>
      </c>
      <c r="AY201" s="256" t="s">
        <v>134</v>
      </c>
    </row>
    <row r="202" s="14" customFormat="1">
      <c r="A202" s="14"/>
      <c r="B202" s="246"/>
      <c r="C202" s="247"/>
      <c r="D202" s="231" t="s">
        <v>145</v>
      </c>
      <c r="E202" s="247"/>
      <c r="F202" s="249" t="s">
        <v>412</v>
      </c>
      <c r="G202" s="247"/>
      <c r="H202" s="250">
        <v>19.260999999999999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145</v>
      </c>
      <c r="AU202" s="256" t="s">
        <v>88</v>
      </c>
      <c r="AV202" s="14" t="s">
        <v>88</v>
      </c>
      <c r="AW202" s="14" t="s">
        <v>4</v>
      </c>
      <c r="AX202" s="14" t="s">
        <v>86</v>
      </c>
      <c r="AY202" s="256" t="s">
        <v>134</v>
      </c>
    </row>
    <row r="203" s="2" customFormat="1" ht="24.15" customHeight="1">
      <c r="A203" s="38"/>
      <c r="B203" s="39"/>
      <c r="C203" s="218" t="s">
        <v>268</v>
      </c>
      <c r="D203" s="218" t="s">
        <v>136</v>
      </c>
      <c r="E203" s="219" t="s">
        <v>413</v>
      </c>
      <c r="F203" s="220" t="s">
        <v>414</v>
      </c>
      <c r="G203" s="221" t="s">
        <v>185</v>
      </c>
      <c r="H203" s="222">
        <v>390</v>
      </c>
      <c r="I203" s="223"/>
      <c r="J203" s="224">
        <f>ROUND(I203*H203,2)</f>
        <v>0</v>
      </c>
      <c r="K203" s="220" t="s">
        <v>140</v>
      </c>
      <c r="L203" s="44"/>
      <c r="M203" s="225" t="s">
        <v>1</v>
      </c>
      <c r="N203" s="226" t="s">
        <v>43</v>
      </c>
      <c r="O203" s="91"/>
      <c r="P203" s="227">
        <f>O203*H203</f>
        <v>0</v>
      </c>
      <c r="Q203" s="227">
        <v>0.098000000000000004</v>
      </c>
      <c r="R203" s="227">
        <f>Q203*H203</f>
        <v>38.219999999999999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141</v>
      </c>
      <c r="AT203" s="229" t="s">
        <v>136</v>
      </c>
      <c r="AU203" s="229" t="s">
        <v>88</v>
      </c>
      <c r="AY203" s="17" t="s">
        <v>134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141</v>
      </c>
      <c r="BM203" s="229" t="s">
        <v>415</v>
      </c>
    </row>
    <row r="204" s="2" customFormat="1">
      <c r="A204" s="38"/>
      <c r="B204" s="39"/>
      <c r="C204" s="40"/>
      <c r="D204" s="231" t="s">
        <v>143</v>
      </c>
      <c r="E204" s="40"/>
      <c r="F204" s="232" t="s">
        <v>416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143</v>
      </c>
      <c r="AU204" s="17" t="s">
        <v>88</v>
      </c>
    </row>
    <row r="205" s="14" customFormat="1">
      <c r="A205" s="14"/>
      <c r="B205" s="246"/>
      <c r="C205" s="247"/>
      <c r="D205" s="231" t="s">
        <v>145</v>
      </c>
      <c r="E205" s="248" t="s">
        <v>1</v>
      </c>
      <c r="F205" s="249" t="s">
        <v>417</v>
      </c>
      <c r="G205" s="247"/>
      <c r="H205" s="250">
        <v>390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145</v>
      </c>
      <c r="AU205" s="256" t="s">
        <v>88</v>
      </c>
      <c r="AV205" s="14" t="s">
        <v>88</v>
      </c>
      <c r="AW205" s="14" t="s">
        <v>34</v>
      </c>
      <c r="AX205" s="14" t="s">
        <v>86</v>
      </c>
      <c r="AY205" s="256" t="s">
        <v>134</v>
      </c>
    </row>
    <row r="206" s="2" customFormat="1" ht="24.15" customHeight="1">
      <c r="A206" s="38"/>
      <c r="B206" s="39"/>
      <c r="C206" s="269" t="s">
        <v>275</v>
      </c>
      <c r="D206" s="269" t="s">
        <v>200</v>
      </c>
      <c r="E206" s="270" t="s">
        <v>418</v>
      </c>
      <c r="F206" s="271" t="s">
        <v>419</v>
      </c>
      <c r="G206" s="272" t="s">
        <v>185</v>
      </c>
      <c r="H206" s="273">
        <v>393.89999999999998</v>
      </c>
      <c r="I206" s="274"/>
      <c r="J206" s="275">
        <f>ROUND(I206*H206,2)</f>
        <v>0</v>
      </c>
      <c r="K206" s="271" t="s">
        <v>1</v>
      </c>
      <c r="L206" s="276"/>
      <c r="M206" s="277" t="s">
        <v>1</v>
      </c>
      <c r="N206" s="278" t="s">
        <v>43</v>
      </c>
      <c r="O206" s="91"/>
      <c r="P206" s="227">
        <f>O206*H206</f>
        <v>0</v>
      </c>
      <c r="Q206" s="227">
        <v>0.151</v>
      </c>
      <c r="R206" s="227">
        <f>Q206*H206</f>
        <v>59.478899999999996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189</v>
      </c>
      <c r="AT206" s="229" t="s">
        <v>200</v>
      </c>
      <c r="AU206" s="229" t="s">
        <v>88</v>
      </c>
      <c r="AY206" s="17" t="s">
        <v>134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86</v>
      </c>
      <c r="BK206" s="230">
        <f>ROUND(I206*H206,2)</f>
        <v>0</v>
      </c>
      <c r="BL206" s="17" t="s">
        <v>141</v>
      </c>
      <c r="BM206" s="229" t="s">
        <v>420</v>
      </c>
    </row>
    <row r="207" s="2" customFormat="1">
      <c r="A207" s="38"/>
      <c r="B207" s="39"/>
      <c r="C207" s="40"/>
      <c r="D207" s="231" t="s">
        <v>143</v>
      </c>
      <c r="E207" s="40"/>
      <c r="F207" s="232" t="s">
        <v>421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143</v>
      </c>
      <c r="AU207" s="17" t="s">
        <v>88</v>
      </c>
    </row>
    <row r="208" s="14" customFormat="1">
      <c r="A208" s="14"/>
      <c r="B208" s="246"/>
      <c r="C208" s="247"/>
      <c r="D208" s="231" t="s">
        <v>145</v>
      </c>
      <c r="E208" s="248" t="s">
        <v>1</v>
      </c>
      <c r="F208" s="249" t="s">
        <v>417</v>
      </c>
      <c r="G208" s="247"/>
      <c r="H208" s="250">
        <v>390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145</v>
      </c>
      <c r="AU208" s="256" t="s">
        <v>88</v>
      </c>
      <c r="AV208" s="14" t="s">
        <v>88</v>
      </c>
      <c r="AW208" s="14" t="s">
        <v>34</v>
      </c>
      <c r="AX208" s="14" t="s">
        <v>78</v>
      </c>
      <c r="AY208" s="256" t="s">
        <v>134</v>
      </c>
    </row>
    <row r="209" s="15" customFormat="1">
      <c r="A209" s="15"/>
      <c r="B209" s="257"/>
      <c r="C209" s="258"/>
      <c r="D209" s="231" t="s">
        <v>145</v>
      </c>
      <c r="E209" s="259" t="s">
        <v>1</v>
      </c>
      <c r="F209" s="260" t="s">
        <v>160</v>
      </c>
      <c r="G209" s="258"/>
      <c r="H209" s="261">
        <v>390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7" t="s">
        <v>145</v>
      </c>
      <c r="AU209" s="267" t="s">
        <v>88</v>
      </c>
      <c r="AV209" s="15" t="s">
        <v>141</v>
      </c>
      <c r="AW209" s="15" t="s">
        <v>34</v>
      </c>
      <c r="AX209" s="15" t="s">
        <v>86</v>
      </c>
      <c r="AY209" s="267" t="s">
        <v>134</v>
      </c>
    </row>
    <row r="210" s="14" customFormat="1">
      <c r="A210" s="14"/>
      <c r="B210" s="246"/>
      <c r="C210" s="247"/>
      <c r="D210" s="231" t="s">
        <v>145</v>
      </c>
      <c r="E210" s="247"/>
      <c r="F210" s="249" t="s">
        <v>422</v>
      </c>
      <c r="G210" s="247"/>
      <c r="H210" s="250">
        <v>393.89999999999998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145</v>
      </c>
      <c r="AU210" s="256" t="s">
        <v>88</v>
      </c>
      <c r="AV210" s="14" t="s">
        <v>88</v>
      </c>
      <c r="AW210" s="14" t="s">
        <v>4</v>
      </c>
      <c r="AX210" s="14" t="s">
        <v>86</v>
      </c>
      <c r="AY210" s="256" t="s">
        <v>134</v>
      </c>
    </row>
    <row r="211" s="12" customFormat="1" ht="22.8" customHeight="1">
      <c r="A211" s="12"/>
      <c r="B211" s="202"/>
      <c r="C211" s="203"/>
      <c r="D211" s="204" t="s">
        <v>77</v>
      </c>
      <c r="E211" s="216" t="s">
        <v>194</v>
      </c>
      <c r="F211" s="216" t="s">
        <v>261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P212+SUM(P213:P232)</f>
        <v>0</v>
      </c>
      <c r="Q211" s="210"/>
      <c r="R211" s="211">
        <f>R212+SUM(R213:R232)</f>
        <v>15.809071600000003</v>
      </c>
      <c r="S211" s="210"/>
      <c r="T211" s="212">
        <f>T212+SUM(T213:T232)</f>
        <v>2.9700000000000002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86</v>
      </c>
      <c r="AT211" s="214" t="s">
        <v>77</v>
      </c>
      <c r="AU211" s="214" t="s">
        <v>86</v>
      </c>
      <c r="AY211" s="213" t="s">
        <v>134</v>
      </c>
      <c r="BK211" s="215">
        <f>BK212+SUM(BK213:BK232)</f>
        <v>0</v>
      </c>
    </row>
    <row r="212" s="2" customFormat="1" ht="24.15" customHeight="1">
      <c r="A212" s="38"/>
      <c r="B212" s="39"/>
      <c r="C212" s="218" t="s">
        <v>282</v>
      </c>
      <c r="D212" s="218" t="s">
        <v>136</v>
      </c>
      <c r="E212" s="219" t="s">
        <v>423</v>
      </c>
      <c r="F212" s="220" t="s">
        <v>424</v>
      </c>
      <c r="G212" s="221" t="s">
        <v>257</v>
      </c>
      <c r="H212" s="222">
        <v>1</v>
      </c>
      <c r="I212" s="223"/>
      <c r="J212" s="224">
        <f>ROUND(I212*H212,2)</f>
        <v>0</v>
      </c>
      <c r="K212" s="220" t="s">
        <v>140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0.00069999999999999999</v>
      </c>
      <c r="R212" s="227">
        <f>Q212*H212</f>
        <v>0.00069999999999999999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141</v>
      </c>
      <c r="AT212" s="229" t="s">
        <v>136</v>
      </c>
      <c r="AU212" s="229" t="s">
        <v>88</v>
      </c>
      <c r="AY212" s="17" t="s">
        <v>134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86</v>
      </c>
      <c r="BK212" s="230">
        <f>ROUND(I212*H212,2)</f>
        <v>0</v>
      </c>
      <c r="BL212" s="17" t="s">
        <v>141</v>
      </c>
      <c r="BM212" s="229" t="s">
        <v>425</v>
      </c>
    </row>
    <row r="213" s="2" customFormat="1">
      <c r="A213" s="38"/>
      <c r="B213" s="39"/>
      <c r="C213" s="40"/>
      <c r="D213" s="231" t="s">
        <v>143</v>
      </c>
      <c r="E213" s="40"/>
      <c r="F213" s="232" t="s">
        <v>426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143</v>
      </c>
      <c r="AU213" s="17" t="s">
        <v>88</v>
      </c>
    </row>
    <row r="214" s="13" customFormat="1">
      <c r="A214" s="13"/>
      <c r="B214" s="236"/>
      <c r="C214" s="237"/>
      <c r="D214" s="231" t="s">
        <v>145</v>
      </c>
      <c r="E214" s="238" t="s">
        <v>1</v>
      </c>
      <c r="F214" s="239" t="s">
        <v>427</v>
      </c>
      <c r="G214" s="237"/>
      <c r="H214" s="238" t="s">
        <v>1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145</v>
      </c>
      <c r="AU214" s="245" t="s">
        <v>88</v>
      </c>
      <c r="AV214" s="13" t="s">
        <v>86</v>
      </c>
      <c r="AW214" s="13" t="s">
        <v>34</v>
      </c>
      <c r="AX214" s="13" t="s">
        <v>78</v>
      </c>
      <c r="AY214" s="245" t="s">
        <v>134</v>
      </c>
    </row>
    <row r="215" s="14" customFormat="1">
      <c r="A215" s="14"/>
      <c r="B215" s="246"/>
      <c r="C215" s="247"/>
      <c r="D215" s="231" t="s">
        <v>145</v>
      </c>
      <c r="E215" s="248" t="s">
        <v>1</v>
      </c>
      <c r="F215" s="249" t="s">
        <v>86</v>
      </c>
      <c r="G215" s="247"/>
      <c r="H215" s="250">
        <v>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145</v>
      </c>
      <c r="AU215" s="256" t="s">
        <v>88</v>
      </c>
      <c r="AV215" s="14" t="s">
        <v>88</v>
      </c>
      <c r="AW215" s="14" t="s">
        <v>34</v>
      </c>
      <c r="AX215" s="14" t="s">
        <v>86</v>
      </c>
      <c r="AY215" s="256" t="s">
        <v>134</v>
      </c>
    </row>
    <row r="216" s="2" customFormat="1" ht="24.15" customHeight="1">
      <c r="A216" s="38"/>
      <c r="B216" s="39"/>
      <c r="C216" s="269" t="s">
        <v>288</v>
      </c>
      <c r="D216" s="269" t="s">
        <v>200</v>
      </c>
      <c r="E216" s="270" t="s">
        <v>428</v>
      </c>
      <c r="F216" s="271" t="s">
        <v>429</v>
      </c>
      <c r="G216" s="272" t="s">
        <v>257</v>
      </c>
      <c r="H216" s="273">
        <v>1</v>
      </c>
      <c r="I216" s="274"/>
      <c r="J216" s="275">
        <f>ROUND(I216*H216,2)</f>
        <v>0</v>
      </c>
      <c r="K216" s="271" t="s">
        <v>140</v>
      </c>
      <c r="L216" s="276"/>
      <c r="M216" s="277" t="s">
        <v>1</v>
      </c>
      <c r="N216" s="278" t="s">
        <v>43</v>
      </c>
      <c r="O216" s="91"/>
      <c r="P216" s="227">
        <f>O216*H216</f>
        <v>0</v>
      </c>
      <c r="Q216" s="227">
        <v>0.0035000000000000001</v>
      </c>
      <c r="R216" s="227">
        <f>Q216*H216</f>
        <v>0.0035000000000000001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189</v>
      </c>
      <c r="AT216" s="229" t="s">
        <v>200</v>
      </c>
      <c r="AU216" s="229" t="s">
        <v>88</v>
      </c>
      <c r="AY216" s="17" t="s">
        <v>134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86</v>
      </c>
      <c r="BK216" s="230">
        <f>ROUND(I216*H216,2)</f>
        <v>0</v>
      </c>
      <c r="BL216" s="17" t="s">
        <v>141</v>
      </c>
      <c r="BM216" s="229" t="s">
        <v>430</v>
      </c>
    </row>
    <row r="217" s="2" customFormat="1">
      <c r="A217" s="38"/>
      <c r="B217" s="39"/>
      <c r="C217" s="40"/>
      <c r="D217" s="231" t="s">
        <v>143</v>
      </c>
      <c r="E217" s="40"/>
      <c r="F217" s="232" t="s">
        <v>429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143</v>
      </c>
      <c r="AU217" s="17" t="s">
        <v>88</v>
      </c>
    </row>
    <row r="218" s="14" customFormat="1">
      <c r="A218" s="14"/>
      <c r="B218" s="246"/>
      <c r="C218" s="247"/>
      <c r="D218" s="231" t="s">
        <v>145</v>
      </c>
      <c r="E218" s="248" t="s">
        <v>1</v>
      </c>
      <c r="F218" s="249" t="s">
        <v>431</v>
      </c>
      <c r="G218" s="247"/>
      <c r="H218" s="250">
        <v>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145</v>
      </c>
      <c r="AU218" s="256" t="s">
        <v>88</v>
      </c>
      <c r="AV218" s="14" t="s">
        <v>88</v>
      </c>
      <c r="AW218" s="14" t="s">
        <v>34</v>
      </c>
      <c r="AX218" s="14" t="s">
        <v>86</v>
      </c>
      <c r="AY218" s="256" t="s">
        <v>134</v>
      </c>
    </row>
    <row r="219" s="2" customFormat="1" ht="24.15" customHeight="1">
      <c r="A219" s="38"/>
      <c r="B219" s="39"/>
      <c r="C219" s="218" t="s">
        <v>294</v>
      </c>
      <c r="D219" s="218" t="s">
        <v>136</v>
      </c>
      <c r="E219" s="219" t="s">
        <v>432</v>
      </c>
      <c r="F219" s="220" t="s">
        <v>433</v>
      </c>
      <c r="G219" s="221" t="s">
        <v>257</v>
      </c>
      <c r="H219" s="222">
        <v>1</v>
      </c>
      <c r="I219" s="223"/>
      <c r="J219" s="224">
        <f>ROUND(I219*H219,2)</f>
        <v>0</v>
      </c>
      <c r="K219" s="220" t="s">
        <v>140</v>
      </c>
      <c r="L219" s="44"/>
      <c r="M219" s="225" t="s">
        <v>1</v>
      </c>
      <c r="N219" s="226" t="s">
        <v>43</v>
      </c>
      <c r="O219" s="91"/>
      <c r="P219" s="227">
        <f>O219*H219</f>
        <v>0</v>
      </c>
      <c r="Q219" s="227">
        <v>0.11241</v>
      </c>
      <c r="R219" s="227">
        <f>Q219*H219</f>
        <v>0.11241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141</v>
      </c>
      <c r="AT219" s="229" t="s">
        <v>136</v>
      </c>
      <c r="AU219" s="229" t="s">
        <v>88</v>
      </c>
      <c r="AY219" s="17" t="s">
        <v>134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141</v>
      </c>
      <c r="BM219" s="229" t="s">
        <v>434</v>
      </c>
    </row>
    <row r="220" s="2" customFormat="1">
      <c r="A220" s="38"/>
      <c r="B220" s="39"/>
      <c r="C220" s="40"/>
      <c r="D220" s="231" t="s">
        <v>143</v>
      </c>
      <c r="E220" s="40"/>
      <c r="F220" s="232" t="s">
        <v>435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143</v>
      </c>
      <c r="AU220" s="17" t="s">
        <v>88</v>
      </c>
    </row>
    <row r="221" s="14" customFormat="1">
      <c r="A221" s="14"/>
      <c r="B221" s="246"/>
      <c r="C221" s="247"/>
      <c r="D221" s="231" t="s">
        <v>145</v>
      </c>
      <c r="E221" s="248" t="s">
        <v>1</v>
      </c>
      <c r="F221" s="249" t="s">
        <v>86</v>
      </c>
      <c r="G221" s="247"/>
      <c r="H221" s="250">
        <v>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145</v>
      </c>
      <c r="AU221" s="256" t="s">
        <v>88</v>
      </c>
      <c r="AV221" s="14" t="s">
        <v>88</v>
      </c>
      <c r="AW221" s="14" t="s">
        <v>34</v>
      </c>
      <c r="AX221" s="14" t="s">
        <v>86</v>
      </c>
      <c r="AY221" s="256" t="s">
        <v>134</v>
      </c>
    </row>
    <row r="222" s="2" customFormat="1" ht="21.75" customHeight="1">
      <c r="A222" s="38"/>
      <c r="B222" s="39"/>
      <c r="C222" s="269" t="s">
        <v>301</v>
      </c>
      <c r="D222" s="269" t="s">
        <v>200</v>
      </c>
      <c r="E222" s="270" t="s">
        <v>436</v>
      </c>
      <c r="F222" s="271" t="s">
        <v>437</v>
      </c>
      <c r="G222" s="272" t="s">
        <v>257</v>
      </c>
      <c r="H222" s="273">
        <v>1</v>
      </c>
      <c r="I222" s="274"/>
      <c r="J222" s="275">
        <f>ROUND(I222*H222,2)</f>
        <v>0</v>
      </c>
      <c r="K222" s="271" t="s">
        <v>140</v>
      </c>
      <c r="L222" s="276"/>
      <c r="M222" s="277" t="s">
        <v>1</v>
      </c>
      <c r="N222" s="278" t="s">
        <v>43</v>
      </c>
      <c r="O222" s="91"/>
      <c r="P222" s="227">
        <f>O222*H222</f>
        <v>0</v>
      </c>
      <c r="Q222" s="227">
        <v>0.0061000000000000004</v>
      </c>
      <c r="R222" s="227">
        <f>Q222*H222</f>
        <v>0.0061000000000000004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189</v>
      </c>
      <c r="AT222" s="229" t="s">
        <v>200</v>
      </c>
      <c r="AU222" s="229" t="s">
        <v>88</v>
      </c>
      <c r="AY222" s="17" t="s">
        <v>134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86</v>
      </c>
      <c r="BK222" s="230">
        <f>ROUND(I222*H222,2)</f>
        <v>0</v>
      </c>
      <c r="BL222" s="17" t="s">
        <v>141</v>
      </c>
      <c r="BM222" s="229" t="s">
        <v>438</v>
      </c>
    </row>
    <row r="223" s="2" customFormat="1">
      <c r="A223" s="38"/>
      <c r="B223" s="39"/>
      <c r="C223" s="40"/>
      <c r="D223" s="231" t="s">
        <v>143</v>
      </c>
      <c r="E223" s="40"/>
      <c r="F223" s="232" t="s">
        <v>437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88</v>
      </c>
    </row>
    <row r="224" s="14" customFormat="1">
      <c r="A224" s="14"/>
      <c r="B224" s="246"/>
      <c r="C224" s="247"/>
      <c r="D224" s="231" t="s">
        <v>145</v>
      </c>
      <c r="E224" s="248" t="s">
        <v>1</v>
      </c>
      <c r="F224" s="249" t="s">
        <v>86</v>
      </c>
      <c r="G224" s="247"/>
      <c r="H224" s="250">
        <v>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145</v>
      </c>
      <c r="AU224" s="256" t="s">
        <v>88</v>
      </c>
      <c r="AV224" s="14" t="s">
        <v>88</v>
      </c>
      <c r="AW224" s="14" t="s">
        <v>34</v>
      </c>
      <c r="AX224" s="14" t="s">
        <v>86</v>
      </c>
      <c r="AY224" s="256" t="s">
        <v>134</v>
      </c>
    </row>
    <row r="225" s="2" customFormat="1" ht="33" customHeight="1">
      <c r="A225" s="38"/>
      <c r="B225" s="39"/>
      <c r="C225" s="218" t="s">
        <v>309</v>
      </c>
      <c r="D225" s="218" t="s">
        <v>136</v>
      </c>
      <c r="E225" s="219" t="s">
        <v>262</v>
      </c>
      <c r="F225" s="220" t="s">
        <v>263</v>
      </c>
      <c r="G225" s="221" t="s">
        <v>264</v>
      </c>
      <c r="H225" s="222">
        <v>84</v>
      </c>
      <c r="I225" s="223"/>
      <c r="J225" s="224">
        <f>ROUND(I225*H225,2)</f>
        <v>0</v>
      </c>
      <c r="K225" s="220" t="s">
        <v>140</v>
      </c>
      <c r="L225" s="44"/>
      <c r="M225" s="225" t="s">
        <v>1</v>
      </c>
      <c r="N225" s="226" t="s">
        <v>43</v>
      </c>
      <c r="O225" s="91"/>
      <c r="P225" s="227">
        <f>O225*H225</f>
        <v>0</v>
      </c>
      <c r="Q225" s="227">
        <v>0.1295</v>
      </c>
      <c r="R225" s="227">
        <f>Q225*H225</f>
        <v>10.878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141</v>
      </c>
      <c r="AT225" s="229" t="s">
        <v>136</v>
      </c>
      <c r="AU225" s="229" t="s">
        <v>88</v>
      </c>
      <c r="AY225" s="17" t="s">
        <v>134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86</v>
      </c>
      <c r="BK225" s="230">
        <f>ROUND(I225*H225,2)</f>
        <v>0</v>
      </c>
      <c r="BL225" s="17" t="s">
        <v>141</v>
      </c>
      <c r="BM225" s="229" t="s">
        <v>265</v>
      </c>
    </row>
    <row r="226" s="2" customFormat="1">
      <c r="A226" s="38"/>
      <c r="B226" s="39"/>
      <c r="C226" s="40"/>
      <c r="D226" s="231" t="s">
        <v>143</v>
      </c>
      <c r="E226" s="40"/>
      <c r="F226" s="232" t="s">
        <v>266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143</v>
      </c>
      <c r="AU226" s="17" t="s">
        <v>88</v>
      </c>
    </row>
    <row r="227" s="14" customFormat="1">
      <c r="A227" s="14"/>
      <c r="B227" s="246"/>
      <c r="C227" s="247"/>
      <c r="D227" s="231" t="s">
        <v>145</v>
      </c>
      <c r="E227" s="248" t="s">
        <v>1</v>
      </c>
      <c r="F227" s="249" t="s">
        <v>439</v>
      </c>
      <c r="G227" s="247"/>
      <c r="H227" s="250">
        <v>84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145</v>
      </c>
      <c r="AU227" s="256" t="s">
        <v>88</v>
      </c>
      <c r="AV227" s="14" t="s">
        <v>88</v>
      </c>
      <c r="AW227" s="14" t="s">
        <v>34</v>
      </c>
      <c r="AX227" s="14" t="s">
        <v>86</v>
      </c>
      <c r="AY227" s="256" t="s">
        <v>134</v>
      </c>
    </row>
    <row r="228" s="2" customFormat="1" ht="16.5" customHeight="1">
      <c r="A228" s="38"/>
      <c r="B228" s="39"/>
      <c r="C228" s="269" t="s">
        <v>316</v>
      </c>
      <c r="D228" s="269" t="s">
        <v>200</v>
      </c>
      <c r="E228" s="270" t="s">
        <v>269</v>
      </c>
      <c r="F228" s="271" t="s">
        <v>270</v>
      </c>
      <c r="G228" s="272" t="s">
        <v>264</v>
      </c>
      <c r="H228" s="273">
        <v>85.680000000000007</v>
      </c>
      <c r="I228" s="274"/>
      <c r="J228" s="275">
        <f>ROUND(I228*H228,2)</f>
        <v>0</v>
      </c>
      <c r="K228" s="271" t="s">
        <v>140</v>
      </c>
      <c r="L228" s="276"/>
      <c r="M228" s="277" t="s">
        <v>1</v>
      </c>
      <c r="N228" s="278" t="s">
        <v>43</v>
      </c>
      <c r="O228" s="91"/>
      <c r="P228" s="227">
        <f>O228*H228</f>
        <v>0</v>
      </c>
      <c r="Q228" s="227">
        <v>0.056120000000000003</v>
      </c>
      <c r="R228" s="227">
        <f>Q228*H228</f>
        <v>4.8083616000000005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189</v>
      </c>
      <c r="AT228" s="229" t="s">
        <v>200</v>
      </c>
      <c r="AU228" s="229" t="s">
        <v>88</v>
      </c>
      <c r="AY228" s="17" t="s">
        <v>134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86</v>
      </c>
      <c r="BK228" s="230">
        <f>ROUND(I228*H228,2)</f>
        <v>0</v>
      </c>
      <c r="BL228" s="17" t="s">
        <v>141</v>
      </c>
      <c r="BM228" s="229" t="s">
        <v>271</v>
      </c>
    </row>
    <row r="229" s="2" customFormat="1">
      <c r="A229" s="38"/>
      <c r="B229" s="39"/>
      <c r="C229" s="40"/>
      <c r="D229" s="231" t="s">
        <v>143</v>
      </c>
      <c r="E229" s="40"/>
      <c r="F229" s="232" t="s">
        <v>270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143</v>
      </c>
      <c r="AU229" s="17" t="s">
        <v>88</v>
      </c>
    </row>
    <row r="230" s="14" customFormat="1">
      <c r="A230" s="14"/>
      <c r="B230" s="246"/>
      <c r="C230" s="247"/>
      <c r="D230" s="231" t="s">
        <v>145</v>
      </c>
      <c r="E230" s="248" t="s">
        <v>1</v>
      </c>
      <c r="F230" s="249" t="s">
        <v>439</v>
      </c>
      <c r="G230" s="247"/>
      <c r="H230" s="250">
        <v>84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145</v>
      </c>
      <c r="AU230" s="256" t="s">
        <v>88</v>
      </c>
      <c r="AV230" s="14" t="s">
        <v>88</v>
      </c>
      <c r="AW230" s="14" t="s">
        <v>34</v>
      </c>
      <c r="AX230" s="14" t="s">
        <v>86</v>
      </c>
      <c r="AY230" s="256" t="s">
        <v>134</v>
      </c>
    </row>
    <row r="231" s="14" customFormat="1">
      <c r="A231" s="14"/>
      <c r="B231" s="246"/>
      <c r="C231" s="247"/>
      <c r="D231" s="231" t="s">
        <v>145</v>
      </c>
      <c r="E231" s="247"/>
      <c r="F231" s="249" t="s">
        <v>440</v>
      </c>
      <c r="G231" s="247"/>
      <c r="H231" s="250">
        <v>85.680000000000007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145</v>
      </c>
      <c r="AU231" s="256" t="s">
        <v>88</v>
      </c>
      <c r="AV231" s="14" t="s">
        <v>88</v>
      </c>
      <c r="AW231" s="14" t="s">
        <v>4</v>
      </c>
      <c r="AX231" s="14" t="s">
        <v>86</v>
      </c>
      <c r="AY231" s="256" t="s">
        <v>134</v>
      </c>
    </row>
    <row r="232" s="12" customFormat="1" ht="20.88" customHeight="1">
      <c r="A232" s="12"/>
      <c r="B232" s="202"/>
      <c r="C232" s="203"/>
      <c r="D232" s="204" t="s">
        <v>77</v>
      </c>
      <c r="E232" s="216" t="s">
        <v>273</v>
      </c>
      <c r="F232" s="216" t="s">
        <v>274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SUM(P233:P236)</f>
        <v>0</v>
      </c>
      <c r="Q232" s="210"/>
      <c r="R232" s="211">
        <f>SUM(R233:R236)</f>
        <v>0</v>
      </c>
      <c r="S232" s="210"/>
      <c r="T232" s="212">
        <f>SUM(T233:T236)</f>
        <v>2.9700000000000002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86</v>
      </c>
      <c r="AT232" s="214" t="s">
        <v>77</v>
      </c>
      <c r="AU232" s="214" t="s">
        <v>88</v>
      </c>
      <c r="AY232" s="213" t="s">
        <v>134</v>
      </c>
      <c r="BK232" s="215">
        <f>SUM(BK233:BK236)</f>
        <v>0</v>
      </c>
    </row>
    <row r="233" s="2" customFormat="1" ht="21.75" customHeight="1">
      <c r="A233" s="38"/>
      <c r="B233" s="39"/>
      <c r="C233" s="218" t="s">
        <v>315</v>
      </c>
      <c r="D233" s="218" t="s">
        <v>136</v>
      </c>
      <c r="E233" s="219" t="s">
        <v>441</v>
      </c>
      <c r="F233" s="220" t="s">
        <v>442</v>
      </c>
      <c r="G233" s="221" t="s">
        <v>257</v>
      </c>
      <c r="H233" s="222">
        <v>18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0.16500000000000001</v>
      </c>
      <c r="T233" s="228">
        <f>S233*H233</f>
        <v>2.9700000000000002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141</v>
      </c>
      <c r="AT233" s="229" t="s">
        <v>136</v>
      </c>
      <c r="AU233" s="229" t="s">
        <v>153</v>
      </c>
      <c r="AY233" s="17" t="s">
        <v>134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86</v>
      </c>
      <c r="BK233" s="230">
        <f>ROUND(I233*H233,2)</f>
        <v>0</v>
      </c>
      <c r="BL233" s="17" t="s">
        <v>141</v>
      </c>
      <c r="BM233" s="229" t="s">
        <v>443</v>
      </c>
    </row>
    <row r="234" s="2" customFormat="1">
      <c r="A234" s="38"/>
      <c r="B234" s="39"/>
      <c r="C234" s="40"/>
      <c r="D234" s="231" t="s">
        <v>143</v>
      </c>
      <c r="E234" s="40"/>
      <c r="F234" s="232" t="s">
        <v>444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143</v>
      </c>
      <c r="AU234" s="17" t="s">
        <v>153</v>
      </c>
    </row>
    <row r="235" s="2" customFormat="1">
      <c r="A235" s="38"/>
      <c r="B235" s="39"/>
      <c r="C235" s="40"/>
      <c r="D235" s="231" t="s">
        <v>165</v>
      </c>
      <c r="E235" s="40"/>
      <c r="F235" s="268" t="s">
        <v>445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165</v>
      </c>
      <c r="AU235" s="17" t="s">
        <v>153</v>
      </c>
    </row>
    <row r="236" s="14" customFormat="1">
      <c r="A236" s="14"/>
      <c r="B236" s="246"/>
      <c r="C236" s="247"/>
      <c r="D236" s="231" t="s">
        <v>145</v>
      </c>
      <c r="E236" s="248" t="s">
        <v>1</v>
      </c>
      <c r="F236" s="249" t="s">
        <v>243</v>
      </c>
      <c r="G236" s="247"/>
      <c r="H236" s="250">
        <v>18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145</v>
      </c>
      <c r="AU236" s="256" t="s">
        <v>153</v>
      </c>
      <c r="AV236" s="14" t="s">
        <v>88</v>
      </c>
      <c r="AW236" s="14" t="s">
        <v>34</v>
      </c>
      <c r="AX236" s="14" t="s">
        <v>86</v>
      </c>
      <c r="AY236" s="256" t="s">
        <v>134</v>
      </c>
    </row>
    <row r="237" s="12" customFormat="1" ht="22.8" customHeight="1">
      <c r="A237" s="12"/>
      <c r="B237" s="202"/>
      <c r="C237" s="203"/>
      <c r="D237" s="204" t="s">
        <v>77</v>
      </c>
      <c r="E237" s="216" t="s">
        <v>280</v>
      </c>
      <c r="F237" s="216" t="s">
        <v>281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SUM(P238:P248)</f>
        <v>0</v>
      </c>
      <c r="Q237" s="210"/>
      <c r="R237" s="211">
        <f>SUM(R238:R248)</f>
        <v>0</v>
      </c>
      <c r="S237" s="210"/>
      <c r="T237" s="212">
        <f>SUM(T238:T248)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86</v>
      </c>
      <c r="AT237" s="214" t="s">
        <v>77</v>
      </c>
      <c r="AU237" s="214" t="s">
        <v>86</v>
      </c>
      <c r="AY237" s="213" t="s">
        <v>134</v>
      </c>
      <c r="BK237" s="215">
        <f>SUM(BK238:BK248)</f>
        <v>0</v>
      </c>
    </row>
    <row r="238" s="2" customFormat="1" ht="21.75" customHeight="1">
      <c r="A238" s="38"/>
      <c r="B238" s="39"/>
      <c r="C238" s="218" t="s">
        <v>267</v>
      </c>
      <c r="D238" s="218" t="s">
        <v>136</v>
      </c>
      <c r="E238" s="219" t="s">
        <v>283</v>
      </c>
      <c r="F238" s="220" t="s">
        <v>284</v>
      </c>
      <c r="G238" s="221" t="s">
        <v>177</v>
      </c>
      <c r="H238" s="222">
        <v>2.9700000000000002</v>
      </c>
      <c r="I238" s="223"/>
      <c r="J238" s="224">
        <f>ROUND(I238*H238,2)</f>
        <v>0</v>
      </c>
      <c r="K238" s="220" t="s">
        <v>140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141</v>
      </c>
      <c r="AT238" s="229" t="s">
        <v>136</v>
      </c>
      <c r="AU238" s="229" t="s">
        <v>88</v>
      </c>
      <c r="AY238" s="17" t="s">
        <v>134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86</v>
      </c>
      <c r="BK238" s="230">
        <f>ROUND(I238*H238,2)</f>
        <v>0</v>
      </c>
      <c r="BL238" s="17" t="s">
        <v>141</v>
      </c>
      <c r="BM238" s="229" t="s">
        <v>285</v>
      </c>
    </row>
    <row r="239" s="2" customFormat="1">
      <c r="A239" s="38"/>
      <c r="B239" s="39"/>
      <c r="C239" s="40"/>
      <c r="D239" s="231" t="s">
        <v>143</v>
      </c>
      <c r="E239" s="40"/>
      <c r="F239" s="232" t="s">
        <v>286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143</v>
      </c>
      <c r="AU239" s="17" t="s">
        <v>88</v>
      </c>
    </row>
    <row r="240" s="14" customFormat="1">
      <c r="A240" s="14"/>
      <c r="B240" s="246"/>
      <c r="C240" s="247"/>
      <c r="D240" s="231" t="s">
        <v>145</v>
      </c>
      <c r="E240" s="248" t="s">
        <v>1</v>
      </c>
      <c r="F240" s="249" t="s">
        <v>446</v>
      </c>
      <c r="G240" s="247"/>
      <c r="H240" s="250">
        <v>2.9700000000000002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145</v>
      </c>
      <c r="AU240" s="256" t="s">
        <v>88</v>
      </c>
      <c r="AV240" s="14" t="s">
        <v>88</v>
      </c>
      <c r="AW240" s="14" t="s">
        <v>34</v>
      </c>
      <c r="AX240" s="14" t="s">
        <v>86</v>
      </c>
      <c r="AY240" s="256" t="s">
        <v>134</v>
      </c>
    </row>
    <row r="241" s="2" customFormat="1" ht="24.15" customHeight="1">
      <c r="A241" s="38"/>
      <c r="B241" s="39"/>
      <c r="C241" s="218" t="s">
        <v>331</v>
      </c>
      <c r="D241" s="218" t="s">
        <v>136</v>
      </c>
      <c r="E241" s="219" t="s">
        <v>289</v>
      </c>
      <c r="F241" s="220" t="s">
        <v>290</v>
      </c>
      <c r="G241" s="221" t="s">
        <v>177</v>
      </c>
      <c r="H241" s="222">
        <v>26.73</v>
      </c>
      <c r="I241" s="223"/>
      <c r="J241" s="224">
        <f>ROUND(I241*H241,2)</f>
        <v>0</v>
      </c>
      <c r="K241" s="220" t="s">
        <v>140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141</v>
      </c>
      <c r="AT241" s="229" t="s">
        <v>136</v>
      </c>
      <c r="AU241" s="229" t="s">
        <v>88</v>
      </c>
      <c r="AY241" s="17" t="s">
        <v>134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141</v>
      </c>
      <c r="BM241" s="229" t="s">
        <v>291</v>
      </c>
    </row>
    <row r="242" s="2" customFormat="1">
      <c r="A242" s="38"/>
      <c r="B242" s="39"/>
      <c r="C242" s="40"/>
      <c r="D242" s="231" t="s">
        <v>143</v>
      </c>
      <c r="E242" s="40"/>
      <c r="F242" s="232" t="s">
        <v>292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143</v>
      </c>
      <c r="AU242" s="17" t="s">
        <v>88</v>
      </c>
    </row>
    <row r="243" s="2" customFormat="1">
      <c r="A243" s="38"/>
      <c r="B243" s="39"/>
      <c r="C243" s="40"/>
      <c r="D243" s="231" t="s">
        <v>165</v>
      </c>
      <c r="E243" s="40"/>
      <c r="F243" s="268" t="s">
        <v>166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165</v>
      </c>
      <c r="AU243" s="17" t="s">
        <v>88</v>
      </c>
    </row>
    <row r="244" s="14" customFormat="1">
      <c r="A244" s="14"/>
      <c r="B244" s="246"/>
      <c r="C244" s="247"/>
      <c r="D244" s="231" t="s">
        <v>145</v>
      </c>
      <c r="E244" s="248" t="s">
        <v>1</v>
      </c>
      <c r="F244" s="249" t="s">
        <v>447</v>
      </c>
      <c r="G244" s="247"/>
      <c r="H244" s="250">
        <v>26.73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145</v>
      </c>
      <c r="AU244" s="256" t="s">
        <v>88</v>
      </c>
      <c r="AV244" s="14" t="s">
        <v>88</v>
      </c>
      <c r="AW244" s="14" t="s">
        <v>34</v>
      </c>
      <c r="AX244" s="14" t="s">
        <v>78</v>
      </c>
      <c r="AY244" s="256" t="s">
        <v>134</v>
      </c>
    </row>
    <row r="245" s="15" customFormat="1">
      <c r="A245" s="15"/>
      <c r="B245" s="257"/>
      <c r="C245" s="258"/>
      <c r="D245" s="231" t="s">
        <v>145</v>
      </c>
      <c r="E245" s="259" t="s">
        <v>1</v>
      </c>
      <c r="F245" s="260" t="s">
        <v>160</v>
      </c>
      <c r="G245" s="258"/>
      <c r="H245" s="261">
        <v>26.73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7" t="s">
        <v>145</v>
      </c>
      <c r="AU245" s="267" t="s">
        <v>88</v>
      </c>
      <c r="AV245" s="15" t="s">
        <v>141</v>
      </c>
      <c r="AW245" s="15" t="s">
        <v>34</v>
      </c>
      <c r="AX245" s="15" t="s">
        <v>86</v>
      </c>
      <c r="AY245" s="267" t="s">
        <v>134</v>
      </c>
    </row>
    <row r="246" s="2" customFormat="1" ht="37.8" customHeight="1">
      <c r="A246" s="38"/>
      <c r="B246" s="39"/>
      <c r="C246" s="218" t="s">
        <v>336</v>
      </c>
      <c r="D246" s="218" t="s">
        <v>136</v>
      </c>
      <c r="E246" s="219" t="s">
        <v>295</v>
      </c>
      <c r="F246" s="220" t="s">
        <v>296</v>
      </c>
      <c r="G246" s="221" t="s">
        <v>177</v>
      </c>
      <c r="H246" s="222">
        <v>2.9700000000000002</v>
      </c>
      <c r="I246" s="223"/>
      <c r="J246" s="224">
        <f>ROUND(I246*H246,2)</f>
        <v>0</v>
      </c>
      <c r="K246" s="220" t="s">
        <v>140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141</v>
      </c>
      <c r="AT246" s="229" t="s">
        <v>136</v>
      </c>
      <c r="AU246" s="229" t="s">
        <v>88</v>
      </c>
      <c r="AY246" s="17" t="s">
        <v>134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86</v>
      </c>
      <c r="BK246" s="230">
        <f>ROUND(I246*H246,2)</f>
        <v>0</v>
      </c>
      <c r="BL246" s="17" t="s">
        <v>141</v>
      </c>
      <c r="BM246" s="229" t="s">
        <v>297</v>
      </c>
    </row>
    <row r="247" s="2" customFormat="1">
      <c r="A247" s="38"/>
      <c r="B247" s="39"/>
      <c r="C247" s="40"/>
      <c r="D247" s="231" t="s">
        <v>143</v>
      </c>
      <c r="E247" s="40"/>
      <c r="F247" s="232" t="s">
        <v>298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143</v>
      </c>
      <c r="AU247" s="17" t="s">
        <v>88</v>
      </c>
    </row>
    <row r="248" s="14" customFormat="1">
      <c r="A248" s="14"/>
      <c r="B248" s="246"/>
      <c r="C248" s="247"/>
      <c r="D248" s="231" t="s">
        <v>145</v>
      </c>
      <c r="E248" s="248" t="s">
        <v>1</v>
      </c>
      <c r="F248" s="249" t="s">
        <v>448</v>
      </c>
      <c r="G248" s="247"/>
      <c r="H248" s="250">
        <v>2.9700000000000002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145</v>
      </c>
      <c r="AU248" s="256" t="s">
        <v>88</v>
      </c>
      <c r="AV248" s="14" t="s">
        <v>88</v>
      </c>
      <c r="AW248" s="14" t="s">
        <v>34</v>
      </c>
      <c r="AX248" s="14" t="s">
        <v>86</v>
      </c>
      <c r="AY248" s="256" t="s">
        <v>134</v>
      </c>
    </row>
    <row r="249" s="12" customFormat="1" ht="22.8" customHeight="1">
      <c r="A249" s="12"/>
      <c r="B249" s="202"/>
      <c r="C249" s="203"/>
      <c r="D249" s="204" t="s">
        <v>77</v>
      </c>
      <c r="E249" s="216" t="s">
        <v>299</v>
      </c>
      <c r="F249" s="216" t="s">
        <v>300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SUM(P250:P251)</f>
        <v>0</v>
      </c>
      <c r="Q249" s="210"/>
      <c r="R249" s="211">
        <f>SUM(R250:R251)</f>
        <v>0</v>
      </c>
      <c r="S249" s="210"/>
      <c r="T249" s="212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86</v>
      </c>
      <c r="AT249" s="214" t="s">
        <v>77</v>
      </c>
      <c r="AU249" s="214" t="s">
        <v>86</v>
      </c>
      <c r="AY249" s="213" t="s">
        <v>134</v>
      </c>
      <c r="BK249" s="215">
        <f>SUM(BK250:BK251)</f>
        <v>0</v>
      </c>
    </row>
    <row r="250" s="2" customFormat="1" ht="24.15" customHeight="1">
      <c r="A250" s="38"/>
      <c r="B250" s="39"/>
      <c r="C250" s="218" t="s">
        <v>341</v>
      </c>
      <c r="D250" s="218" t="s">
        <v>136</v>
      </c>
      <c r="E250" s="219" t="s">
        <v>449</v>
      </c>
      <c r="F250" s="220" t="s">
        <v>450</v>
      </c>
      <c r="G250" s="221" t="s">
        <v>177</v>
      </c>
      <c r="H250" s="222">
        <v>121.096</v>
      </c>
      <c r="I250" s="223"/>
      <c r="J250" s="224">
        <f>ROUND(I250*H250,2)</f>
        <v>0</v>
      </c>
      <c r="K250" s="220" t="s">
        <v>140</v>
      </c>
      <c r="L250" s="44"/>
      <c r="M250" s="225" t="s">
        <v>1</v>
      </c>
      <c r="N250" s="226" t="s">
        <v>43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141</v>
      </c>
      <c r="AT250" s="229" t="s">
        <v>136</v>
      </c>
      <c r="AU250" s="229" t="s">
        <v>88</v>
      </c>
      <c r="AY250" s="17" t="s">
        <v>134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86</v>
      </c>
      <c r="BK250" s="230">
        <f>ROUND(I250*H250,2)</f>
        <v>0</v>
      </c>
      <c r="BL250" s="17" t="s">
        <v>141</v>
      </c>
      <c r="BM250" s="229" t="s">
        <v>451</v>
      </c>
    </row>
    <row r="251" s="2" customFormat="1">
      <c r="A251" s="38"/>
      <c r="B251" s="39"/>
      <c r="C251" s="40"/>
      <c r="D251" s="231" t="s">
        <v>143</v>
      </c>
      <c r="E251" s="40"/>
      <c r="F251" s="232" t="s">
        <v>452</v>
      </c>
      <c r="G251" s="40"/>
      <c r="H251" s="40"/>
      <c r="I251" s="233"/>
      <c r="J251" s="40"/>
      <c r="K251" s="40"/>
      <c r="L251" s="44"/>
      <c r="M251" s="279"/>
      <c r="N251" s="280"/>
      <c r="O251" s="281"/>
      <c r="P251" s="281"/>
      <c r="Q251" s="281"/>
      <c r="R251" s="281"/>
      <c r="S251" s="281"/>
      <c r="T251" s="28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143</v>
      </c>
      <c r="AU251" s="17" t="s">
        <v>88</v>
      </c>
    </row>
    <row r="252" s="2" customFormat="1" ht="6.96" customHeight="1">
      <c r="A252" s="38"/>
      <c r="B252" s="66"/>
      <c r="C252" s="67"/>
      <c r="D252" s="67"/>
      <c r="E252" s="67"/>
      <c r="F252" s="67"/>
      <c r="G252" s="67"/>
      <c r="H252" s="67"/>
      <c r="I252" s="67"/>
      <c r="J252" s="67"/>
      <c r="K252" s="67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iQG5ohnvdA45Zfzrc1xNCmsUVrA+/6jB/wQZMtu3AvVFrjWU/XcZRvep1wLPrd5ZzbGWZqKlyncO3j064znmiQ==" hashValue="QDBxurdsX90ImJKTSaFEPwlTQH07LcBO+K4JhVJ5971AM1Br/8LuHrVTmjhKJ+N9yn60wKHEgYcf3rVNTk2w3Q==" algorithmName="SHA-512" password="CC35"/>
  <autoFilter ref="C123:K25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Ústí nad Orlicí - Parkování Dukla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21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30. 3. 2022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26</v>
      </c>
      <c r="E14" s="38"/>
      <c r="F14" s="38"/>
      <c r="G14" s="38"/>
      <c r="H14" s="38"/>
      <c r="I14" s="140" t="s">
        <v>27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27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27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29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ROUND((SUM(BE124:BE214)),  2)</f>
        <v>0</v>
      </c>
      <c r="G33" s="38"/>
      <c r="H33" s="38"/>
      <c r="I33" s="155">
        <v>0.20999999999999999</v>
      </c>
      <c r="J33" s="154">
        <f>ROUND(((SUM(BE124:BE214))*I33),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ROUND((SUM(BF124:BF214)),  2)</f>
        <v>0</v>
      </c>
      <c r="G34" s="38"/>
      <c r="H34" s="38"/>
      <c r="I34" s="155">
        <v>0.14999999999999999</v>
      </c>
      <c r="J34" s="154">
        <f>ROUND(((SUM(BF124:BF214))*I34),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ROUND((SUM(BH124:BH214)),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ROUND((SUM(BI124:BI214)),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Ústí nad Orlicí - Parkování Dukla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SO101c - Parkovací pásy- lokalita 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22</v>
      </c>
      <c r="D89" s="40"/>
      <c r="E89" s="40"/>
      <c r="F89" s="27" t="str">
        <f>F12</f>
        <v>Ústí nad Orlicí</v>
      </c>
      <c r="G89" s="40"/>
      <c r="H89" s="40"/>
      <c r="I89" s="32" t="s">
        <v>24</v>
      </c>
      <c r="J89" s="79" t="str">
        <f>IF(J12="","",J12)</f>
        <v>30. 3. 2022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26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 Jiří Cihlář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hidden="1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357</v>
      </c>
      <c r="E99" s="188"/>
      <c r="F99" s="188"/>
      <c r="G99" s="188"/>
      <c r="H99" s="188"/>
      <c r="I99" s="188"/>
      <c r="J99" s="189">
        <f>J180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J184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J194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J195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115</v>
      </c>
      <c r="E103" s="188"/>
      <c r="F103" s="188"/>
      <c r="G103" s="188"/>
      <c r="H103" s="188"/>
      <c r="I103" s="188"/>
      <c r="J103" s="189">
        <f>J200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J212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Ústí nad Orlicí - Parkování Dukla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SO101c - Parkovací pásy- lokalita C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22</v>
      </c>
      <c r="D118" s="40"/>
      <c r="E118" s="40"/>
      <c r="F118" s="27" t="str">
        <f>F12</f>
        <v>Ústí nad Orlicí</v>
      </c>
      <c r="G118" s="40"/>
      <c r="H118" s="40"/>
      <c r="I118" s="32" t="s">
        <v>24</v>
      </c>
      <c r="J118" s="79" t="str">
        <f>IF(J12="","",J12)</f>
        <v>30. 3. 2022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26</v>
      </c>
      <c r="D120" s="40"/>
      <c r="E120" s="40"/>
      <c r="F120" s="27" t="str">
        <f>E15</f>
        <v xml:space="preserve"> </v>
      </c>
      <c r="G120" s="40"/>
      <c r="H120" s="40"/>
      <c r="I120" s="32" t="s">
        <v>32</v>
      </c>
      <c r="J120" s="36" t="str">
        <f>E21</f>
        <v>Ing. Jiří Cihlář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120</v>
      </c>
      <c r="D123" s="194" t="s">
        <v>63</v>
      </c>
      <c r="E123" s="194" t="s">
        <v>59</v>
      </c>
      <c r="F123" s="194" t="s">
        <v>60</v>
      </c>
      <c r="G123" s="194" t="s">
        <v>121</v>
      </c>
      <c r="H123" s="194" t="s">
        <v>122</v>
      </c>
      <c r="I123" s="194" t="s">
        <v>123</v>
      </c>
      <c r="J123" s="194" t="s">
        <v>106</v>
      </c>
      <c r="K123" s="195" t="s">
        <v>124</v>
      </c>
      <c r="L123" s="196"/>
      <c r="M123" s="100" t="s">
        <v>1</v>
      </c>
      <c r="N123" s="101" t="s">
        <v>42</v>
      </c>
      <c r="O123" s="101" t="s">
        <v>125</v>
      </c>
      <c r="P123" s="101" t="s">
        <v>126</v>
      </c>
      <c r="Q123" s="101" t="s">
        <v>127</v>
      </c>
      <c r="R123" s="101" t="s">
        <v>128</v>
      </c>
      <c r="S123" s="101" t="s">
        <v>129</v>
      </c>
      <c r="T123" s="102" t="s">
        <v>130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131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0.0011999999999999999</v>
      </c>
      <c r="S124" s="104"/>
      <c r="T124" s="200">
        <f>T125</f>
        <v>0.66000000000000003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108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132</v>
      </c>
      <c r="F125" s="205" t="s">
        <v>133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P126+P180+P184+P194+P200+P212</f>
        <v>0</v>
      </c>
      <c r="Q125" s="210"/>
      <c r="R125" s="211">
        <f>R126+R180+R184+R194+R200+R212</f>
        <v>0.0011999999999999999</v>
      </c>
      <c r="S125" s="210"/>
      <c r="T125" s="212">
        <f>T126+T180+T184+T194+T200+T212</f>
        <v>0.66000000000000003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134</v>
      </c>
      <c r="BK125" s="215">
        <f>BK126+BK180+BK184+BK194+BK200+BK212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86</v>
      </c>
      <c r="F126" s="216" t="s">
        <v>135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SUM(P127:P179)</f>
        <v>0</v>
      </c>
      <c r="Q126" s="210"/>
      <c r="R126" s="211">
        <f>SUM(R127:R179)</f>
        <v>0.0011999999999999999</v>
      </c>
      <c r="S126" s="210"/>
      <c r="T126" s="212">
        <f>SUM(T127:T179)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134</v>
      </c>
      <c r="BK126" s="215">
        <f>SUM(BK127:BK179)</f>
        <v>0</v>
      </c>
    </row>
    <row r="127" s="2" customFormat="1" ht="33" customHeight="1">
      <c r="A127" s="38"/>
      <c r="B127" s="39"/>
      <c r="C127" s="218" t="s">
        <v>86</v>
      </c>
      <c r="D127" s="218" t="s">
        <v>136</v>
      </c>
      <c r="E127" s="219" t="s">
        <v>137</v>
      </c>
      <c r="F127" s="220" t="s">
        <v>138</v>
      </c>
      <c r="G127" s="221" t="s">
        <v>139</v>
      </c>
      <c r="H127" s="222">
        <v>15.300000000000001</v>
      </c>
      <c r="I127" s="223"/>
      <c r="J127" s="224">
        <f>ROUND(I127*H127,2)</f>
        <v>0</v>
      </c>
      <c r="K127" s="220" t="s">
        <v>140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141</v>
      </c>
      <c r="AT127" s="229" t="s">
        <v>136</v>
      </c>
      <c r="AU127" s="229" t="s">
        <v>88</v>
      </c>
      <c r="AY127" s="17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141</v>
      </c>
      <c r="BM127" s="229" t="s">
        <v>142</v>
      </c>
    </row>
    <row r="128" s="2" customFormat="1">
      <c r="A128" s="38"/>
      <c r="B128" s="39"/>
      <c r="C128" s="40"/>
      <c r="D128" s="231" t="s">
        <v>143</v>
      </c>
      <c r="E128" s="40"/>
      <c r="F128" s="232" t="s">
        <v>144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88</v>
      </c>
    </row>
    <row r="129" s="13" customFormat="1">
      <c r="A129" s="13"/>
      <c r="B129" s="236"/>
      <c r="C129" s="237"/>
      <c r="D129" s="231" t="s">
        <v>145</v>
      </c>
      <c r="E129" s="238" t="s">
        <v>1</v>
      </c>
      <c r="F129" s="239" t="s">
        <v>146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145</v>
      </c>
      <c r="AU129" s="245" t="s">
        <v>88</v>
      </c>
      <c r="AV129" s="13" t="s">
        <v>86</v>
      </c>
      <c r="AW129" s="13" t="s">
        <v>34</v>
      </c>
      <c r="AX129" s="13" t="s">
        <v>78</v>
      </c>
      <c r="AY129" s="245" t="s">
        <v>134</v>
      </c>
    </row>
    <row r="130" s="14" customFormat="1">
      <c r="A130" s="14"/>
      <c r="B130" s="246"/>
      <c r="C130" s="247"/>
      <c r="D130" s="231" t="s">
        <v>145</v>
      </c>
      <c r="E130" s="248" t="s">
        <v>1</v>
      </c>
      <c r="F130" s="249" t="s">
        <v>454</v>
      </c>
      <c r="G130" s="247"/>
      <c r="H130" s="250">
        <v>15.300000000000001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145</v>
      </c>
      <c r="AU130" s="256" t="s">
        <v>88</v>
      </c>
      <c r="AV130" s="14" t="s">
        <v>88</v>
      </c>
      <c r="AW130" s="14" t="s">
        <v>34</v>
      </c>
      <c r="AX130" s="14" t="s">
        <v>86</v>
      </c>
      <c r="AY130" s="256" t="s">
        <v>134</v>
      </c>
    </row>
    <row r="131" s="2" customFormat="1" ht="33" customHeight="1">
      <c r="A131" s="38"/>
      <c r="B131" s="39"/>
      <c r="C131" s="218" t="s">
        <v>88</v>
      </c>
      <c r="D131" s="218" t="s">
        <v>136</v>
      </c>
      <c r="E131" s="219" t="s">
        <v>148</v>
      </c>
      <c r="F131" s="220" t="s">
        <v>149</v>
      </c>
      <c r="G131" s="221" t="s">
        <v>139</v>
      </c>
      <c r="H131" s="222">
        <v>65</v>
      </c>
      <c r="I131" s="223"/>
      <c r="J131" s="224">
        <f>ROUND(I131*H131,2)</f>
        <v>0</v>
      </c>
      <c r="K131" s="220" t="s">
        <v>140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141</v>
      </c>
      <c r="AT131" s="229" t="s">
        <v>136</v>
      </c>
      <c r="AU131" s="229" t="s">
        <v>88</v>
      </c>
      <c r="AY131" s="17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141</v>
      </c>
      <c r="BM131" s="229" t="s">
        <v>150</v>
      </c>
    </row>
    <row r="132" s="2" customFormat="1">
      <c r="A132" s="38"/>
      <c r="B132" s="39"/>
      <c r="C132" s="40"/>
      <c r="D132" s="231" t="s">
        <v>143</v>
      </c>
      <c r="E132" s="40"/>
      <c r="F132" s="232" t="s">
        <v>151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88</v>
      </c>
    </row>
    <row r="133" s="14" customFormat="1">
      <c r="A133" s="14"/>
      <c r="B133" s="246"/>
      <c r="C133" s="247"/>
      <c r="D133" s="231" t="s">
        <v>145</v>
      </c>
      <c r="E133" s="248" t="s">
        <v>1</v>
      </c>
      <c r="F133" s="249" t="s">
        <v>455</v>
      </c>
      <c r="G133" s="247"/>
      <c r="H133" s="250">
        <v>65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145</v>
      </c>
      <c r="AU133" s="256" t="s">
        <v>88</v>
      </c>
      <c r="AV133" s="14" t="s">
        <v>88</v>
      </c>
      <c r="AW133" s="14" t="s">
        <v>34</v>
      </c>
      <c r="AX133" s="14" t="s">
        <v>86</v>
      </c>
      <c r="AY133" s="256" t="s">
        <v>134</v>
      </c>
    </row>
    <row r="134" s="2" customFormat="1" ht="33" customHeight="1">
      <c r="A134" s="38"/>
      <c r="B134" s="39"/>
      <c r="C134" s="218" t="s">
        <v>153</v>
      </c>
      <c r="D134" s="218" t="s">
        <v>136</v>
      </c>
      <c r="E134" s="219" t="s">
        <v>456</v>
      </c>
      <c r="F134" s="220" t="s">
        <v>457</v>
      </c>
      <c r="G134" s="221" t="s">
        <v>139</v>
      </c>
      <c r="H134" s="222">
        <v>4.5</v>
      </c>
      <c r="I134" s="223"/>
      <c r="J134" s="224">
        <f>ROUND(I134*H134,2)</f>
        <v>0</v>
      </c>
      <c r="K134" s="220" t="s">
        <v>140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141</v>
      </c>
      <c r="AT134" s="229" t="s">
        <v>136</v>
      </c>
      <c r="AU134" s="229" t="s">
        <v>88</v>
      </c>
      <c r="AY134" s="17" t="s">
        <v>134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141</v>
      </c>
      <c r="BM134" s="229" t="s">
        <v>458</v>
      </c>
    </row>
    <row r="135" s="2" customFormat="1">
      <c r="A135" s="38"/>
      <c r="B135" s="39"/>
      <c r="C135" s="40"/>
      <c r="D135" s="231" t="s">
        <v>143</v>
      </c>
      <c r="E135" s="40"/>
      <c r="F135" s="232" t="s">
        <v>459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143</v>
      </c>
      <c r="AU135" s="17" t="s">
        <v>88</v>
      </c>
    </row>
    <row r="136" s="14" customFormat="1">
      <c r="A136" s="14"/>
      <c r="B136" s="246"/>
      <c r="C136" s="247"/>
      <c r="D136" s="231" t="s">
        <v>145</v>
      </c>
      <c r="E136" s="248" t="s">
        <v>1</v>
      </c>
      <c r="F136" s="249" t="s">
        <v>460</v>
      </c>
      <c r="G136" s="247"/>
      <c r="H136" s="250">
        <v>4.5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145</v>
      </c>
      <c r="AU136" s="256" t="s">
        <v>88</v>
      </c>
      <c r="AV136" s="14" t="s">
        <v>88</v>
      </c>
      <c r="AW136" s="14" t="s">
        <v>34</v>
      </c>
      <c r="AX136" s="14" t="s">
        <v>86</v>
      </c>
      <c r="AY136" s="256" t="s">
        <v>134</v>
      </c>
    </row>
    <row r="137" s="2" customFormat="1" ht="37.8" customHeight="1">
      <c r="A137" s="38"/>
      <c r="B137" s="39"/>
      <c r="C137" s="218" t="s">
        <v>141</v>
      </c>
      <c r="D137" s="218" t="s">
        <v>136</v>
      </c>
      <c r="E137" s="219" t="s">
        <v>154</v>
      </c>
      <c r="F137" s="220" t="s">
        <v>155</v>
      </c>
      <c r="G137" s="221" t="s">
        <v>139</v>
      </c>
      <c r="H137" s="222">
        <v>12</v>
      </c>
      <c r="I137" s="223"/>
      <c r="J137" s="224">
        <f>ROUND(I137*H137,2)</f>
        <v>0</v>
      </c>
      <c r="K137" s="220" t="s">
        <v>140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141</v>
      </c>
      <c r="AT137" s="229" t="s">
        <v>136</v>
      </c>
      <c r="AU137" s="229" t="s">
        <v>88</v>
      </c>
      <c r="AY137" s="17" t="s">
        <v>134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141</v>
      </c>
      <c r="BM137" s="229" t="s">
        <v>156</v>
      </c>
    </row>
    <row r="138" s="2" customFormat="1">
      <c r="A138" s="38"/>
      <c r="B138" s="39"/>
      <c r="C138" s="40"/>
      <c r="D138" s="231" t="s">
        <v>143</v>
      </c>
      <c r="E138" s="40"/>
      <c r="F138" s="232" t="s">
        <v>157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88</v>
      </c>
    </row>
    <row r="139" s="14" customFormat="1">
      <c r="A139" s="14"/>
      <c r="B139" s="246"/>
      <c r="C139" s="247"/>
      <c r="D139" s="231" t="s">
        <v>145</v>
      </c>
      <c r="E139" s="248" t="s">
        <v>1</v>
      </c>
      <c r="F139" s="249" t="s">
        <v>461</v>
      </c>
      <c r="G139" s="247"/>
      <c r="H139" s="250">
        <v>6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145</v>
      </c>
      <c r="AU139" s="256" t="s">
        <v>88</v>
      </c>
      <c r="AV139" s="14" t="s">
        <v>88</v>
      </c>
      <c r="AW139" s="14" t="s">
        <v>34</v>
      </c>
      <c r="AX139" s="14" t="s">
        <v>78</v>
      </c>
      <c r="AY139" s="256" t="s">
        <v>134</v>
      </c>
    </row>
    <row r="140" s="14" customFormat="1">
      <c r="A140" s="14"/>
      <c r="B140" s="246"/>
      <c r="C140" s="247"/>
      <c r="D140" s="231" t="s">
        <v>145</v>
      </c>
      <c r="E140" s="248" t="s">
        <v>1</v>
      </c>
      <c r="F140" s="249" t="s">
        <v>462</v>
      </c>
      <c r="G140" s="247"/>
      <c r="H140" s="250">
        <v>6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145</v>
      </c>
      <c r="AU140" s="256" t="s">
        <v>88</v>
      </c>
      <c r="AV140" s="14" t="s">
        <v>88</v>
      </c>
      <c r="AW140" s="14" t="s">
        <v>34</v>
      </c>
      <c r="AX140" s="14" t="s">
        <v>78</v>
      </c>
      <c r="AY140" s="256" t="s">
        <v>134</v>
      </c>
    </row>
    <row r="141" s="15" customFormat="1">
      <c r="A141" s="15"/>
      <c r="B141" s="257"/>
      <c r="C141" s="258"/>
      <c r="D141" s="231" t="s">
        <v>145</v>
      </c>
      <c r="E141" s="259" t="s">
        <v>1</v>
      </c>
      <c r="F141" s="260" t="s">
        <v>160</v>
      </c>
      <c r="G141" s="258"/>
      <c r="H141" s="261">
        <v>12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145</v>
      </c>
      <c r="AU141" s="267" t="s">
        <v>88</v>
      </c>
      <c r="AV141" s="15" t="s">
        <v>141</v>
      </c>
      <c r="AW141" s="15" t="s">
        <v>34</v>
      </c>
      <c r="AX141" s="15" t="s">
        <v>86</v>
      </c>
      <c r="AY141" s="267" t="s">
        <v>134</v>
      </c>
    </row>
    <row r="142" s="2" customFormat="1" ht="37.8" customHeight="1">
      <c r="A142" s="38"/>
      <c r="B142" s="39"/>
      <c r="C142" s="218" t="s">
        <v>168</v>
      </c>
      <c r="D142" s="218" t="s">
        <v>136</v>
      </c>
      <c r="E142" s="219" t="s">
        <v>161</v>
      </c>
      <c r="F142" s="220" t="s">
        <v>162</v>
      </c>
      <c r="G142" s="221" t="s">
        <v>139</v>
      </c>
      <c r="H142" s="222">
        <v>78.799999999999997</v>
      </c>
      <c r="I142" s="223"/>
      <c r="J142" s="224">
        <f>ROUND(I142*H142,2)</f>
        <v>0</v>
      </c>
      <c r="K142" s="220" t="s">
        <v>140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141</v>
      </c>
      <c r="AT142" s="229" t="s">
        <v>136</v>
      </c>
      <c r="AU142" s="229" t="s">
        <v>88</v>
      </c>
      <c r="AY142" s="17" t="s">
        <v>134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141</v>
      </c>
      <c r="BM142" s="229" t="s">
        <v>163</v>
      </c>
    </row>
    <row r="143" s="2" customFormat="1">
      <c r="A143" s="38"/>
      <c r="B143" s="39"/>
      <c r="C143" s="40"/>
      <c r="D143" s="231" t="s">
        <v>143</v>
      </c>
      <c r="E143" s="40"/>
      <c r="F143" s="232" t="s">
        <v>164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143</v>
      </c>
      <c r="AU143" s="17" t="s">
        <v>88</v>
      </c>
    </row>
    <row r="144" s="2" customFormat="1">
      <c r="A144" s="38"/>
      <c r="B144" s="39"/>
      <c r="C144" s="40"/>
      <c r="D144" s="231" t="s">
        <v>165</v>
      </c>
      <c r="E144" s="40"/>
      <c r="F144" s="268" t="s">
        <v>166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165</v>
      </c>
      <c r="AU144" s="17" t="s">
        <v>88</v>
      </c>
    </row>
    <row r="145" s="14" customFormat="1">
      <c r="A145" s="14"/>
      <c r="B145" s="246"/>
      <c r="C145" s="247"/>
      <c r="D145" s="231" t="s">
        <v>145</v>
      </c>
      <c r="E145" s="248" t="s">
        <v>1</v>
      </c>
      <c r="F145" s="249" t="s">
        <v>463</v>
      </c>
      <c r="G145" s="247"/>
      <c r="H145" s="250">
        <v>9.3000000000000007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145</v>
      </c>
      <c r="AU145" s="256" t="s">
        <v>88</v>
      </c>
      <c r="AV145" s="14" t="s">
        <v>88</v>
      </c>
      <c r="AW145" s="14" t="s">
        <v>34</v>
      </c>
      <c r="AX145" s="14" t="s">
        <v>78</v>
      </c>
      <c r="AY145" s="256" t="s">
        <v>134</v>
      </c>
    </row>
    <row r="146" s="14" customFormat="1">
      <c r="A146" s="14"/>
      <c r="B146" s="246"/>
      <c r="C146" s="247"/>
      <c r="D146" s="231" t="s">
        <v>145</v>
      </c>
      <c r="E146" s="248" t="s">
        <v>1</v>
      </c>
      <c r="F146" s="249" t="s">
        <v>464</v>
      </c>
      <c r="G146" s="247"/>
      <c r="H146" s="250">
        <v>69.5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145</v>
      </c>
      <c r="AU146" s="256" t="s">
        <v>88</v>
      </c>
      <c r="AV146" s="14" t="s">
        <v>88</v>
      </c>
      <c r="AW146" s="14" t="s">
        <v>34</v>
      </c>
      <c r="AX146" s="14" t="s">
        <v>78</v>
      </c>
      <c r="AY146" s="256" t="s">
        <v>134</v>
      </c>
    </row>
    <row r="147" s="15" customFormat="1">
      <c r="A147" s="15"/>
      <c r="B147" s="257"/>
      <c r="C147" s="258"/>
      <c r="D147" s="231" t="s">
        <v>145</v>
      </c>
      <c r="E147" s="259" t="s">
        <v>1</v>
      </c>
      <c r="F147" s="260" t="s">
        <v>160</v>
      </c>
      <c r="G147" s="258"/>
      <c r="H147" s="261">
        <v>78.799999999999997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145</v>
      </c>
      <c r="AU147" s="267" t="s">
        <v>88</v>
      </c>
      <c r="AV147" s="15" t="s">
        <v>141</v>
      </c>
      <c r="AW147" s="15" t="s">
        <v>34</v>
      </c>
      <c r="AX147" s="15" t="s">
        <v>86</v>
      </c>
      <c r="AY147" s="267" t="s">
        <v>134</v>
      </c>
    </row>
    <row r="148" s="2" customFormat="1" ht="24.15" customHeight="1">
      <c r="A148" s="38"/>
      <c r="B148" s="39"/>
      <c r="C148" s="218" t="s">
        <v>174</v>
      </c>
      <c r="D148" s="218" t="s">
        <v>136</v>
      </c>
      <c r="E148" s="219" t="s">
        <v>169</v>
      </c>
      <c r="F148" s="220" t="s">
        <v>170</v>
      </c>
      <c r="G148" s="221" t="s">
        <v>139</v>
      </c>
      <c r="H148" s="222">
        <v>6</v>
      </c>
      <c r="I148" s="223"/>
      <c r="J148" s="224">
        <f>ROUND(I148*H148,2)</f>
        <v>0</v>
      </c>
      <c r="K148" s="220" t="s">
        <v>140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141</v>
      </c>
      <c r="AT148" s="229" t="s">
        <v>136</v>
      </c>
      <c r="AU148" s="229" t="s">
        <v>88</v>
      </c>
      <c r="AY148" s="17" t="s">
        <v>134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141</v>
      </c>
      <c r="BM148" s="229" t="s">
        <v>171</v>
      </c>
    </row>
    <row r="149" s="2" customFormat="1">
      <c r="A149" s="38"/>
      <c r="B149" s="39"/>
      <c r="C149" s="40"/>
      <c r="D149" s="231" t="s">
        <v>143</v>
      </c>
      <c r="E149" s="40"/>
      <c r="F149" s="232" t="s">
        <v>172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143</v>
      </c>
      <c r="AU149" s="17" t="s">
        <v>88</v>
      </c>
    </row>
    <row r="150" s="14" customFormat="1">
      <c r="A150" s="14"/>
      <c r="B150" s="246"/>
      <c r="C150" s="247"/>
      <c r="D150" s="231" t="s">
        <v>145</v>
      </c>
      <c r="E150" s="248" t="s">
        <v>1</v>
      </c>
      <c r="F150" s="249" t="s">
        <v>465</v>
      </c>
      <c r="G150" s="247"/>
      <c r="H150" s="250">
        <v>6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145</v>
      </c>
      <c r="AU150" s="256" t="s">
        <v>88</v>
      </c>
      <c r="AV150" s="14" t="s">
        <v>88</v>
      </c>
      <c r="AW150" s="14" t="s">
        <v>34</v>
      </c>
      <c r="AX150" s="14" t="s">
        <v>78</v>
      </c>
      <c r="AY150" s="256" t="s">
        <v>134</v>
      </c>
    </row>
    <row r="151" s="15" customFormat="1">
      <c r="A151" s="15"/>
      <c r="B151" s="257"/>
      <c r="C151" s="258"/>
      <c r="D151" s="231" t="s">
        <v>145</v>
      </c>
      <c r="E151" s="259" t="s">
        <v>1</v>
      </c>
      <c r="F151" s="260" t="s">
        <v>160</v>
      </c>
      <c r="G151" s="258"/>
      <c r="H151" s="261">
        <v>6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145</v>
      </c>
      <c r="AU151" s="267" t="s">
        <v>88</v>
      </c>
      <c r="AV151" s="15" t="s">
        <v>141</v>
      </c>
      <c r="AW151" s="15" t="s">
        <v>34</v>
      </c>
      <c r="AX151" s="15" t="s">
        <v>86</v>
      </c>
      <c r="AY151" s="267" t="s">
        <v>134</v>
      </c>
    </row>
    <row r="152" s="2" customFormat="1" ht="33" customHeight="1">
      <c r="A152" s="38"/>
      <c r="B152" s="39"/>
      <c r="C152" s="218" t="s">
        <v>182</v>
      </c>
      <c r="D152" s="218" t="s">
        <v>136</v>
      </c>
      <c r="E152" s="219" t="s">
        <v>175</v>
      </c>
      <c r="F152" s="220" t="s">
        <v>176</v>
      </c>
      <c r="G152" s="221" t="s">
        <v>177</v>
      </c>
      <c r="H152" s="222">
        <v>141.84</v>
      </c>
      <c r="I152" s="223"/>
      <c r="J152" s="224">
        <f>ROUND(I152*H152,2)</f>
        <v>0</v>
      </c>
      <c r="K152" s="220" t="s">
        <v>140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141</v>
      </c>
      <c r="AT152" s="229" t="s">
        <v>136</v>
      </c>
      <c r="AU152" s="229" t="s">
        <v>88</v>
      </c>
      <c r="AY152" s="17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141</v>
      </c>
      <c r="BM152" s="229" t="s">
        <v>178</v>
      </c>
    </row>
    <row r="153" s="2" customFormat="1">
      <c r="A153" s="38"/>
      <c r="B153" s="39"/>
      <c r="C153" s="40"/>
      <c r="D153" s="231" t="s">
        <v>143</v>
      </c>
      <c r="E153" s="40"/>
      <c r="F153" s="232" t="s">
        <v>179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88</v>
      </c>
    </row>
    <row r="154" s="14" customFormat="1">
      <c r="A154" s="14"/>
      <c r="B154" s="246"/>
      <c r="C154" s="247"/>
      <c r="D154" s="231" t="s">
        <v>145</v>
      </c>
      <c r="E154" s="248" t="s">
        <v>1</v>
      </c>
      <c r="F154" s="249" t="s">
        <v>466</v>
      </c>
      <c r="G154" s="247"/>
      <c r="H154" s="250">
        <v>78.799999999999997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145</v>
      </c>
      <c r="AU154" s="256" t="s">
        <v>88</v>
      </c>
      <c r="AV154" s="14" t="s">
        <v>88</v>
      </c>
      <c r="AW154" s="14" t="s">
        <v>34</v>
      </c>
      <c r="AX154" s="14" t="s">
        <v>86</v>
      </c>
      <c r="AY154" s="256" t="s">
        <v>134</v>
      </c>
    </row>
    <row r="155" s="14" customFormat="1">
      <c r="A155" s="14"/>
      <c r="B155" s="246"/>
      <c r="C155" s="247"/>
      <c r="D155" s="231" t="s">
        <v>145</v>
      </c>
      <c r="E155" s="247"/>
      <c r="F155" s="249" t="s">
        <v>467</v>
      </c>
      <c r="G155" s="247"/>
      <c r="H155" s="250">
        <v>141.84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145</v>
      </c>
      <c r="AU155" s="256" t="s">
        <v>88</v>
      </c>
      <c r="AV155" s="14" t="s">
        <v>88</v>
      </c>
      <c r="AW155" s="14" t="s">
        <v>4</v>
      </c>
      <c r="AX155" s="14" t="s">
        <v>86</v>
      </c>
      <c r="AY155" s="256" t="s">
        <v>134</v>
      </c>
    </row>
    <row r="156" s="2" customFormat="1" ht="37.8" customHeight="1">
      <c r="A156" s="38"/>
      <c r="B156" s="39"/>
      <c r="C156" s="218" t="s">
        <v>189</v>
      </c>
      <c r="D156" s="218" t="s">
        <v>136</v>
      </c>
      <c r="E156" s="219" t="s">
        <v>183</v>
      </c>
      <c r="F156" s="220" t="s">
        <v>184</v>
      </c>
      <c r="G156" s="221" t="s">
        <v>185</v>
      </c>
      <c r="H156" s="222">
        <v>40</v>
      </c>
      <c r="I156" s="223"/>
      <c r="J156" s="224">
        <f>ROUND(I156*H156,2)</f>
        <v>0</v>
      </c>
      <c r="K156" s="220" t="s">
        <v>140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141</v>
      </c>
      <c r="AT156" s="229" t="s">
        <v>136</v>
      </c>
      <c r="AU156" s="229" t="s">
        <v>88</v>
      </c>
      <c r="AY156" s="17" t="s">
        <v>134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141</v>
      </c>
      <c r="BM156" s="229" t="s">
        <v>186</v>
      </c>
    </row>
    <row r="157" s="2" customFormat="1">
      <c r="A157" s="38"/>
      <c r="B157" s="39"/>
      <c r="C157" s="40"/>
      <c r="D157" s="231" t="s">
        <v>143</v>
      </c>
      <c r="E157" s="40"/>
      <c r="F157" s="232" t="s">
        <v>187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88</v>
      </c>
    </row>
    <row r="158" s="14" customFormat="1">
      <c r="A158" s="14"/>
      <c r="B158" s="246"/>
      <c r="C158" s="247"/>
      <c r="D158" s="231" t="s">
        <v>145</v>
      </c>
      <c r="E158" s="248" t="s">
        <v>1</v>
      </c>
      <c r="F158" s="249" t="s">
        <v>468</v>
      </c>
      <c r="G158" s="247"/>
      <c r="H158" s="250">
        <v>40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145</v>
      </c>
      <c r="AU158" s="256" t="s">
        <v>88</v>
      </c>
      <c r="AV158" s="14" t="s">
        <v>88</v>
      </c>
      <c r="AW158" s="14" t="s">
        <v>34</v>
      </c>
      <c r="AX158" s="14" t="s">
        <v>86</v>
      </c>
      <c r="AY158" s="256" t="s">
        <v>134</v>
      </c>
    </row>
    <row r="159" s="2" customFormat="1" ht="24.15" customHeight="1">
      <c r="A159" s="38"/>
      <c r="B159" s="39"/>
      <c r="C159" s="218" t="s">
        <v>194</v>
      </c>
      <c r="D159" s="218" t="s">
        <v>136</v>
      </c>
      <c r="E159" s="219" t="s">
        <v>190</v>
      </c>
      <c r="F159" s="220" t="s">
        <v>191</v>
      </c>
      <c r="G159" s="221" t="s">
        <v>185</v>
      </c>
      <c r="H159" s="222">
        <v>40</v>
      </c>
      <c r="I159" s="223"/>
      <c r="J159" s="224">
        <f>ROUND(I159*H159,2)</f>
        <v>0</v>
      </c>
      <c r="K159" s="220" t="s">
        <v>140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141</v>
      </c>
      <c r="AT159" s="229" t="s">
        <v>136</v>
      </c>
      <c r="AU159" s="229" t="s">
        <v>88</v>
      </c>
      <c r="AY159" s="17" t="s">
        <v>134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141</v>
      </c>
      <c r="BM159" s="229" t="s">
        <v>192</v>
      </c>
    </row>
    <row r="160" s="2" customFormat="1">
      <c r="A160" s="38"/>
      <c r="B160" s="39"/>
      <c r="C160" s="40"/>
      <c r="D160" s="231" t="s">
        <v>143</v>
      </c>
      <c r="E160" s="40"/>
      <c r="F160" s="232" t="s">
        <v>193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88</v>
      </c>
    </row>
    <row r="161" s="14" customFormat="1">
      <c r="A161" s="14"/>
      <c r="B161" s="246"/>
      <c r="C161" s="247"/>
      <c r="D161" s="231" t="s">
        <v>145</v>
      </c>
      <c r="E161" s="248" t="s">
        <v>1</v>
      </c>
      <c r="F161" s="249" t="s">
        <v>468</v>
      </c>
      <c r="G161" s="247"/>
      <c r="H161" s="250">
        <v>40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145</v>
      </c>
      <c r="AU161" s="256" t="s">
        <v>88</v>
      </c>
      <c r="AV161" s="14" t="s">
        <v>88</v>
      </c>
      <c r="AW161" s="14" t="s">
        <v>34</v>
      </c>
      <c r="AX161" s="14" t="s">
        <v>86</v>
      </c>
      <c r="AY161" s="256" t="s">
        <v>134</v>
      </c>
    </row>
    <row r="162" s="2" customFormat="1" ht="24.15" customHeight="1">
      <c r="A162" s="38"/>
      <c r="B162" s="39"/>
      <c r="C162" s="218" t="s">
        <v>199</v>
      </c>
      <c r="D162" s="218" t="s">
        <v>136</v>
      </c>
      <c r="E162" s="219" t="s">
        <v>195</v>
      </c>
      <c r="F162" s="220" t="s">
        <v>196</v>
      </c>
      <c r="G162" s="221" t="s">
        <v>185</v>
      </c>
      <c r="H162" s="222">
        <v>40</v>
      </c>
      <c r="I162" s="223"/>
      <c r="J162" s="224">
        <f>ROUND(I162*H162,2)</f>
        <v>0</v>
      </c>
      <c r="K162" s="220" t="s">
        <v>140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141</v>
      </c>
      <c r="AT162" s="229" t="s">
        <v>136</v>
      </c>
      <c r="AU162" s="229" t="s">
        <v>88</v>
      </c>
      <c r="AY162" s="17" t="s">
        <v>134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141</v>
      </c>
      <c r="BM162" s="229" t="s">
        <v>197</v>
      </c>
    </row>
    <row r="163" s="2" customFormat="1">
      <c r="A163" s="38"/>
      <c r="B163" s="39"/>
      <c r="C163" s="40"/>
      <c r="D163" s="231" t="s">
        <v>143</v>
      </c>
      <c r="E163" s="40"/>
      <c r="F163" s="232" t="s">
        <v>198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143</v>
      </c>
      <c r="AU163" s="17" t="s">
        <v>88</v>
      </c>
    </row>
    <row r="164" s="14" customFormat="1">
      <c r="A164" s="14"/>
      <c r="B164" s="246"/>
      <c r="C164" s="247"/>
      <c r="D164" s="231" t="s">
        <v>145</v>
      </c>
      <c r="E164" s="248" t="s">
        <v>1</v>
      </c>
      <c r="F164" s="249" t="s">
        <v>468</v>
      </c>
      <c r="G164" s="247"/>
      <c r="H164" s="250">
        <v>40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145</v>
      </c>
      <c r="AU164" s="256" t="s">
        <v>88</v>
      </c>
      <c r="AV164" s="14" t="s">
        <v>88</v>
      </c>
      <c r="AW164" s="14" t="s">
        <v>34</v>
      </c>
      <c r="AX164" s="14" t="s">
        <v>86</v>
      </c>
      <c r="AY164" s="256" t="s">
        <v>134</v>
      </c>
    </row>
    <row r="165" s="2" customFormat="1" ht="16.5" customHeight="1">
      <c r="A165" s="38"/>
      <c r="B165" s="39"/>
      <c r="C165" s="269" t="s">
        <v>206</v>
      </c>
      <c r="D165" s="269" t="s">
        <v>200</v>
      </c>
      <c r="E165" s="270" t="s">
        <v>201</v>
      </c>
      <c r="F165" s="271" t="s">
        <v>202</v>
      </c>
      <c r="G165" s="272" t="s">
        <v>203</v>
      </c>
      <c r="H165" s="273">
        <v>1.2</v>
      </c>
      <c r="I165" s="274"/>
      <c r="J165" s="275">
        <f>ROUND(I165*H165,2)</f>
        <v>0</v>
      </c>
      <c r="K165" s="271" t="s">
        <v>140</v>
      </c>
      <c r="L165" s="276"/>
      <c r="M165" s="277" t="s">
        <v>1</v>
      </c>
      <c r="N165" s="278" t="s">
        <v>43</v>
      </c>
      <c r="O165" s="91"/>
      <c r="P165" s="227">
        <f>O165*H165</f>
        <v>0</v>
      </c>
      <c r="Q165" s="227">
        <v>0.001</v>
      </c>
      <c r="R165" s="227">
        <f>Q165*H165</f>
        <v>0.0011999999999999999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189</v>
      </c>
      <c r="AT165" s="229" t="s">
        <v>200</v>
      </c>
      <c r="AU165" s="229" t="s">
        <v>88</v>
      </c>
      <c r="AY165" s="17" t="s">
        <v>134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141</v>
      </c>
      <c r="BM165" s="229" t="s">
        <v>204</v>
      </c>
    </row>
    <row r="166" s="2" customFormat="1">
      <c r="A166" s="38"/>
      <c r="B166" s="39"/>
      <c r="C166" s="40"/>
      <c r="D166" s="231" t="s">
        <v>143</v>
      </c>
      <c r="E166" s="40"/>
      <c r="F166" s="232" t="s">
        <v>202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88</v>
      </c>
    </row>
    <row r="167" s="14" customFormat="1">
      <c r="A167" s="14"/>
      <c r="B167" s="246"/>
      <c r="C167" s="247"/>
      <c r="D167" s="231" t="s">
        <v>145</v>
      </c>
      <c r="E167" s="248" t="s">
        <v>1</v>
      </c>
      <c r="F167" s="249" t="s">
        <v>469</v>
      </c>
      <c r="G167" s="247"/>
      <c r="H167" s="250">
        <v>1.2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145</v>
      </c>
      <c r="AU167" s="256" t="s">
        <v>88</v>
      </c>
      <c r="AV167" s="14" t="s">
        <v>88</v>
      </c>
      <c r="AW167" s="14" t="s">
        <v>34</v>
      </c>
      <c r="AX167" s="14" t="s">
        <v>86</v>
      </c>
      <c r="AY167" s="256" t="s">
        <v>134</v>
      </c>
    </row>
    <row r="168" s="2" customFormat="1" ht="24.15" customHeight="1">
      <c r="A168" s="38"/>
      <c r="B168" s="39"/>
      <c r="C168" s="218" t="s">
        <v>212</v>
      </c>
      <c r="D168" s="218" t="s">
        <v>136</v>
      </c>
      <c r="E168" s="219" t="s">
        <v>207</v>
      </c>
      <c r="F168" s="220" t="s">
        <v>208</v>
      </c>
      <c r="G168" s="221" t="s">
        <v>185</v>
      </c>
      <c r="H168" s="222">
        <v>62</v>
      </c>
      <c r="I168" s="223"/>
      <c r="J168" s="224">
        <f>ROUND(I168*H168,2)</f>
        <v>0</v>
      </c>
      <c r="K168" s="220" t="s">
        <v>140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141</v>
      </c>
      <c r="AT168" s="229" t="s">
        <v>136</v>
      </c>
      <c r="AU168" s="229" t="s">
        <v>88</v>
      </c>
      <c r="AY168" s="17" t="s">
        <v>134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141</v>
      </c>
      <c r="BM168" s="229" t="s">
        <v>209</v>
      </c>
    </row>
    <row r="169" s="2" customFormat="1">
      <c r="A169" s="38"/>
      <c r="B169" s="39"/>
      <c r="C169" s="40"/>
      <c r="D169" s="231" t="s">
        <v>143</v>
      </c>
      <c r="E169" s="40"/>
      <c r="F169" s="232" t="s">
        <v>210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143</v>
      </c>
      <c r="AU169" s="17" t="s">
        <v>88</v>
      </c>
    </row>
    <row r="170" s="14" customFormat="1">
      <c r="A170" s="14"/>
      <c r="B170" s="246"/>
      <c r="C170" s="247"/>
      <c r="D170" s="231" t="s">
        <v>145</v>
      </c>
      <c r="E170" s="248" t="s">
        <v>1</v>
      </c>
      <c r="F170" s="249" t="s">
        <v>470</v>
      </c>
      <c r="G170" s="247"/>
      <c r="H170" s="250">
        <v>62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145</v>
      </c>
      <c r="AU170" s="256" t="s">
        <v>88</v>
      </c>
      <c r="AV170" s="14" t="s">
        <v>88</v>
      </c>
      <c r="AW170" s="14" t="s">
        <v>34</v>
      </c>
      <c r="AX170" s="14" t="s">
        <v>86</v>
      </c>
      <c r="AY170" s="256" t="s">
        <v>134</v>
      </c>
    </row>
    <row r="171" s="2" customFormat="1" ht="33" customHeight="1">
      <c r="A171" s="38"/>
      <c r="B171" s="39"/>
      <c r="C171" s="218" t="s">
        <v>217</v>
      </c>
      <c r="D171" s="218" t="s">
        <v>136</v>
      </c>
      <c r="E171" s="219" t="s">
        <v>213</v>
      </c>
      <c r="F171" s="220" t="s">
        <v>214</v>
      </c>
      <c r="G171" s="221" t="s">
        <v>185</v>
      </c>
      <c r="H171" s="222">
        <v>40</v>
      </c>
      <c r="I171" s="223"/>
      <c r="J171" s="224">
        <f>ROUND(I171*H171,2)</f>
        <v>0</v>
      </c>
      <c r="K171" s="220" t="s">
        <v>140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141</v>
      </c>
      <c r="AT171" s="229" t="s">
        <v>136</v>
      </c>
      <c r="AU171" s="229" t="s">
        <v>88</v>
      </c>
      <c r="AY171" s="17" t="s">
        <v>134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141</v>
      </c>
      <c r="BM171" s="229" t="s">
        <v>215</v>
      </c>
    </row>
    <row r="172" s="2" customFormat="1">
      <c r="A172" s="38"/>
      <c r="B172" s="39"/>
      <c r="C172" s="40"/>
      <c r="D172" s="231" t="s">
        <v>143</v>
      </c>
      <c r="E172" s="40"/>
      <c r="F172" s="232" t="s">
        <v>216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88</v>
      </c>
    </row>
    <row r="173" s="14" customFormat="1">
      <c r="A173" s="14"/>
      <c r="B173" s="246"/>
      <c r="C173" s="247"/>
      <c r="D173" s="231" t="s">
        <v>145</v>
      </c>
      <c r="E173" s="248" t="s">
        <v>1</v>
      </c>
      <c r="F173" s="249" t="s">
        <v>468</v>
      </c>
      <c r="G173" s="247"/>
      <c r="H173" s="250">
        <v>40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145</v>
      </c>
      <c r="AU173" s="256" t="s">
        <v>88</v>
      </c>
      <c r="AV173" s="14" t="s">
        <v>88</v>
      </c>
      <c r="AW173" s="14" t="s">
        <v>34</v>
      </c>
      <c r="AX173" s="14" t="s">
        <v>86</v>
      </c>
      <c r="AY173" s="256" t="s">
        <v>134</v>
      </c>
    </row>
    <row r="174" s="2" customFormat="1" ht="33" customHeight="1">
      <c r="A174" s="38"/>
      <c r="B174" s="39"/>
      <c r="C174" s="218" t="s">
        <v>222</v>
      </c>
      <c r="D174" s="218" t="s">
        <v>136</v>
      </c>
      <c r="E174" s="219" t="s">
        <v>218</v>
      </c>
      <c r="F174" s="220" t="s">
        <v>219</v>
      </c>
      <c r="G174" s="221" t="s">
        <v>185</v>
      </c>
      <c r="H174" s="222">
        <v>40</v>
      </c>
      <c r="I174" s="223"/>
      <c r="J174" s="224">
        <f>ROUND(I174*H174,2)</f>
        <v>0</v>
      </c>
      <c r="K174" s="220" t="s">
        <v>140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141</v>
      </c>
      <c r="AT174" s="229" t="s">
        <v>136</v>
      </c>
      <c r="AU174" s="229" t="s">
        <v>88</v>
      </c>
      <c r="AY174" s="17" t="s">
        <v>134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141</v>
      </c>
      <c r="BM174" s="229" t="s">
        <v>220</v>
      </c>
    </row>
    <row r="175" s="2" customFormat="1">
      <c r="A175" s="38"/>
      <c r="B175" s="39"/>
      <c r="C175" s="40"/>
      <c r="D175" s="231" t="s">
        <v>143</v>
      </c>
      <c r="E175" s="40"/>
      <c r="F175" s="232" t="s">
        <v>221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88</v>
      </c>
    </row>
    <row r="176" s="14" customFormat="1">
      <c r="A176" s="14"/>
      <c r="B176" s="246"/>
      <c r="C176" s="247"/>
      <c r="D176" s="231" t="s">
        <v>145</v>
      </c>
      <c r="E176" s="248" t="s">
        <v>1</v>
      </c>
      <c r="F176" s="249" t="s">
        <v>468</v>
      </c>
      <c r="G176" s="247"/>
      <c r="H176" s="250">
        <v>40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145</v>
      </c>
      <c r="AU176" s="256" t="s">
        <v>88</v>
      </c>
      <c r="AV176" s="14" t="s">
        <v>88</v>
      </c>
      <c r="AW176" s="14" t="s">
        <v>34</v>
      </c>
      <c r="AX176" s="14" t="s">
        <v>86</v>
      </c>
      <c r="AY176" s="256" t="s">
        <v>134</v>
      </c>
    </row>
    <row r="177" s="2" customFormat="1" ht="16.5" customHeight="1">
      <c r="A177" s="38"/>
      <c r="B177" s="39"/>
      <c r="C177" s="218" t="s">
        <v>8</v>
      </c>
      <c r="D177" s="218" t="s">
        <v>136</v>
      </c>
      <c r="E177" s="219" t="s">
        <v>223</v>
      </c>
      <c r="F177" s="220" t="s">
        <v>224</v>
      </c>
      <c r="G177" s="221" t="s">
        <v>139</v>
      </c>
      <c r="H177" s="222">
        <v>1</v>
      </c>
      <c r="I177" s="223"/>
      <c r="J177" s="224">
        <f>ROUND(I177*H177,2)</f>
        <v>0</v>
      </c>
      <c r="K177" s="220" t="s">
        <v>140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141</v>
      </c>
      <c r="AT177" s="229" t="s">
        <v>136</v>
      </c>
      <c r="AU177" s="229" t="s">
        <v>88</v>
      </c>
      <c r="AY177" s="17" t="s">
        <v>134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141</v>
      </c>
      <c r="BM177" s="229" t="s">
        <v>225</v>
      </c>
    </row>
    <row r="178" s="2" customFormat="1">
      <c r="A178" s="38"/>
      <c r="B178" s="39"/>
      <c r="C178" s="40"/>
      <c r="D178" s="231" t="s">
        <v>143</v>
      </c>
      <c r="E178" s="40"/>
      <c r="F178" s="232" t="s">
        <v>226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143</v>
      </c>
      <c r="AU178" s="17" t="s">
        <v>88</v>
      </c>
    </row>
    <row r="179" s="14" customFormat="1">
      <c r="A179" s="14"/>
      <c r="B179" s="246"/>
      <c r="C179" s="247"/>
      <c r="D179" s="231" t="s">
        <v>145</v>
      </c>
      <c r="E179" s="248" t="s">
        <v>1</v>
      </c>
      <c r="F179" s="249" t="s">
        <v>471</v>
      </c>
      <c r="G179" s="247"/>
      <c r="H179" s="250">
        <v>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145</v>
      </c>
      <c r="AU179" s="256" t="s">
        <v>88</v>
      </c>
      <c r="AV179" s="14" t="s">
        <v>88</v>
      </c>
      <c r="AW179" s="14" t="s">
        <v>34</v>
      </c>
      <c r="AX179" s="14" t="s">
        <v>86</v>
      </c>
      <c r="AY179" s="256" t="s">
        <v>134</v>
      </c>
    </row>
    <row r="180" s="12" customFormat="1" ht="22.8" customHeight="1">
      <c r="A180" s="12"/>
      <c r="B180" s="202"/>
      <c r="C180" s="203"/>
      <c r="D180" s="204" t="s">
        <v>77</v>
      </c>
      <c r="E180" s="216" t="s">
        <v>88</v>
      </c>
      <c r="F180" s="216" t="s">
        <v>383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SUM(P181:P183)</f>
        <v>0</v>
      </c>
      <c r="Q180" s="210"/>
      <c r="R180" s="211">
        <f>SUM(R181:R183)</f>
        <v>0</v>
      </c>
      <c r="S180" s="210"/>
      <c r="T180" s="212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86</v>
      </c>
      <c r="AT180" s="214" t="s">
        <v>77</v>
      </c>
      <c r="AU180" s="214" t="s">
        <v>86</v>
      </c>
      <c r="AY180" s="213" t="s">
        <v>134</v>
      </c>
      <c r="BK180" s="215">
        <f>SUM(BK181:BK183)</f>
        <v>0</v>
      </c>
    </row>
    <row r="181" s="2" customFormat="1" ht="33" customHeight="1">
      <c r="A181" s="38"/>
      <c r="B181" s="39"/>
      <c r="C181" s="218" t="s">
        <v>233</v>
      </c>
      <c r="D181" s="218" t="s">
        <v>136</v>
      </c>
      <c r="E181" s="219" t="s">
        <v>384</v>
      </c>
      <c r="F181" s="220" t="s">
        <v>385</v>
      </c>
      <c r="G181" s="221" t="s">
        <v>139</v>
      </c>
      <c r="H181" s="222">
        <v>4.5</v>
      </c>
      <c r="I181" s="223"/>
      <c r="J181" s="224">
        <f>ROUND(I181*H181,2)</f>
        <v>0</v>
      </c>
      <c r="K181" s="220" t="s">
        <v>140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141</v>
      </c>
      <c r="AT181" s="229" t="s">
        <v>136</v>
      </c>
      <c r="AU181" s="229" t="s">
        <v>88</v>
      </c>
      <c r="AY181" s="17" t="s">
        <v>134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141</v>
      </c>
      <c r="BM181" s="229" t="s">
        <v>386</v>
      </c>
    </row>
    <row r="182" s="2" customFormat="1">
      <c r="A182" s="38"/>
      <c r="B182" s="39"/>
      <c r="C182" s="40"/>
      <c r="D182" s="231" t="s">
        <v>143</v>
      </c>
      <c r="E182" s="40"/>
      <c r="F182" s="232" t="s">
        <v>387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143</v>
      </c>
      <c r="AU182" s="17" t="s">
        <v>88</v>
      </c>
    </row>
    <row r="183" s="14" customFormat="1">
      <c r="A183" s="14"/>
      <c r="B183" s="246"/>
      <c r="C183" s="247"/>
      <c r="D183" s="231" t="s">
        <v>145</v>
      </c>
      <c r="E183" s="248" t="s">
        <v>1</v>
      </c>
      <c r="F183" s="249" t="s">
        <v>460</v>
      </c>
      <c r="G183" s="247"/>
      <c r="H183" s="250">
        <v>4.5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145</v>
      </c>
      <c r="AU183" s="256" t="s">
        <v>88</v>
      </c>
      <c r="AV183" s="14" t="s">
        <v>88</v>
      </c>
      <c r="AW183" s="14" t="s">
        <v>34</v>
      </c>
      <c r="AX183" s="14" t="s">
        <v>86</v>
      </c>
      <c r="AY183" s="256" t="s">
        <v>134</v>
      </c>
    </row>
    <row r="184" s="12" customFormat="1" ht="22.8" customHeight="1">
      <c r="A184" s="12"/>
      <c r="B184" s="202"/>
      <c r="C184" s="203"/>
      <c r="D184" s="204" t="s">
        <v>77</v>
      </c>
      <c r="E184" s="216" t="s">
        <v>168</v>
      </c>
      <c r="F184" s="216" t="s">
        <v>228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SUM(P185:P193)</f>
        <v>0</v>
      </c>
      <c r="Q184" s="210"/>
      <c r="R184" s="211">
        <f>SUM(R185:R193)</f>
        <v>0</v>
      </c>
      <c r="S184" s="210"/>
      <c r="T184" s="212">
        <f>SUM(T185:T193)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86</v>
      </c>
      <c r="AT184" s="214" t="s">
        <v>77</v>
      </c>
      <c r="AU184" s="214" t="s">
        <v>86</v>
      </c>
      <c r="AY184" s="213" t="s">
        <v>134</v>
      </c>
      <c r="BK184" s="215">
        <f>SUM(BK185:BK193)</f>
        <v>0</v>
      </c>
    </row>
    <row r="185" s="2" customFormat="1" ht="21.75" customHeight="1">
      <c r="A185" s="38"/>
      <c r="B185" s="39"/>
      <c r="C185" s="218" t="s">
        <v>238</v>
      </c>
      <c r="D185" s="218" t="s">
        <v>136</v>
      </c>
      <c r="E185" s="219" t="s">
        <v>229</v>
      </c>
      <c r="F185" s="220" t="s">
        <v>230</v>
      </c>
      <c r="G185" s="221" t="s">
        <v>185</v>
      </c>
      <c r="H185" s="222">
        <v>62</v>
      </c>
      <c r="I185" s="223"/>
      <c r="J185" s="224">
        <f>ROUND(I185*H185,2)</f>
        <v>0</v>
      </c>
      <c r="K185" s="220" t="s">
        <v>140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141</v>
      </c>
      <c r="AT185" s="229" t="s">
        <v>136</v>
      </c>
      <c r="AU185" s="229" t="s">
        <v>88</v>
      </c>
      <c r="AY185" s="17" t="s">
        <v>134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141</v>
      </c>
      <c r="BM185" s="229" t="s">
        <v>472</v>
      </c>
    </row>
    <row r="186" s="2" customFormat="1">
      <c r="A186" s="38"/>
      <c r="B186" s="39"/>
      <c r="C186" s="40"/>
      <c r="D186" s="231" t="s">
        <v>143</v>
      </c>
      <c r="E186" s="40"/>
      <c r="F186" s="232" t="s">
        <v>232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143</v>
      </c>
      <c r="AU186" s="17" t="s">
        <v>88</v>
      </c>
    </row>
    <row r="187" s="14" customFormat="1">
      <c r="A187" s="14"/>
      <c r="B187" s="246"/>
      <c r="C187" s="247"/>
      <c r="D187" s="231" t="s">
        <v>145</v>
      </c>
      <c r="E187" s="248" t="s">
        <v>1</v>
      </c>
      <c r="F187" s="249" t="s">
        <v>470</v>
      </c>
      <c r="G187" s="247"/>
      <c r="H187" s="250">
        <v>62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145</v>
      </c>
      <c r="AU187" s="256" t="s">
        <v>88</v>
      </c>
      <c r="AV187" s="14" t="s">
        <v>88</v>
      </c>
      <c r="AW187" s="14" t="s">
        <v>34</v>
      </c>
      <c r="AX187" s="14" t="s">
        <v>86</v>
      </c>
      <c r="AY187" s="256" t="s">
        <v>134</v>
      </c>
    </row>
    <row r="188" s="2" customFormat="1" ht="21.75" customHeight="1">
      <c r="A188" s="38"/>
      <c r="B188" s="39"/>
      <c r="C188" s="218" t="s">
        <v>243</v>
      </c>
      <c r="D188" s="218" t="s">
        <v>136</v>
      </c>
      <c r="E188" s="219" t="s">
        <v>234</v>
      </c>
      <c r="F188" s="220" t="s">
        <v>235</v>
      </c>
      <c r="G188" s="221" t="s">
        <v>185</v>
      </c>
      <c r="H188" s="222">
        <v>62</v>
      </c>
      <c r="I188" s="223"/>
      <c r="J188" s="224">
        <f>ROUND(I188*H188,2)</f>
        <v>0</v>
      </c>
      <c r="K188" s="220" t="s">
        <v>140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141</v>
      </c>
      <c r="AT188" s="229" t="s">
        <v>136</v>
      </c>
      <c r="AU188" s="229" t="s">
        <v>88</v>
      </c>
      <c r="AY188" s="17" t="s">
        <v>134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141</v>
      </c>
      <c r="BM188" s="229" t="s">
        <v>473</v>
      </c>
    </row>
    <row r="189" s="2" customFormat="1">
      <c r="A189" s="38"/>
      <c r="B189" s="39"/>
      <c r="C189" s="40"/>
      <c r="D189" s="231" t="s">
        <v>143</v>
      </c>
      <c r="E189" s="40"/>
      <c r="F189" s="232" t="s">
        <v>237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143</v>
      </c>
      <c r="AU189" s="17" t="s">
        <v>88</v>
      </c>
    </row>
    <row r="190" s="14" customFormat="1">
      <c r="A190" s="14"/>
      <c r="B190" s="246"/>
      <c r="C190" s="247"/>
      <c r="D190" s="231" t="s">
        <v>145</v>
      </c>
      <c r="E190" s="248" t="s">
        <v>1</v>
      </c>
      <c r="F190" s="249" t="s">
        <v>470</v>
      </c>
      <c r="G190" s="247"/>
      <c r="H190" s="250">
        <v>62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145</v>
      </c>
      <c r="AU190" s="256" t="s">
        <v>88</v>
      </c>
      <c r="AV190" s="14" t="s">
        <v>88</v>
      </c>
      <c r="AW190" s="14" t="s">
        <v>34</v>
      </c>
      <c r="AX190" s="14" t="s">
        <v>86</v>
      </c>
      <c r="AY190" s="256" t="s">
        <v>134</v>
      </c>
    </row>
    <row r="191" s="2" customFormat="1" ht="24.15" customHeight="1">
      <c r="A191" s="38"/>
      <c r="B191" s="39"/>
      <c r="C191" s="218" t="s">
        <v>248</v>
      </c>
      <c r="D191" s="218" t="s">
        <v>136</v>
      </c>
      <c r="E191" s="219" t="s">
        <v>474</v>
      </c>
      <c r="F191" s="220" t="s">
        <v>475</v>
      </c>
      <c r="G191" s="221" t="s">
        <v>185</v>
      </c>
      <c r="H191" s="222">
        <v>124</v>
      </c>
      <c r="I191" s="223"/>
      <c r="J191" s="224">
        <f>ROUND(I191*H191,2)</f>
        <v>0</v>
      </c>
      <c r="K191" s="220" t="s">
        <v>140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141</v>
      </c>
      <c r="AT191" s="229" t="s">
        <v>136</v>
      </c>
      <c r="AU191" s="229" t="s">
        <v>88</v>
      </c>
      <c r="AY191" s="17" t="s">
        <v>134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141</v>
      </c>
      <c r="BM191" s="229" t="s">
        <v>476</v>
      </c>
    </row>
    <row r="192" s="2" customFormat="1">
      <c r="A192" s="38"/>
      <c r="B192" s="39"/>
      <c r="C192" s="40"/>
      <c r="D192" s="231" t="s">
        <v>143</v>
      </c>
      <c r="E192" s="40"/>
      <c r="F192" s="232" t="s">
        <v>477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143</v>
      </c>
      <c r="AU192" s="17" t="s">
        <v>88</v>
      </c>
    </row>
    <row r="193" s="14" customFormat="1">
      <c r="A193" s="14"/>
      <c r="B193" s="246"/>
      <c r="C193" s="247"/>
      <c r="D193" s="231" t="s">
        <v>145</v>
      </c>
      <c r="E193" s="248" t="s">
        <v>1</v>
      </c>
      <c r="F193" s="249" t="s">
        <v>478</v>
      </c>
      <c r="G193" s="247"/>
      <c r="H193" s="250">
        <v>124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145</v>
      </c>
      <c r="AU193" s="256" t="s">
        <v>88</v>
      </c>
      <c r="AV193" s="14" t="s">
        <v>88</v>
      </c>
      <c r="AW193" s="14" t="s">
        <v>34</v>
      </c>
      <c r="AX193" s="14" t="s">
        <v>86</v>
      </c>
      <c r="AY193" s="256" t="s">
        <v>134</v>
      </c>
    </row>
    <row r="194" s="12" customFormat="1" ht="22.8" customHeight="1">
      <c r="A194" s="12"/>
      <c r="B194" s="202"/>
      <c r="C194" s="203"/>
      <c r="D194" s="204" t="s">
        <v>77</v>
      </c>
      <c r="E194" s="216" t="s">
        <v>194</v>
      </c>
      <c r="F194" s="216" t="s">
        <v>261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P195</f>
        <v>0</v>
      </c>
      <c r="Q194" s="210"/>
      <c r="R194" s="211">
        <f>R195</f>
        <v>0</v>
      </c>
      <c r="S194" s="210"/>
      <c r="T194" s="212">
        <f>T195</f>
        <v>0.66000000000000003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86</v>
      </c>
      <c r="AT194" s="214" t="s">
        <v>77</v>
      </c>
      <c r="AU194" s="214" t="s">
        <v>86</v>
      </c>
      <c r="AY194" s="213" t="s">
        <v>134</v>
      </c>
      <c r="BK194" s="215">
        <f>BK195</f>
        <v>0</v>
      </c>
    </row>
    <row r="195" s="12" customFormat="1" ht="20.88" customHeight="1">
      <c r="A195" s="12"/>
      <c r="B195" s="202"/>
      <c r="C195" s="203"/>
      <c r="D195" s="204" t="s">
        <v>77</v>
      </c>
      <c r="E195" s="216" t="s">
        <v>273</v>
      </c>
      <c r="F195" s="216" t="s">
        <v>274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SUM(P196:P199)</f>
        <v>0</v>
      </c>
      <c r="Q195" s="210"/>
      <c r="R195" s="211">
        <f>SUM(R196:R199)</f>
        <v>0</v>
      </c>
      <c r="S195" s="210"/>
      <c r="T195" s="212">
        <f>SUM(T196:T199)</f>
        <v>0.66000000000000003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86</v>
      </c>
      <c r="AT195" s="214" t="s">
        <v>77</v>
      </c>
      <c r="AU195" s="214" t="s">
        <v>88</v>
      </c>
      <c r="AY195" s="213" t="s">
        <v>134</v>
      </c>
      <c r="BK195" s="215">
        <f>SUM(BK196:BK199)</f>
        <v>0</v>
      </c>
    </row>
    <row r="196" s="2" customFormat="1" ht="21.75" customHeight="1">
      <c r="A196" s="38"/>
      <c r="B196" s="39"/>
      <c r="C196" s="218" t="s">
        <v>254</v>
      </c>
      <c r="D196" s="218" t="s">
        <v>136</v>
      </c>
      <c r="E196" s="219" t="s">
        <v>479</v>
      </c>
      <c r="F196" s="220" t="s">
        <v>442</v>
      </c>
      <c r="G196" s="221" t="s">
        <v>257</v>
      </c>
      <c r="H196" s="222">
        <v>4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0.16500000000000001</v>
      </c>
      <c r="T196" s="228">
        <f>S196*H196</f>
        <v>0.66000000000000003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141</v>
      </c>
      <c r="AT196" s="229" t="s">
        <v>136</v>
      </c>
      <c r="AU196" s="229" t="s">
        <v>153</v>
      </c>
      <c r="AY196" s="17" t="s">
        <v>134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141</v>
      </c>
      <c r="BM196" s="229" t="s">
        <v>480</v>
      </c>
    </row>
    <row r="197" s="2" customFormat="1">
      <c r="A197" s="38"/>
      <c r="B197" s="39"/>
      <c r="C197" s="40"/>
      <c r="D197" s="231" t="s">
        <v>143</v>
      </c>
      <c r="E197" s="40"/>
      <c r="F197" s="232" t="s">
        <v>444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143</v>
      </c>
      <c r="AU197" s="17" t="s">
        <v>153</v>
      </c>
    </row>
    <row r="198" s="2" customFormat="1">
      <c r="A198" s="38"/>
      <c r="B198" s="39"/>
      <c r="C198" s="40"/>
      <c r="D198" s="231" t="s">
        <v>165</v>
      </c>
      <c r="E198" s="40"/>
      <c r="F198" s="268" t="s">
        <v>481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165</v>
      </c>
      <c r="AU198" s="17" t="s">
        <v>153</v>
      </c>
    </row>
    <row r="199" s="14" customFormat="1">
      <c r="A199" s="14"/>
      <c r="B199" s="246"/>
      <c r="C199" s="247"/>
      <c r="D199" s="231" t="s">
        <v>145</v>
      </c>
      <c r="E199" s="248" t="s">
        <v>1</v>
      </c>
      <c r="F199" s="249" t="s">
        <v>482</v>
      </c>
      <c r="G199" s="247"/>
      <c r="H199" s="250">
        <v>4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145</v>
      </c>
      <c r="AU199" s="256" t="s">
        <v>153</v>
      </c>
      <c r="AV199" s="14" t="s">
        <v>88</v>
      </c>
      <c r="AW199" s="14" t="s">
        <v>34</v>
      </c>
      <c r="AX199" s="14" t="s">
        <v>86</v>
      </c>
      <c r="AY199" s="256" t="s">
        <v>134</v>
      </c>
    </row>
    <row r="200" s="12" customFormat="1" ht="22.8" customHeight="1">
      <c r="A200" s="12"/>
      <c r="B200" s="202"/>
      <c r="C200" s="203"/>
      <c r="D200" s="204" t="s">
        <v>77</v>
      </c>
      <c r="E200" s="216" t="s">
        <v>280</v>
      </c>
      <c r="F200" s="216" t="s">
        <v>281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SUM(P201:P211)</f>
        <v>0</v>
      </c>
      <c r="Q200" s="210"/>
      <c r="R200" s="211">
        <f>SUM(R201:R211)</f>
        <v>0</v>
      </c>
      <c r="S200" s="210"/>
      <c r="T200" s="212">
        <f>SUM(T201:T211)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86</v>
      </c>
      <c r="AT200" s="214" t="s">
        <v>77</v>
      </c>
      <c r="AU200" s="214" t="s">
        <v>86</v>
      </c>
      <c r="AY200" s="213" t="s">
        <v>134</v>
      </c>
      <c r="BK200" s="215">
        <f>SUM(BK201:BK211)</f>
        <v>0</v>
      </c>
    </row>
    <row r="201" s="2" customFormat="1" ht="21.75" customHeight="1">
      <c r="A201" s="38"/>
      <c r="B201" s="39"/>
      <c r="C201" s="218" t="s">
        <v>7</v>
      </c>
      <c r="D201" s="218" t="s">
        <v>136</v>
      </c>
      <c r="E201" s="219" t="s">
        <v>283</v>
      </c>
      <c r="F201" s="220" t="s">
        <v>284</v>
      </c>
      <c r="G201" s="221" t="s">
        <v>177</v>
      </c>
      <c r="H201" s="222">
        <v>0.66000000000000003</v>
      </c>
      <c r="I201" s="223"/>
      <c r="J201" s="224">
        <f>ROUND(I201*H201,2)</f>
        <v>0</v>
      </c>
      <c r="K201" s="220" t="s">
        <v>140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141</v>
      </c>
      <c r="AT201" s="229" t="s">
        <v>136</v>
      </c>
      <c r="AU201" s="229" t="s">
        <v>88</v>
      </c>
      <c r="AY201" s="17" t="s">
        <v>134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141</v>
      </c>
      <c r="BM201" s="229" t="s">
        <v>285</v>
      </c>
    </row>
    <row r="202" s="2" customFormat="1">
      <c r="A202" s="38"/>
      <c r="B202" s="39"/>
      <c r="C202" s="40"/>
      <c r="D202" s="231" t="s">
        <v>143</v>
      </c>
      <c r="E202" s="40"/>
      <c r="F202" s="232" t="s">
        <v>286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88</v>
      </c>
    </row>
    <row r="203" s="14" customFormat="1">
      <c r="A203" s="14"/>
      <c r="B203" s="246"/>
      <c r="C203" s="247"/>
      <c r="D203" s="231" t="s">
        <v>145</v>
      </c>
      <c r="E203" s="248" t="s">
        <v>1</v>
      </c>
      <c r="F203" s="249" t="s">
        <v>483</v>
      </c>
      <c r="G203" s="247"/>
      <c r="H203" s="250">
        <v>0.66000000000000003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145</v>
      </c>
      <c r="AU203" s="256" t="s">
        <v>88</v>
      </c>
      <c r="AV203" s="14" t="s">
        <v>88</v>
      </c>
      <c r="AW203" s="14" t="s">
        <v>34</v>
      </c>
      <c r="AX203" s="14" t="s">
        <v>86</v>
      </c>
      <c r="AY203" s="256" t="s">
        <v>134</v>
      </c>
    </row>
    <row r="204" s="2" customFormat="1" ht="24.15" customHeight="1">
      <c r="A204" s="38"/>
      <c r="B204" s="39"/>
      <c r="C204" s="218" t="s">
        <v>268</v>
      </c>
      <c r="D204" s="218" t="s">
        <v>136</v>
      </c>
      <c r="E204" s="219" t="s">
        <v>289</v>
      </c>
      <c r="F204" s="220" t="s">
        <v>290</v>
      </c>
      <c r="G204" s="221" t="s">
        <v>177</v>
      </c>
      <c r="H204" s="222">
        <v>5.9400000000000004</v>
      </c>
      <c r="I204" s="223"/>
      <c r="J204" s="224">
        <f>ROUND(I204*H204,2)</f>
        <v>0</v>
      </c>
      <c r="K204" s="220" t="s">
        <v>140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141</v>
      </c>
      <c r="AT204" s="229" t="s">
        <v>136</v>
      </c>
      <c r="AU204" s="229" t="s">
        <v>88</v>
      </c>
      <c r="AY204" s="17" t="s">
        <v>134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141</v>
      </c>
      <c r="BM204" s="229" t="s">
        <v>291</v>
      </c>
    </row>
    <row r="205" s="2" customFormat="1">
      <c r="A205" s="38"/>
      <c r="B205" s="39"/>
      <c r="C205" s="40"/>
      <c r="D205" s="231" t="s">
        <v>143</v>
      </c>
      <c r="E205" s="40"/>
      <c r="F205" s="232" t="s">
        <v>292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143</v>
      </c>
      <c r="AU205" s="17" t="s">
        <v>88</v>
      </c>
    </row>
    <row r="206" s="2" customFormat="1">
      <c r="A206" s="38"/>
      <c r="B206" s="39"/>
      <c r="C206" s="40"/>
      <c r="D206" s="231" t="s">
        <v>165</v>
      </c>
      <c r="E206" s="40"/>
      <c r="F206" s="268" t="s">
        <v>166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165</v>
      </c>
      <c r="AU206" s="17" t="s">
        <v>88</v>
      </c>
    </row>
    <row r="207" s="14" customFormat="1">
      <c r="A207" s="14"/>
      <c r="B207" s="246"/>
      <c r="C207" s="247"/>
      <c r="D207" s="231" t="s">
        <v>145</v>
      </c>
      <c r="E207" s="248" t="s">
        <v>1</v>
      </c>
      <c r="F207" s="249" t="s">
        <v>484</v>
      </c>
      <c r="G207" s="247"/>
      <c r="H207" s="250">
        <v>5.9400000000000004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145</v>
      </c>
      <c r="AU207" s="256" t="s">
        <v>88</v>
      </c>
      <c r="AV207" s="14" t="s">
        <v>88</v>
      </c>
      <c r="AW207" s="14" t="s">
        <v>34</v>
      </c>
      <c r="AX207" s="14" t="s">
        <v>78</v>
      </c>
      <c r="AY207" s="256" t="s">
        <v>134</v>
      </c>
    </row>
    <row r="208" s="15" customFormat="1">
      <c r="A208" s="15"/>
      <c r="B208" s="257"/>
      <c r="C208" s="258"/>
      <c r="D208" s="231" t="s">
        <v>145</v>
      </c>
      <c r="E208" s="259" t="s">
        <v>1</v>
      </c>
      <c r="F208" s="260" t="s">
        <v>160</v>
      </c>
      <c r="G208" s="258"/>
      <c r="H208" s="261">
        <v>5.9400000000000004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7" t="s">
        <v>145</v>
      </c>
      <c r="AU208" s="267" t="s">
        <v>88</v>
      </c>
      <c r="AV208" s="15" t="s">
        <v>141</v>
      </c>
      <c r="AW208" s="15" t="s">
        <v>34</v>
      </c>
      <c r="AX208" s="15" t="s">
        <v>86</v>
      </c>
      <c r="AY208" s="267" t="s">
        <v>134</v>
      </c>
    </row>
    <row r="209" s="2" customFormat="1" ht="37.8" customHeight="1">
      <c r="A209" s="38"/>
      <c r="B209" s="39"/>
      <c r="C209" s="218" t="s">
        <v>275</v>
      </c>
      <c r="D209" s="218" t="s">
        <v>136</v>
      </c>
      <c r="E209" s="219" t="s">
        <v>295</v>
      </c>
      <c r="F209" s="220" t="s">
        <v>296</v>
      </c>
      <c r="G209" s="221" t="s">
        <v>177</v>
      </c>
      <c r="H209" s="222">
        <v>0.66000000000000003</v>
      </c>
      <c r="I209" s="223"/>
      <c r="J209" s="224">
        <f>ROUND(I209*H209,2)</f>
        <v>0</v>
      </c>
      <c r="K209" s="220" t="s">
        <v>140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141</v>
      </c>
      <c r="AT209" s="229" t="s">
        <v>136</v>
      </c>
      <c r="AU209" s="229" t="s">
        <v>88</v>
      </c>
      <c r="AY209" s="17" t="s">
        <v>134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141</v>
      </c>
      <c r="BM209" s="229" t="s">
        <v>297</v>
      </c>
    </row>
    <row r="210" s="2" customFormat="1">
      <c r="A210" s="38"/>
      <c r="B210" s="39"/>
      <c r="C210" s="40"/>
      <c r="D210" s="231" t="s">
        <v>143</v>
      </c>
      <c r="E210" s="40"/>
      <c r="F210" s="232" t="s">
        <v>298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143</v>
      </c>
      <c r="AU210" s="17" t="s">
        <v>88</v>
      </c>
    </row>
    <row r="211" s="14" customFormat="1">
      <c r="A211" s="14"/>
      <c r="B211" s="246"/>
      <c r="C211" s="247"/>
      <c r="D211" s="231" t="s">
        <v>145</v>
      </c>
      <c r="E211" s="248" t="s">
        <v>1</v>
      </c>
      <c r="F211" s="249" t="s">
        <v>483</v>
      </c>
      <c r="G211" s="247"/>
      <c r="H211" s="250">
        <v>0.66000000000000003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145</v>
      </c>
      <c r="AU211" s="256" t="s">
        <v>88</v>
      </c>
      <c r="AV211" s="14" t="s">
        <v>88</v>
      </c>
      <c r="AW211" s="14" t="s">
        <v>34</v>
      </c>
      <c r="AX211" s="14" t="s">
        <v>86</v>
      </c>
      <c r="AY211" s="256" t="s">
        <v>134</v>
      </c>
    </row>
    <row r="212" s="12" customFormat="1" ht="22.8" customHeight="1">
      <c r="A212" s="12"/>
      <c r="B212" s="202"/>
      <c r="C212" s="203"/>
      <c r="D212" s="204" t="s">
        <v>77</v>
      </c>
      <c r="E212" s="216" t="s">
        <v>299</v>
      </c>
      <c r="F212" s="216" t="s">
        <v>300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SUM(P213:P214)</f>
        <v>0</v>
      </c>
      <c r="Q212" s="210"/>
      <c r="R212" s="211">
        <f>SUM(R213:R214)</f>
        <v>0</v>
      </c>
      <c r="S212" s="210"/>
      <c r="T212" s="212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86</v>
      </c>
      <c r="AT212" s="214" t="s">
        <v>77</v>
      </c>
      <c r="AU212" s="214" t="s">
        <v>86</v>
      </c>
      <c r="AY212" s="213" t="s">
        <v>134</v>
      </c>
      <c r="BK212" s="215">
        <f>SUM(BK213:BK214)</f>
        <v>0</v>
      </c>
    </row>
    <row r="213" s="2" customFormat="1" ht="33" customHeight="1">
      <c r="A213" s="38"/>
      <c r="B213" s="39"/>
      <c r="C213" s="218" t="s">
        <v>282</v>
      </c>
      <c r="D213" s="218" t="s">
        <v>136</v>
      </c>
      <c r="E213" s="219" t="s">
        <v>302</v>
      </c>
      <c r="F213" s="220" t="s">
        <v>303</v>
      </c>
      <c r="G213" s="221" t="s">
        <v>177</v>
      </c>
      <c r="H213" s="222">
        <v>0.001</v>
      </c>
      <c r="I213" s="223"/>
      <c r="J213" s="224">
        <f>ROUND(I213*H213,2)</f>
        <v>0</v>
      </c>
      <c r="K213" s="220" t="s">
        <v>140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141</v>
      </c>
      <c r="AT213" s="229" t="s">
        <v>136</v>
      </c>
      <c r="AU213" s="229" t="s">
        <v>88</v>
      </c>
      <c r="AY213" s="17" t="s">
        <v>134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141</v>
      </c>
      <c r="BM213" s="229" t="s">
        <v>304</v>
      </c>
    </row>
    <row r="214" s="2" customFormat="1">
      <c r="A214" s="38"/>
      <c r="B214" s="39"/>
      <c r="C214" s="40"/>
      <c r="D214" s="231" t="s">
        <v>143</v>
      </c>
      <c r="E214" s="40"/>
      <c r="F214" s="232" t="s">
        <v>305</v>
      </c>
      <c r="G214" s="40"/>
      <c r="H214" s="40"/>
      <c r="I214" s="233"/>
      <c r="J214" s="40"/>
      <c r="K214" s="40"/>
      <c r="L214" s="44"/>
      <c r="M214" s="279"/>
      <c r="N214" s="280"/>
      <c r="O214" s="281"/>
      <c r="P214" s="281"/>
      <c r="Q214" s="281"/>
      <c r="R214" s="281"/>
      <c r="S214" s="281"/>
      <c r="T214" s="28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88</v>
      </c>
    </row>
    <row r="215" s="2" customFormat="1" ht="6.96" customHeight="1">
      <c r="A215" s="38"/>
      <c r="B215" s="66"/>
      <c r="C215" s="67"/>
      <c r="D215" s="67"/>
      <c r="E215" s="67"/>
      <c r="F215" s="67"/>
      <c r="G215" s="67"/>
      <c r="H215" s="67"/>
      <c r="I215" s="67"/>
      <c r="J215" s="67"/>
      <c r="K215" s="67"/>
      <c r="L215" s="44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sheetProtection sheet="1" autoFilter="0" formatColumns="0" formatRows="0" objects="1" scenarios="1" spinCount="100000" saltValue="7Z0yVEMFdZLdkAKtdBKlr7a+4aMGH2l0ClZ6cQYD8Hk6uGqELYXqwlpaY2kVdeJGiYO9hVsgMGa4HvNE9gwb4w==" hashValue="gTaWDIADe7f5SZJRvk5493SlXpOQgXKFqgqzATyQ8ZNjQrcz+KwSCEDgLb8sT/XqTpqGX/GUMdYcrLzjubYxxg==" algorithmName="SHA-512" password="CC35"/>
  <autoFilter ref="C123:K21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Ústí nad Orlicí - Parkování Dukla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21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30. 3. 2022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26</v>
      </c>
      <c r="E14" s="38"/>
      <c r="F14" s="38"/>
      <c r="G14" s="38"/>
      <c r="H14" s="38"/>
      <c r="I14" s="140" t="s">
        <v>27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27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27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29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ROUND((SUM(BE124:BE220)),  2)</f>
        <v>0</v>
      </c>
      <c r="G33" s="38"/>
      <c r="H33" s="38"/>
      <c r="I33" s="155">
        <v>0.20999999999999999</v>
      </c>
      <c r="J33" s="154">
        <f>ROUND(((SUM(BE124:BE220))*I33),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ROUND((SUM(BF124:BF220)),  2)</f>
        <v>0</v>
      </c>
      <c r="G34" s="38"/>
      <c r="H34" s="38"/>
      <c r="I34" s="155">
        <v>0.14999999999999999</v>
      </c>
      <c r="J34" s="154">
        <f>ROUND(((SUM(BF124:BF220))*I34),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ROUND((SUM(BG124:BG220)),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ROUND((SUM(BH124:BH220)),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Ústí nad Orlicí - Parkování Dukla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SO101d - Parkovací pásy- lokalita 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22</v>
      </c>
      <c r="D89" s="40"/>
      <c r="E89" s="40"/>
      <c r="F89" s="27" t="str">
        <f>F12</f>
        <v>Ústí nad Orlicí</v>
      </c>
      <c r="G89" s="40"/>
      <c r="H89" s="40"/>
      <c r="I89" s="32" t="s">
        <v>24</v>
      </c>
      <c r="J89" s="79" t="str">
        <f>IF(J12="","",J12)</f>
        <v>30. 3. 2022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26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 Jiří Cihlář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hidden="1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357</v>
      </c>
      <c r="E99" s="188"/>
      <c r="F99" s="188"/>
      <c r="G99" s="188"/>
      <c r="H99" s="188"/>
      <c r="I99" s="188"/>
      <c r="J99" s="189">
        <f>J180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J184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J194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J202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115</v>
      </c>
      <c r="E103" s="188"/>
      <c r="F103" s="188"/>
      <c r="G103" s="188"/>
      <c r="H103" s="188"/>
      <c r="I103" s="188"/>
      <c r="J103" s="189">
        <f>J206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J218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Ústí nad Orlicí - Parkování Dukla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SO101d - Parkovací pásy- lokalita D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22</v>
      </c>
      <c r="D118" s="40"/>
      <c r="E118" s="40"/>
      <c r="F118" s="27" t="str">
        <f>F12</f>
        <v>Ústí nad Orlicí</v>
      </c>
      <c r="G118" s="40"/>
      <c r="H118" s="40"/>
      <c r="I118" s="32" t="s">
        <v>24</v>
      </c>
      <c r="J118" s="79" t="str">
        <f>IF(J12="","",J12)</f>
        <v>30. 3. 2022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26</v>
      </c>
      <c r="D120" s="40"/>
      <c r="E120" s="40"/>
      <c r="F120" s="27" t="str">
        <f>E15</f>
        <v xml:space="preserve"> </v>
      </c>
      <c r="G120" s="40"/>
      <c r="H120" s="40"/>
      <c r="I120" s="32" t="s">
        <v>32</v>
      </c>
      <c r="J120" s="36" t="str">
        <f>E21</f>
        <v>Ing. Jiří Cihlář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120</v>
      </c>
      <c r="D123" s="194" t="s">
        <v>63</v>
      </c>
      <c r="E123" s="194" t="s">
        <v>59</v>
      </c>
      <c r="F123" s="194" t="s">
        <v>60</v>
      </c>
      <c r="G123" s="194" t="s">
        <v>121</v>
      </c>
      <c r="H123" s="194" t="s">
        <v>122</v>
      </c>
      <c r="I123" s="194" t="s">
        <v>123</v>
      </c>
      <c r="J123" s="194" t="s">
        <v>106</v>
      </c>
      <c r="K123" s="195" t="s">
        <v>124</v>
      </c>
      <c r="L123" s="196"/>
      <c r="M123" s="100" t="s">
        <v>1</v>
      </c>
      <c r="N123" s="101" t="s">
        <v>42</v>
      </c>
      <c r="O123" s="101" t="s">
        <v>125</v>
      </c>
      <c r="P123" s="101" t="s">
        <v>126</v>
      </c>
      <c r="Q123" s="101" t="s">
        <v>127</v>
      </c>
      <c r="R123" s="101" t="s">
        <v>128</v>
      </c>
      <c r="S123" s="101" t="s">
        <v>129</v>
      </c>
      <c r="T123" s="102" t="s">
        <v>130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131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2.9887184000000002</v>
      </c>
      <c r="S124" s="104"/>
      <c r="T124" s="200">
        <f>T125</f>
        <v>3.2799999999999998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108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132</v>
      </c>
      <c r="F125" s="205" t="s">
        <v>133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P126+P180+P184+P194+P206+P218</f>
        <v>0</v>
      </c>
      <c r="Q125" s="210"/>
      <c r="R125" s="211">
        <f>R126+R180+R184+R194+R206+R218</f>
        <v>2.9887184000000002</v>
      </c>
      <c r="S125" s="210"/>
      <c r="T125" s="212">
        <f>T126+T180+T184+T194+T206+T218</f>
        <v>3.2799999999999998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134</v>
      </c>
      <c r="BK125" s="215">
        <f>BK126+BK180+BK184+BK194+BK206+BK218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86</v>
      </c>
      <c r="F126" s="216" t="s">
        <v>135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SUM(P127:P179)</f>
        <v>0</v>
      </c>
      <c r="Q126" s="210"/>
      <c r="R126" s="211">
        <f>SUM(R127:R179)</f>
        <v>0.00084000000000000003</v>
      </c>
      <c r="S126" s="210"/>
      <c r="T126" s="212">
        <f>SUM(T127:T179)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134</v>
      </c>
      <c r="BK126" s="215">
        <f>SUM(BK127:BK179)</f>
        <v>0</v>
      </c>
    </row>
    <row r="127" s="2" customFormat="1" ht="33" customHeight="1">
      <c r="A127" s="38"/>
      <c r="B127" s="39"/>
      <c r="C127" s="218" t="s">
        <v>86</v>
      </c>
      <c r="D127" s="218" t="s">
        <v>136</v>
      </c>
      <c r="E127" s="219" t="s">
        <v>137</v>
      </c>
      <c r="F127" s="220" t="s">
        <v>138</v>
      </c>
      <c r="G127" s="221" t="s">
        <v>139</v>
      </c>
      <c r="H127" s="222">
        <v>23.850000000000001</v>
      </c>
      <c r="I127" s="223"/>
      <c r="J127" s="224">
        <f>ROUND(I127*H127,2)</f>
        <v>0</v>
      </c>
      <c r="K127" s="220" t="s">
        <v>140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141</v>
      </c>
      <c r="AT127" s="229" t="s">
        <v>136</v>
      </c>
      <c r="AU127" s="229" t="s">
        <v>88</v>
      </c>
      <c r="AY127" s="17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141</v>
      </c>
      <c r="BM127" s="229" t="s">
        <v>142</v>
      </c>
    </row>
    <row r="128" s="2" customFormat="1">
      <c r="A128" s="38"/>
      <c r="B128" s="39"/>
      <c r="C128" s="40"/>
      <c r="D128" s="231" t="s">
        <v>143</v>
      </c>
      <c r="E128" s="40"/>
      <c r="F128" s="232" t="s">
        <v>144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88</v>
      </c>
    </row>
    <row r="129" s="13" customFormat="1">
      <c r="A129" s="13"/>
      <c r="B129" s="236"/>
      <c r="C129" s="237"/>
      <c r="D129" s="231" t="s">
        <v>145</v>
      </c>
      <c r="E129" s="238" t="s">
        <v>1</v>
      </c>
      <c r="F129" s="239" t="s">
        <v>146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145</v>
      </c>
      <c r="AU129" s="245" t="s">
        <v>88</v>
      </c>
      <c r="AV129" s="13" t="s">
        <v>86</v>
      </c>
      <c r="AW129" s="13" t="s">
        <v>34</v>
      </c>
      <c r="AX129" s="13" t="s">
        <v>78</v>
      </c>
      <c r="AY129" s="245" t="s">
        <v>134</v>
      </c>
    </row>
    <row r="130" s="14" customFormat="1">
      <c r="A130" s="14"/>
      <c r="B130" s="246"/>
      <c r="C130" s="247"/>
      <c r="D130" s="231" t="s">
        <v>145</v>
      </c>
      <c r="E130" s="248" t="s">
        <v>1</v>
      </c>
      <c r="F130" s="249" t="s">
        <v>486</v>
      </c>
      <c r="G130" s="247"/>
      <c r="H130" s="250">
        <v>23.850000000000001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145</v>
      </c>
      <c r="AU130" s="256" t="s">
        <v>88</v>
      </c>
      <c r="AV130" s="14" t="s">
        <v>88</v>
      </c>
      <c r="AW130" s="14" t="s">
        <v>34</v>
      </c>
      <c r="AX130" s="14" t="s">
        <v>86</v>
      </c>
      <c r="AY130" s="256" t="s">
        <v>134</v>
      </c>
    </row>
    <row r="131" s="2" customFormat="1" ht="33" customHeight="1">
      <c r="A131" s="38"/>
      <c r="B131" s="39"/>
      <c r="C131" s="218" t="s">
        <v>88</v>
      </c>
      <c r="D131" s="218" t="s">
        <v>136</v>
      </c>
      <c r="E131" s="219" t="s">
        <v>148</v>
      </c>
      <c r="F131" s="220" t="s">
        <v>149</v>
      </c>
      <c r="G131" s="221" t="s">
        <v>139</v>
      </c>
      <c r="H131" s="222">
        <v>42</v>
      </c>
      <c r="I131" s="223"/>
      <c r="J131" s="224">
        <f>ROUND(I131*H131,2)</f>
        <v>0</v>
      </c>
      <c r="K131" s="220" t="s">
        <v>140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141</v>
      </c>
      <c r="AT131" s="229" t="s">
        <v>136</v>
      </c>
      <c r="AU131" s="229" t="s">
        <v>88</v>
      </c>
      <c r="AY131" s="17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141</v>
      </c>
      <c r="BM131" s="229" t="s">
        <v>150</v>
      </c>
    </row>
    <row r="132" s="2" customFormat="1">
      <c r="A132" s="38"/>
      <c r="B132" s="39"/>
      <c r="C132" s="40"/>
      <c r="D132" s="231" t="s">
        <v>143</v>
      </c>
      <c r="E132" s="40"/>
      <c r="F132" s="232" t="s">
        <v>151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88</v>
      </c>
    </row>
    <row r="133" s="14" customFormat="1">
      <c r="A133" s="14"/>
      <c r="B133" s="246"/>
      <c r="C133" s="247"/>
      <c r="D133" s="231" t="s">
        <v>145</v>
      </c>
      <c r="E133" s="248" t="s">
        <v>1</v>
      </c>
      <c r="F133" s="249" t="s">
        <v>487</v>
      </c>
      <c r="G133" s="247"/>
      <c r="H133" s="250">
        <v>42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145</v>
      </c>
      <c r="AU133" s="256" t="s">
        <v>88</v>
      </c>
      <c r="AV133" s="14" t="s">
        <v>88</v>
      </c>
      <c r="AW133" s="14" t="s">
        <v>34</v>
      </c>
      <c r="AX133" s="14" t="s">
        <v>86</v>
      </c>
      <c r="AY133" s="256" t="s">
        <v>134</v>
      </c>
    </row>
    <row r="134" s="2" customFormat="1" ht="33" customHeight="1">
      <c r="A134" s="38"/>
      <c r="B134" s="39"/>
      <c r="C134" s="218" t="s">
        <v>153</v>
      </c>
      <c r="D134" s="218" t="s">
        <v>136</v>
      </c>
      <c r="E134" s="219" t="s">
        <v>456</v>
      </c>
      <c r="F134" s="220" t="s">
        <v>457</v>
      </c>
      <c r="G134" s="221" t="s">
        <v>139</v>
      </c>
      <c r="H134" s="222">
        <v>2</v>
      </c>
      <c r="I134" s="223"/>
      <c r="J134" s="224">
        <f>ROUND(I134*H134,2)</f>
        <v>0</v>
      </c>
      <c r="K134" s="220" t="s">
        <v>140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141</v>
      </c>
      <c r="AT134" s="229" t="s">
        <v>136</v>
      </c>
      <c r="AU134" s="229" t="s">
        <v>88</v>
      </c>
      <c r="AY134" s="17" t="s">
        <v>134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141</v>
      </c>
      <c r="BM134" s="229" t="s">
        <v>458</v>
      </c>
    </row>
    <row r="135" s="2" customFormat="1">
      <c r="A135" s="38"/>
      <c r="B135" s="39"/>
      <c r="C135" s="40"/>
      <c r="D135" s="231" t="s">
        <v>143</v>
      </c>
      <c r="E135" s="40"/>
      <c r="F135" s="232" t="s">
        <v>459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143</v>
      </c>
      <c r="AU135" s="17" t="s">
        <v>88</v>
      </c>
    </row>
    <row r="136" s="14" customFormat="1">
      <c r="A136" s="14"/>
      <c r="B136" s="246"/>
      <c r="C136" s="247"/>
      <c r="D136" s="231" t="s">
        <v>145</v>
      </c>
      <c r="E136" s="248" t="s">
        <v>1</v>
      </c>
      <c r="F136" s="249" t="s">
        <v>88</v>
      </c>
      <c r="G136" s="247"/>
      <c r="H136" s="250">
        <v>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145</v>
      </c>
      <c r="AU136" s="256" t="s">
        <v>88</v>
      </c>
      <c r="AV136" s="14" t="s">
        <v>88</v>
      </c>
      <c r="AW136" s="14" t="s">
        <v>34</v>
      </c>
      <c r="AX136" s="14" t="s">
        <v>86</v>
      </c>
      <c r="AY136" s="256" t="s">
        <v>134</v>
      </c>
    </row>
    <row r="137" s="2" customFormat="1" ht="37.8" customHeight="1">
      <c r="A137" s="38"/>
      <c r="B137" s="39"/>
      <c r="C137" s="218" t="s">
        <v>141</v>
      </c>
      <c r="D137" s="218" t="s">
        <v>136</v>
      </c>
      <c r="E137" s="219" t="s">
        <v>154</v>
      </c>
      <c r="F137" s="220" t="s">
        <v>155</v>
      </c>
      <c r="G137" s="221" t="s">
        <v>139</v>
      </c>
      <c r="H137" s="222">
        <v>8.4000000000000004</v>
      </c>
      <c r="I137" s="223"/>
      <c r="J137" s="224">
        <f>ROUND(I137*H137,2)</f>
        <v>0</v>
      </c>
      <c r="K137" s="220" t="s">
        <v>140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141</v>
      </c>
      <c r="AT137" s="229" t="s">
        <v>136</v>
      </c>
      <c r="AU137" s="229" t="s">
        <v>88</v>
      </c>
      <c r="AY137" s="17" t="s">
        <v>134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141</v>
      </c>
      <c r="BM137" s="229" t="s">
        <v>156</v>
      </c>
    </row>
    <row r="138" s="2" customFormat="1">
      <c r="A138" s="38"/>
      <c r="B138" s="39"/>
      <c r="C138" s="40"/>
      <c r="D138" s="231" t="s">
        <v>143</v>
      </c>
      <c r="E138" s="40"/>
      <c r="F138" s="232" t="s">
        <v>157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88</v>
      </c>
    </row>
    <row r="139" s="14" customFormat="1">
      <c r="A139" s="14"/>
      <c r="B139" s="246"/>
      <c r="C139" s="247"/>
      <c r="D139" s="231" t="s">
        <v>145</v>
      </c>
      <c r="E139" s="248" t="s">
        <v>1</v>
      </c>
      <c r="F139" s="249" t="s">
        <v>488</v>
      </c>
      <c r="G139" s="247"/>
      <c r="H139" s="250">
        <v>4.2000000000000002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145</v>
      </c>
      <c r="AU139" s="256" t="s">
        <v>88</v>
      </c>
      <c r="AV139" s="14" t="s">
        <v>88</v>
      </c>
      <c r="AW139" s="14" t="s">
        <v>34</v>
      </c>
      <c r="AX139" s="14" t="s">
        <v>78</v>
      </c>
      <c r="AY139" s="256" t="s">
        <v>134</v>
      </c>
    </row>
    <row r="140" s="14" customFormat="1">
      <c r="A140" s="14"/>
      <c r="B140" s="246"/>
      <c r="C140" s="247"/>
      <c r="D140" s="231" t="s">
        <v>145</v>
      </c>
      <c r="E140" s="248" t="s">
        <v>1</v>
      </c>
      <c r="F140" s="249" t="s">
        <v>489</v>
      </c>
      <c r="G140" s="247"/>
      <c r="H140" s="250">
        <v>4.2000000000000002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145</v>
      </c>
      <c r="AU140" s="256" t="s">
        <v>88</v>
      </c>
      <c r="AV140" s="14" t="s">
        <v>88</v>
      </c>
      <c r="AW140" s="14" t="s">
        <v>34</v>
      </c>
      <c r="AX140" s="14" t="s">
        <v>78</v>
      </c>
      <c r="AY140" s="256" t="s">
        <v>134</v>
      </c>
    </row>
    <row r="141" s="15" customFormat="1">
      <c r="A141" s="15"/>
      <c r="B141" s="257"/>
      <c r="C141" s="258"/>
      <c r="D141" s="231" t="s">
        <v>145</v>
      </c>
      <c r="E141" s="259" t="s">
        <v>1</v>
      </c>
      <c r="F141" s="260" t="s">
        <v>160</v>
      </c>
      <c r="G141" s="258"/>
      <c r="H141" s="261">
        <v>8.4000000000000004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145</v>
      </c>
      <c r="AU141" s="267" t="s">
        <v>88</v>
      </c>
      <c r="AV141" s="15" t="s">
        <v>141</v>
      </c>
      <c r="AW141" s="15" t="s">
        <v>34</v>
      </c>
      <c r="AX141" s="15" t="s">
        <v>86</v>
      </c>
      <c r="AY141" s="267" t="s">
        <v>134</v>
      </c>
    </row>
    <row r="142" s="2" customFormat="1" ht="37.8" customHeight="1">
      <c r="A142" s="38"/>
      <c r="B142" s="39"/>
      <c r="C142" s="218" t="s">
        <v>168</v>
      </c>
      <c r="D142" s="218" t="s">
        <v>136</v>
      </c>
      <c r="E142" s="219" t="s">
        <v>161</v>
      </c>
      <c r="F142" s="220" t="s">
        <v>162</v>
      </c>
      <c r="G142" s="221" t="s">
        <v>139</v>
      </c>
      <c r="H142" s="222">
        <v>63.649999999999999</v>
      </c>
      <c r="I142" s="223"/>
      <c r="J142" s="224">
        <f>ROUND(I142*H142,2)</f>
        <v>0</v>
      </c>
      <c r="K142" s="220" t="s">
        <v>140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141</v>
      </c>
      <c r="AT142" s="229" t="s">
        <v>136</v>
      </c>
      <c r="AU142" s="229" t="s">
        <v>88</v>
      </c>
      <c r="AY142" s="17" t="s">
        <v>134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141</v>
      </c>
      <c r="BM142" s="229" t="s">
        <v>163</v>
      </c>
    </row>
    <row r="143" s="2" customFormat="1">
      <c r="A143" s="38"/>
      <c r="B143" s="39"/>
      <c r="C143" s="40"/>
      <c r="D143" s="231" t="s">
        <v>143</v>
      </c>
      <c r="E143" s="40"/>
      <c r="F143" s="232" t="s">
        <v>164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143</v>
      </c>
      <c r="AU143" s="17" t="s">
        <v>88</v>
      </c>
    </row>
    <row r="144" s="2" customFormat="1">
      <c r="A144" s="38"/>
      <c r="B144" s="39"/>
      <c r="C144" s="40"/>
      <c r="D144" s="231" t="s">
        <v>165</v>
      </c>
      <c r="E144" s="40"/>
      <c r="F144" s="268" t="s">
        <v>166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165</v>
      </c>
      <c r="AU144" s="17" t="s">
        <v>88</v>
      </c>
    </row>
    <row r="145" s="14" customFormat="1">
      <c r="A145" s="14"/>
      <c r="B145" s="246"/>
      <c r="C145" s="247"/>
      <c r="D145" s="231" t="s">
        <v>145</v>
      </c>
      <c r="E145" s="248" t="s">
        <v>1</v>
      </c>
      <c r="F145" s="249" t="s">
        <v>490</v>
      </c>
      <c r="G145" s="247"/>
      <c r="H145" s="250">
        <v>19.649999999999999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145</v>
      </c>
      <c r="AU145" s="256" t="s">
        <v>88</v>
      </c>
      <c r="AV145" s="14" t="s">
        <v>88</v>
      </c>
      <c r="AW145" s="14" t="s">
        <v>34</v>
      </c>
      <c r="AX145" s="14" t="s">
        <v>78</v>
      </c>
      <c r="AY145" s="256" t="s">
        <v>134</v>
      </c>
    </row>
    <row r="146" s="14" customFormat="1">
      <c r="A146" s="14"/>
      <c r="B146" s="246"/>
      <c r="C146" s="247"/>
      <c r="D146" s="231" t="s">
        <v>145</v>
      </c>
      <c r="E146" s="248" t="s">
        <v>1</v>
      </c>
      <c r="F146" s="249" t="s">
        <v>491</v>
      </c>
      <c r="G146" s="247"/>
      <c r="H146" s="250">
        <v>44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145</v>
      </c>
      <c r="AU146" s="256" t="s">
        <v>88</v>
      </c>
      <c r="AV146" s="14" t="s">
        <v>88</v>
      </c>
      <c r="AW146" s="14" t="s">
        <v>34</v>
      </c>
      <c r="AX146" s="14" t="s">
        <v>78</v>
      </c>
      <c r="AY146" s="256" t="s">
        <v>134</v>
      </c>
    </row>
    <row r="147" s="15" customFormat="1">
      <c r="A147" s="15"/>
      <c r="B147" s="257"/>
      <c r="C147" s="258"/>
      <c r="D147" s="231" t="s">
        <v>145</v>
      </c>
      <c r="E147" s="259" t="s">
        <v>1</v>
      </c>
      <c r="F147" s="260" t="s">
        <v>160</v>
      </c>
      <c r="G147" s="258"/>
      <c r="H147" s="261">
        <v>63.649999999999999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145</v>
      </c>
      <c r="AU147" s="267" t="s">
        <v>88</v>
      </c>
      <c r="AV147" s="15" t="s">
        <v>141</v>
      </c>
      <c r="AW147" s="15" t="s">
        <v>34</v>
      </c>
      <c r="AX147" s="15" t="s">
        <v>86</v>
      </c>
      <c r="AY147" s="267" t="s">
        <v>134</v>
      </c>
    </row>
    <row r="148" s="2" customFormat="1" ht="24.15" customHeight="1">
      <c r="A148" s="38"/>
      <c r="B148" s="39"/>
      <c r="C148" s="218" t="s">
        <v>174</v>
      </c>
      <c r="D148" s="218" t="s">
        <v>136</v>
      </c>
      <c r="E148" s="219" t="s">
        <v>169</v>
      </c>
      <c r="F148" s="220" t="s">
        <v>170</v>
      </c>
      <c r="G148" s="221" t="s">
        <v>139</v>
      </c>
      <c r="H148" s="222">
        <v>4.2000000000000002</v>
      </c>
      <c r="I148" s="223"/>
      <c r="J148" s="224">
        <f>ROUND(I148*H148,2)</f>
        <v>0</v>
      </c>
      <c r="K148" s="220" t="s">
        <v>140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141</v>
      </c>
      <c r="AT148" s="229" t="s">
        <v>136</v>
      </c>
      <c r="AU148" s="229" t="s">
        <v>88</v>
      </c>
      <c r="AY148" s="17" t="s">
        <v>134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141</v>
      </c>
      <c r="BM148" s="229" t="s">
        <v>171</v>
      </c>
    </row>
    <row r="149" s="2" customFormat="1">
      <c r="A149" s="38"/>
      <c r="B149" s="39"/>
      <c r="C149" s="40"/>
      <c r="D149" s="231" t="s">
        <v>143</v>
      </c>
      <c r="E149" s="40"/>
      <c r="F149" s="232" t="s">
        <v>172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143</v>
      </c>
      <c r="AU149" s="17" t="s">
        <v>88</v>
      </c>
    </row>
    <row r="150" s="14" customFormat="1">
      <c r="A150" s="14"/>
      <c r="B150" s="246"/>
      <c r="C150" s="247"/>
      <c r="D150" s="231" t="s">
        <v>145</v>
      </c>
      <c r="E150" s="248" t="s">
        <v>1</v>
      </c>
      <c r="F150" s="249" t="s">
        <v>492</v>
      </c>
      <c r="G150" s="247"/>
      <c r="H150" s="250">
        <v>4.2000000000000002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145</v>
      </c>
      <c r="AU150" s="256" t="s">
        <v>88</v>
      </c>
      <c r="AV150" s="14" t="s">
        <v>88</v>
      </c>
      <c r="AW150" s="14" t="s">
        <v>34</v>
      </c>
      <c r="AX150" s="14" t="s">
        <v>78</v>
      </c>
      <c r="AY150" s="256" t="s">
        <v>134</v>
      </c>
    </row>
    <row r="151" s="15" customFormat="1">
      <c r="A151" s="15"/>
      <c r="B151" s="257"/>
      <c r="C151" s="258"/>
      <c r="D151" s="231" t="s">
        <v>145</v>
      </c>
      <c r="E151" s="259" t="s">
        <v>1</v>
      </c>
      <c r="F151" s="260" t="s">
        <v>160</v>
      </c>
      <c r="G151" s="258"/>
      <c r="H151" s="261">
        <v>4.2000000000000002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145</v>
      </c>
      <c r="AU151" s="267" t="s">
        <v>88</v>
      </c>
      <c r="AV151" s="15" t="s">
        <v>141</v>
      </c>
      <c r="AW151" s="15" t="s">
        <v>34</v>
      </c>
      <c r="AX151" s="15" t="s">
        <v>86</v>
      </c>
      <c r="AY151" s="267" t="s">
        <v>134</v>
      </c>
    </row>
    <row r="152" s="2" customFormat="1" ht="33" customHeight="1">
      <c r="A152" s="38"/>
      <c r="B152" s="39"/>
      <c r="C152" s="218" t="s">
        <v>182</v>
      </c>
      <c r="D152" s="218" t="s">
        <v>136</v>
      </c>
      <c r="E152" s="219" t="s">
        <v>175</v>
      </c>
      <c r="F152" s="220" t="s">
        <v>176</v>
      </c>
      <c r="G152" s="221" t="s">
        <v>177</v>
      </c>
      <c r="H152" s="222">
        <v>114.56999999999999</v>
      </c>
      <c r="I152" s="223"/>
      <c r="J152" s="224">
        <f>ROUND(I152*H152,2)</f>
        <v>0</v>
      </c>
      <c r="K152" s="220" t="s">
        <v>140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141</v>
      </c>
      <c r="AT152" s="229" t="s">
        <v>136</v>
      </c>
      <c r="AU152" s="229" t="s">
        <v>88</v>
      </c>
      <c r="AY152" s="17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141</v>
      </c>
      <c r="BM152" s="229" t="s">
        <v>178</v>
      </c>
    </row>
    <row r="153" s="2" customFormat="1">
      <c r="A153" s="38"/>
      <c r="B153" s="39"/>
      <c r="C153" s="40"/>
      <c r="D153" s="231" t="s">
        <v>143</v>
      </c>
      <c r="E153" s="40"/>
      <c r="F153" s="232" t="s">
        <v>179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88</v>
      </c>
    </row>
    <row r="154" s="14" customFormat="1">
      <c r="A154" s="14"/>
      <c r="B154" s="246"/>
      <c r="C154" s="247"/>
      <c r="D154" s="231" t="s">
        <v>145</v>
      </c>
      <c r="E154" s="248" t="s">
        <v>1</v>
      </c>
      <c r="F154" s="249" t="s">
        <v>493</v>
      </c>
      <c r="G154" s="247"/>
      <c r="H154" s="250">
        <v>63.649999999999999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145</v>
      </c>
      <c r="AU154" s="256" t="s">
        <v>88</v>
      </c>
      <c r="AV154" s="14" t="s">
        <v>88</v>
      </c>
      <c r="AW154" s="14" t="s">
        <v>34</v>
      </c>
      <c r="AX154" s="14" t="s">
        <v>86</v>
      </c>
      <c r="AY154" s="256" t="s">
        <v>134</v>
      </c>
    </row>
    <row r="155" s="14" customFormat="1">
      <c r="A155" s="14"/>
      <c r="B155" s="246"/>
      <c r="C155" s="247"/>
      <c r="D155" s="231" t="s">
        <v>145</v>
      </c>
      <c r="E155" s="247"/>
      <c r="F155" s="249" t="s">
        <v>494</v>
      </c>
      <c r="G155" s="247"/>
      <c r="H155" s="250">
        <v>114.56999999999999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145</v>
      </c>
      <c r="AU155" s="256" t="s">
        <v>88</v>
      </c>
      <c r="AV155" s="14" t="s">
        <v>88</v>
      </c>
      <c r="AW155" s="14" t="s">
        <v>4</v>
      </c>
      <c r="AX155" s="14" t="s">
        <v>86</v>
      </c>
      <c r="AY155" s="256" t="s">
        <v>134</v>
      </c>
    </row>
    <row r="156" s="2" customFormat="1" ht="37.8" customHeight="1">
      <c r="A156" s="38"/>
      <c r="B156" s="39"/>
      <c r="C156" s="218" t="s">
        <v>189</v>
      </c>
      <c r="D156" s="218" t="s">
        <v>136</v>
      </c>
      <c r="E156" s="219" t="s">
        <v>183</v>
      </c>
      <c r="F156" s="220" t="s">
        <v>184</v>
      </c>
      <c r="G156" s="221" t="s">
        <v>185</v>
      </c>
      <c r="H156" s="222">
        <v>28</v>
      </c>
      <c r="I156" s="223"/>
      <c r="J156" s="224">
        <f>ROUND(I156*H156,2)</f>
        <v>0</v>
      </c>
      <c r="K156" s="220" t="s">
        <v>140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141</v>
      </c>
      <c r="AT156" s="229" t="s">
        <v>136</v>
      </c>
      <c r="AU156" s="229" t="s">
        <v>88</v>
      </c>
      <c r="AY156" s="17" t="s">
        <v>134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141</v>
      </c>
      <c r="BM156" s="229" t="s">
        <v>186</v>
      </c>
    </row>
    <row r="157" s="2" customFormat="1">
      <c r="A157" s="38"/>
      <c r="B157" s="39"/>
      <c r="C157" s="40"/>
      <c r="D157" s="231" t="s">
        <v>143</v>
      </c>
      <c r="E157" s="40"/>
      <c r="F157" s="232" t="s">
        <v>187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88</v>
      </c>
    </row>
    <row r="158" s="14" customFormat="1">
      <c r="A158" s="14"/>
      <c r="B158" s="246"/>
      <c r="C158" s="247"/>
      <c r="D158" s="231" t="s">
        <v>145</v>
      </c>
      <c r="E158" s="248" t="s">
        <v>1</v>
      </c>
      <c r="F158" s="249" t="s">
        <v>309</v>
      </c>
      <c r="G158" s="247"/>
      <c r="H158" s="250">
        <v>28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145</v>
      </c>
      <c r="AU158" s="256" t="s">
        <v>88</v>
      </c>
      <c r="AV158" s="14" t="s">
        <v>88</v>
      </c>
      <c r="AW158" s="14" t="s">
        <v>34</v>
      </c>
      <c r="AX158" s="14" t="s">
        <v>86</v>
      </c>
      <c r="AY158" s="256" t="s">
        <v>134</v>
      </c>
    </row>
    <row r="159" s="2" customFormat="1" ht="24.15" customHeight="1">
      <c r="A159" s="38"/>
      <c r="B159" s="39"/>
      <c r="C159" s="218" t="s">
        <v>194</v>
      </c>
      <c r="D159" s="218" t="s">
        <v>136</v>
      </c>
      <c r="E159" s="219" t="s">
        <v>190</v>
      </c>
      <c r="F159" s="220" t="s">
        <v>191</v>
      </c>
      <c r="G159" s="221" t="s">
        <v>185</v>
      </c>
      <c r="H159" s="222">
        <v>28</v>
      </c>
      <c r="I159" s="223"/>
      <c r="J159" s="224">
        <f>ROUND(I159*H159,2)</f>
        <v>0</v>
      </c>
      <c r="K159" s="220" t="s">
        <v>140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141</v>
      </c>
      <c r="AT159" s="229" t="s">
        <v>136</v>
      </c>
      <c r="AU159" s="229" t="s">
        <v>88</v>
      </c>
      <c r="AY159" s="17" t="s">
        <v>134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141</v>
      </c>
      <c r="BM159" s="229" t="s">
        <v>192</v>
      </c>
    </row>
    <row r="160" s="2" customFormat="1">
      <c r="A160" s="38"/>
      <c r="B160" s="39"/>
      <c r="C160" s="40"/>
      <c r="D160" s="231" t="s">
        <v>143</v>
      </c>
      <c r="E160" s="40"/>
      <c r="F160" s="232" t="s">
        <v>193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88</v>
      </c>
    </row>
    <row r="161" s="14" customFormat="1">
      <c r="A161" s="14"/>
      <c r="B161" s="246"/>
      <c r="C161" s="247"/>
      <c r="D161" s="231" t="s">
        <v>145</v>
      </c>
      <c r="E161" s="248" t="s">
        <v>1</v>
      </c>
      <c r="F161" s="249" t="s">
        <v>309</v>
      </c>
      <c r="G161" s="247"/>
      <c r="H161" s="250">
        <v>28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145</v>
      </c>
      <c r="AU161" s="256" t="s">
        <v>88</v>
      </c>
      <c r="AV161" s="14" t="s">
        <v>88</v>
      </c>
      <c r="AW161" s="14" t="s">
        <v>34</v>
      </c>
      <c r="AX161" s="14" t="s">
        <v>86</v>
      </c>
      <c r="AY161" s="256" t="s">
        <v>134</v>
      </c>
    </row>
    <row r="162" s="2" customFormat="1" ht="24.15" customHeight="1">
      <c r="A162" s="38"/>
      <c r="B162" s="39"/>
      <c r="C162" s="218" t="s">
        <v>199</v>
      </c>
      <c r="D162" s="218" t="s">
        <v>136</v>
      </c>
      <c r="E162" s="219" t="s">
        <v>195</v>
      </c>
      <c r="F162" s="220" t="s">
        <v>196</v>
      </c>
      <c r="G162" s="221" t="s">
        <v>185</v>
      </c>
      <c r="H162" s="222">
        <v>28</v>
      </c>
      <c r="I162" s="223"/>
      <c r="J162" s="224">
        <f>ROUND(I162*H162,2)</f>
        <v>0</v>
      </c>
      <c r="K162" s="220" t="s">
        <v>140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141</v>
      </c>
      <c r="AT162" s="229" t="s">
        <v>136</v>
      </c>
      <c r="AU162" s="229" t="s">
        <v>88</v>
      </c>
      <c r="AY162" s="17" t="s">
        <v>134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141</v>
      </c>
      <c r="BM162" s="229" t="s">
        <v>197</v>
      </c>
    </row>
    <row r="163" s="2" customFormat="1">
      <c r="A163" s="38"/>
      <c r="B163" s="39"/>
      <c r="C163" s="40"/>
      <c r="D163" s="231" t="s">
        <v>143</v>
      </c>
      <c r="E163" s="40"/>
      <c r="F163" s="232" t="s">
        <v>198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143</v>
      </c>
      <c r="AU163" s="17" t="s">
        <v>88</v>
      </c>
    </row>
    <row r="164" s="14" customFormat="1">
      <c r="A164" s="14"/>
      <c r="B164" s="246"/>
      <c r="C164" s="247"/>
      <c r="D164" s="231" t="s">
        <v>145</v>
      </c>
      <c r="E164" s="248" t="s">
        <v>1</v>
      </c>
      <c r="F164" s="249" t="s">
        <v>309</v>
      </c>
      <c r="G164" s="247"/>
      <c r="H164" s="250">
        <v>28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145</v>
      </c>
      <c r="AU164" s="256" t="s">
        <v>88</v>
      </c>
      <c r="AV164" s="14" t="s">
        <v>88</v>
      </c>
      <c r="AW164" s="14" t="s">
        <v>34</v>
      </c>
      <c r="AX164" s="14" t="s">
        <v>86</v>
      </c>
      <c r="AY164" s="256" t="s">
        <v>134</v>
      </c>
    </row>
    <row r="165" s="2" customFormat="1" ht="16.5" customHeight="1">
      <c r="A165" s="38"/>
      <c r="B165" s="39"/>
      <c r="C165" s="269" t="s">
        <v>206</v>
      </c>
      <c r="D165" s="269" t="s">
        <v>200</v>
      </c>
      <c r="E165" s="270" t="s">
        <v>201</v>
      </c>
      <c r="F165" s="271" t="s">
        <v>202</v>
      </c>
      <c r="G165" s="272" t="s">
        <v>203</v>
      </c>
      <c r="H165" s="273">
        <v>0.83999999999999997</v>
      </c>
      <c r="I165" s="274"/>
      <c r="J165" s="275">
        <f>ROUND(I165*H165,2)</f>
        <v>0</v>
      </c>
      <c r="K165" s="271" t="s">
        <v>140</v>
      </c>
      <c r="L165" s="276"/>
      <c r="M165" s="277" t="s">
        <v>1</v>
      </c>
      <c r="N165" s="278" t="s">
        <v>43</v>
      </c>
      <c r="O165" s="91"/>
      <c r="P165" s="227">
        <f>O165*H165</f>
        <v>0</v>
      </c>
      <c r="Q165" s="227">
        <v>0.001</v>
      </c>
      <c r="R165" s="227">
        <f>Q165*H165</f>
        <v>0.00084000000000000003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189</v>
      </c>
      <c r="AT165" s="229" t="s">
        <v>200</v>
      </c>
      <c r="AU165" s="229" t="s">
        <v>88</v>
      </c>
      <c r="AY165" s="17" t="s">
        <v>134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141</v>
      </c>
      <c r="BM165" s="229" t="s">
        <v>204</v>
      </c>
    </row>
    <row r="166" s="2" customFormat="1">
      <c r="A166" s="38"/>
      <c r="B166" s="39"/>
      <c r="C166" s="40"/>
      <c r="D166" s="231" t="s">
        <v>143</v>
      </c>
      <c r="E166" s="40"/>
      <c r="F166" s="232" t="s">
        <v>202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88</v>
      </c>
    </row>
    <row r="167" s="14" customFormat="1">
      <c r="A167" s="14"/>
      <c r="B167" s="246"/>
      <c r="C167" s="247"/>
      <c r="D167" s="231" t="s">
        <v>145</v>
      </c>
      <c r="E167" s="248" t="s">
        <v>1</v>
      </c>
      <c r="F167" s="249" t="s">
        <v>495</v>
      </c>
      <c r="G167" s="247"/>
      <c r="H167" s="250">
        <v>0.83999999999999997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145</v>
      </c>
      <c r="AU167" s="256" t="s">
        <v>88</v>
      </c>
      <c r="AV167" s="14" t="s">
        <v>88</v>
      </c>
      <c r="AW167" s="14" t="s">
        <v>34</v>
      </c>
      <c r="AX167" s="14" t="s">
        <v>86</v>
      </c>
      <c r="AY167" s="256" t="s">
        <v>134</v>
      </c>
    </row>
    <row r="168" s="2" customFormat="1" ht="24.15" customHeight="1">
      <c r="A168" s="38"/>
      <c r="B168" s="39"/>
      <c r="C168" s="218" t="s">
        <v>212</v>
      </c>
      <c r="D168" s="218" t="s">
        <v>136</v>
      </c>
      <c r="E168" s="219" t="s">
        <v>207</v>
      </c>
      <c r="F168" s="220" t="s">
        <v>208</v>
      </c>
      <c r="G168" s="221" t="s">
        <v>185</v>
      </c>
      <c r="H168" s="222">
        <v>131</v>
      </c>
      <c r="I168" s="223"/>
      <c r="J168" s="224">
        <f>ROUND(I168*H168,2)</f>
        <v>0</v>
      </c>
      <c r="K168" s="220" t="s">
        <v>140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141</v>
      </c>
      <c r="AT168" s="229" t="s">
        <v>136</v>
      </c>
      <c r="AU168" s="229" t="s">
        <v>88</v>
      </c>
      <c r="AY168" s="17" t="s">
        <v>134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141</v>
      </c>
      <c r="BM168" s="229" t="s">
        <v>209</v>
      </c>
    </row>
    <row r="169" s="2" customFormat="1">
      <c r="A169" s="38"/>
      <c r="B169" s="39"/>
      <c r="C169" s="40"/>
      <c r="D169" s="231" t="s">
        <v>143</v>
      </c>
      <c r="E169" s="40"/>
      <c r="F169" s="232" t="s">
        <v>210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143</v>
      </c>
      <c r="AU169" s="17" t="s">
        <v>88</v>
      </c>
    </row>
    <row r="170" s="14" customFormat="1">
      <c r="A170" s="14"/>
      <c r="B170" s="246"/>
      <c r="C170" s="247"/>
      <c r="D170" s="231" t="s">
        <v>145</v>
      </c>
      <c r="E170" s="248" t="s">
        <v>1</v>
      </c>
      <c r="F170" s="249" t="s">
        <v>496</v>
      </c>
      <c r="G170" s="247"/>
      <c r="H170" s="250">
        <v>131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145</v>
      </c>
      <c r="AU170" s="256" t="s">
        <v>88</v>
      </c>
      <c r="AV170" s="14" t="s">
        <v>88</v>
      </c>
      <c r="AW170" s="14" t="s">
        <v>34</v>
      </c>
      <c r="AX170" s="14" t="s">
        <v>86</v>
      </c>
      <c r="AY170" s="256" t="s">
        <v>134</v>
      </c>
    </row>
    <row r="171" s="2" customFormat="1" ht="33" customHeight="1">
      <c r="A171" s="38"/>
      <c r="B171" s="39"/>
      <c r="C171" s="218" t="s">
        <v>217</v>
      </c>
      <c r="D171" s="218" t="s">
        <v>136</v>
      </c>
      <c r="E171" s="219" t="s">
        <v>213</v>
      </c>
      <c r="F171" s="220" t="s">
        <v>214</v>
      </c>
      <c r="G171" s="221" t="s">
        <v>185</v>
      </c>
      <c r="H171" s="222">
        <v>28</v>
      </c>
      <c r="I171" s="223"/>
      <c r="J171" s="224">
        <f>ROUND(I171*H171,2)</f>
        <v>0</v>
      </c>
      <c r="K171" s="220" t="s">
        <v>140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141</v>
      </c>
      <c r="AT171" s="229" t="s">
        <v>136</v>
      </c>
      <c r="AU171" s="229" t="s">
        <v>88</v>
      </c>
      <c r="AY171" s="17" t="s">
        <v>134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141</v>
      </c>
      <c r="BM171" s="229" t="s">
        <v>215</v>
      </c>
    </row>
    <row r="172" s="2" customFormat="1">
      <c r="A172" s="38"/>
      <c r="B172" s="39"/>
      <c r="C172" s="40"/>
      <c r="D172" s="231" t="s">
        <v>143</v>
      </c>
      <c r="E172" s="40"/>
      <c r="F172" s="232" t="s">
        <v>216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88</v>
      </c>
    </row>
    <row r="173" s="14" customFormat="1">
      <c r="A173" s="14"/>
      <c r="B173" s="246"/>
      <c r="C173" s="247"/>
      <c r="D173" s="231" t="s">
        <v>145</v>
      </c>
      <c r="E173" s="248" t="s">
        <v>1</v>
      </c>
      <c r="F173" s="249" t="s">
        <v>309</v>
      </c>
      <c r="G173" s="247"/>
      <c r="H173" s="250">
        <v>28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145</v>
      </c>
      <c r="AU173" s="256" t="s">
        <v>88</v>
      </c>
      <c r="AV173" s="14" t="s">
        <v>88</v>
      </c>
      <c r="AW173" s="14" t="s">
        <v>34</v>
      </c>
      <c r="AX173" s="14" t="s">
        <v>86</v>
      </c>
      <c r="AY173" s="256" t="s">
        <v>134</v>
      </c>
    </row>
    <row r="174" s="2" customFormat="1" ht="33" customHeight="1">
      <c r="A174" s="38"/>
      <c r="B174" s="39"/>
      <c r="C174" s="218" t="s">
        <v>222</v>
      </c>
      <c r="D174" s="218" t="s">
        <v>136</v>
      </c>
      <c r="E174" s="219" t="s">
        <v>218</v>
      </c>
      <c r="F174" s="220" t="s">
        <v>219</v>
      </c>
      <c r="G174" s="221" t="s">
        <v>185</v>
      </c>
      <c r="H174" s="222">
        <v>28</v>
      </c>
      <c r="I174" s="223"/>
      <c r="J174" s="224">
        <f>ROUND(I174*H174,2)</f>
        <v>0</v>
      </c>
      <c r="K174" s="220" t="s">
        <v>140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141</v>
      </c>
      <c r="AT174" s="229" t="s">
        <v>136</v>
      </c>
      <c r="AU174" s="229" t="s">
        <v>88</v>
      </c>
      <c r="AY174" s="17" t="s">
        <v>134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141</v>
      </c>
      <c r="BM174" s="229" t="s">
        <v>220</v>
      </c>
    </row>
    <row r="175" s="2" customFormat="1">
      <c r="A175" s="38"/>
      <c r="B175" s="39"/>
      <c r="C175" s="40"/>
      <c r="D175" s="231" t="s">
        <v>143</v>
      </c>
      <c r="E175" s="40"/>
      <c r="F175" s="232" t="s">
        <v>221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88</v>
      </c>
    </row>
    <row r="176" s="14" customFormat="1">
      <c r="A176" s="14"/>
      <c r="B176" s="246"/>
      <c r="C176" s="247"/>
      <c r="D176" s="231" t="s">
        <v>145</v>
      </c>
      <c r="E176" s="248" t="s">
        <v>1</v>
      </c>
      <c r="F176" s="249" t="s">
        <v>309</v>
      </c>
      <c r="G176" s="247"/>
      <c r="H176" s="250">
        <v>28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145</v>
      </c>
      <c r="AU176" s="256" t="s">
        <v>88</v>
      </c>
      <c r="AV176" s="14" t="s">
        <v>88</v>
      </c>
      <c r="AW176" s="14" t="s">
        <v>34</v>
      </c>
      <c r="AX176" s="14" t="s">
        <v>86</v>
      </c>
      <c r="AY176" s="256" t="s">
        <v>134</v>
      </c>
    </row>
    <row r="177" s="2" customFormat="1" ht="16.5" customHeight="1">
      <c r="A177" s="38"/>
      <c r="B177" s="39"/>
      <c r="C177" s="218" t="s">
        <v>8</v>
      </c>
      <c r="D177" s="218" t="s">
        <v>136</v>
      </c>
      <c r="E177" s="219" t="s">
        <v>223</v>
      </c>
      <c r="F177" s="220" t="s">
        <v>224</v>
      </c>
      <c r="G177" s="221" t="s">
        <v>139</v>
      </c>
      <c r="H177" s="222">
        <v>0.69999999999999996</v>
      </c>
      <c r="I177" s="223"/>
      <c r="J177" s="224">
        <f>ROUND(I177*H177,2)</f>
        <v>0</v>
      </c>
      <c r="K177" s="220" t="s">
        <v>140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141</v>
      </c>
      <c r="AT177" s="229" t="s">
        <v>136</v>
      </c>
      <c r="AU177" s="229" t="s">
        <v>88</v>
      </c>
      <c r="AY177" s="17" t="s">
        <v>134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141</v>
      </c>
      <c r="BM177" s="229" t="s">
        <v>225</v>
      </c>
    </row>
    <row r="178" s="2" customFormat="1">
      <c r="A178" s="38"/>
      <c r="B178" s="39"/>
      <c r="C178" s="40"/>
      <c r="D178" s="231" t="s">
        <v>143</v>
      </c>
      <c r="E178" s="40"/>
      <c r="F178" s="232" t="s">
        <v>226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143</v>
      </c>
      <c r="AU178" s="17" t="s">
        <v>88</v>
      </c>
    </row>
    <row r="179" s="14" customFormat="1">
      <c r="A179" s="14"/>
      <c r="B179" s="246"/>
      <c r="C179" s="247"/>
      <c r="D179" s="231" t="s">
        <v>145</v>
      </c>
      <c r="E179" s="248" t="s">
        <v>1</v>
      </c>
      <c r="F179" s="249" t="s">
        <v>497</v>
      </c>
      <c r="G179" s="247"/>
      <c r="H179" s="250">
        <v>0.69999999999999996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145</v>
      </c>
      <c r="AU179" s="256" t="s">
        <v>88</v>
      </c>
      <c r="AV179" s="14" t="s">
        <v>88</v>
      </c>
      <c r="AW179" s="14" t="s">
        <v>34</v>
      </c>
      <c r="AX179" s="14" t="s">
        <v>86</v>
      </c>
      <c r="AY179" s="256" t="s">
        <v>134</v>
      </c>
    </row>
    <row r="180" s="12" customFormat="1" ht="22.8" customHeight="1">
      <c r="A180" s="12"/>
      <c r="B180" s="202"/>
      <c r="C180" s="203"/>
      <c r="D180" s="204" t="s">
        <v>77</v>
      </c>
      <c r="E180" s="216" t="s">
        <v>88</v>
      </c>
      <c r="F180" s="216" t="s">
        <v>383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SUM(P181:P183)</f>
        <v>0</v>
      </c>
      <c r="Q180" s="210"/>
      <c r="R180" s="211">
        <f>SUM(R181:R183)</f>
        <v>0</v>
      </c>
      <c r="S180" s="210"/>
      <c r="T180" s="212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86</v>
      </c>
      <c r="AT180" s="214" t="s">
        <v>77</v>
      </c>
      <c r="AU180" s="214" t="s">
        <v>86</v>
      </c>
      <c r="AY180" s="213" t="s">
        <v>134</v>
      </c>
      <c r="BK180" s="215">
        <f>SUM(BK181:BK183)</f>
        <v>0</v>
      </c>
    </row>
    <row r="181" s="2" customFormat="1" ht="33" customHeight="1">
      <c r="A181" s="38"/>
      <c r="B181" s="39"/>
      <c r="C181" s="218" t="s">
        <v>233</v>
      </c>
      <c r="D181" s="218" t="s">
        <v>136</v>
      </c>
      <c r="E181" s="219" t="s">
        <v>384</v>
      </c>
      <c r="F181" s="220" t="s">
        <v>385</v>
      </c>
      <c r="G181" s="221" t="s">
        <v>139</v>
      </c>
      <c r="H181" s="222">
        <v>2</v>
      </c>
      <c r="I181" s="223"/>
      <c r="J181" s="224">
        <f>ROUND(I181*H181,2)</f>
        <v>0</v>
      </c>
      <c r="K181" s="220" t="s">
        <v>140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141</v>
      </c>
      <c r="AT181" s="229" t="s">
        <v>136</v>
      </c>
      <c r="AU181" s="229" t="s">
        <v>88</v>
      </c>
      <c r="AY181" s="17" t="s">
        <v>134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141</v>
      </c>
      <c r="BM181" s="229" t="s">
        <v>386</v>
      </c>
    </row>
    <row r="182" s="2" customFormat="1">
      <c r="A182" s="38"/>
      <c r="B182" s="39"/>
      <c r="C182" s="40"/>
      <c r="D182" s="231" t="s">
        <v>143</v>
      </c>
      <c r="E182" s="40"/>
      <c r="F182" s="232" t="s">
        <v>387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143</v>
      </c>
      <c r="AU182" s="17" t="s">
        <v>88</v>
      </c>
    </row>
    <row r="183" s="14" customFormat="1">
      <c r="A183" s="14"/>
      <c r="B183" s="246"/>
      <c r="C183" s="247"/>
      <c r="D183" s="231" t="s">
        <v>145</v>
      </c>
      <c r="E183" s="248" t="s">
        <v>1</v>
      </c>
      <c r="F183" s="249" t="s">
        <v>88</v>
      </c>
      <c r="G183" s="247"/>
      <c r="H183" s="250">
        <v>2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145</v>
      </c>
      <c r="AU183" s="256" t="s">
        <v>88</v>
      </c>
      <c r="AV183" s="14" t="s">
        <v>88</v>
      </c>
      <c r="AW183" s="14" t="s">
        <v>34</v>
      </c>
      <c r="AX183" s="14" t="s">
        <v>86</v>
      </c>
      <c r="AY183" s="256" t="s">
        <v>134</v>
      </c>
    </row>
    <row r="184" s="12" customFormat="1" ht="22.8" customHeight="1">
      <c r="A184" s="12"/>
      <c r="B184" s="202"/>
      <c r="C184" s="203"/>
      <c r="D184" s="204" t="s">
        <v>77</v>
      </c>
      <c r="E184" s="216" t="s">
        <v>168</v>
      </c>
      <c r="F184" s="216" t="s">
        <v>228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SUM(P185:P193)</f>
        <v>0</v>
      </c>
      <c r="Q184" s="210"/>
      <c r="R184" s="211">
        <f>SUM(R185:R193)</f>
        <v>0</v>
      </c>
      <c r="S184" s="210"/>
      <c r="T184" s="212">
        <f>SUM(T185:T193)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86</v>
      </c>
      <c r="AT184" s="214" t="s">
        <v>77</v>
      </c>
      <c r="AU184" s="214" t="s">
        <v>86</v>
      </c>
      <c r="AY184" s="213" t="s">
        <v>134</v>
      </c>
      <c r="BK184" s="215">
        <f>SUM(BK185:BK193)</f>
        <v>0</v>
      </c>
    </row>
    <row r="185" s="2" customFormat="1" ht="21.75" customHeight="1">
      <c r="A185" s="38"/>
      <c r="B185" s="39"/>
      <c r="C185" s="218" t="s">
        <v>238</v>
      </c>
      <c r="D185" s="218" t="s">
        <v>136</v>
      </c>
      <c r="E185" s="219" t="s">
        <v>229</v>
      </c>
      <c r="F185" s="220" t="s">
        <v>230</v>
      </c>
      <c r="G185" s="221" t="s">
        <v>185</v>
      </c>
      <c r="H185" s="222">
        <v>131</v>
      </c>
      <c r="I185" s="223"/>
      <c r="J185" s="224">
        <f>ROUND(I185*H185,2)</f>
        <v>0</v>
      </c>
      <c r="K185" s="220" t="s">
        <v>140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141</v>
      </c>
      <c r="AT185" s="229" t="s">
        <v>136</v>
      </c>
      <c r="AU185" s="229" t="s">
        <v>88</v>
      </c>
      <c r="AY185" s="17" t="s">
        <v>134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141</v>
      </c>
      <c r="BM185" s="229" t="s">
        <v>472</v>
      </c>
    </row>
    <row r="186" s="2" customFormat="1">
      <c r="A186" s="38"/>
      <c r="B186" s="39"/>
      <c r="C186" s="40"/>
      <c r="D186" s="231" t="s">
        <v>143</v>
      </c>
      <c r="E186" s="40"/>
      <c r="F186" s="232" t="s">
        <v>232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143</v>
      </c>
      <c r="AU186" s="17" t="s">
        <v>88</v>
      </c>
    </row>
    <row r="187" s="14" customFormat="1">
      <c r="A187" s="14"/>
      <c r="B187" s="246"/>
      <c r="C187" s="247"/>
      <c r="D187" s="231" t="s">
        <v>145</v>
      </c>
      <c r="E187" s="248" t="s">
        <v>1</v>
      </c>
      <c r="F187" s="249" t="s">
        <v>496</v>
      </c>
      <c r="G187" s="247"/>
      <c r="H187" s="250">
        <v>131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145</v>
      </c>
      <c r="AU187" s="256" t="s">
        <v>88</v>
      </c>
      <c r="AV187" s="14" t="s">
        <v>88</v>
      </c>
      <c r="AW187" s="14" t="s">
        <v>34</v>
      </c>
      <c r="AX187" s="14" t="s">
        <v>86</v>
      </c>
      <c r="AY187" s="256" t="s">
        <v>134</v>
      </c>
    </row>
    <row r="188" s="2" customFormat="1" ht="21.75" customHeight="1">
      <c r="A188" s="38"/>
      <c r="B188" s="39"/>
      <c r="C188" s="218" t="s">
        <v>243</v>
      </c>
      <c r="D188" s="218" t="s">
        <v>136</v>
      </c>
      <c r="E188" s="219" t="s">
        <v>234</v>
      </c>
      <c r="F188" s="220" t="s">
        <v>235</v>
      </c>
      <c r="G188" s="221" t="s">
        <v>185</v>
      </c>
      <c r="H188" s="222">
        <v>131</v>
      </c>
      <c r="I188" s="223"/>
      <c r="J188" s="224">
        <f>ROUND(I188*H188,2)</f>
        <v>0</v>
      </c>
      <c r="K188" s="220" t="s">
        <v>140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141</v>
      </c>
      <c r="AT188" s="229" t="s">
        <v>136</v>
      </c>
      <c r="AU188" s="229" t="s">
        <v>88</v>
      </c>
      <c r="AY188" s="17" t="s">
        <v>134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141</v>
      </c>
      <c r="BM188" s="229" t="s">
        <v>473</v>
      </c>
    </row>
    <row r="189" s="2" customFormat="1">
      <c r="A189" s="38"/>
      <c r="B189" s="39"/>
      <c r="C189" s="40"/>
      <c r="D189" s="231" t="s">
        <v>143</v>
      </c>
      <c r="E189" s="40"/>
      <c r="F189" s="232" t="s">
        <v>237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143</v>
      </c>
      <c r="AU189" s="17" t="s">
        <v>88</v>
      </c>
    </row>
    <row r="190" s="14" customFormat="1">
      <c r="A190" s="14"/>
      <c r="B190" s="246"/>
      <c r="C190" s="247"/>
      <c r="D190" s="231" t="s">
        <v>145</v>
      </c>
      <c r="E190" s="248" t="s">
        <v>1</v>
      </c>
      <c r="F190" s="249" t="s">
        <v>496</v>
      </c>
      <c r="G190" s="247"/>
      <c r="H190" s="250">
        <v>131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145</v>
      </c>
      <c r="AU190" s="256" t="s">
        <v>88</v>
      </c>
      <c r="AV190" s="14" t="s">
        <v>88</v>
      </c>
      <c r="AW190" s="14" t="s">
        <v>34</v>
      </c>
      <c r="AX190" s="14" t="s">
        <v>86</v>
      </c>
      <c r="AY190" s="256" t="s">
        <v>134</v>
      </c>
    </row>
    <row r="191" s="2" customFormat="1" ht="24.15" customHeight="1">
      <c r="A191" s="38"/>
      <c r="B191" s="39"/>
      <c r="C191" s="218" t="s">
        <v>248</v>
      </c>
      <c r="D191" s="218" t="s">
        <v>136</v>
      </c>
      <c r="E191" s="219" t="s">
        <v>474</v>
      </c>
      <c r="F191" s="220" t="s">
        <v>475</v>
      </c>
      <c r="G191" s="221" t="s">
        <v>185</v>
      </c>
      <c r="H191" s="222">
        <v>262</v>
      </c>
      <c r="I191" s="223"/>
      <c r="J191" s="224">
        <f>ROUND(I191*H191,2)</f>
        <v>0</v>
      </c>
      <c r="K191" s="220" t="s">
        <v>140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141</v>
      </c>
      <c r="AT191" s="229" t="s">
        <v>136</v>
      </c>
      <c r="AU191" s="229" t="s">
        <v>88</v>
      </c>
      <c r="AY191" s="17" t="s">
        <v>134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141</v>
      </c>
      <c r="BM191" s="229" t="s">
        <v>476</v>
      </c>
    </row>
    <row r="192" s="2" customFormat="1">
      <c r="A192" s="38"/>
      <c r="B192" s="39"/>
      <c r="C192" s="40"/>
      <c r="D192" s="231" t="s">
        <v>143</v>
      </c>
      <c r="E192" s="40"/>
      <c r="F192" s="232" t="s">
        <v>477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143</v>
      </c>
      <c r="AU192" s="17" t="s">
        <v>88</v>
      </c>
    </row>
    <row r="193" s="14" customFormat="1">
      <c r="A193" s="14"/>
      <c r="B193" s="246"/>
      <c r="C193" s="247"/>
      <c r="D193" s="231" t="s">
        <v>145</v>
      </c>
      <c r="E193" s="248" t="s">
        <v>1</v>
      </c>
      <c r="F193" s="249" t="s">
        <v>498</v>
      </c>
      <c r="G193" s="247"/>
      <c r="H193" s="250">
        <v>262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145</v>
      </c>
      <c r="AU193" s="256" t="s">
        <v>88</v>
      </c>
      <c r="AV193" s="14" t="s">
        <v>88</v>
      </c>
      <c r="AW193" s="14" t="s">
        <v>34</v>
      </c>
      <c r="AX193" s="14" t="s">
        <v>86</v>
      </c>
      <c r="AY193" s="256" t="s">
        <v>134</v>
      </c>
    </row>
    <row r="194" s="12" customFormat="1" ht="22.8" customHeight="1">
      <c r="A194" s="12"/>
      <c r="B194" s="202"/>
      <c r="C194" s="203"/>
      <c r="D194" s="204" t="s">
        <v>77</v>
      </c>
      <c r="E194" s="216" t="s">
        <v>194</v>
      </c>
      <c r="F194" s="216" t="s">
        <v>261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P195+SUM(P196:P202)</f>
        <v>0</v>
      </c>
      <c r="Q194" s="210"/>
      <c r="R194" s="211">
        <f>R195+SUM(R196:R202)</f>
        <v>2.9878784</v>
      </c>
      <c r="S194" s="210"/>
      <c r="T194" s="212">
        <f>T195+SUM(T196:T202)</f>
        <v>3.2799999999999998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86</v>
      </c>
      <c r="AT194" s="214" t="s">
        <v>77</v>
      </c>
      <c r="AU194" s="214" t="s">
        <v>86</v>
      </c>
      <c r="AY194" s="213" t="s">
        <v>134</v>
      </c>
      <c r="BK194" s="215">
        <f>BK195+SUM(BK196:BK202)</f>
        <v>0</v>
      </c>
    </row>
    <row r="195" s="2" customFormat="1" ht="33" customHeight="1">
      <c r="A195" s="38"/>
      <c r="B195" s="39"/>
      <c r="C195" s="218" t="s">
        <v>254</v>
      </c>
      <c r="D195" s="218" t="s">
        <v>136</v>
      </c>
      <c r="E195" s="219" t="s">
        <v>262</v>
      </c>
      <c r="F195" s="220" t="s">
        <v>263</v>
      </c>
      <c r="G195" s="221" t="s">
        <v>264</v>
      </c>
      <c r="H195" s="222">
        <v>16</v>
      </c>
      <c r="I195" s="223"/>
      <c r="J195" s="224">
        <f>ROUND(I195*H195,2)</f>
        <v>0</v>
      </c>
      <c r="K195" s="220" t="s">
        <v>140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0.1295</v>
      </c>
      <c r="R195" s="227">
        <f>Q195*H195</f>
        <v>2.0720000000000001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141</v>
      </c>
      <c r="AT195" s="229" t="s">
        <v>136</v>
      </c>
      <c r="AU195" s="229" t="s">
        <v>88</v>
      </c>
      <c r="AY195" s="17" t="s">
        <v>134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141</v>
      </c>
      <c r="BM195" s="229" t="s">
        <v>265</v>
      </c>
    </row>
    <row r="196" s="2" customFormat="1">
      <c r="A196" s="38"/>
      <c r="B196" s="39"/>
      <c r="C196" s="40"/>
      <c r="D196" s="231" t="s">
        <v>143</v>
      </c>
      <c r="E196" s="40"/>
      <c r="F196" s="232" t="s">
        <v>266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143</v>
      </c>
      <c r="AU196" s="17" t="s">
        <v>88</v>
      </c>
    </row>
    <row r="197" s="14" customFormat="1">
      <c r="A197" s="14"/>
      <c r="B197" s="246"/>
      <c r="C197" s="247"/>
      <c r="D197" s="231" t="s">
        <v>145</v>
      </c>
      <c r="E197" s="248" t="s">
        <v>1</v>
      </c>
      <c r="F197" s="249" t="s">
        <v>233</v>
      </c>
      <c r="G197" s="247"/>
      <c r="H197" s="250">
        <v>16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145</v>
      </c>
      <c r="AU197" s="256" t="s">
        <v>88</v>
      </c>
      <c r="AV197" s="14" t="s">
        <v>88</v>
      </c>
      <c r="AW197" s="14" t="s">
        <v>34</v>
      </c>
      <c r="AX197" s="14" t="s">
        <v>86</v>
      </c>
      <c r="AY197" s="256" t="s">
        <v>134</v>
      </c>
    </row>
    <row r="198" s="2" customFormat="1" ht="16.5" customHeight="1">
      <c r="A198" s="38"/>
      <c r="B198" s="39"/>
      <c r="C198" s="269" t="s">
        <v>7</v>
      </c>
      <c r="D198" s="269" t="s">
        <v>200</v>
      </c>
      <c r="E198" s="270" t="s">
        <v>269</v>
      </c>
      <c r="F198" s="271" t="s">
        <v>270</v>
      </c>
      <c r="G198" s="272" t="s">
        <v>264</v>
      </c>
      <c r="H198" s="273">
        <v>16.32</v>
      </c>
      <c r="I198" s="274"/>
      <c r="J198" s="275">
        <f>ROUND(I198*H198,2)</f>
        <v>0</v>
      </c>
      <c r="K198" s="271" t="s">
        <v>140</v>
      </c>
      <c r="L198" s="276"/>
      <c r="M198" s="277" t="s">
        <v>1</v>
      </c>
      <c r="N198" s="278" t="s">
        <v>43</v>
      </c>
      <c r="O198" s="91"/>
      <c r="P198" s="227">
        <f>O198*H198</f>
        <v>0</v>
      </c>
      <c r="Q198" s="227">
        <v>0.056120000000000003</v>
      </c>
      <c r="R198" s="227">
        <f>Q198*H198</f>
        <v>0.91587840000000009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189</v>
      </c>
      <c r="AT198" s="229" t="s">
        <v>200</v>
      </c>
      <c r="AU198" s="229" t="s">
        <v>88</v>
      </c>
      <c r="AY198" s="17" t="s">
        <v>134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141</v>
      </c>
      <c r="BM198" s="229" t="s">
        <v>271</v>
      </c>
    </row>
    <row r="199" s="2" customFormat="1">
      <c r="A199" s="38"/>
      <c r="B199" s="39"/>
      <c r="C199" s="40"/>
      <c r="D199" s="231" t="s">
        <v>143</v>
      </c>
      <c r="E199" s="40"/>
      <c r="F199" s="232" t="s">
        <v>270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88</v>
      </c>
    </row>
    <row r="200" s="14" customFormat="1">
      <c r="A200" s="14"/>
      <c r="B200" s="246"/>
      <c r="C200" s="247"/>
      <c r="D200" s="231" t="s">
        <v>145</v>
      </c>
      <c r="E200" s="248" t="s">
        <v>1</v>
      </c>
      <c r="F200" s="249" t="s">
        <v>233</v>
      </c>
      <c r="G200" s="247"/>
      <c r="H200" s="250">
        <v>16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145</v>
      </c>
      <c r="AU200" s="256" t="s">
        <v>88</v>
      </c>
      <c r="AV200" s="14" t="s">
        <v>88</v>
      </c>
      <c r="AW200" s="14" t="s">
        <v>34</v>
      </c>
      <c r="AX200" s="14" t="s">
        <v>86</v>
      </c>
      <c r="AY200" s="256" t="s">
        <v>134</v>
      </c>
    </row>
    <row r="201" s="14" customFormat="1">
      <c r="A201" s="14"/>
      <c r="B201" s="246"/>
      <c r="C201" s="247"/>
      <c r="D201" s="231" t="s">
        <v>145</v>
      </c>
      <c r="E201" s="247"/>
      <c r="F201" s="249" t="s">
        <v>499</v>
      </c>
      <c r="G201" s="247"/>
      <c r="H201" s="250">
        <v>16.32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145</v>
      </c>
      <c r="AU201" s="256" t="s">
        <v>88</v>
      </c>
      <c r="AV201" s="14" t="s">
        <v>88</v>
      </c>
      <c r="AW201" s="14" t="s">
        <v>4</v>
      </c>
      <c r="AX201" s="14" t="s">
        <v>86</v>
      </c>
      <c r="AY201" s="256" t="s">
        <v>134</v>
      </c>
    </row>
    <row r="202" s="12" customFormat="1" ht="20.88" customHeight="1">
      <c r="A202" s="12"/>
      <c r="B202" s="202"/>
      <c r="C202" s="203"/>
      <c r="D202" s="204" t="s">
        <v>77</v>
      </c>
      <c r="E202" s="216" t="s">
        <v>273</v>
      </c>
      <c r="F202" s="216" t="s">
        <v>274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SUM(P203:P205)</f>
        <v>0</v>
      </c>
      <c r="Q202" s="210"/>
      <c r="R202" s="211">
        <f>SUM(R203:R205)</f>
        <v>0</v>
      </c>
      <c r="S202" s="210"/>
      <c r="T202" s="212">
        <f>SUM(T203:T205)</f>
        <v>3.2799999999999998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86</v>
      </c>
      <c r="AT202" s="214" t="s">
        <v>77</v>
      </c>
      <c r="AU202" s="214" t="s">
        <v>88</v>
      </c>
      <c r="AY202" s="213" t="s">
        <v>134</v>
      </c>
      <c r="BK202" s="215">
        <f>SUM(BK203:BK205)</f>
        <v>0</v>
      </c>
    </row>
    <row r="203" s="2" customFormat="1" ht="16.5" customHeight="1">
      <c r="A203" s="38"/>
      <c r="B203" s="39"/>
      <c r="C203" s="218" t="s">
        <v>268</v>
      </c>
      <c r="D203" s="218" t="s">
        <v>136</v>
      </c>
      <c r="E203" s="219" t="s">
        <v>276</v>
      </c>
      <c r="F203" s="220" t="s">
        <v>277</v>
      </c>
      <c r="G203" s="221" t="s">
        <v>264</v>
      </c>
      <c r="H203" s="222">
        <v>16</v>
      </c>
      <c r="I203" s="223"/>
      <c r="J203" s="224">
        <f>ROUND(I203*H203,2)</f>
        <v>0</v>
      </c>
      <c r="K203" s="220" t="s">
        <v>140</v>
      </c>
      <c r="L203" s="44"/>
      <c r="M203" s="225" t="s">
        <v>1</v>
      </c>
      <c r="N203" s="226" t="s">
        <v>43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0.20499999999999999</v>
      </c>
      <c r="T203" s="228">
        <f>S203*H203</f>
        <v>3.2799999999999998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141</v>
      </c>
      <c r="AT203" s="229" t="s">
        <v>136</v>
      </c>
      <c r="AU203" s="229" t="s">
        <v>153</v>
      </c>
      <c r="AY203" s="17" t="s">
        <v>134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141</v>
      </c>
      <c r="BM203" s="229" t="s">
        <v>500</v>
      </c>
    </row>
    <row r="204" s="2" customFormat="1">
      <c r="A204" s="38"/>
      <c r="B204" s="39"/>
      <c r="C204" s="40"/>
      <c r="D204" s="231" t="s">
        <v>143</v>
      </c>
      <c r="E204" s="40"/>
      <c r="F204" s="232" t="s">
        <v>279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143</v>
      </c>
      <c r="AU204" s="17" t="s">
        <v>153</v>
      </c>
    </row>
    <row r="205" s="14" customFormat="1">
      <c r="A205" s="14"/>
      <c r="B205" s="246"/>
      <c r="C205" s="247"/>
      <c r="D205" s="231" t="s">
        <v>145</v>
      </c>
      <c r="E205" s="248" t="s">
        <v>1</v>
      </c>
      <c r="F205" s="249" t="s">
        <v>233</v>
      </c>
      <c r="G205" s="247"/>
      <c r="H205" s="250">
        <v>16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145</v>
      </c>
      <c r="AU205" s="256" t="s">
        <v>153</v>
      </c>
      <c r="AV205" s="14" t="s">
        <v>88</v>
      </c>
      <c r="AW205" s="14" t="s">
        <v>34</v>
      </c>
      <c r="AX205" s="14" t="s">
        <v>86</v>
      </c>
      <c r="AY205" s="256" t="s">
        <v>134</v>
      </c>
    </row>
    <row r="206" s="12" customFormat="1" ht="22.8" customHeight="1">
      <c r="A206" s="12"/>
      <c r="B206" s="202"/>
      <c r="C206" s="203"/>
      <c r="D206" s="204" t="s">
        <v>77</v>
      </c>
      <c r="E206" s="216" t="s">
        <v>280</v>
      </c>
      <c r="F206" s="216" t="s">
        <v>281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SUM(P207:P217)</f>
        <v>0</v>
      </c>
      <c r="Q206" s="210"/>
      <c r="R206" s="211">
        <f>SUM(R207:R217)</f>
        <v>0</v>
      </c>
      <c r="S206" s="210"/>
      <c r="T206" s="212">
        <f>SUM(T207:T217)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86</v>
      </c>
      <c r="AT206" s="214" t="s">
        <v>77</v>
      </c>
      <c r="AU206" s="214" t="s">
        <v>86</v>
      </c>
      <c r="AY206" s="213" t="s">
        <v>134</v>
      </c>
      <c r="BK206" s="215">
        <f>SUM(BK207:BK217)</f>
        <v>0</v>
      </c>
    </row>
    <row r="207" s="2" customFormat="1" ht="21.75" customHeight="1">
      <c r="A207" s="38"/>
      <c r="B207" s="39"/>
      <c r="C207" s="218" t="s">
        <v>275</v>
      </c>
      <c r="D207" s="218" t="s">
        <v>136</v>
      </c>
      <c r="E207" s="219" t="s">
        <v>283</v>
      </c>
      <c r="F207" s="220" t="s">
        <v>284</v>
      </c>
      <c r="G207" s="221" t="s">
        <v>177</v>
      </c>
      <c r="H207" s="222">
        <v>3.2799999999999998</v>
      </c>
      <c r="I207" s="223"/>
      <c r="J207" s="224">
        <f>ROUND(I207*H207,2)</f>
        <v>0</v>
      </c>
      <c r="K207" s="220" t="s">
        <v>140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141</v>
      </c>
      <c r="AT207" s="229" t="s">
        <v>136</v>
      </c>
      <c r="AU207" s="229" t="s">
        <v>88</v>
      </c>
      <c r="AY207" s="17" t="s">
        <v>134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141</v>
      </c>
      <c r="BM207" s="229" t="s">
        <v>285</v>
      </c>
    </row>
    <row r="208" s="2" customFormat="1">
      <c r="A208" s="38"/>
      <c r="B208" s="39"/>
      <c r="C208" s="40"/>
      <c r="D208" s="231" t="s">
        <v>143</v>
      </c>
      <c r="E208" s="40"/>
      <c r="F208" s="232" t="s">
        <v>286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143</v>
      </c>
      <c r="AU208" s="17" t="s">
        <v>88</v>
      </c>
    </row>
    <row r="209" s="14" customFormat="1">
      <c r="A209" s="14"/>
      <c r="B209" s="246"/>
      <c r="C209" s="247"/>
      <c r="D209" s="231" t="s">
        <v>145</v>
      </c>
      <c r="E209" s="248" t="s">
        <v>1</v>
      </c>
      <c r="F209" s="249" t="s">
        <v>501</v>
      </c>
      <c r="G209" s="247"/>
      <c r="H209" s="250">
        <v>3.2799999999999998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145</v>
      </c>
      <c r="AU209" s="256" t="s">
        <v>88</v>
      </c>
      <c r="AV209" s="14" t="s">
        <v>88</v>
      </c>
      <c r="AW209" s="14" t="s">
        <v>34</v>
      </c>
      <c r="AX209" s="14" t="s">
        <v>86</v>
      </c>
      <c r="AY209" s="256" t="s">
        <v>134</v>
      </c>
    </row>
    <row r="210" s="2" customFormat="1" ht="24.15" customHeight="1">
      <c r="A210" s="38"/>
      <c r="B210" s="39"/>
      <c r="C210" s="218" t="s">
        <v>282</v>
      </c>
      <c r="D210" s="218" t="s">
        <v>136</v>
      </c>
      <c r="E210" s="219" t="s">
        <v>289</v>
      </c>
      <c r="F210" s="220" t="s">
        <v>290</v>
      </c>
      <c r="G210" s="221" t="s">
        <v>177</v>
      </c>
      <c r="H210" s="222">
        <v>29.52</v>
      </c>
      <c r="I210" s="223"/>
      <c r="J210" s="224">
        <f>ROUND(I210*H210,2)</f>
        <v>0</v>
      </c>
      <c r="K210" s="220" t="s">
        <v>140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141</v>
      </c>
      <c r="AT210" s="229" t="s">
        <v>136</v>
      </c>
      <c r="AU210" s="229" t="s">
        <v>88</v>
      </c>
      <c r="AY210" s="17" t="s">
        <v>134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141</v>
      </c>
      <c r="BM210" s="229" t="s">
        <v>291</v>
      </c>
    </row>
    <row r="211" s="2" customFormat="1">
      <c r="A211" s="38"/>
      <c r="B211" s="39"/>
      <c r="C211" s="40"/>
      <c r="D211" s="231" t="s">
        <v>143</v>
      </c>
      <c r="E211" s="40"/>
      <c r="F211" s="232" t="s">
        <v>292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143</v>
      </c>
      <c r="AU211" s="17" t="s">
        <v>88</v>
      </c>
    </row>
    <row r="212" s="2" customFormat="1">
      <c r="A212" s="38"/>
      <c r="B212" s="39"/>
      <c r="C212" s="40"/>
      <c r="D212" s="231" t="s">
        <v>165</v>
      </c>
      <c r="E212" s="40"/>
      <c r="F212" s="268" t="s">
        <v>166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165</v>
      </c>
      <c r="AU212" s="17" t="s">
        <v>88</v>
      </c>
    </row>
    <row r="213" s="14" customFormat="1">
      <c r="A213" s="14"/>
      <c r="B213" s="246"/>
      <c r="C213" s="247"/>
      <c r="D213" s="231" t="s">
        <v>145</v>
      </c>
      <c r="E213" s="248" t="s">
        <v>1</v>
      </c>
      <c r="F213" s="249" t="s">
        <v>502</v>
      </c>
      <c r="G213" s="247"/>
      <c r="H213" s="250">
        <v>29.52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145</v>
      </c>
      <c r="AU213" s="256" t="s">
        <v>88</v>
      </c>
      <c r="AV213" s="14" t="s">
        <v>88</v>
      </c>
      <c r="AW213" s="14" t="s">
        <v>34</v>
      </c>
      <c r="AX213" s="14" t="s">
        <v>78</v>
      </c>
      <c r="AY213" s="256" t="s">
        <v>134</v>
      </c>
    </row>
    <row r="214" s="15" customFormat="1">
      <c r="A214" s="15"/>
      <c r="B214" s="257"/>
      <c r="C214" s="258"/>
      <c r="D214" s="231" t="s">
        <v>145</v>
      </c>
      <c r="E214" s="259" t="s">
        <v>1</v>
      </c>
      <c r="F214" s="260" t="s">
        <v>160</v>
      </c>
      <c r="G214" s="258"/>
      <c r="H214" s="261">
        <v>29.52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7" t="s">
        <v>145</v>
      </c>
      <c r="AU214" s="267" t="s">
        <v>88</v>
      </c>
      <c r="AV214" s="15" t="s">
        <v>141</v>
      </c>
      <c r="AW214" s="15" t="s">
        <v>34</v>
      </c>
      <c r="AX214" s="15" t="s">
        <v>86</v>
      </c>
      <c r="AY214" s="267" t="s">
        <v>134</v>
      </c>
    </row>
    <row r="215" s="2" customFormat="1" ht="37.8" customHeight="1">
      <c r="A215" s="38"/>
      <c r="B215" s="39"/>
      <c r="C215" s="218" t="s">
        <v>288</v>
      </c>
      <c r="D215" s="218" t="s">
        <v>136</v>
      </c>
      <c r="E215" s="219" t="s">
        <v>295</v>
      </c>
      <c r="F215" s="220" t="s">
        <v>296</v>
      </c>
      <c r="G215" s="221" t="s">
        <v>177</v>
      </c>
      <c r="H215" s="222">
        <v>3.2799999999999998</v>
      </c>
      <c r="I215" s="223"/>
      <c r="J215" s="224">
        <f>ROUND(I215*H215,2)</f>
        <v>0</v>
      </c>
      <c r="K215" s="220" t="s">
        <v>140</v>
      </c>
      <c r="L215" s="44"/>
      <c r="M215" s="225" t="s">
        <v>1</v>
      </c>
      <c r="N215" s="226" t="s">
        <v>43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141</v>
      </c>
      <c r="AT215" s="229" t="s">
        <v>136</v>
      </c>
      <c r="AU215" s="229" t="s">
        <v>88</v>
      </c>
      <c r="AY215" s="17" t="s">
        <v>134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141</v>
      </c>
      <c r="BM215" s="229" t="s">
        <v>297</v>
      </c>
    </row>
    <row r="216" s="2" customFormat="1">
      <c r="A216" s="38"/>
      <c r="B216" s="39"/>
      <c r="C216" s="40"/>
      <c r="D216" s="231" t="s">
        <v>143</v>
      </c>
      <c r="E216" s="40"/>
      <c r="F216" s="232" t="s">
        <v>298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143</v>
      </c>
      <c r="AU216" s="17" t="s">
        <v>88</v>
      </c>
    </row>
    <row r="217" s="14" customFormat="1">
      <c r="A217" s="14"/>
      <c r="B217" s="246"/>
      <c r="C217" s="247"/>
      <c r="D217" s="231" t="s">
        <v>145</v>
      </c>
      <c r="E217" s="248" t="s">
        <v>1</v>
      </c>
      <c r="F217" s="249" t="s">
        <v>501</v>
      </c>
      <c r="G217" s="247"/>
      <c r="H217" s="250">
        <v>3.2799999999999998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145</v>
      </c>
      <c r="AU217" s="256" t="s">
        <v>88</v>
      </c>
      <c r="AV217" s="14" t="s">
        <v>88</v>
      </c>
      <c r="AW217" s="14" t="s">
        <v>34</v>
      </c>
      <c r="AX217" s="14" t="s">
        <v>86</v>
      </c>
      <c r="AY217" s="256" t="s">
        <v>134</v>
      </c>
    </row>
    <row r="218" s="12" customFormat="1" ht="22.8" customHeight="1">
      <c r="A218" s="12"/>
      <c r="B218" s="202"/>
      <c r="C218" s="203"/>
      <c r="D218" s="204" t="s">
        <v>77</v>
      </c>
      <c r="E218" s="216" t="s">
        <v>299</v>
      </c>
      <c r="F218" s="216" t="s">
        <v>300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SUM(P219:P220)</f>
        <v>0</v>
      </c>
      <c r="Q218" s="210"/>
      <c r="R218" s="211">
        <f>SUM(R219:R220)</f>
        <v>0</v>
      </c>
      <c r="S218" s="210"/>
      <c r="T218" s="212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86</v>
      </c>
      <c r="AT218" s="214" t="s">
        <v>77</v>
      </c>
      <c r="AU218" s="214" t="s">
        <v>86</v>
      </c>
      <c r="AY218" s="213" t="s">
        <v>134</v>
      </c>
      <c r="BK218" s="215">
        <f>SUM(BK219:BK220)</f>
        <v>0</v>
      </c>
    </row>
    <row r="219" s="2" customFormat="1" ht="33" customHeight="1">
      <c r="A219" s="38"/>
      <c r="B219" s="39"/>
      <c r="C219" s="218" t="s">
        <v>294</v>
      </c>
      <c r="D219" s="218" t="s">
        <v>136</v>
      </c>
      <c r="E219" s="219" t="s">
        <v>302</v>
      </c>
      <c r="F219" s="220" t="s">
        <v>303</v>
      </c>
      <c r="G219" s="221" t="s">
        <v>177</v>
      </c>
      <c r="H219" s="222">
        <v>2.9889999999999999</v>
      </c>
      <c r="I219" s="223"/>
      <c r="J219" s="224">
        <f>ROUND(I219*H219,2)</f>
        <v>0</v>
      </c>
      <c r="K219" s="220" t="s">
        <v>140</v>
      </c>
      <c r="L219" s="44"/>
      <c r="M219" s="225" t="s">
        <v>1</v>
      </c>
      <c r="N219" s="226" t="s">
        <v>43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141</v>
      </c>
      <c r="AT219" s="229" t="s">
        <v>136</v>
      </c>
      <c r="AU219" s="229" t="s">
        <v>88</v>
      </c>
      <c r="AY219" s="17" t="s">
        <v>134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141</v>
      </c>
      <c r="BM219" s="229" t="s">
        <v>304</v>
      </c>
    </row>
    <row r="220" s="2" customFormat="1">
      <c r="A220" s="38"/>
      <c r="B220" s="39"/>
      <c r="C220" s="40"/>
      <c r="D220" s="231" t="s">
        <v>143</v>
      </c>
      <c r="E220" s="40"/>
      <c r="F220" s="232" t="s">
        <v>305</v>
      </c>
      <c r="G220" s="40"/>
      <c r="H220" s="40"/>
      <c r="I220" s="233"/>
      <c r="J220" s="40"/>
      <c r="K220" s="40"/>
      <c r="L220" s="44"/>
      <c r="M220" s="279"/>
      <c r="N220" s="280"/>
      <c r="O220" s="281"/>
      <c r="P220" s="281"/>
      <c r="Q220" s="281"/>
      <c r="R220" s="281"/>
      <c r="S220" s="281"/>
      <c r="T220" s="28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143</v>
      </c>
      <c r="AU220" s="17" t="s">
        <v>88</v>
      </c>
    </row>
    <row r="221" s="2" customFormat="1" ht="6.96" customHeight="1">
      <c r="A221" s="38"/>
      <c r="B221" s="66"/>
      <c r="C221" s="67"/>
      <c r="D221" s="67"/>
      <c r="E221" s="67"/>
      <c r="F221" s="67"/>
      <c r="G221" s="67"/>
      <c r="H221" s="67"/>
      <c r="I221" s="67"/>
      <c r="J221" s="67"/>
      <c r="K221" s="67"/>
      <c r="L221" s="44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sheetProtection sheet="1" autoFilter="0" formatColumns="0" formatRows="0" objects="1" scenarios="1" spinCount="100000" saltValue="ITguQDoIThmy0AiZU1xXcgSAWGlKvVUwm/JIsm3zgtTXaRJIZ1E5Bfkrg+WeBKOd2N3XrmBDYfWzn9WFaPu6Cg==" hashValue="TGEqHdmmJa10Ljh99FfH+IyJaOIuOcwV6yVmdfql6cw+vElFGQ6J7mbDsDynLFm+tYLW5xwMvNTccqudv0Xv0Q==" algorithmName="SHA-512" password="CC35"/>
  <autoFilter ref="C123:K22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Ústí nad Orlicí - Parkování Dukla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30. 3. 2022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26</v>
      </c>
      <c r="E14" s="38"/>
      <c r="F14" s="38"/>
      <c r="G14" s="38"/>
      <c r="H14" s="38"/>
      <c r="I14" s="140" t="s">
        <v>27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29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27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27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29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ROUND((SUM(BE120:BE137)),  2)</f>
        <v>0</v>
      </c>
      <c r="G33" s="38"/>
      <c r="H33" s="38"/>
      <c r="I33" s="155">
        <v>0.20999999999999999</v>
      </c>
      <c r="J33" s="154">
        <f>ROUND(((SUM(BE120:BE137))*I33),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ROUND((SUM(BF120:BF137)),  2)</f>
        <v>0</v>
      </c>
      <c r="G34" s="38"/>
      <c r="H34" s="38"/>
      <c r="I34" s="155">
        <v>0.14999999999999999</v>
      </c>
      <c r="J34" s="154">
        <f>ROUND(((SUM(BF120:BF137))*I34),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ROUND((SUM(BG120:BG137)),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ROUND((SUM(BH120:BH137)),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ROUND((SUM(BI120:BI137)),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Ústí nad Orlicí - Parkování Dukla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22</v>
      </c>
      <c r="D89" s="40"/>
      <c r="E89" s="40"/>
      <c r="F89" s="27" t="str">
        <f>F12</f>
        <v>Ústí nad Orlicí</v>
      </c>
      <c r="G89" s="40"/>
      <c r="H89" s="40"/>
      <c r="I89" s="32" t="s">
        <v>24</v>
      </c>
      <c r="J89" s="79" t="str">
        <f>IF(J12="","",J12)</f>
        <v>30. 3. 2022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26</v>
      </c>
      <c r="D91" s="40"/>
      <c r="E91" s="40"/>
      <c r="F91" s="27" t="str">
        <f>E15</f>
        <v xml:space="preserve"> </v>
      </c>
      <c r="G91" s="40"/>
      <c r="H91" s="40"/>
      <c r="I91" s="32" t="s">
        <v>32</v>
      </c>
      <c r="J91" s="36" t="str">
        <f>E21</f>
        <v>Ing. Jiří Cihlář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hidden="1" s="9" customFormat="1" ht="24.96" customHeight="1">
      <c r="A97" s="9"/>
      <c r="B97" s="179"/>
      <c r="C97" s="180"/>
      <c r="D97" s="181" t="s">
        <v>503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504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505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506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Ústí nad Orlicí - Parkování Dukla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- Vedlejší rozpočtové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22</v>
      </c>
      <c r="D114" s="40"/>
      <c r="E114" s="40"/>
      <c r="F114" s="27" t="str">
        <f>F12</f>
        <v>Ústí nad Orlicí</v>
      </c>
      <c r="G114" s="40"/>
      <c r="H114" s="40"/>
      <c r="I114" s="32" t="s">
        <v>24</v>
      </c>
      <c r="J114" s="79" t="str">
        <f>IF(J12="","",J12)</f>
        <v>30. 3. 2022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26</v>
      </c>
      <c r="D116" s="40"/>
      <c r="E116" s="40"/>
      <c r="F116" s="27" t="str">
        <f>E15</f>
        <v xml:space="preserve"> </v>
      </c>
      <c r="G116" s="40"/>
      <c r="H116" s="40"/>
      <c r="I116" s="32" t="s">
        <v>32</v>
      </c>
      <c r="J116" s="36" t="str">
        <f>E21</f>
        <v>Ing. Jiří Cihlář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120</v>
      </c>
      <c r="D119" s="194" t="s">
        <v>63</v>
      </c>
      <c r="E119" s="194" t="s">
        <v>59</v>
      </c>
      <c r="F119" s="194" t="s">
        <v>60</v>
      </c>
      <c r="G119" s="194" t="s">
        <v>121</v>
      </c>
      <c r="H119" s="194" t="s">
        <v>122</v>
      </c>
      <c r="I119" s="194" t="s">
        <v>123</v>
      </c>
      <c r="J119" s="194" t="s">
        <v>106</v>
      </c>
      <c r="K119" s="195" t="s">
        <v>124</v>
      </c>
      <c r="L119" s="196"/>
      <c r="M119" s="100" t="s">
        <v>1</v>
      </c>
      <c r="N119" s="101" t="s">
        <v>42</v>
      </c>
      <c r="O119" s="101" t="s">
        <v>125</v>
      </c>
      <c r="P119" s="101" t="s">
        <v>126</v>
      </c>
      <c r="Q119" s="101" t="s">
        <v>127</v>
      </c>
      <c r="R119" s="101" t="s">
        <v>128</v>
      </c>
      <c r="S119" s="101" t="s">
        <v>129</v>
      </c>
      <c r="T119" s="102" t="s">
        <v>130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131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108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77</v>
      </c>
      <c r="E121" s="205" t="s">
        <v>98</v>
      </c>
      <c r="F121" s="205" t="s">
        <v>99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P122+P129+P134</f>
        <v>0</v>
      </c>
      <c r="Q121" s="210"/>
      <c r="R121" s="211">
        <f>R122+R129+R134</f>
        <v>0</v>
      </c>
      <c r="S121" s="210"/>
      <c r="T121" s="212">
        <f>T122+T129+T134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168</v>
      </c>
      <c r="AT121" s="214" t="s">
        <v>77</v>
      </c>
      <c r="AU121" s="214" t="s">
        <v>78</v>
      </c>
      <c r="AY121" s="213" t="s">
        <v>134</v>
      </c>
      <c r="BK121" s="215">
        <f>BK122+BK129+BK134</f>
        <v>0</v>
      </c>
    </row>
    <row r="122" s="12" customFormat="1" ht="22.8" customHeight="1">
      <c r="A122" s="12"/>
      <c r="B122" s="202"/>
      <c r="C122" s="203"/>
      <c r="D122" s="204" t="s">
        <v>77</v>
      </c>
      <c r="E122" s="216" t="s">
        <v>507</v>
      </c>
      <c r="F122" s="216" t="s">
        <v>508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SUM(P123:P128)</f>
        <v>0</v>
      </c>
      <c r="Q122" s="210"/>
      <c r="R122" s="211">
        <f>SUM(R123:R128)</f>
        <v>0</v>
      </c>
      <c r="S122" s="210"/>
      <c r="T122" s="212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168</v>
      </c>
      <c r="AT122" s="214" t="s">
        <v>77</v>
      </c>
      <c r="AU122" s="214" t="s">
        <v>86</v>
      </c>
      <c r="AY122" s="213" t="s">
        <v>134</v>
      </c>
      <c r="BK122" s="215">
        <f>SUM(BK123:BK128)</f>
        <v>0</v>
      </c>
    </row>
    <row r="123" s="2" customFormat="1" ht="16.5" customHeight="1">
      <c r="A123" s="38"/>
      <c r="B123" s="39"/>
      <c r="C123" s="218" t="s">
        <v>86</v>
      </c>
      <c r="D123" s="218" t="s">
        <v>136</v>
      </c>
      <c r="E123" s="219" t="s">
        <v>509</v>
      </c>
      <c r="F123" s="220" t="s">
        <v>510</v>
      </c>
      <c r="G123" s="221" t="s">
        <v>257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511</v>
      </c>
      <c r="AT123" s="229" t="s">
        <v>136</v>
      </c>
      <c r="AU123" s="229" t="s">
        <v>88</v>
      </c>
      <c r="AY123" s="17" t="s">
        <v>134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511</v>
      </c>
      <c r="BM123" s="229" t="s">
        <v>512</v>
      </c>
    </row>
    <row r="124" s="2" customFormat="1">
      <c r="A124" s="38"/>
      <c r="B124" s="39"/>
      <c r="C124" s="40"/>
      <c r="D124" s="231" t="s">
        <v>143</v>
      </c>
      <c r="E124" s="40"/>
      <c r="F124" s="232" t="s">
        <v>510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143</v>
      </c>
      <c r="AU124" s="17" t="s">
        <v>88</v>
      </c>
    </row>
    <row r="125" s="2" customFormat="1" ht="16.5" customHeight="1">
      <c r="A125" s="38"/>
      <c r="B125" s="39"/>
      <c r="C125" s="218" t="s">
        <v>88</v>
      </c>
      <c r="D125" s="218" t="s">
        <v>136</v>
      </c>
      <c r="E125" s="219" t="s">
        <v>513</v>
      </c>
      <c r="F125" s="220" t="s">
        <v>514</v>
      </c>
      <c r="G125" s="221" t="s">
        <v>257</v>
      </c>
      <c r="H125" s="222">
        <v>1</v>
      </c>
      <c r="I125" s="223"/>
      <c r="J125" s="224">
        <f>ROUND(I125*H125,2)</f>
        <v>0</v>
      </c>
      <c r="K125" s="220" t="s">
        <v>140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511</v>
      </c>
      <c r="AT125" s="229" t="s">
        <v>136</v>
      </c>
      <c r="AU125" s="229" t="s">
        <v>88</v>
      </c>
      <c r="AY125" s="17" t="s">
        <v>134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511</v>
      </c>
      <c r="BM125" s="229" t="s">
        <v>515</v>
      </c>
    </row>
    <row r="126" s="2" customFormat="1">
      <c r="A126" s="38"/>
      <c r="B126" s="39"/>
      <c r="C126" s="40"/>
      <c r="D126" s="231" t="s">
        <v>143</v>
      </c>
      <c r="E126" s="40"/>
      <c r="F126" s="232" t="s">
        <v>514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88</v>
      </c>
    </row>
    <row r="127" s="2" customFormat="1" ht="16.5" customHeight="1">
      <c r="A127" s="38"/>
      <c r="B127" s="39"/>
      <c r="C127" s="218" t="s">
        <v>153</v>
      </c>
      <c r="D127" s="218" t="s">
        <v>136</v>
      </c>
      <c r="E127" s="219" t="s">
        <v>516</v>
      </c>
      <c r="F127" s="220" t="s">
        <v>517</v>
      </c>
      <c r="G127" s="221" t="s">
        <v>257</v>
      </c>
      <c r="H127" s="222">
        <v>1</v>
      </c>
      <c r="I127" s="223"/>
      <c r="J127" s="224">
        <f>ROUND(I127*H127,2)</f>
        <v>0</v>
      </c>
      <c r="K127" s="220" t="s">
        <v>140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511</v>
      </c>
      <c r="AT127" s="229" t="s">
        <v>136</v>
      </c>
      <c r="AU127" s="229" t="s">
        <v>88</v>
      </c>
      <c r="AY127" s="17" t="s">
        <v>134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511</v>
      </c>
      <c r="BM127" s="229" t="s">
        <v>518</v>
      </c>
    </row>
    <row r="128" s="2" customFormat="1">
      <c r="A128" s="38"/>
      <c r="B128" s="39"/>
      <c r="C128" s="40"/>
      <c r="D128" s="231" t="s">
        <v>143</v>
      </c>
      <c r="E128" s="40"/>
      <c r="F128" s="232" t="s">
        <v>519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88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520</v>
      </c>
      <c r="F129" s="216" t="s">
        <v>521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SUM(P130:P133)</f>
        <v>0</v>
      </c>
      <c r="Q129" s="210"/>
      <c r="R129" s="211">
        <f>SUM(R130:R133)</f>
        <v>0</v>
      </c>
      <c r="S129" s="210"/>
      <c r="T129" s="212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168</v>
      </c>
      <c r="AT129" s="214" t="s">
        <v>77</v>
      </c>
      <c r="AU129" s="214" t="s">
        <v>86</v>
      </c>
      <c r="AY129" s="213" t="s">
        <v>134</v>
      </c>
      <c r="BK129" s="215">
        <f>SUM(BK130:BK133)</f>
        <v>0</v>
      </c>
    </row>
    <row r="130" s="2" customFormat="1" ht="16.5" customHeight="1">
      <c r="A130" s="38"/>
      <c r="B130" s="39"/>
      <c r="C130" s="218" t="s">
        <v>141</v>
      </c>
      <c r="D130" s="218" t="s">
        <v>136</v>
      </c>
      <c r="E130" s="219" t="s">
        <v>522</v>
      </c>
      <c r="F130" s="220" t="s">
        <v>521</v>
      </c>
      <c r="G130" s="221" t="s">
        <v>257</v>
      </c>
      <c r="H130" s="222">
        <v>1</v>
      </c>
      <c r="I130" s="223"/>
      <c r="J130" s="224">
        <f>ROUND(I130*H130,2)</f>
        <v>0</v>
      </c>
      <c r="K130" s="220" t="s">
        <v>140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511</v>
      </c>
      <c r="AT130" s="229" t="s">
        <v>136</v>
      </c>
      <c r="AU130" s="229" t="s">
        <v>88</v>
      </c>
      <c r="AY130" s="17" t="s">
        <v>134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511</v>
      </c>
      <c r="BM130" s="229" t="s">
        <v>523</v>
      </c>
    </row>
    <row r="131" s="2" customFormat="1">
      <c r="A131" s="38"/>
      <c r="B131" s="39"/>
      <c r="C131" s="40"/>
      <c r="D131" s="231" t="s">
        <v>143</v>
      </c>
      <c r="E131" s="40"/>
      <c r="F131" s="232" t="s">
        <v>521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143</v>
      </c>
      <c r="AU131" s="17" t="s">
        <v>88</v>
      </c>
    </row>
    <row r="132" s="2" customFormat="1" ht="16.5" customHeight="1">
      <c r="A132" s="38"/>
      <c r="B132" s="39"/>
      <c r="C132" s="218" t="s">
        <v>168</v>
      </c>
      <c r="D132" s="218" t="s">
        <v>136</v>
      </c>
      <c r="E132" s="219" t="s">
        <v>524</v>
      </c>
      <c r="F132" s="220" t="s">
        <v>525</v>
      </c>
      <c r="G132" s="221" t="s">
        <v>257</v>
      </c>
      <c r="H132" s="222">
        <v>1</v>
      </c>
      <c r="I132" s="223"/>
      <c r="J132" s="224">
        <f>ROUND(I132*H132,2)</f>
        <v>0</v>
      </c>
      <c r="K132" s="220" t="s">
        <v>140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511</v>
      </c>
      <c r="AT132" s="229" t="s">
        <v>136</v>
      </c>
      <c r="AU132" s="229" t="s">
        <v>88</v>
      </c>
      <c r="AY132" s="17" t="s">
        <v>134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511</v>
      </c>
      <c r="BM132" s="229" t="s">
        <v>526</v>
      </c>
    </row>
    <row r="133" s="2" customFormat="1">
      <c r="A133" s="38"/>
      <c r="B133" s="39"/>
      <c r="C133" s="40"/>
      <c r="D133" s="231" t="s">
        <v>143</v>
      </c>
      <c r="E133" s="40"/>
      <c r="F133" s="232" t="s">
        <v>527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88</v>
      </c>
    </row>
    <row r="134" s="12" customFormat="1" ht="22.8" customHeight="1">
      <c r="A134" s="12"/>
      <c r="B134" s="202"/>
      <c r="C134" s="203"/>
      <c r="D134" s="204" t="s">
        <v>77</v>
      </c>
      <c r="E134" s="216" t="s">
        <v>528</v>
      </c>
      <c r="F134" s="216" t="s">
        <v>529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</v>
      </c>
      <c r="S134" s="210"/>
      <c r="T134" s="21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168</v>
      </c>
      <c r="AT134" s="214" t="s">
        <v>77</v>
      </c>
      <c r="AU134" s="214" t="s">
        <v>86</v>
      </c>
      <c r="AY134" s="213" t="s">
        <v>134</v>
      </c>
      <c r="BK134" s="215">
        <f>SUM(BK135:BK137)</f>
        <v>0</v>
      </c>
    </row>
    <row r="135" s="2" customFormat="1" ht="16.5" customHeight="1">
      <c r="A135" s="38"/>
      <c r="B135" s="39"/>
      <c r="C135" s="218" t="s">
        <v>174</v>
      </c>
      <c r="D135" s="218" t="s">
        <v>136</v>
      </c>
      <c r="E135" s="219" t="s">
        <v>530</v>
      </c>
      <c r="F135" s="220" t="s">
        <v>531</v>
      </c>
      <c r="G135" s="221" t="s">
        <v>257</v>
      </c>
      <c r="H135" s="222">
        <v>1</v>
      </c>
      <c r="I135" s="223"/>
      <c r="J135" s="224">
        <f>ROUND(I135*H135,2)</f>
        <v>0</v>
      </c>
      <c r="K135" s="220" t="s">
        <v>140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511</v>
      </c>
      <c r="AT135" s="229" t="s">
        <v>136</v>
      </c>
      <c r="AU135" s="229" t="s">
        <v>88</v>
      </c>
      <c r="AY135" s="17" t="s">
        <v>134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511</v>
      </c>
      <c r="BM135" s="229" t="s">
        <v>532</v>
      </c>
    </row>
    <row r="136" s="2" customFormat="1">
      <c r="A136" s="38"/>
      <c r="B136" s="39"/>
      <c r="C136" s="40"/>
      <c r="D136" s="231" t="s">
        <v>143</v>
      </c>
      <c r="E136" s="40"/>
      <c r="F136" s="232" t="s">
        <v>531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88</v>
      </c>
    </row>
    <row r="137" s="2" customFormat="1">
      <c r="A137" s="38"/>
      <c r="B137" s="39"/>
      <c r="C137" s="40"/>
      <c r="D137" s="231" t="s">
        <v>165</v>
      </c>
      <c r="E137" s="40"/>
      <c r="F137" s="268" t="s">
        <v>533</v>
      </c>
      <c r="G137" s="40"/>
      <c r="H137" s="40"/>
      <c r="I137" s="233"/>
      <c r="J137" s="40"/>
      <c r="K137" s="40"/>
      <c r="L137" s="44"/>
      <c r="M137" s="279"/>
      <c r="N137" s="280"/>
      <c r="O137" s="281"/>
      <c r="P137" s="281"/>
      <c r="Q137" s="281"/>
      <c r="R137" s="281"/>
      <c r="S137" s="281"/>
      <c r="T137" s="28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165</v>
      </c>
      <c r="AU137" s="17" t="s">
        <v>88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6Sx57vODIAWFP49+cXAa+VZ2KTt0ZRWMLU05PCeq4ITrl9dFiwKds6kaxx/SS/QjpOaZybmxOS/QPrcm7rTkTg==" hashValue="mfEHUJCEuLkycItg6RoVIPoKBUBpwyMYCXgvMh+m2TiSO2jAZQ+vpZ3qQmN2nFSE+sdedvJ0EnvcSrpH7nnK6g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NOOTEBOOK\HONZAS</dc:creator>
  <cp:lastModifiedBy>NOOTEBOOK\HONZAS</cp:lastModifiedBy>
  <dcterms:created xsi:type="dcterms:W3CDTF">2022-03-30T12:14:15Z</dcterms:created>
  <dcterms:modified xsi:type="dcterms:W3CDTF">2022-03-30T12:14:27Z</dcterms:modified>
</cp:coreProperties>
</file>